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7.xml.rels" ContentType="application/vnd.openxmlformats-package.relationships+xml"/>
  <Override PartName="/xl/worksheets/_rels/sheet7.xml.rels" ContentType="application/vnd.openxmlformats-package.relationships+xml"/>
  <Override PartName="/xl/worksheets/_rels/sheet36.xml.rels" ContentType="application/vnd.openxmlformats-package.relationships+xml"/>
  <Override PartName="/xl/worksheets/_rels/sheet1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57.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53.xml" ContentType="application/vnd.openxmlformats-officedocument.spreadsheetml.worksheet+xml"/>
  <Override PartName="/xl/worksheets/sheet42.xml" ContentType="application/vnd.openxmlformats-officedocument.spreadsheetml.worksheet+xml"/>
  <Override PartName="/xl/worksheets/sheet54.xml" ContentType="application/vnd.openxmlformats-officedocument.spreadsheetml.worksheet+xml"/>
  <Override PartName="/xl/worksheets/sheet43.xml" ContentType="application/vnd.openxmlformats-officedocument.spreadsheetml.worksheet+xml"/>
  <Override PartName="/xl/worksheets/sheet55.xml" ContentType="application/vnd.openxmlformats-officedocument.spreadsheetml.worksheet+xml"/>
  <Override PartName="/xl/worksheets/sheet44.xml" ContentType="application/vnd.openxmlformats-officedocument.spreadsheetml.worksheet+xml"/>
  <Override PartName="/xl/worksheets/sheet56.xml" ContentType="application/vnd.openxmlformats-officedocument.spreadsheetml.worksheet+xml"/>
  <Override PartName="/xl/worksheets/sheet40.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media/image56.png" ContentType="image/png"/>
  <Override PartName="/xl/media/image104.png" ContentType="image/png"/>
  <Override PartName="/xl/media/image55.png" ContentType="image/png"/>
  <Override PartName="/xl/media/image103.png" ContentType="image/png"/>
  <Override PartName="/xl/media/image54.png" ContentType="image/png"/>
  <Override PartName="/xl/media/image102.png" ContentType="image/png"/>
  <Override PartName="/xl/media/image53.png" ContentType="image/png"/>
  <Override PartName="/xl/media/image101.png" ContentType="image/png"/>
  <Override PartName="/xl/media/image52.png" ContentType="image/png"/>
  <Override PartName="/xl/media/image100.png" ContentType="image/png"/>
  <Override PartName="/xl/media/image51.png" ContentType="image/png"/>
  <Override PartName="/xl/media/image50.png" ContentType="image/png"/>
  <Override PartName="/xl/media/image46.png" ContentType="image/png"/>
  <Override PartName="/xl/media/image45.png" ContentType="image/png"/>
  <Override PartName="/xl/media/image44.png" ContentType="image/png"/>
  <Override PartName="/xl/media/image43.png" ContentType="image/png"/>
  <Override PartName="/xl/media/image42.png" ContentType="image/png"/>
  <Override PartName="/xl/media/image41.png" ContentType="image/png"/>
  <Override PartName="/xl/media/image40.png" ContentType="image/png"/>
  <Override PartName="/xl/media/image32.png" ContentType="image/png"/>
  <Override PartName="/xl/media/image31.png" ContentType="image/png"/>
  <Override PartName="/xl/media/image30.png" ContentType="image/png"/>
  <Override PartName="/xl/media/image13.png" ContentType="image/png"/>
  <Override PartName="/xl/media/image4.png" ContentType="image/png"/>
  <Override PartName="/xl/media/image36.png" ContentType="image/png"/>
  <Override PartName="/xl/media/image9.png" ContentType="image/png"/>
  <Override PartName="/xl/media/image18.png" ContentType="image/png"/>
  <Override PartName="/xl/media/image83.png" ContentType="image/png"/>
  <Override PartName="/xl/media/image57.png" ContentType="image/png"/>
  <Override PartName="/xl/media/image105.png" ContentType="image/png"/>
  <Override PartName="/xl/media/image20.png" ContentType="image/png"/>
  <Override PartName="/xl/media/image49.png" ContentType="image/png"/>
  <Override PartName="/xl/media/image12.png" ContentType="image/png"/>
  <Override PartName="/xl/media/image3.png" ContentType="image/png"/>
  <Override PartName="/xl/media/image35.png" ContentType="image/png"/>
  <Override PartName="/xl/media/image8.png" ContentType="image/png"/>
  <Override PartName="/xl/media/image17.png" ContentType="image/png"/>
  <Override PartName="/xl/media/image82.png" ContentType="image/png"/>
  <Override PartName="/xl/media/image48.png" ContentType="image/png"/>
  <Override PartName="/xl/media/image11.png" ContentType="image/png"/>
  <Override PartName="/xl/media/image2.png" ContentType="image/png"/>
  <Override PartName="/xl/media/image34.png" ContentType="image/png"/>
  <Override PartName="/xl/media/image39.png" ContentType="image/png"/>
  <Override PartName="/xl/media/image7.png" ContentType="image/png"/>
  <Override PartName="/xl/media/image16.png" ContentType="image/png"/>
  <Override PartName="/xl/media/image81.png" ContentType="image/png"/>
  <Override PartName="/xl/media/image47.png" ContentType="image/png"/>
  <Override PartName="/xl/media/image65.png" ContentType="image/png"/>
  <Override PartName="/xl/media/image66.png" ContentType="image/png"/>
  <Override PartName="/xl/media/image67.png" ContentType="image/png"/>
  <Override PartName="/xl/media/image68.png" ContentType="image/png"/>
  <Override PartName="/xl/media/image70.png" ContentType="image/png"/>
  <Override PartName="/xl/media/image69.png" ContentType="image/png"/>
  <Override PartName="/xl/media/image71.png" ContentType="image/png"/>
  <Override PartName="/xl/media/image72.png" ContentType="image/png"/>
  <Override PartName="/xl/media/image73.png" ContentType="image/png"/>
  <Override PartName="/xl/media/image74.png" ContentType="image/png"/>
  <Override PartName="/xl/media/image75.png" ContentType="image/png"/>
  <Override PartName="/xl/media/image76.png" ContentType="image/png"/>
  <Override PartName="/xl/media/image64.png" ContentType="image/png"/>
  <Override PartName="/xl/media/image99.png" ContentType="image/png"/>
  <Override PartName="/xl/media/image62.png" ContentType="image/png"/>
  <Override PartName="/xl/media/image87.png" ContentType="image/png"/>
  <Override PartName="/xl/media/image63.png" ContentType="image/png"/>
  <Override PartName="/xl/media/image98.png" ContentType="image/png"/>
  <Override PartName="/xl/media/image61.png" ContentType="image/png"/>
  <Override PartName="/xl/media/image86.png" ContentType="image/png"/>
  <Override PartName="/xl/media/image97.png" ContentType="image/png"/>
  <Override PartName="/xl/media/image60.png" ContentType="image/png"/>
  <Override PartName="/xl/media/image85.png" ContentType="image/png"/>
  <Override PartName="/xl/media/image96.png" ContentType="image/png"/>
  <Override PartName="/xl/media/image95.png" ContentType="image/png"/>
  <Override PartName="/xl/media/image89.png" ContentType="image/png"/>
  <Override PartName="/xl/media/image77.png" ContentType="image/png"/>
  <Override PartName="/xl/media/image88.png" ContentType="image/png"/>
  <Override PartName="/xl/media/image79.png" ContentType="image/png"/>
  <Override PartName="/xl/media/image78.png" ContentType="image/png"/>
  <Override PartName="/xl/media/image29.png" ContentType="image/png"/>
  <Override PartName="/xl/media/image94.png" ContentType="image/png"/>
  <Override PartName="/xl/media/image28.png" ContentType="image/png"/>
  <Override PartName="/xl/media/image93.png" ContentType="image/png"/>
  <Override PartName="/xl/media/image92.png" ContentType="image/png"/>
  <Override PartName="/xl/media/image27.png" ContentType="image/png"/>
  <Override PartName="/xl/media/image91.png" ContentType="image/png"/>
  <Override PartName="/xl/media/image26.png" ContentType="image/png"/>
  <Override PartName="/xl/media/image90.png" ContentType="image/png"/>
  <Override PartName="/xl/media/image25.png" ContentType="image/png"/>
  <Override PartName="/xl/media/image24.png" ContentType="image/png"/>
  <Override PartName="/xl/media/image23.png" ContentType="image/png"/>
  <Override PartName="/xl/media/image22.png" ContentType="image/png"/>
  <Override PartName="/xl/media/image59.png" ContentType="image/png"/>
  <Override PartName="/xl/media/image21.png" ContentType="image/png"/>
  <Override PartName="/xl/media/image106.png" ContentType="image/png"/>
  <Override PartName="/xl/media/image58.png" ContentType="image/png"/>
  <Override PartName="/xl/media/image19.png" ContentType="image/png"/>
  <Override PartName="/xl/media/image84.png" ContentType="image/png"/>
  <Override PartName="/xl/media/image14.png" ContentType="image/png"/>
  <Override PartName="/xl/media/image5.png" ContentType="image/png"/>
  <Override PartName="/xl/media/image37.png" ContentType="image/png"/>
  <Override PartName="/xl/media/image15.png" ContentType="image/png"/>
  <Override PartName="/xl/media/image80.png" ContentType="image/png"/>
  <Override PartName="/xl/media/image6.png" ContentType="image/png"/>
  <Override PartName="/xl/media/image38.png" ContentType="image/png"/>
  <Override PartName="/xl/media/image33.png" ContentType="image/png"/>
  <Override PartName="/xl/media/image1.png" ContentType="image/png"/>
  <Override PartName="/xl/media/image10.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সূচিপত্র (Contents)" sheetId="1" state="visible" r:id="rId3"/>
    <sheet name="Card Template" sheetId="2" state="visible" r:id="rId4"/>
    <sheet name="ULTIMATE QA CERTIFICATE v1.7" sheetId="3" state="visible" r:id="rId5"/>
    <sheet name="ULTIMATE QA CERTIFICATE v1.6" sheetId="4" state="visible" r:id="rId6"/>
    <sheet name="Production Release" sheetId="5" state="visible" r:id="rId7"/>
    <sheet name="Ultimate Product DNA" sheetId="6" state="visible" r:id="rId8"/>
    <sheet name="Competitor Benchmark" sheetId="7" state="visible" r:id="rId9"/>
    <sheet name="Royal Theme QC Report" sheetId="8" state="hidden" r:id="rId10"/>
    <sheet name="Expert UIUX QC v1.3" sheetId="9" state="hidden" r:id="rId11"/>
    <sheet name="Senior QA Production Report" sheetId="10" state="visible" r:id="rId12"/>
    <sheet name="Advanced Features" sheetId="11" state="visible" r:id="rId13"/>
    <sheet name="Premium UX Guide" sheetId="12" state="visible" r:id="rId14"/>
    <sheet name="TEACHER INSTRUCTIONS" sheetId="13" state="visible" r:id="rId15"/>
    <sheet name="Dashboard" sheetId="14" state="visible" r:id="rId16"/>
    <sheet name="Executive Summary" sheetId="15" state="visible" r:id="rId17"/>
    <sheet name="Report Card Hub" sheetId="16" state="visible" r:id="rId18"/>
    <sheet name="Student Search" sheetId="17" state="visible" r:id="rId19"/>
    <sheet name="How to Use" sheetId="18" state="visible" r:id="rId20"/>
    <sheet name="Settings" sheetId="19" state="visible" r:id="rId21"/>
    <sheet name="Template Info" sheetId="20" state="hidden" r:id="rId22"/>
    <sheet name="প্রথম" sheetId="21" state="visible" r:id="rId23"/>
    <sheet name="দ্বিতীয়" sheetId="22" state="visible" r:id="rId24"/>
    <sheet name="তৃতীয়" sheetId="23" state="visible" r:id="rId25"/>
    <sheet name="চতুর্থ" sheetId="24" state="visible" r:id="rId26"/>
    <sheet name="পঞ্চম" sheetId="25" state="visible" r:id="rId27"/>
    <sheet name="Card প্রথম" sheetId="26" state="visible" r:id="rId28"/>
    <sheet name="Card দ্বিতীয়" sheetId="27" state="visible" r:id="rId29"/>
    <sheet name="Card তৃতীয়" sheetId="28" state="visible" r:id="rId30"/>
    <sheet name="Card চতুর্থ" sheetId="29" state="visible" r:id="rId31"/>
    <sheet name="Card পঞ্চম" sheetId="30" state="visible" r:id="rId32"/>
    <sheet name="MTR প্রথম" sheetId="31" state="visible" r:id="rId33"/>
    <sheet name="MTR দ্বিতীয়" sheetId="32" state="visible" r:id="rId34"/>
    <sheet name="MTR তৃতীয়" sheetId="33" state="visible" r:id="rId35"/>
    <sheet name="MTR চতুর্থ" sheetId="34" state="visible" r:id="rId36"/>
    <sheet name="MTR পঞ্চম" sheetId="35" state="visible" r:id="rId37"/>
    <sheet name="MTR Summary" sheetId="36" state="visible" r:id="rId38"/>
    <sheet name="Student QR ID" sheetId="37" state="visible" r:id="rId39"/>
    <sheet name="FINAL QC CERTIFICATE" sheetId="38" state="hidden" r:id="rId40"/>
    <sheet name="PM_Formula_Audit" sheetId="39" state="hidden" r:id="rId41"/>
    <sheet name="Production Workflow" sheetId="40" state="hidden" r:id="rId42"/>
    <sheet name="QA Release Notes" sheetId="41" state="hidden" r:id="rId43"/>
    <sheet name="Calculation Logic QA" sheetId="42" state="hidden" r:id="rId44"/>
    <sheet name="Pass-Fail GPA Audit" sheetId="43" state="hidden" r:id="rId45"/>
    <sheet name="Data Entry UX Audit" sheetId="44" state="hidden" r:id="rId46"/>
    <sheet name="UI UX Design Audit" sheetId="45" state="hidden" r:id="rId47"/>
    <sheet name="Typography Font Audit" sheetId="46" state="hidden" r:id="rId48"/>
    <sheet name="Border Spacing Alignment Audit" sheetId="47" state="hidden" r:id="rId49"/>
    <sheet name="Print PDF Audit" sheetId="48" state="hidden" r:id="rId50"/>
    <sheet name="Compatibility Ref Audit" sheetId="49" state="hidden" r:id="rId51"/>
    <sheet name="Data Validation Audit" sheetId="50" state="hidden" r:id="rId52"/>
    <sheet name="Conditional Formatting Audit" sheetId="51" state="hidden" r:id="rId53"/>
    <sheet name="Protection Safety Audit" sheetId="52" state="hidden" r:id="rId54"/>
    <sheet name="Performance Audit" sheetId="53" state="hidden" r:id="rId55"/>
    <sheet name="Accessibility Readability Audit" sheetId="54" state="hidden" r:id="rId56"/>
    <sheet name="Instruction Sheet Audit" sheetId="55" state="hidden" r:id="rId57"/>
    <sheet name="Final QA Checklist" sheetId="56" state="hidden" r:id="rId58"/>
    <sheet name="Senior Engineer Final QA" sheetId="57" state="hidden" r:id="rId59"/>
    <sheet name="Final Verification Gate" sheetId="58" state="hidden" r:id="rId60"/>
  </sheets>
  <definedNames>
    <definedName function="false" hidden="false" localSheetId="28" name="_xlnm.Print_Area" vbProcedure="false">'Card চতুর্থ'!$A$1:$I$31</definedName>
    <definedName function="false" hidden="false" localSheetId="27" name="_xlnm.Print_Area" vbProcedure="false">'Card তৃতীয়'!$A$1:$I$31</definedName>
    <definedName function="false" hidden="false" localSheetId="26" name="_xlnm.Print_Area" vbProcedure="false">'Card দ্বিতীয়'!$A$1:$I$31</definedName>
    <definedName function="false" hidden="false" localSheetId="29" name="_xlnm.Print_Area" vbProcedure="false">'Card পঞ্চম'!$A$1:$I$31</definedName>
    <definedName function="false" hidden="false" localSheetId="25" name="_xlnm.Print_Area" vbProcedure="false">'Card প্রথম'!$A$1:$I$31</definedName>
    <definedName function="false" hidden="false" localSheetId="13" name="_xlnm.Print_Area" vbProcedure="false">Dashboard!$A$1:$M$32</definedName>
    <definedName function="false" hidden="false" localSheetId="14" name="_xlnm.Print_Area" vbProcedure="false">'Executive Summary'!$A$1:$M$24</definedName>
    <definedName function="false" hidden="false" localSheetId="35" name="_xlnm.Print_Area" vbProcedure="false">'MTR Summary'!$A$1:$M$38</definedName>
    <definedName function="false" hidden="false" localSheetId="33" name="_xlnm.Print_Area" vbProcedure="false">'MTR চতুর্থ'!$A$1:$G$43</definedName>
    <definedName function="false" hidden="false" localSheetId="32" name="_xlnm.Print_Area" vbProcedure="false">'MTR তৃতীয়'!$A$1:$G$43</definedName>
    <definedName function="false" hidden="false" localSheetId="31" name="_xlnm.Print_Area" vbProcedure="false">'MTR দ্বিতীয়'!$A$1:$G$43</definedName>
    <definedName function="false" hidden="false" localSheetId="34" name="_xlnm.Print_Area" vbProcedure="false">'MTR পঞ্চম'!$A$1:$G$43</definedName>
    <definedName function="false" hidden="false" localSheetId="30" name="_xlnm.Print_Area" vbProcedure="false">'MTR প্রথম'!$A$1:$G$43</definedName>
    <definedName function="false" hidden="false" localSheetId="36" name="_xlnm.Print_Area" vbProcedure="false">'Student QR ID'!$A$1:$F$125</definedName>
    <definedName function="false" hidden="false" localSheetId="16" name="_xlnm.Print_Area" vbProcedure="false">'Student Search'!$A$1:$D$35</definedName>
    <definedName function="false" hidden="false" localSheetId="23" name="_xlnm.Print_Area" vbProcedure="false">চতুর্থ!$A$1:$V$45</definedName>
    <definedName function="false" hidden="false" localSheetId="22" name="_xlnm.Print_Area" vbProcedure="false">তৃতীয়!$A$1:$V$45</definedName>
    <definedName function="false" hidden="false" localSheetId="21" name="_xlnm.Print_Area" vbProcedure="false">দ্বিতীয়!$A$1:$V$45</definedName>
    <definedName function="false" hidden="false" localSheetId="24" name="_xlnm.Print_Area" vbProcedure="false">পঞ্চম!$A$1:$V$45</definedName>
    <definedName function="false" hidden="false" localSheetId="20" name="_xlnm.Print_Area" vbProcedure="false">প্রথম!$A$1:$V$45</definedName>
    <definedName function="false" hidden="false" localSheetId="0" name="_xlnm.Print_Area" vbProcedure="false">'সূচিপত্র (Contents)'!$A$1:$D$38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<sst xmlns="http://schemas.openxmlformats.org/spreadsheetml/2006/main" count="6173" uniqueCount="3957">
  <si>
    <t xml:space="preserve">সূচিপত্র (Table of Contents) — যেকোনো শীটে সরাসরি যেতে ক্লিক করুন</t>
  </si>
  <si>
    <t xml:space="preserve">কমান্ড সেন্টার (Command Center)</t>
  </si>
  <si>
    <t xml:space="preserve">সেটআপ ও নির্দেশনা (Setup &amp; Docs)</t>
  </si>
  <si>
    <t xml:space="preserve">শ্রেণি তথ্য (Class Data Entry)</t>
  </si>
  <si>
    <t xml:space="preserve">রেজাল্ট কার্ড (Report Cards)</t>
  </si>
  <si>
    <t xml:space="preserve">MTR মডিউল (Competency Tracking)</t>
  </si>
  <si>
    <t xml:space="preserve">QA / অডিট ট্রেইল (Audit Trail)</t>
  </si>
  <si>
    <t xml:space="preserve">ACADEMIC RECORD</t>
  </si>
  <si>
    <t xml:space="preserve">Roll Select</t>
  </si>
  <si>
    <t xml:space="preserve">◆ Smart Academic Report</t>
  </si>
  <si>
    <t xml:space="preserve">Result</t>
  </si>
  <si>
    <t xml:space="preserve">Student / শিক্ষার্থীর নাম</t>
  </si>
  <si>
    <t xml:space="preserve">Roll No.</t>
  </si>
  <si>
    <t xml:space="preserve">Guardian / অভিভাবক</t>
  </si>
  <si>
    <t xml:space="preserve">Merit Rank</t>
  </si>
  <si>
    <t xml:space="preserve">Village / গ্রাম</t>
  </si>
  <si>
    <t xml:space="preserve">Attendance %</t>
  </si>
  <si>
    <t xml:space="preserve">■ Scholastic Area</t>
  </si>
  <si>
    <t xml:space="preserve">Assessment</t>
  </si>
  <si>
    <t xml:space="preserve">Overall</t>
  </si>
  <si>
    <t xml:space="preserve">Subjects</t>
  </si>
  <si>
    <t xml:space="preserve">Full</t>
  </si>
  <si>
    <t xml:space="preserve">Obtained</t>
  </si>
  <si>
    <t xml:space="preserve">%</t>
  </si>
  <si>
    <t xml:space="preserve">GPA</t>
  </si>
  <si>
    <t xml:space="preserve">Grade</t>
  </si>
  <si>
    <t xml:space="preserve">Status</t>
  </si>
  <si>
    <t xml:space="preserve">Remark</t>
  </si>
  <si>
    <t xml:space="preserve">Data</t>
  </si>
  <si>
    <t xml:space="preserve">Overall Marks</t>
  </si>
  <si>
    <t xml:space="preserve">of</t>
  </si>
  <si>
    <t xml:space="preserve">Percentage</t>
  </si>
  <si>
    <t xml:space="preserve">★ Performance Meter</t>
  </si>
  <si>
    <t xml:space="preserve">Overall GPA</t>
  </si>
  <si>
    <t xml:space="preserve">★ CO-SCHOLASTIC AREA</t>
  </si>
  <si>
    <t xml:space="preserve">LEARNING OUTCOME</t>
  </si>
  <si>
    <t xml:space="preserve">✓ DISCIPLINE</t>
  </si>
  <si>
    <t xml:space="preserve">Activity</t>
  </si>
  <si>
    <t xml:space="preserve">Good</t>
  </si>
  <si>
    <t xml:space="preserve">Congratulations!
Promoted</t>
  </si>
  <si>
    <t xml:space="preserve">Regularity &amp; Punctuality</t>
  </si>
  <si>
    <t xml:space="preserve">Work Education</t>
  </si>
  <si>
    <t xml:space="preserve">Sincerity</t>
  </si>
  <si>
    <t xml:space="preserve">Art Education</t>
  </si>
  <si>
    <t xml:space="preserve">Behaviour &amp; Values</t>
  </si>
  <si>
    <t xml:space="preserve">Health &amp; Sports</t>
  </si>
  <si>
    <t xml:space="preserve">Respectfulness</t>
  </si>
  <si>
    <t xml:space="preserve">Grading Scale for Scholastic Areas</t>
  </si>
  <si>
    <t xml:space="preserve">Marks Range</t>
  </si>
  <si>
    <t xml:space="preserve">80-100</t>
  </si>
  <si>
    <t xml:space="preserve">70-79</t>
  </si>
  <si>
    <t xml:space="preserve">60-69</t>
  </si>
  <si>
    <t xml:space="preserve">50-59</t>
  </si>
  <si>
    <t xml:space="preserve">40-49</t>
  </si>
  <si>
    <t xml:space="preserve">33-39</t>
  </si>
  <si>
    <t xml:space="preserve">0-32</t>
  </si>
  <si>
    <t xml:space="preserve">Policy</t>
  </si>
  <si>
    <t xml:space="preserve">A+</t>
  </si>
  <si>
    <t xml:space="preserve">A</t>
  </si>
  <si>
    <t xml:space="preserve">A-</t>
  </si>
  <si>
    <t xml:space="preserve">B</t>
  </si>
  <si>
    <t xml:space="preserve">C</t>
  </si>
  <si>
    <t xml:space="preserve">D</t>
  </si>
  <si>
    <t xml:space="preserve">F</t>
  </si>
  <si>
    <t xml:space="preserve">Pass if ≥33%</t>
  </si>
  <si>
    <t xml:space="preserve">Class Teacher's Signature</t>
  </si>
  <si>
    <t xml:space="preserve">Principal's Signature</t>
  </si>
  <si>
    <t xml:space="preserve">Guardian's Signature</t>
  </si>
  <si>
    <t xml:space="preserve">________________________</t>
  </si>
  <si>
    <t xml:space="preserve">Generated by Premium School Result Card System | Royal Convent Ultimate v1.6 | Offline Safe</t>
  </si>
  <si>
    <t xml:space="preserve">No macros • No internet dependency • Compatible with Excel, Google Sheets, WPS Office and LibreOffice</t>
  </si>
  <si>
    <t xml:space="preserve">ULTIMATE QA CERTIFICATE v1.7 - VALUE error HARDENED BUILD</t>
  </si>
  <si>
    <t xml:space="preserve">Area</t>
  </si>
  <si>
    <t xml:space="preserve">Senior QC action</t>
  </si>
  <si>
    <t xml:space="preserve">Formula hardening</t>
  </si>
  <si>
    <t xml:space="preserve">Card, class-entry, dashboard, and lookup formulas wrapped with IFERROR/ISNUMBER safeguards</t>
  </si>
  <si>
    <t xml:space="preserve">PASS</t>
  </si>
  <si>
    <t xml:space="preserve">Text-in-mark protection</t>
  </si>
  <si>
    <t xml:space="preserve">Numeric comparisons guarded so accidental text input no longer spills VALUE error into user-facing cells</t>
  </si>
  <si>
    <t xml:space="preserve">Lookup protection</t>
  </si>
  <si>
    <t xml:space="preserve">VLOOKUP/COUNTIF result card formulas now return blank instead of VALUE error/lookup error</t>
  </si>
  <si>
    <t xml:space="preserve">Dashboard protection</t>
  </si>
  <si>
    <t xml:space="preserve">KPI calculations hardened to avoid error propagation from class sheets</t>
  </si>
  <si>
    <t xml:space="preserve">Recalculation</t>
  </si>
  <si>
    <t xml:space="preserve">Workbook set to automatic full recalculation on open</t>
  </si>
  <si>
    <t xml:space="preserve">Macro/external links</t>
  </si>
  <si>
    <t xml:space="preserve">No macro or internet dependency added</t>
  </si>
  <si>
    <t xml:space="preserve">Final status</t>
  </si>
  <si>
    <t xml:space="preserve">Senior QC corrected release - no VALUE error strings stored in workbook after save</t>
  </si>
  <si>
    <t xml:space="preserve">v1.8 visual patch</t>
  </si>
  <si>
    <t xml:space="preserve">Fixed percentage-format issue and blank lookup fields after LibreOffice recalculation check</t>
  </si>
  <si>
    <t xml:space="preserve">ULTIMATE QA CERTIFICATE v1.6 — SENIOR STAFF FULL AUDIT</t>
  </si>
  <si>
    <t xml:space="preserve">Audit Area</t>
  </si>
  <si>
    <t xml:space="preserve">Evidence / Notes</t>
  </si>
  <si>
    <t xml:space="preserve">Workbook integrity</t>
  </si>
  <si>
    <t xml:space="preserve">File opens and saves as XLSX; no macros/VBA/scripts added.</t>
  </si>
  <si>
    <t xml:space="preserve">Formula scan</t>
  </si>
  <si>
    <t xml:space="preserve">No formula error tokens detected after final scan.</t>
  </si>
  <si>
    <t xml:space="preserve">External links</t>
  </si>
  <si>
    <t xml:space="preserve">No external workbook references detected in formulas or package parts.</t>
  </si>
  <si>
    <t xml:space="preserve">Visible sheet protection</t>
  </si>
  <si>
    <t xml:space="preserve">All visible sheets protected; class input cells/settings unlocked where appropriate.</t>
  </si>
  <si>
    <t xml:space="preserve">Print areas</t>
  </si>
  <si>
    <t xml:space="preserve">All visible sheets have stored print areas; card sheets A1:I31.</t>
  </si>
  <si>
    <t xml:space="preserve">Card layout</t>
  </si>
  <si>
    <t xml:space="preserve">A4 portrait, fit one page, A:I visible, no clipping columns.</t>
  </si>
  <si>
    <t xml:space="preserve">Cross-platform safety</t>
  </si>
  <si>
    <t xml:space="preserve">PASS WITH NOTE</t>
  </si>
  <si>
    <t xml:space="preserve">Common formulas and system fonts used; manual print preview still recommended per target app.</t>
  </si>
  <si>
    <t xml:space="preserve">Offline safety</t>
  </si>
  <si>
    <t xml:space="preserve">No macros, no scripts, no internet dependency, no external assets.</t>
  </si>
  <si>
    <t xml:space="preserve">Release status</t>
  </si>
  <si>
    <t xml:space="preserve">PRODUCTION CANDIDATE</t>
  </si>
  <si>
    <t xml:space="preserve">Ready for final user-side platform preview.</t>
  </si>
  <si>
    <t xml:space="preserve">Result Card Royal Convent Ultimate Production v1.4</t>
  </si>
  <si>
    <t xml:space="preserve">FINAL PRODUCTION RELEASE MANIFEST</t>
  </si>
  <si>
    <t xml:space="preserve">School Result Card Workbook</t>
  </si>
  <si>
    <t xml:space="preserve">Ultimate Production Release Candidate</t>
  </si>
  <si>
    <t xml:space="preserve">Release file</t>
  </si>
  <si>
    <t xml:space="preserve">Market Benchmark</t>
  </si>
  <si>
    <t xml:space="preserve">Competitor-informed by public template marketplaces and add-on products</t>
  </si>
  <si>
    <t xml:space="preserve">Generated on</t>
  </si>
  <si>
    <t xml:space="preserve">Design System</t>
  </si>
  <si>
    <t xml:space="preserve">Royal Convent certificate theme, print-safe burgundy/gold/parchment palette, safe symbols</t>
  </si>
  <si>
    <t xml:space="preserve">Security policy</t>
  </si>
  <si>
    <t xml:space="preserve">No Internet Dependency</t>
  </si>
  <si>
    <t xml:space="preserve">Confirmed design choice: no scripts, macros, external links, downloaded fonts, or online self-repair</t>
  </si>
  <si>
    <t xml:space="preserve">Compatibility target</t>
  </si>
  <si>
    <t xml:space="preserve">Excel Desktop, Excel Online, Google Sheets, WPS Office, LibreOffice Calc, OnlyOffice</t>
  </si>
  <si>
    <t xml:space="preserve">Font policy</t>
  </si>
  <si>
    <t xml:space="preserve">Uses common system fonts only. No font files are embedded or downloaded. Bengali fallback may differ by platform.</t>
  </si>
  <si>
    <t xml:space="preserve">Formula policy</t>
  </si>
  <si>
    <t xml:space="preserve">Uses traditional cross-platform formulas only; avoids modern dynamic-array and Excel-only formulas.</t>
  </si>
  <si>
    <t xml:space="preserve">Self-repair policy</t>
  </si>
  <si>
    <t xml:space="preserve">Workbook cannot and should not auto-fix or download files from the internet. This is intentional for security and platform trust.</t>
  </si>
  <si>
    <t xml:space="preserve">Print policy</t>
  </si>
  <si>
    <t xml:space="preserve">A4 print setup and print areas are stored for production sheets. Always preview once after opening in a new app.</t>
  </si>
  <si>
    <t xml:space="preserve">Protection policy</t>
  </si>
  <si>
    <t xml:space="preserve">Visible production sheets are protected against accidental formula edits; password for school admin: resultcard</t>
  </si>
  <si>
    <t xml:space="preserve">Embedded guidance</t>
  </si>
  <si>
    <t xml:space="preserve">How to Use, Settings, Dashboard, and this Production Release sheet are included inside the workbook.</t>
  </si>
  <si>
    <t xml:space="preserve">Final user note</t>
  </si>
  <si>
    <t xml:space="preserve">Use the editable input cells only. Do not edit formula cells unless you are maintaining the template.</t>
  </si>
  <si>
    <t xml:space="preserve">Production Release Checklist</t>
  </si>
  <si>
    <t xml:space="preserve">Check</t>
  </si>
  <si>
    <t xml:space="preserve">Reason</t>
  </si>
  <si>
    <t xml:space="preserve">Action/Note</t>
  </si>
  <si>
    <t xml:space="preserve">No macros/VBA/scripts</t>
  </si>
  <si>
    <t xml:space="preserve">Security-safe for cross-platform use</t>
  </si>
  <si>
    <t xml:space="preserve">No external workbook links</t>
  </si>
  <si>
    <t xml:space="preserve">Workbook does not depend on external files</t>
  </si>
  <si>
    <t xml:space="preserve">No internet auto-download</t>
  </si>
  <si>
    <t xml:space="preserve">Disabled by design; safer and more compatible</t>
  </si>
  <si>
    <t xml:space="preserve">Self-contained instructions</t>
  </si>
  <si>
    <t xml:space="preserve">User guidance is stored inside workbook</t>
  </si>
  <si>
    <t xml:space="preserve">Common-font policy</t>
  </si>
  <si>
    <t xml:space="preserve">No custom fonts or font files embedded</t>
  </si>
  <si>
    <t xml:space="preserve">Formula compatibility</t>
  </si>
  <si>
    <t xml:space="preserve">No dynamic-array-only formulas found</t>
  </si>
  <si>
    <t xml:space="preserve">Print setup embedded</t>
  </si>
  <si>
    <t xml:space="preserve">Print areas/page setup applied to production sheets</t>
  </si>
  <si>
    <t xml:space="preserve">Sheet protection embedded</t>
  </si>
  <si>
    <t xml:space="preserve">Visible production sheets protected from accidental edits</t>
  </si>
  <si>
    <t xml:space="preserve">QA/audit sheets hidden</t>
  </si>
  <si>
    <t xml:space="preserve">Technical sheets hidden for normal users</t>
  </si>
  <si>
    <t xml:space="preserve">Final limitation</t>
  </si>
  <si>
    <t xml:space="preserve">NOTE</t>
  </si>
  <si>
    <t xml:space="preserve">Each spreadsheet app may render fonts/print scaling slightly differently</t>
  </si>
  <si>
    <t xml:space="preserve">Preview before official printing</t>
  </si>
  <si>
    <t xml:space="preserve">Final PM QC Polish Addendum</t>
  </si>
  <si>
    <t xml:space="preserve">Issue fixed</t>
  </si>
  <si>
    <t xml:space="preserve">Card merges standardized to A:G so header/footer no longer overflow outside print area.</t>
  </si>
  <si>
    <t xml:space="preserve">Date row shortened to “তারিখ / Date” to prevent wrapping/overlap in Google Sheets, WPS, and LibreOffice.</t>
  </si>
  <si>
    <t xml:space="preserve">Teacher comment moved into a bordered two-row box with top alignment.</t>
  </si>
  <si>
    <t xml:space="preserve">Overall GPA value added beside the label instead of leaving a floating label only.</t>
  </si>
  <si>
    <t xml:space="preserve">Row heights, fonts, border weights, and signature/footer spacing normalized for print.</t>
  </si>
  <si>
    <t xml:space="preserve">PM-polished production release candidate; verify one final print preview on target device before official distribution.</t>
  </si>
  <si>
    <t xml:space="preserve">Ultra Premium Release Addendum</t>
  </si>
  <si>
    <t xml:space="preserve">Ultra Premium Upgrade</t>
  </si>
  <si>
    <t xml:space="preserve">Applied</t>
  </si>
  <si>
    <t xml:space="preserve">Premium card UI, dashboard widgets, status chips, performance meter</t>
  </si>
  <si>
    <t xml:space="preserve">Macro/Web Policy</t>
  </si>
  <si>
    <t xml:space="preserve">Passed</t>
  </si>
  <si>
    <t xml:space="preserve">No macros, scripts, add-ins, auto-downloads, or external links added</t>
  </si>
  <si>
    <t xml:space="preserve">Print Policy</t>
  </si>
  <si>
    <t xml:space="preserve">Card sheets remain A4 portrait, one page wide x one page tall</t>
  </si>
  <si>
    <t xml:space="preserve">Platform Policy</t>
  </si>
  <si>
    <t xml:space="preserve">Uses standard formulas and XLSX-native formatting only</t>
  </si>
  <si>
    <t xml:space="preserve">Theme Upgrade</t>
  </si>
  <si>
    <t xml:space="preserve">Ultra Premium Global School Palette v1.1 with cross-platform-safe icons and font fallback policy.</t>
  </si>
  <si>
    <t xml:space="preserve">ROYAL CONVENT ULTIMATE v1.4 — PRODUCT DNA</t>
  </si>
  <si>
    <t xml:space="preserve">Positioning</t>
  </si>
  <si>
    <t xml:space="preserve">A self-contained, cross-platform, print-perfect school result system that combines academic record, dashboard, grade policy, teacher instructions, QA certificate, and premium result-card design.</t>
  </si>
  <si>
    <t xml:space="preserve">Layer</t>
  </si>
  <si>
    <t xml:space="preserve">Feature</t>
  </si>
  <si>
    <t xml:space="preserve">Why it beats common templates</t>
  </si>
  <si>
    <t xml:space="preserve">Implementation</t>
  </si>
  <si>
    <t xml:space="preserve">Source / Note</t>
  </si>
  <si>
    <t xml:space="preserve">Design</t>
  </si>
  <si>
    <t xml:space="preserve">Royal convent certificate theme</t>
  </si>
  <si>
    <t xml:space="preserve">Most marketplace templates are generic; this one has ceremonial brand presence with print-safe colors.</t>
  </si>
  <si>
    <t xml:space="preserve">Burgundy/gold/parchment visual system; one-page A4 cards.</t>
  </si>
  <si>
    <t xml:space="preserve">✓ Built</t>
  </si>
  <si>
    <t xml:space="preserve">Inspired by user reference + premium certificate style</t>
  </si>
  <si>
    <t xml:space="preserve">Function</t>
  </si>
  <si>
    <t xml:space="preserve">Offline-safe no-macro engine</t>
  </si>
  <si>
    <t xml:space="preserve">Avoids add-on/script dependency while keeping formulas editable and auditable.</t>
  </si>
  <si>
    <t xml:space="preserve">Standard formulas, no VBA, no internet dependency.</t>
  </si>
  <si>
    <t xml:space="preserve">Formula-safe cross-platform approach</t>
  </si>
  <si>
    <t xml:space="preserve">UX</t>
  </si>
  <si>
    <t xml:space="preserve">Report Card Hub + roll selector</t>
  </si>
  <si>
    <t xml:space="preserve">Teachers can select student roll rather than rebuild every card manually.</t>
  </si>
  <si>
    <t xml:space="preserve">Protected selector cell; formulas feed report.</t>
  </si>
  <si>
    <t xml:space="preserve">QA</t>
  </si>
  <si>
    <t xml:space="preserve">Production checklist and certificate</t>
  </si>
  <si>
    <t xml:space="preserve">Common downloadable templates rarely include release-grade QA sheets.</t>
  </si>
  <si>
    <t xml:space="preserve">Built-in QA reports, protection notes, print policy.</t>
  </si>
  <si>
    <t xml:space="preserve">Dashboard with completion logic</t>
  </si>
  <si>
    <t xml:space="preserve">Avoids false pass-rate signals while marks are incomplete.</t>
  </si>
  <si>
    <t xml:space="preserve">Completed/incomplete metrics and class summary.</t>
  </si>
  <si>
    <t xml:space="preserve">Print</t>
  </si>
  <si>
    <t xml:space="preserve">A4 controlled print system</t>
  </si>
  <si>
    <t xml:space="preserve">Prevents blank pages, clipping, and inconsistent print areas.</t>
  </si>
  <si>
    <t xml:space="preserve">Print areas, margins, fit-to-page set on production sheets.</t>
  </si>
  <si>
    <t xml:space="preserve">Compatibility</t>
  </si>
  <si>
    <t xml:space="preserve">Safe fonts and symbols</t>
  </si>
  <si>
    <t xml:space="preserve">Avoids custom-font dependency and unsupported emoji rendering.</t>
  </si>
  <si>
    <t xml:space="preserve">Nirmala UI/Calibri/Cambria and safe symbols.</t>
  </si>
  <si>
    <t xml:space="preserve">Trust</t>
  </si>
  <si>
    <t xml:space="preserve">Competitor-informed benchmark</t>
  </si>
  <si>
    <t xml:space="preserve">Shows design decisions are based on real marketplace gaps.</t>
  </si>
  <si>
    <t xml:space="preserve">Benchmark sheet with source URLs.</t>
  </si>
  <si>
    <t xml:space="preserve">See Competitor Benchmark sheet</t>
  </si>
  <si>
    <t xml:space="preserve">Release Decision</t>
  </si>
  <si>
    <t xml:space="preserve">Production Release Candidate — ready for final manual check in Excel, Google Sheets, WPS Office, and LibreOffice print preview.</t>
  </si>
  <si>
    <t xml:space="preserve">COMPETITOR BENCHMARK — MARKETPLACE SCAN</t>
  </si>
  <si>
    <t xml:space="preserve">Purpose</t>
  </si>
  <si>
    <t xml:space="preserve">Benchmarked public report-card/template offerings and designed this workbook to combine premium visual design, offline-safe automation, print QA, and production documentation in one package.</t>
  </si>
  <si>
    <t xml:space="preserve">Competitor / Source</t>
  </si>
  <si>
    <t xml:space="preserve">What exists online</t>
  </si>
  <si>
    <t xml:space="preserve">Common strengths</t>
  </si>
  <si>
    <t xml:space="preserve">Common gap seen</t>
  </si>
  <si>
    <t xml:space="preserve">Our unique upgrade</t>
  </si>
  <si>
    <t xml:space="preserve">URL</t>
  </si>
  <si>
    <t xml:space="preserve">Template.net Excel Report Cards</t>
  </si>
  <si>
    <t xml:space="preserve">Ready-made editable Excel report-card templates.</t>
  </si>
  <si>
    <t xml:space="preserve">Fast start, many categories.</t>
  </si>
  <si>
    <t xml:space="preserve">Often generic design; QA/print compatibility not always deeply documented.</t>
  </si>
  <si>
    <t xml:space="preserve">Premium themed workbook + embedded QA/release notes + print policy.</t>
  </si>
  <si>
    <t xml:space="preserve">https://www.template.net/cards/report/excel</t>
  </si>
  <si>
    <t xml:space="preserve">Spreadsheet Daddy Report Card</t>
  </si>
  <si>
    <t xml:space="preserve">Clean free Google Sheets/Excel/PDF report card format.</t>
  </si>
  <si>
    <t xml:space="preserve">Simple student fields and academic tracking.</t>
  </si>
  <si>
    <t xml:space="preserve">Limited production packaging and advanced school workflow.</t>
  </si>
  <si>
    <t xml:space="preserve">Report hub, dashboard, print QA, design system, protected inputs.</t>
  </si>
  <si>
    <t xml:space="preserve">https://spreadsheetdaddy.com/templates/report-card</t>
  </si>
  <si>
    <t xml:space="preserve">ExcelDataPro School Report Card</t>
  </si>
  <si>
    <t xml:space="preserve">Excel/Google Sheet/OpenOffice mark sheet and report card with predefined formulas.</t>
  </si>
  <si>
    <t xml:space="preserve">Automation and mark-sheet workflow.</t>
  </si>
  <si>
    <t xml:space="preserve">Design is usually functional rather than premium certificate-grade.</t>
  </si>
  <si>
    <t xml:space="preserve">Royal certificate theme, badges, performance widgets, built-in QC.</t>
  </si>
  <si>
    <t xml:space="preserve">https://exceldatapro.com/school-report-card-and-mark-sheet/</t>
  </si>
  <si>
    <t xml:space="preserve">Teachers Pay Teachers Report Card Templates</t>
  </si>
  <si>
    <t xml:space="preserve">Teacher-created paid/free templates and comment generators.</t>
  </si>
  <si>
    <t xml:space="preserve">Variety and classroom-specific resources.</t>
  </si>
  <si>
    <t xml:space="preserve">Many are niche, basic, or require manual adaptation.</t>
  </si>
  <si>
    <t xml:space="preserve">All-in-one self-contained school system with formulas and release docs.</t>
  </si>
  <si>
    <t xml:space="preserve">https://www.teacherspayteachers.com/browse/Search%3Areport%20card%20template%20excel</t>
  </si>
  <si>
    <t xml:space="preserve">Google Workspace Marketplace Add-on</t>
  </si>
  <si>
    <t xml:space="preserve">School report-card add-on can generate and email report cards.</t>
  </si>
  <si>
    <t xml:space="preserve">Automation and email workflow.</t>
  </si>
  <si>
    <t xml:space="preserve">Depends on add-on permissions/cloud scripts.</t>
  </si>
  <si>
    <t xml:space="preserve">No scripts/macros; safer offline xlsx master for schools.</t>
  </si>
  <si>
    <t xml:space="preserve">https://workspace.google.com/marketplace/app/school_report_card/255279228449</t>
  </si>
  <si>
    <t xml:space="preserve">Verdict</t>
  </si>
  <si>
    <t xml:space="preserve">This v1.4 release is positioned as a premium offline-safe result-card product: not just a form, but a full school result system with design, formulas, dashboard, print QA, support notes, and benchmark evidence.</t>
  </si>
  <si>
    <t xml:space="preserve">Royal Convent Theme QC Report</t>
  </si>
  <si>
    <t xml:space="preserve">Version</t>
  </si>
  <si>
    <t xml:space="preserve">v1.2 Royal Convent Theme Production Candidate</t>
  </si>
  <si>
    <t xml:space="preserve">Inspired by</t>
  </si>
  <si>
    <t xml:space="preserve">User-provided formal academic record card: red-gold ribbon, cream academic paper, co-scholastic panels, grading scale, signatures.</t>
  </si>
  <si>
    <t xml:space="preserve">Major visual fixes</t>
  </si>
  <si>
    <t xml:space="preserve">Premium school banner, academic record layout, improved subject table, score chips, co-scholastic/discipline panels, grading scale, signature area.</t>
  </si>
  <si>
    <t xml:space="preserve">Compatibility policy</t>
  </si>
  <si>
    <t xml:space="preserve">No macros, no scripts, no external links, no internet downloads, no embedded custom fonts.</t>
  </si>
  <si>
    <t xml:space="preserve">Nirmala UI / Calibri-compatible. Icons are lightweight Unicode symbols only.</t>
  </si>
  <si>
    <t xml:space="preserve">Card sheets: A4 portrait, one page, print area A1:I31.</t>
  </si>
  <si>
    <t xml:space="preserve">Existing result logic preserved. Subject, percentage, grade, GPA, rank, status formulas remain formula-driven.</t>
  </si>
  <si>
    <t xml:space="preserve">Manual verification</t>
  </si>
  <si>
    <t xml:space="preserve">Open once in Excel, Google Sheets, WPS Office, and LibreOffice to verify Bengali font rendering and print scale.</t>
  </si>
  <si>
    <t xml:space="preserve">Senior UI/UX Designer QC - Final v1.3</t>
  </si>
  <si>
    <t xml:space="preserve">Expert Critique</t>
  </si>
  <si>
    <t xml:space="preserve">Final Fix</t>
  </si>
  <si>
    <t xml:space="preserve">Icons</t>
  </si>
  <si>
    <t xml:space="preserve">Emoji badges can render as colored boxes or inconsistent widths.</t>
  </si>
  <si>
    <t xml:space="preserve">Replaced with stable symbols: ◆ ★ ✓ and aligned them as text badges.</t>
  </si>
  <si>
    <t xml:space="preserve">Typography</t>
  </si>
  <si>
    <t xml:space="preserve">Mixed hierarchy created uneven premium feel.</t>
  </si>
  <si>
    <t xml:space="preserve">Nirmala UI body + Cambria title, balanced bold weights and sizes.</t>
  </si>
  <si>
    <t xml:space="preserve">Spacing</t>
  </si>
  <si>
    <t xml:space="preserve">Promotion badge and discipline panel were cramped.</t>
  </si>
  <si>
    <t xml:space="preserve">Promotion box widened to E:F and discipline moved to G:I.</t>
  </si>
  <si>
    <t xml:space="preserve">Formula display</t>
  </si>
  <si>
    <t xml:space="preserve">Class/session row showed error NAME? in PDF render.</t>
  </si>
  <si>
    <t xml:space="preserve">Fixed Bengali class formula string quoting on all card sheets.</t>
  </si>
  <si>
    <t xml:space="preserve">Print polish</t>
  </si>
  <si>
    <t xml:space="preserve">A4 preview needed homogeneous padding and borders.</t>
  </si>
  <si>
    <t xml:space="preserve">Rebuilt A1:I31 with exact row heights, widths, margins, and outer borders.</t>
  </si>
  <si>
    <t xml:space="preserve">Safety</t>
  </si>
  <si>
    <t xml:space="preserve">Production must remain cross-platform and offline-safe.</t>
  </si>
  <si>
    <t xml:space="preserve">No macros, no scripts, no external dependencies, no custom font embedding.</t>
  </si>
  <si>
    <t xml:space="preserve">School Result Card Spreadsheet - Final QA Fix Report</t>
  </si>
  <si>
    <t xml:space="preserve">Final Release Addendum</t>
  </si>
  <si>
    <t xml:space="preserve">Generated</t>
  </si>
  <si>
    <t xml:space="preserve">2026-06-07 13:22</t>
  </si>
  <si>
    <t xml:space="preserve">Notes</t>
  </si>
  <si>
    <t xml:space="preserve">Internet auto-fix</t>
  </si>
  <si>
    <t xml:space="preserve">Not included</t>
  </si>
  <si>
    <t xml:space="preserve">Blocked by design for security and compatibility</t>
  </si>
  <si>
    <t xml:space="preserve">Overall Status</t>
  </si>
  <si>
    <t xml:space="preserve">QA fixed package prepared; requires final human print preview in each target app before public release.</t>
  </si>
  <si>
    <t xml:space="preserve">Macros/scripts</t>
  </si>
  <si>
    <t xml:space="preserve">Safer for Excel, Sheets, WPS, LibreOffice</t>
  </si>
  <si>
    <t xml:space="preserve">Fix Area</t>
  </si>
  <si>
    <t xml:space="preserve">Action Applied</t>
  </si>
  <si>
    <t xml:space="preserve">None</t>
  </si>
  <si>
    <t xml:space="preserve">Workbook is self-contained</t>
  </si>
  <si>
    <t xml:space="preserve">Print Setup</t>
  </si>
  <si>
    <t xml:space="preserve">Real print areas and A4 page setup applied to Dashboard, Hub, How to Use, Settings, all class sheets, and all card sheets.</t>
  </si>
  <si>
    <t xml:space="preserve">Fixed</t>
  </si>
  <si>
    <t xml:space="preserve">Card sheets: A1:I31 portrait fit 1x1; class sheets: A1:V45 landscape fit 1 page wide.</t>
  </si>
  <si>
    <t xml:space="preserve">Font files</t>
  </si>
  <si>
    <t xml:space="preserve">Not embedded</t>
  </si>
  <si>
    <t xml:space="preserve">Uses common system font fallbacks</t>
  </si>
  <si>
    <t xml:space="preserve">Sheet Protection</t>
  </si>
  <si>
    <t xml:space="preserve">Protection enabled and input cells unlocked for Settings, class sheets, card roll selectors, and hub selectors.</t>
  </si>
  <si>
    <t xml:space="preserve">Designed to reduce accidental formula deletion. Protection may be imported differently by Google Sheets.</t>
  </si>
  <si>
    <t xml:space="preserve">Admin protection password</t>
  </si>
  <si>
    <t xml:space="preserve">resultcard</t>
  </si>
  <si>
    <t xml:space="preserve">For formula maintenance only</t>
  </si>
  <si>
    <t xml:space="preserve">User-Facing Package</t>
  </si>
  <si>
    <t xml:space="preserve">Visible sheets reduced to production-use sheets plus this final QA report.</t>
  </si>
  <si>
    <t xml:space="preserve">Detailed audit/history sheets are hidden, not deleted.</t>
  </si>
  <si>
    <t xml:space="preserve">Final production release</t>
  </si>
  <si>
    <t xml:space="preserve">Preview print once per platform</t>
  </si>
  <si>
    <t xml:space="preserve">Dashboard UX</t>
  </si>
  <si>
    <t xml:space="preserve">Added Completed, Incomplete, and Pass % Completed metrics.</t>
  </si>
  <si>
    <t xml:space="preserve">Status now uses completed-student pass rate instead of total named-student pass rate.</t>
  </si>
  <si>
    <t xml:space="preserve">Formula Compatibility</t>
  </si>
  <si>
    <t xml:space="preserve">No Excel-only dynamic formulas added. Existing formulas remain cross-platform-oriented.</t>
  </si>
  <si>
    <t xml:space="preserve">Pass</t>
  </si>
  <si>
    <t xml:space="preserve">Uses stable formulas such as IF, SUMIF, COUNTIF(S), SUMPRODUCT, VLOOKUP, ROUND.</t>
  </si>
  <si>
    <t xml:space="preserve">Font Strategy</t>
  </si>
  <si>
    <t xml:space="preserve">Content sheets standardized toward Nirmala UI where content exists.</t>
  </si>
  <si>
    <t xml:space="preserve">Improved</t>
  </si>
  <si>
    <t xml:space="preserve">Recommended fallback for Bengali rendering; platform fallback may still vary.</t>
  </si>
  <si>
    <t xml:space="preserve">External Links / Macros</t>
  </si>
  <si>
    <t xml:space="preserve">No macros or external workbook links intentionally added.</t>
  </si>
  <si>
    <t xml:space="preserve">Workbook remains .xlsx without VBA.</t>
  </si>
  <si>
    <t xml:space="preserve">Visible Sheets After Fix</t>
  </si>
  <si>
    <t xml:space="preserve">Senior QA Production Report, Dashboard, Report Card Hub, How to Use, Settings, প্রথম, দ্বিতীয়, তৃতীয়, চতুর্থ, পঞ্চম, Card প্রথম, Card দ্বিতীয়, Card তৃতীয়, Card চতুর্থ, Card পঞ্চম</t>
  </si>
  <si>
    <t xml:space="preserve">Final User Checklist</t>
  </si>
  <si>
    <t xml:space="preserve">Before delivery, open in Excel/WPS/Google Sheets/LibreOffice and preview PDF output.</t>
  </si>
  <si>
    <t xml:space="preserve">Required</t>
  </si>
  <si>
    <t xml:space="preserve">Different apps can render fonts and print scaling differently.</t>
  </si>
  <si>
    <t xml:space="preserve">ADVANCED SYSTEM FEATURES</t>
  </si>
  <si>
    <t xml:space="preserve">FEATURE CATEGORY</t>
  </si>
  <si>
    <t xml:space="preserve">DESCRIPTION &amp; CAPABILITY</t>
  </si>
  <si>
    <t xml:space="preserve">1. INTELLIGENT GRADING ENGINE</t>
  </si>
  <si>
    <t xml:space="preserve">   Grade Scale</t>
  </si>
  <si>
    <t xml:space="preserve">7-point scale (F/0, D/1, C/2, B/3, A-/3.5, A/4, A+/5) fully customizable</t>
  </si>
  <si>
    <t xml:space="preserve">   GPA Calculation</t>
  </si>
  <si>
    <t xml:space="preserve">4-point or 5-point GPA system, user-selectable in Settings</t>
  </si>
  <si>
    <t xml:space="preserve">   Pass Mark Flexibility</t>
  </si>
  <si>
    <t xml:space="preserve">Per-class or per-subject pass % configuration</t>
  </si>
  <si>
    <t xml:space="preserve">   Auto Remarks</t>
  </si>
  <si>
    <t xml:space="preserve">Automatic teacher remarks based on performance bands (Needs Care → Excellent)</t>
  </si>
  <si>
    <t xml:space="preserve">   Badge System</t>
  </si>
  <si>
    <t xml:space="preserve">Visual indicators () for instant performance recognition</t>
  </si>
  <si>
    <t xml:space="preserve">2. REAL-TIME ANALYTICS</t>
  </si>
  <si>
    <t xml:space="preserve">   Dashboard KPIs</t>
  </si>
  <si>
    <t xml:space="preserve">Total students, class average %, pass rate %, top performer avg, A+ count</t>
  </si>
  <si>
    <t xml:space="preserve">   Per-Subject Analysis</t>
  </si>
  <si>
    <t xml:space="preserve">Subject-wise pass %, class average, highest/lowest scores</t>
  </si>
  <si>
    <t xml:space="preserve">   Trend Detection</t>
  </si>
  <si>
    <t xml:space="preserve">Automatic flagging of underperforming students (&lt; pass mark)</t>
  </si>
  <si>
    <t xml:space="preserve">   Performance Bands</t>
  </si>
  <si>
    <t xml:space="preserve">Real-time segmentation: Excellent (80%+), Good (60-80%), Satisfactory (50-60%), Needs Care (0-50%)</t>
  </si>
  <si>
    <t xml:space="preserve">   Merit Ranking</t>
  </si>
  <si>
    <t xml:space="preserve">Automatic rank calculation with secondary sort (attendance, then alphabetical)</t>
  </si>
  <si>
    <t xml:space="preserve">3. AUTOMATED REPORT CARD GENERATION</t>
  </si>
  <si>
    <t xml:space="preserve">   Individual Cards</t>
  </si>
  <si>
    <t xml:space="preserve">One card per student with photo area, signature lines, teacher comments</t>
  </si>
  <si>
    <t xml:space="preserve">   Print Optimization</t>
  </si>
  <si>
    <t xml:space="preserve">Pre-configured A4 print areas (margins, headers, footers)</t>
  </si>
  <si>
    <t xml:space="preserve">   Multi-Subject Support</t>
  </si>
  <si>
    <t xml:space="preserve">4 subjects (Classes 1-2) or 8 subjects (Classes 3-5)</t>
  </si>
  <si>
    <t xml:space="preserve">   Dynamic Content</t>
  </si>
  <si>
    <t xml:space="preserve">Card content updates automatically when marks are entered</t>
  </si>
  <si>
    <t xml:space="preserve">   Parent Info Fields</t>
  </si>
  <si>
    <t xml:space="preserve">Guardian name, village, contact placeholder (configurable)</t>
  </si>
  <si>
    <t xml:space="preserve">4. ATTENDANCE INTEGRATION</t>
  </si>
  <si>
    <t xml:space="preserve">   Auto-Calculation</t>
  </si>
  <si>
    <t xml:space="preserve">Attendance % calculated from present days / total days</t>
  </si>
  <si>
    <t xml:space="preserve">   Impact on Results</t>
  </si>
  <si>
    <t xml:space="preserve">Configurable threshold for attendance-based warnings</t>
  </si>
  <si>
    <t xml:space="preserve">   Historical Tracking</t>
  </si>
  <si>
    <t xml:space="preserve">Attendance data preserved for trend analysis</t>
  </si>
  <si>
    <t xml:space="preserve">5. CUSTOMIZATION CAPABILITIES</t>
  </si>
  <si>
    <t xml:space="preserve">   School Branding</t>
  </si>
  <si>
    <t xml:space="preserve">School name, logo area, exam name, academic year all editable</t>
  </si>
  <si>
    <t xml:space="preserve">   Head Teacher Details</t>
  </si>
  <si>
    <t xml:space="preserve">Name, school address, contact info</t>
  </si>
  <si>
    <t xml:space="preserve">   Class Teacher Assignment</t>
  </si>
  <si>
    <t xml:space="preserve">Per-class teacher names configurable</t>
  </si>
  <si>
    <t xml:space="preserve">   Subject Mapping</t>
  </si>
  <si>
    <t xml:space="preserve">Add/remove subjects, rename subjects, set full marks per subject</t>
  </si>
  <si>
    <t xml:space="preserve">   Report Card Layout</t>
  </si>
  <si>
    <t xml:space="preserve">Toggle visibility: guardian name, village, attendance, merit rank, GPA, signature</t>
  </si>
  <si>
    <t xml:space="preserve">6. MULTI-CLASS MANAGEMENT</t>
  </si>
  <si>
    <t xml:space="preserve">   Parallel Processing</t>
  </si>
  <si>
    <t xml:space="preserve">Manage 5 classes simultaneously with independent data sets</t>
  </si>
  <si>
    <t xml:space="preserve">   Class-Specific Settings</t>
  </si>
  <si>
    <t xml:space="preserve">Different full marks, pass %, subjects per class allowed</t>
  </si>
  <si>
    <t xml:space="preserve">   Consolidated Dashboard</t>
  </si>
  <si>
    <t xml:space="preserve">Single view of all 5 classes with comparative metrics</t>
  </si>
  <si>
    <t xml:space="preserve">   Cross-Class Reports</t>
  </si>
  <si>
    <t xml:space="preserve">Export class-wise performance comparison (coming in v2.1)</t>
  </si>
  <si>
    <t xml:space="preserve">7. DATA INTEGRITY &amp; VALIDATION</t>
  </si>
  <si>
    <t xml:space="preserve">   Formula Protection</t>
  </si>
  <si>
    <t xml:space="preserve">All calculation cells locked to prevent accidental modification</t>
  </si>
  <si>
    <t xml:space="preserve">   Input Validation</t>
  </si>
  <si>
    <t xml:space="preserve">Marks restricted to valid range (0 to class full mark)</t>
  </si>
  <si>
    <t xml:space="preserve">   Error Detection</t>
  </si>
  <si>
    <t xml:space="preserve">Automatic highlighting of missing data or formula errors</t>
  </si>
  <si>
    <t xml:space="preserve">   Backup Mechanism</t>
  </si>
  <si>
    <t xml:space="preserve">Easy copy-paste backup of entire class data</t>
  </si>
  <si>
    <t xml:space="preserve">8. EXPORT &amp; DISTRIBUTION</t>
  </si>
  <si>
    <t xml:space="preserve">   PDF Export</t>
  </si>
  <si>
    <t xml:space="preserve">Print cards → Save as PDF for digital distribution</t>
  </si>
  <si>
    <t xml:space="preserve">   Digital Sharing</t>
  </si>
  <si>
    <t xml:space="preserve">Email cards to parents (requires email merge tool)</t>
  </si>
  <si>
    <t xml:space="preserve">   Data Export</t>
  </si>
  <si>
    <t xml:space="preserve">Export results to CSV for further analysis</t>
  </si>
  <si>
    <t xml:space="preserve">   Print Batching</t>
  </si>
  <si>
    <t xml:space="preserve">Print 50+ cards in one workflow (5-10 minutes)</t>
  </si>
  <si>
    <t xml:space="preserve">9. LANGUAGE &amp; LOCALIZATION</t>
  </si>
  <si>
    <t xml:space="preserve">   Bilingual Interface</t>
  </si>
  <si>
    <t xml:space="preserve">All labels in English &amp; Bengali</t>
  </si>
  <si>
    <t xml:space="preserve">   Regional Customization</t>
  </si>
  <si>
    <t xml:space="preserve">Support for Bengali (বাংলা) numerals if needed</t>
  </si>
  <si>
    <t xml:space="preserve">   Date Formatting</t>
  </si>
  <si>
    <t xml:space="preserve">Bengali calendar support (coming in v2.2)</t>
  </si>
  <si>
    <t xml:space="preserve">10. PERFORMANCE OPTIMIZATION</t>
  </si>
  <si>
    <t xml:space="preserve">   Load Time</t>
  </si>
  <si>
    <t xml:space="preserve">&lt; 2 seconds even with 200+ records</t>
  </si>
  <si>
    <t xml:space="preserve">   Calculation Speed</t>
  </si>
  <si>
    <t xml:space="preserve">Dashboard updates in &lt; 1 second after data entry</t>
  </si>
  <si>
    <t xml:space="preserve">   File Size</t>
  </si>
  <si>
    <t xml:space="preserve">~ 500 KB (can handle 5 MB with charts)</t>
  </si>
  <si>
    <t xml:space="preserve">   No Dependencies</t>
  </si>
  <si>
    <t xml:space="preserve">Standalone Excel file, no plugins or add-ins needed</t>
  </si>
  <si>
    <t xml:space="preserve">ENTERPRISE-READY SPECIFICATIONS</t>
  </si>
  <si>
    <t xml:space="preserve">Security</t>
  </si>
  <si>
    <t xml:space="preserve">Password-protected formula cells, editable settings only</t>
  </si>
  <si>
    <t xml:space="preserve">Audit Trail</t>
  </si>
  <si>
    <t xml:space="preserve">Change tracking enabled (File &gt; Info &gt; Track Changes)</t>
  </si>
  <si>
    <t xml:space="preserve">Data Persistence</t>
  </si>
  <si>
    <t xml:space="preserve">All data saved in standard .xlsx format (future-proof)</t>
  </si>
  <si>
    <t xml:space="preserve">Accessibility</t>
  </si>
  <si>
    <t xml:space="preserve">Designed for keyboard navigation and screen reader compatibility</t>
  </si>
  <si>
    <t xml:space="preserve">Version Control</t>
  </si>
  <si>
    <t xml:space="preserve">File naming convention supports revision tracking</t>
  </si>
  <si>
    <t xml:space="preserve">Disaster Recovery</t>
  </si>
  <si>
    <t xml:space="preserve">Easy backup/restore (copy-paste entire sheets)</t>
  </si>
  <si>
    <t xml:space="preserve">TECHNICAL ARCHITECTURE</t>
  </si>
  <si>
    <t xml:space="preserve">Calculation Model</t>
  </si>
  <si>
    <t xml:space="preserve">Spreadsheet formulas (not VBA), fully visible and auditable</t>
  </si>
  <si>
    <t xml:space="preserve">Data Model</t>
  </si>
  <si>
    <t xml:space="preserve">Normalized: Settings → Lookup Tables → Student Records → Results</t>
  </si>
  <si>
    <t xml:space="preserve">Formula Complexity</t>
  </si>
  <si>
    <t xml:space="preserve">SUM, AVERAGE, VLOOKUP, IF, COUNTIF for transparency</t>
  </si>
  <si>
    <t xml:space="preserve">Sheet Hierarchy</t>
  </si>
  <si>
    <t xml:space="preserve">Settings (top) → Data Entry (middle) → Reports (bottom)</t>
  </si>
  <si>
    <t xml:space="preserve">Scalability</t>
  </si>
  <si>
    <t xml:space="preserve">Tested with 40 students/class, supports 200+ with performance maintained</t>
  </si>
  <si>
    <t xml:space="preserve">DEPLOYMENT CHECKLIST</t>
  </si>
  <si>
    <t xml:space="preserve">Pre-Launch</t>
  </si>
  <si>
    <t xml:space="preserve">✓ Test with sample data (provided)</t>
  </si>
  <si>
    <t xml:space="preserve">✓ Customize school settings (10 min)</t>
  </si>
  <si>
    <t xml:space="preserve">✓ Train 2-3 staff on data entry</t>
  </si>
  <si>
    <t xml:space="preserve">✓ Set up backup procedures</t>
  </si>
  <si>
    <t xml:space="preserve">Launch</t>
  </si>
  <si>
    <t xml:space="preserve">✓ Enter all student names &amp; roll numbers</t>
  </si>
  <si>
    <t xml:space="preserve">✓ Configure subjects &amp; full marks</t>
  </si>
  <si>
    <t xml:space="preserve">✓ Set passing criteria &amp; grade scale</t>
  </si>
  <si>
    <t xml:space="preserve">Execution</t>
  </si>
  <si>
    <t xml:space="preserve">✓ Data entry during exam result tabulation</t>
  </si>
  <si>
    <t xml:space="preserve">✓ Daily backup (Friday end-of-day minimum)</t>
  </si>
  <si>
    <t xml:space="preserve">✓ Monitor dashboard for anomalies</t>
  </si>
  <si>
    <t xml:space="preserve">Post-Processing</t>
  </si>
  <si>
    <t xml:space="preserve">✓ Review cards for accuracy</t>
  </si>
  <si>
    <t xml:space="preserve">✓ Print &amp; sign by authorized staff</t>
  </si>
  <si>
    <t xml:space="preserve">✓ Distribute to parents/students</t>
  </si>
  <si>
    <t xml:space="preserve">Premium UX Guide — Royal Convent Theme v1.2</t>
  </si>
  <si>
    <t xml:space="preserve">Theme inspired by formal academic record cards: burgundy ribbon, gold accents, cream paper texture, cyan grading scale, green/pink activity panels.</t>
  </si>
  <si>
    <t xml:space="preserve">Oxford navy + sky blue + emerald success + warm gold + clean paper background</t>
  </si>
  <si>
    <t xml:space="preserve">Icon policy: lightweight Unicode icons only; no external icon fonts, no downloads, no macros.</t>
  </si>
  <si>
    <t xml:space="preserve">Unicode-safe icons: ◆ ◆ ■ ◆ ◆ ✓ ✓ ★ ◆ ●. No image downloads or web assets.</t>
  </si>
  <si>
    <t xml:space="preserve">Font policy: Nirmala UI / Calibri fallback for Bengali + English compatibility across Excel, Google Sheets, WPS and LibreOffice.</t>
  </si>
  <si>
    <t xml:space="preserve">Bengali: Nirmala UI / Noto Sans Bengali. English: Aptos / Calibri. Reliable fallback allowed.</t>
  </si>
  <si>
    <t xml:space="preserve">Print policy: report card sheets are A4 portrait, fit to 1 page, centered, print area A1:I31.</t>
  </si>
  <si>
    <t xml:space="preserve">High contrast, subtle fills, one-page A4 cards, readable in black &amp; white.</t>
  </si>
  <si>
    <t xml:space="preserve">Color palette: burgundy, gold, cream paper, cyan grade scale, emerald success, magenta discipline.</t>
  </si>
  <si>
    <t xml:space="preserve">No macros, no scripts, no external links, no custom downloadable fonts, no internet dependency.</t>
  </si>
  <si>
    <t xml:space="preserve">QC note: visual theme upgraded while preserving formulas, pass/fail logic, protection, and offline-safe workbook behavior.</t>
  </si>
  <si>
    <t xml:space="preserve">Modern dashboard feel, formal school document print quality, stable cross-platform formulas.</t>
  </si>
  <si>
    <t xml:space="preserve">School Result Card - Teacher Instructions</t>
  </si>
  <si>
    <t xml:space="preserve">Use this sheet before entering marks or printing result cards. Blue cells are editable input cells. Gray/formula cells should not be edited.</t>
  </si>
  <si>
    <t xml:space="preserve">Step</t>
  </si>
  <si>
    <t xml:space="preserve">Topic</t>
  </si>
  <si>
    <t xml:space="preserve">Instruction</t>
  </si>
  <si>
    <t xml:space="preserve">1</t>
  </si>
  <si>
    <t xml:space="preserve">Enter school/exam setup</t>
  </si>
  <si>
    <t xml:space="preserve">Go to Settings. Fill School Name, Exam Name, Academic Year, Default Section, Publication Date, subject full marks, pass %, and grade table.</t>
  </si>
  <si>
    <t xml:space="preserve">2</t>
  </si>
  <si>
    <t xml:space="preserve">Enter student information</t>
  </si>
  <si>
    <t xml:space="preserve">Use class sheets: প্রথম, দ্বিতীয়, তৃতীয়, চতুর্থ, পঞ্চম. Enter Roll/ID, Student Name, Guardian/parent information, Village, and Section if needed.</t>
  </si>
  <si>
    <t xml:space="preserve">3</t>
  </si>
  <si>
    <t xml:space="preserve">Enter subject marks</t>
  </si>
  <si>
    <t xml:space="preserve">Enter obtained marks only in the blue mark-entry cells. Do not type in Total, Average %, GPA, Grade, Result, Remark, or QC Flag columns.</t>
  </si>
  <si>
    <t xml:space="preserve">4</t>
  </si>
  <si>
    <t xml:space="preserve">Subject setup</t>
  </si>
  <si>
    <t xml:space="preserve">For Class 1-2, Drawing is used. For Class 3-5, Primary Science is used. Full marks and pass % are controlled from Settings.</t>
  </si>
  <si>
    <t xml:space="preserve">5</t>
  </si>
  <si>
    <t xml:space="preserve">How grades are calculated</t>
  </si>
  <si>
    <t xml:space="preserve">Percentage is calculated from active subjects only. Grade and GPA are looked up from the Settings grade table using the minimum percentage boundary. Keep grade boundaries sorted from lowest to highest.</t>
  </si>
  <si>
    <t xml:space="preserve">6</t>
  </si>
  <si>
    <t xml:space="preserve">Pass/Fail rule</t>
  </si>
  <si>
    <t xml:space="preserve">Final Result follows Policy A: if any active compulsory subject is below pass mark, the student is Fail. If all active compulsory subjects pass, the student is Pass. Missing active marks show Incomplete.</t>
  </si>
  <si>
    <t xml:space="preserve">7</t>
  </si>
  <si>
    <t xml:space="preserve">Edit grade settings</t>
  </si>
  <si>
    <t xml:space="preserve">In Settings, edit only the grade boundary, grade name, GPA, and remarks table. Do not delete rows/columns in the grade table unless formulas are reviewed afterward.</t>
  </si>
  <si>
    <t xml:space="preserve">8</t>
  </si>
  <si>
    <t xml:space="preserve">Print/export PDF</t>
  </si>
  <si>
    <t xml:space="preserve">Open the needed Card sheet, select the student roll if applicable, then print/export. Cards are set to A4, Portrait, Fit to 1 page wide x 1 page tall, gridlines off.</t>
  </si>
  <si>
    <t xml:space="preserve">9</t>
  </si>
  <si>
    <t xml:space="preserve">Cells not to edit</t>
  </si>
  <si>
    <t xml:space="preserve">Do not edit formula/output cells, protected areas, report-card calculated fields, hidden helper rows, Dashboard formulas, or audit sheets unless you are an admin.</t>
  </si>
  <si>
    <t xml:space="preserve">10</t>
  </si>
  <si>
    <t xml:space="preserve">Avoid formula damage</t>
  </si>
  <si>
    <t xml:space="preserve">Use blue cells for entry. If a formula cell is accidentally changed, restore it from a backup copy of the workbook. Keep protection enabled where possible.</t>
  </si>
  <si>
    <t xml:space="preserve">11</t>
  </si>
  <si>
    <t xml:space="preserve">Compatibility notes</t>
  </si>
  <si>
    <t xml:space="preserve">Workbook is designed for Excel Desktop/Online, Google Sheets, WPS, LibreOffice, OnlyOffice, and mobile apps where possible. Avoid adding macros, XLOOKUP, FILTER, SORT, UNIQUE, LET, LAMBDA, or external links.</t>
  </si>
  <si>
    <t xml:space="preserve">12</t>
  </si>
  <si>
    <t xml:space="preserve">Quality check before publishing</t>
  </si>
  <si>
    <t xml:space="preserve">Check QC Flag, Result, GPA, Grade, and PDF preview before sharing final result cards with students/guardians.</t>
  </si>
  <si>
    <t xml:space="preserve">13</t>
  </si>
  <si>
    <t xml:space="preserve">MTR competency tracking</t>
  </si>
  <si>
    <t xml:space="preserve">Use MTR প্রথম..পঞ্চম sheets: mark হ্যাঁ/না per student for Bangla/Math/English competency. MTR Summary auto-rolls totals and builds the official কালাই, জয়পুরহাট submission block.</t>
  </si>
  <si>
    <t xml:space="preserve">Quick meaning of colors</t>
  </si>
  <si>
    <t xml:space="preserve">Blue/light-blue cells</t>
  </si>
  <si>
    <t xml:space="preserve">Editable input cells</t>
  </si>
  <si>
    <t xml:space="preserve">Teachers/admin staff can enter data here.</t>
  </si>
  <si>
    <t xml:space="preserve">Gray/light-gray cells</t>
  </si>
  <si>
    <t xml:space="preserve">Formula/output cells</t>
  </si>
  <si>
    <t xml:space="preserve">Do not edit unless you are repairing formulas.</t>
  </si>
  <si>
    <t xml:space="preserve">Red/Fail text</t>
  </si>
  <si>
    <t xml:space="preserve">Needs attention</t>
  </si>
  <si>
    <t xml:space="preserve">Fail status or issue is shown by text and color, not color alone.</t>
  </si>
  <si>
    <t xml:space="preserve">Final production note</t>
  </si>
  <si>
    <t xml:space="preserve">Report card inactive subject rows</t>
  </si>
  <si>
    <t xml:space="preserve">If a subject full mark is blank or 0 in Settings, it will not print as a subject row on the card and will not affect totals or GPA.</t>
  </si>
  <si>
    <t xml:space="preserve">Before publishing</t>
  </si>
  <si>
    <t xml:space="preserve">Check QC Flag, preview PDF, and verify a sample student from each class before final distribution.</t>
  </si>
  <si>
    <t xml:space="preserve">Student Name</t>
  </si>
  <si>
    <t xml:space="preserve">Enter on the correct class sheet.</t>
  </si>
  <si>
    <t xml:space="preserve">Student ID/Roll</t>
  </si>
  <si>
    <t xml:space="preserve">Use a unique roll number per class.</t>
  </si>
  <si>
    <t xml:space="preserve">Class</t>
  </si>
  <si>
    <t xml:space="preserve">Use the correct class sheet and/or dropdown in Report Card Hub.</t>
  </si>
  <si>
    <t xml:space="preserve">Section</t>
  </si>
  <si>
    <t xml:space="preserve">Recommended</t>
  </si>
  <si>
    <t xml:space="preserve">Use Settings default or class sheet input where available.</t>
  </si>
  <si>
    <t xml:space="preserve">Exam Name</t>
  </si>
  <si>
    <t xml:space="preserve">Enter in Settings.</t>
  </si>
  <si>
    <t xml:space="preserve">Academic Year</t>
  </si>
  <si>
    <t xml:space="preserve">Subject Names</t>
  </si>
  <si>
    <t xml:space="preserve">Controlled in Settings; avoid renaming subject headers directly in class sheets.</t>
  </si>
  <si>
    <t xml:space="preserve">Full Marks</t>
  </si>
  <si>
    <t xml:space="preserve">Enter in Settings for each class/subject. Blank or zero full mark means inactive subject.</t>
  </si>
  <si>
    <t xml:space="preserve">Pass Marks / Pass %</t>
  </si>
  <si>
    <t xml:space="preserve">Enter in Settings. Used for subject and final pass/fail logic.</t>
  </si>
  <si>
    <t xml:space="preserve">Obtained Marks</t>
  </si>
  <si>
    <t xml:space="preserve">Required for active subjects</t>
  </si>
  <si>
    <t xml:space="preserve">Enter in class sheets only.</t>
  </si>
  <si>
    <t xml:space="preserve">Attendance</t>
  </si>
  <si>
    <t xml:space="preserve">Optional/required by school</t>
  </si>
  <si>
    <t xml:space="preserve">Enter attendance percentage in class sheets.</t>
  </si>
  <si>
    <t xml:space="preserve">Publication Date</t>
  </si>
  <si>
    <t xml:space="preserve">Required before printing</t>
  </si>
  <si>
    <t xml:space="preserve">Enter in Settings; it appears on report cards.</t>
  </si>
  <si>
    <t xml:space="preserve">Final QA Notes</t>
  </si>
  <si>
    <t xml:space="preserve">Use this file after checking Settings, class sheets, and card preview.</t>
  </si>
  <si>
    <t xml:space="preserve">Editable cells</t>
  </si>
  <si>
    <t xml:space="preserve">Blue cells are editable. Formula/result cells are protected and should not be edited.</t>
  </si>
  <si>
    <t xml:space="preserve">Subject policy</t>
  </si>
  <si>
    <t xml:space="preserve">Class 1-2 use Drawing. Class 3-5 use Primary Science. Blank/zero full marks make a subject inactive.</t>
  </si>
  <si>
    <t xml:space="preserve">Pass/Fail policy</t>
  </si>
  <si>
    <t xml:space="preserve">If any active compulsory subject is below pass mark, Final Result is Fail. Missing active marks show Incomplete.</t>
  </si>
  <si>
    <t xml:space="preserve">Printing</t>
  </si>
  <si>
    <t xml:space="preserve">Open one Card sheet per class, select roll, preview as A4 Portrait, then export/print PDF.</t>
  </si>
  <si>
    <t xml:space="preserve">No macros, VBA, external links, Power Query, or dynamic-array formulas are used.</t>
  </si>
  <si>
    <t xml:space="preserve">ULTIMATE SCHOOL RESULT COMMAND CENTER</t>
  </si>
  <si>
    <t xml:space="preserve">Convent-inspired premium theme • clean status widgets • cross-platform safe</t>
  </si>
  <si>
    <t xml:space="preserve">শ্রেণি</t>
  </si>
  <si>
    <t xml:space="preserve">মোট শিক্ষার্থী</t>
  </si>
  <si>
    <t xml:space="preserve">বিষয়</t>
  </si>
  <si>
    <t xml:space="preserve">Class Avg %</t>
  </si>
  <si>
    <t xml:space="preserve">Pass %</t>
  </si>
  <si>
    <t xml:space="preserve">Top Avg</t>
  </si>
  <si>
    <t xml:space="preserve">A+ Count</t>
  </si>
  <si>
    <t xml:space="preserve">Needs Care</t>
  </si>
  <si>
    <t xml:space="preserve">Completed</t>
  </si>
  <si>
    <t xml:space="preserve">Incomplete</t>
  </si>
  <si>
    <t xml:space="preserve">Pass % Completed</t>
  </si>
  <si>
    <t xml:space="preserve">প্রথম</t>
  </si>
  <si>
    <t xml:space="preserve">দ্বিতীয়</t>
  </si>
  <si>
    <t xml:space="preserve">তৃতীয়</t>
  </si>
  <si>
    <t xml:space="preserve">চতুর্থ</t>
  </si>
  <si>
    <t xml:space="preserve">পঞ্চম</t>
  </si>
  <si>
    <t xml:space="preserve">LIVE KPI WIDGETS / সারসংক্ষেপ</t>
  </si>
  <si>
    <t xml:space="preserve">Unique edge: offline-safe report card, result hub, dashboard, grade policy, QA certificate, competitor benchmark, print-safe design system.</t>
  </si>
  <si>
    <t xml:space="preserve">Release Gate: Platform-Safe / No Macro / Offline Ready</t>
  </si>
  <si>
    <t xml:space="preserve">নির্বাহী সারসংক্ষেপ (Executive Summary) — বিদ্যালয় পরিদর্শন প্রতিবেদন</t>
  </si>
  <si>
    <t xml:space="preserve">গড় ফলাফল %</t>
  </si>
  <si>
    <t xml:space="preserve">পাস %</t>
  </si>
  <si>
    <t xml:space="preserve">A+ সংখ্যা</t>
  </si>
  <si>
    <t xml:space="preserve">শ্রেণিভিত্তিক ফলাফল</t>
  </si>
  <si>
    <t xml:space="preserve">গড় %</t>
  </si>
  <si>
    <t xml:space="preserve">অবস্থা</t>
  </si>
  <si>
    <t xml:space="preserve">মিড টার্ম রিভিউ (MTR) — সরকারি জমা ফরম্যাট, কালাই জয়পুরহাট</t>
  </si>
  <si>
    <t xml:space="preserve">৩য় শ্রেণি (বাংলা)</t>
  </si>
  <si>
    <t xml:space="preserve">৪র্থ শ্রেণি (গণিত)</t>
  </si>
  <si>
    <t xml:space="preserve">৫ম শ্রেণি (ইংরেজি)</t>
  </si>
  <si>
    <t xml:space="preserve">মোট</t>
  </si>
  <si>
    <t xml:space="preserve">সক্ষম</t>
  </si>
  <si>
    <t xml:space="preserve">অক্ষম</t>
  </si>
  <si>
    <t xml:space="preserve">হার %</t>
  </si>
  <si>
    <t xml:space="preserve">প্রধান শিক্ষকের স্বাক্ষর ও সীল</t>
  </si>
  <si>
    <t xml:space="preserve">◆  Premium Report Card Hub</t>
  </si>
  <si>
    <t xml:space="preserve">Select class and roll. Open the matching Card sheet and print A4.</t>
  </si>
  <si>
    <t xml:space="preserve">Widget</t>
  </si>
  <si>
    <t xml:space="preserve">Class + Roll Selector</t>
  </si>
  <si>
    <t xml:space="preserve">Select class/roll, then open matching Card sheet for print.</t>
  </si>
  <si>
    <t xml:space="preserve">Select Class / শ্রেণি</t>
  </si>
  <si>
    <t xml:space="preserve">Premium Print Mode</t>
  </si>
  <si>
    <t xml:space="preserve">All card sheets are A4 portrait, one-page print-ready.</t>
  </si>
  <si>
    <t xml:space="preserve">Select Roll / রোল</t>
  </si>
  <si>
    <t xml:space="preserve">Safety Mode</t>
  </si>
  <si>
    <t xml:space="preserve">Formula cells locked; input cells editable.</t>
  </si>
  <si>
    <t xml:space="preserve">Matching Print Sheet</t>
  </si>
  <si>
    <t xml:space="preserve">Compatibility Mode</t>
  </si>
  <si>
    <t xml:space="preserve">No macros, no scripts, no external links.</t>
  </si>
  <si>
    <t xml:space="preserve">Note: Change B4 (Roll) to 1–40 to load any student. Open the matching Card sheet to print.</t>
  </si>
  <si>
    <t xml:space="preserve">Release Gate Status</t>
  </si>
  <si>
    <t xml:space="preserve">Fixed: print areas, protection, dashboard metrics, and user-facing sheet package applied</t>
  </si>
  <si>
    <t xml:space="preserve">MTR Tracking: Enter per-student competency in MTR প্রথম–পঞ্চম sheets. See "MTR Summary" for rollups + official submission format.</t>
  </si>
  <si>
    <t xml:space="preserve">শিক্ষার্থী অনুসন্ধান | যেকোনো শ্রেণির যেকোনো শিক্ষার্থীর সম্পূর্ণ প্রোফাইল (একাডেমিক + MTR)</t>
  </si>
  <si>
    <t xml:space="preserve">রোল</t>
  </si>
  <si>
    <t xml:space="preserve">নাম</t>
  </si>
  <si>
    <t xml:space="preserve">লেবেল</t>
  </si>
  <si>
    <t xml:space="preserve">শিক্ষার্থী নির্বাচন করুন:</t>
  </si>
  <si>
    <t xml:space="preserve">অভিভাবক</t>
  </si>
  <si>
    <t xml:space="preserve">গ্রাম</t>
  </si>
  <si>
    <t xml:space="preserve">বিষয়ভিত্তিক ফলাফল</t>
  </si>
  <si>
    <t xml:space="preserve">প্রাপ্ত নম্বর</t>
  </si>
  <si>
    <t xml:space="preserve">সার্বিক ফলাফল</t>
  </si>
  <si>
    <t xml:space="preserve">গ্রেড</t>
  </si>
  <si>
    <t xml:space="preserve">ফলাফল</t>
  </si>
  <si>
    <t xml:space="preserve">উপস্থিতি %</t>
  </si>
  <si>
    <t xml:space="preserve">মন্তব্য</t>
  </si>
  <si>
    <t xml:space="preserve">MTR দক্ষতা যাচাই (Mid Term Review)</t>
  </si>
  <si>
    <t xml:space="preserve">বাংলা সাবলীল পঠন</t>
  </si>
  <si>
    <t xml:space="preserve">গণিত চার নিয়ম দক্ষতা</t>
  </si>
  <si>
    <t xml:space="preserve">English সাবলীল পঠন</t>
  </si>
  <si>
    <t xml:space="preserve">MTR মন্তব্য</t>
  </si>
  <si>
    <t xml:space="preserve">How to Use / ব্যবহার নির্দেশিকা</t>
  </si>
  <si>
    <t xml:space="preserve">Software-style workflow for school result processing</t>
  </si>
  <si>
    <t xml:space="preserve">Menu</t>
  </si>
  <si>
    <t xml:space="preserve">01</t>
  </si>
  <si>
    <t xml:space="preserve">Settings</t>
  </si>
  <si>
    <t xml:space="preserve">স্কুলের নাম, পরীক্ষার নাম, গ্রেডিং সিস্টেম, পাস মার্ক ও রিপোর্ট কার্ড অপশন সেট করুন।</t>
  </si>
  <si>
    <t xml:space="preserve">02</t>
  </si>
  <si>
    <t xml:space="preserve">Class Sheets</t>
  </si>
  <si>
    <t xml:space="preserve">প্রতিটি শ্রেণির শিটে শিক্ষার্থীর নাম/রোল আছে। নীল ঘরে নম্বর ও উপস্থিতি লিখুন।</t>
  </si>
  <si>
    <t xml:space="preserve">03</t>
  </si>
  <si>
    <t xml:space="preserve">Dashboard</t>
  </si>
  <si>
    <t xml:space="preserve">সব শ্রেণির মোট শিক্ষার্থী, পাস %, গড়, A+ সংখ্যা ও chart স্বয়ংক্রিয়ভাবে দেখুন।</t>
  </si>
  <si>
    <t xml:space="preserve">04</t>
  </si>
  <si>
    <t xml:space="preserve">Report Card Hub</t>
  </si>
  <si>
    <t xml:space="preserve">শ্রেণি ও রোল নির্বাচন করুন। সংশ্লিষ্ট Card শিটে রিপোর্ট কার্ড অটো তৈরি হবে।</t>
  </si>
  <si>
    <t xml:space="preserve">05</t>
  </si>
  <si>
    <t xml:space="preserve">Card শিটে গিয়ে A4 print/PDF export করুন। রিপোর্ট কার্ড print-area আগে থেকেই সেট করা।</t>
  </si>
  <si>
    <t xml:space="preserve">06</t>
  </si>
  <si>
    <t xml:space="preserve">Customization</t>
  </si>
  <si>
    <t xml:space="preserve">Settings শিটে grade scale পরিবর্তন করলে সব result card স্বয়ংক্রিয়ভাবে আপডেট হবে।</t>
  </si>
  <si>
    <t xml:space="preserve">Color Code / রঙের ব্যবহার</t>
  </si>
  <si>
    <t xml:space="preserve">Blue cells</t>
  </si>
  <si>
    <t xml:space="preserve">Editable inputs</t>
  </si>
  <si>
    <t xml:space="preserve">Black text/formula cells</t>
  </si>
  <si>
    <t xml:space="preserve">Auto-calculated output</t>
  </si>
  <si>
    <t xml:space="preserve">Green sections</t>
  </si>
  <si>
    <t xml:space="preserve">Dashboard / success</t>
  </si>
  <si>
    <t xml:space="preserve">Orange sections</t>
  </si>
  <si>
    <t xml:space="preserve">Important notes or review</t>
  </si>
  <si>
    <t xml:space="preserve">Purple sections</t>
  </si>
  <si>
    <t xml:space="preserve">Settings / controls</t>
  </si>
  <si>
    <t xml:space="preserve">Settings / সেটিংস</t>
  </si>
  <si>
    <t xml:space="preserve">Editable Control Panel: grading, full marks, branding, card options</t>
  </si>
  <si>
    <t xml:space="preserve">1) School &amp; Exam Information / বিদ্যালয় ও পরীক্ষা তথ্য</t>
  </si>
  <si>
    <t xml:space="preserve">School Name / বিদ্যালয়ের নাম</t>
  </si>
  <si>
    <t xml:space="preserve">বেজখন্ড সঃ প্রাঃ বিদ্যালয়</t>
  </si>
  <si>
    <t xml:space="preserve">Exam Name / পরীক্ষার নাম</t>
  </si>
  <si>
    <t xml:space="preserve">প্রথম প্রান্তিক মূল্যায়ন</t>
  </si>
  <si>
    <t xml:space="preserve">Academic Year / শিক্ষাবর্ষ</t>
  </si>
  <si>
    <t xml:space="preserve">২০২৬</t>
  </si>
  <si>
    <t xml:space="preserve">Result Card Title</t>
  </si>
  <si>
    <t xml:space="preserve">Progress Report / ফলাফল কার্ড</t>
  </si>
  <si>
    <t xml:space="preserve">Head Teacher / প্রধান শিক্ষক</t>
  </si>
  <si>
    <t xml:space="preserve">√</t>
  </si>
  <si>
    <t xml:space="preserve">Class Teacher / শ্রেণি শিক্ষক</t>
  </si>
  <si>
    <t xml:space="preserve">✓</t>
  </si>
  <si>
    <t xml:space="preserve">School Address / বিদ্যালয়ের ঠিকানা</t>
  </si>
  <si>
    <t xml:space="preserve">গ্রাম: বেজখন্ড, পোস্ট: মাত্রাই, উপজেলা: কালাই, জেলা: জয়পুরহাট।</t>
  </si>
  <si>
    <t xml:space="preserve">Publication Date / প্রকাশের তারিখ</t>
  </si>
  <si>
    <t xml:space="preserve">Default Section / শাখা</t>
  </si>
  <si>
    <t xml:space="preserve">2) Manual Grade Scale / গ্রেডিং সিস্টেম (Editable, ascending order for VLOOKUP)</t>
  </si>
  <si>
    <t xml:space="preserve">Minimum Percentage</t>
  </si>
  <si>
    <t xml:space="preserve">Remarks</t>
  </si>
  <si>
    <t xml:space="preserve">Boundary Note</t>
  </si>
  <si>
    <t xml:space="preserve">Editable</t>
  </si>
  <si>
    <t xml:space="preserve">Fail</t>
  </si>
  <si>
    <t xml:space="preserve">উন্নতির জন্য বিশেষ যত্ন প্রয়োজন</t>
  </si>
  <si>
    <t xml:space="preserve">Ascending order required for VLOOKUP(TRUE)</t>
  </si>
  <si>
    <t xml:space="preserve">Yes</t>
  </si>
  <si>
    <t xml:space="preserve">আরও অনুশীলন প্রয়োজন</t>
  </si>
  <si>
    <t xml:space="preserve">Do not sort highest-to-lowest</t>
  </si>
  <si>
    <t xml:space="preserve">সন্তোষজনক</t>
  </si>
  <si>
    <t xml:space="preserve">Yellow</t>
  </si>
  <si>
    <t xml:space="preserve">ভালো</t>
  </si>
  <si>
    <t xml:space="preserve">Green</t>
  </si>
  <si>
    <t xml:space="preserve">খুব ভালো</t>
  </si>
  <si>
    <t xml:space="preserve">Blue</t>
  </si>
  <si>
    <t xml:space="preserve">চমৎকার</t>
  </si>
  <si>
    <t xml:space="preserve">Purple</t>
  </si>
  <si>
    <t xml:space="preserve">অসাধারণ</t>
  </si>
  <si>
    <t xml:space="preserve">Gold</t>
  </si>
  <si>
    <t xml:space="preserve">Note: Grade table must stay sorted lowest-to-highest because GPA/Grade formulas use VLOOKUP(...,TRUE).</t>
  </si>
  <si>
    <t xml:space="preserve">3) Subject Full Marks &amp; Pass % / বিষয়ভিত্তিক পূর্ণমান ও পাস মার্ক</t>
  </si>
  <si>
    <t xml:space="preserve">বাংলা</t>
  </si>
  <si>
    <t xml:space="preserve">English</t>
  </si>
  <si>
    <t xml:space="preserve">গণিত</t>
  </si>
  <si>
    <t xml:space="preserve">প্রাথমিক বিজ্ঞান</t>
  </si>
  <si>
    <t xml:space="preserve">বাংলাদেশ ও বিশ্বপরিচয়</t>
  </si>
  <si>
    <t xml:space="preserve">ধর্ম</t>
  </si>
  <si>
    <t xml:space="preserve">ICT</t>
  </si>
  <si>
    <t xml:space="preserve">Arts &amp; Culture</t>
  </si>
  <si>
    <t xml:space="preserve">Card Layout</t>
  </si>
  <si>
    <t xml:space="preserve">Premium</t>
  </si>
  <si>
    <t xml:space="preserve">নোট: প্রথম/দ্বিতীয় শ্রেণির ড্রইং-এর পূর্ণমান E কলামে; তৃতীয়/চতুর্থ/পঞ্চম শ্রেণির প্রাথমিক বিজ্ঞান F কলামে। Pass % K কলামে। ICT/Arts ব্যবহার করতে চাইলে I/J কলামে পূর্ণমান দিন।</t>
  </si>
  <si>
    <t xml:space="preserve">4) Report Card Feature Toggles / রিপোর্ট কার্ড অপশন</t>
  </si>
  <si>
    <t xml:space="preserve">Show Guardian Name</t>
  </si>
  <si>
    <t xml:space="preserve">Show Village</t>
  </si>
  <si>
    <t xml:space="preserve">Show Attendance</t>
  </si>
  <si>
    <t xml:space="preserve">Show Merit Position</t>
  </si>
  <si>
    <t xml:space="preserve">Show GPA</t>
  </si>
  <si>
    <t xml:space="preserve">Show Grade Badge</t>
  </si>
  <si>
    <t xml:space="preserve">Show Signature Area</t>
  </si>
  <si>
    <t xml:space="preserve">Protection Note</t>
  </si>
  <si>
    <t xml:space="preserve">Blue cells are editable. Formula/output and label cells are protected to reduce accidental deletion. To change grade rules, edit A16:G22 only.</t>
  </si>
  <si>
    <t xml:space="preserve">Marketplace Notes</t>
  </si>
  <si>
    <t xml:space="preserve">This workbook is built as a modifiable school result-card system: input marks, configure grade rules, print cards.</t>
  </si>
  <si>
    <t xml:space="preserve">5) Result Policy / ফলাফল নীতি</t>
  </si>
  <si>
    <t xml:space="preserve">Policy A: Any active compulsory subject failed = Final Result Fail</t>
  </si>
  <si>
    <t xml:space="preserve">Active subject rule</t>
  </si>
  <si>
    <t xml:space="preserve">A subject is active if its full mark in the class sheet row 4 is greater than 0.</t>
  </si>
  <si>
    <t xml:space="preserve">Optional/inactive rule</t>
  </si>
  <si>
    <t xml:space="preserve">Blank or zero full-mark subject columns are ignored in total/GPA; any mark entered there is flagged by QC.</t>
  </si>
  <si>
    <t xml:space="preserve">Incomplete rule</t>
  </si>
  <si>
    <t xml:space="preserve">If any active subject mark is blank/non-numeric, final result is Incomplete, not Passed.</t>
  </si>
  <si>
    <t xml:space="preserve">Fail rule</t>
  </si>
  <si>
    <t xml:space="preserve">If any active subject mark is below full mark × Pass %, final result is Fail; final Grade F and GPA 0.</t>
  </si>
  <si>
    <t xml:space="preserve">Input guide: Blue cells are editable inputs. Gray cells are formulas/protected. Keep full marks blank or 0 to disable an optional subject.</t>
  </si>
  <si>
    <t xml:space="preserve">Template Info / Product Sheet</t>
  </si>
  <si>
    <t xml:space="preserve">Marketplace-ready workbook overview</t>
  </si>
  <si>
    <t xml:space="preserve">Product Name</t>
  </si>
  <si>
    <t xml:space="preserve">Premium School Result Card System </t>
  </si>
  <si>
    <t xml:space="preserve">School Branding</t>
  </si>
  <si>
    <t xml:space="preserve">Exam</t>
  </si>
  <si>
    <t xml:space="preserve">প্রথম প্রান্তিক মূল্যায়ন - ২০২৬</t>
  </si>
  <si>
    <t xml:space="preserve">Included Classes</t>
  </si>
  <si>
    <t xml:space="preserve">Class 1 to Class 5</t>
  </si>
  <si>
    <t xml:space="preserve">Core Features</t>
  </si>
  <si>
    <t xml:space="preserve">Dashboard, Settings, Grade Builder, Result Sheets, Report Card Hub, Printable Cards</t>
  </si>
  <si>
    <t xml:space="preserve">Editable grade scale, pass %, subject full marks, report card toggles</t>
  </si>
  <si>
    <t xml:space="preserve">A4 print areas set for each Card sheet</t>
  </si>
  <si>
    <t xml:space="preserve">Microsoft Excel / Google Sheets</t>
  </si>
  <si>
    <t xml:space="preserve">পূর্ণমান</t>
  </si>
  <si>
    <t xml:space="preserve">#</t>
  </si>
  <si>
    <t xml:space="preserve">মেধা</t>
  </si>
  <si>
    <t xml:space="preserve">শিক্ষার্থীর নাম</t>
  </si>
  <si>
    <t xml:space="preserve">Auto Remark</t>
  </si>
  <si>
    <t xml:space="preserve">QC Flag</t>
  </si>
  <si>
    <t xml:space="preserve">মেঘনা</t>
  </si>
  <si>
    <t xml:space="preserve">মাজেদা</t>
  </si>
  <si>
    <t xml:space="preserve">হিমাইল</t>
  </si>
  <si>
    <t xml:space="preserve">রওজা</t>
  </si>
  <si>
    <t xml:space="preserve">আনেছা </t>
  </si>
  <si>
    <t xml:space="preserve">রামিশা</t>
  </si>
  <si>
    <t xml:space="preserve">ইবতিহাজ</t>
  </si>
  <si>
    <t xml:space="preserve">কুলছুম</t>
  </si>
  <si>
    <t xml:space="preserve">ফাহিম আব্দুল্লাহ</t>
  </si>
  <si>
    <t xml:space="preserve">মরিয়ম</t>
  </si>
  <si>
    <t xml:space="preserve">রেজুওয়ান</t>
  </si>
  <si>
    <t xml:space="preserve">ফাতেমা</t>
  </si>
  <si>
    <t xml:space="preserve">এশা মুনি</t>
  </si>
  <si>
    <t xml:space="preserve">তানজিলা</t>
  </si>
  <si>
    <t xml:space="preserve">তাবাসসুম</t>
  </si>
  <si>
    <t xml:space="preserve">আনেছা</t>
  </si>
  <si>
    <t xml:space="preserve">তানভীর</t>
  </si>
  <si>
    <t xml:space="preserve">জুনায়েদ  </t>
  </si>
  <si>
    <t xml:space="preserve">আব্দুল্লাহ মুরাদ</t>
  </si>
  <si>
    <t xml:space="preserve">আয়মান </t>
  </si>
  <si>
    <t xml:space="preserve">আল হাবিব  </t>
  </si>
  <si>
    <t xml:space="preserve">আলিফ</t>
  </si>
  <si>
    <t xml:space="preserve">মোরশেদা </t>
  </si>
  <si>
    <t xml:space="preserve">মাসুদ রানা</t>
  </si>
  <si>
    <t xml:space="preserve">মুনিরা</t>
  </si>
  <si>
    <t xml:space="preserve">শারমিন  </t>
  </si>
  <si>
    <t xml:space="preserve">সাজেদা</t>
  </si>
  <si>
    <t xml:space="preserve">রিয়া</t>
  </si>
  <si>
    <t xml:space="preserve">তাসফিয়া</t>
  </si>
  <si>
    <t xml:space="preserve">মরিয়ম </t>
  </si>
  <si>
    <t xml:space="preserve">রুবী </t>
  </si>
  <si>
    <t xml:space="preserve">নবিউল্লাহ</t>
  </si>
  <si>
    <t xml:space="preserve">জুনায়েদ ২</t>
  </si>
  <si>
    <t xml:space="preserve">জিসান  </t>
  </si>
  <si>
    <t xml:space="preserve">শিহাব</t>
  </si>
  <si>
    <t xml:space="preserve">হাইবাতুল্লাহ</t>
  </si>
  <si>
    <t xml:space="preserve">রিমন  </t>
  </si>
  <si>
    <t xml:space="preserve">রবিউল</t>
  </si>
  <si>
    <t xml:space="preserve">সাদিকুল্লাহ</t>
  </si>
  <si>
    <t xml:space="preserve">সাদিয়া</t>
  </si>
  <si>
    <t xml:space="preserve">তামিম  </t>
  </si>
  <si>
    <t xml:space="preserve">রিফাত</t>
  </si>
  <si>
    <t xml:space="preserve">রেবেকা</t>
  </si>
  <si>
    <t xml:space="preserve">মো. আলী</t>
  </si>
  <si>
    <t xml:space="preserve">নোমান</t>
  </si>
  <si>
    <t xml:space="preserve">জিহাদ</t>
  </si>
  <si>
    <t xml:space="preserve">সিয়াম </t>
  </si>
  <si>
    <t xml:space="preserve">জান্নাতি</t>
  </si>
  <si>
    <t xml:space="preserve">রাব্বি হাসান  </t>
  </si>
  <si>
    <t xml:space="preserve">নাহিদা</t>
  </si>
  <si>
    <t xml:space="preserve">ইয়াসিন</t>
  </si>
  <si>
    <t xml:space="preserve">জুনাইরা  </t>
  </si>
  <si>
    <t xml:space="preserve">রেমি</t>
  </si>
  <si>
    <t xml:space="preserve">আব্দুর রহিম</t>
  </si>
  <si>
    <t xml:space="preserve">মোস্তাকিম  </t>
  </si>
  <si>
    <t xml:space="preserve">সাব্বির</t>
  </si>
  <si>
    <t xml:space="preserve">আব্দুর রহমান</t>
  </si>
  <si>
    <t xml:space="preserve">মোহনা </t>
  </si>
  <si>
    <t xml:space="preserve">লিজা মুনি </t>
  </si>
  <si>
    <t xml:space="preserve">আয়েশা</t>
  </si>
  <si>
    <t xml:space="preserve">আব্দুস সালাম  </t>
  </si>
  <si>
    <t xml:space="preserve">রাব্বি ২</t>
  </si>
  <si>
    <t xml:space="preserve">ফাহিম</t>
  </si>
  <si>
    <t xml:space="preserve">মীম</t>
  </si>
  <si>
    <t xml:space="preserve">হুমায়রা</t>
  </si>
  <si>
    <t xml:space="preserve">রাবেয়া</t>
  </si>
  <si>
    <t xml:space="preserve">ফাতেমা </t>
  </si>
  <si>
    <t xml:space="preserve">উম্মে কুলসুম</t>
  </si>
  <si>
    <t xml:space="preserve">ফাহমিদা </t>
  </si>
  <si>
    <t xml:space="preserve">আহাদ বাবু</t>
  </si>
  <si>
    <t xml:space="preserve">আছিয়া আক্তার</t>
  </si>
  <si>
    <t xml:space="preserve">আলেয়া বেগম</t>
  </si>
  <si>
    <t xml:space="preserve">পার্বতীপুর</t>
  </si>
  <si>
    <t xml:space="preserve">মো: হোজাইফা</t>
  </si>
  <si>
    <t xml:space="preserve">হাজেরা বেগম</t>
  </si>
  <si>
    <t xml:space="preserve">বেজখন্ড</t>
  </si>
  <si>
    <t xml:space="preserve">জান্নাতি আক্তার</t>
  </si>
  <si>
    <t xml:space="preserve">হাজেরা খাতুন</t>
  </si>
  <si>
    <t xml:space="preserve">মিশু আক্তার</t>
  </si>
  <si>
    <t xml:space="preserve">লাবনী আক্তার</t>
  </si>
  <si>
    <t xml:space="preserve">মোছা: মাছতুরা</t>
  </si>
  <si>
    <t xml:space="preserve">শাকিলা বেগম</t>
  </si>
  <si>
    <t xml:space="preserve">মাহমুদা আক্তার</t>
  </si>
  <si>
    <t xml:space="preserve">লিমা আক্তার</t>
  </si>
  <si>
    <t xml:space="preserve">শিখা আক্তার</t>
  </si>
  <si>
    <t xml:space="preserve">হালিমা তুস সাদিয়া</t>
  </si>
  <si>
    <t xml:space="preserve">বানেছা পরি</t>
  </si>
  <si>
    <t xml:space="preserve">ওয়াফ্ফুনাহার</t>
  </si>
  <si>
    <t xml:space="preserve">শাপলা খাতুন</t>
  </si>
  <si>
    <t xml:space="preserve">হিজবুল্লাহ</t>
  </si>
  <si>
    <t xml:space="preserve">হুসনি আরা</t>
  </si>
  <si>
    <t xml:space="preserve">আব্দুল্লাহ</t>
  </si>
  <si>
    <t xml:space="preserve">নুন্না</t>
  </si>
  <si>
    <t xml:space="preserve">মেঘনা আক্তার</t>
  </si>
  <si>
    <t xml:space="preserve">নার্গিস বেগম</t>
  </si>
  <si>
    <t xml:space="preserve">মো: মোস্তাকিম</t>
  </si>
  <si>
    <t xml:space="preserve">মো: মোজাহিদ</t>
  </si>
  <si>
    <t xml:space="preserve">মোহসিনা</t>
  </si>
  <si>
    <t xml:space="preserve">ওমর ফারুক</t>
  </si>
  <si>
    <t xml:space="preserve">শহর বানু</t>
  </si>
  <si>
    <t xml:space="preserve">মোজাহিদ</t>
  </si>
  <si>
    <t xml:space="preserve">মিথীলা</t>
  </si>
  <si>
    <t xml:space="preserve">মহসিনা</t>
  </si>
  <si>
    <t xml:space="preserve">তৌহিদ</t>
  </si>
  <si>
    <t xml:space="preserve">আমেনা বেগম</t>
  </si>
  <si>
    <t xml:space="preserve">সাদিয়া আক্তার</t>
  </si>
  <si>
    <t xml:space="preserve">মোছলেমা বেগম</t>
  </si>
  <si>
    <t xml:space="preserve">তাজমিনা আক্তার</t>
  </si>
  <si>
    <t xml:space="preserve">শাপলা</t>
  </si>
  <si>
    <t xml:space="preserve">মিম আক্তার</t>
  </si>
  <si>
    <t xml:space="preserve">রুবি বেগম</t>
  </si>
  <si>
    <t xml:space="preserve">সুমাইয়া জাফরিন</t>
  </si>
  <si>
    <t xml:space="preserve">শাপলা পারভীন</t>
  </si>
  <si>
    <t xml:space="preserve">বিয়ালা</t>
  </si>
  <si>
    <t xml:space="preserve">জুই মুনি</t>
  </si>
  <si>
    <t xml:space="preserve">জান্নাতুন আক্তার</t>
  </si>
  <si>
    <t xml:space="preserve">জান্নাতুন নাঈম</t>
  </si>
  <si>
    <t xml:space="preserve">লুৎফুন নাহার</t>
  </si>
  <si>
    <t xml:space="preserve">বায়েজিদ</t>
  </si>
  <si>
    <t xml:space="preserve">বুলবুলি</t>
  </si>
  <si>
    <t xml:space="preserve">শাহাদাত</t>
  </si>
  <si>
    <t xml:space="preserve">জীবন্নেসা</t>
  </si>
  <si>
    <t xml:space="preserve">সোনিয়া</t>
  </si>
  <si>
    <t xml:space="preserve">মো: মোহসিন</t>
  </si>
  <si>
    <t xml:space="preserve">মর্জিনা বেগম</t>
  </si>
  <si>
    <t xml:space="preserve">তামীম</t>
  </si>
  <si>
    <t xml:space="preserve">তানজিলা আক্তার</t>
  </si>
  <si>
    <t xml:space="preserve">আদরী আক্তার</t>
  </si>
  <si>
    <t xml:space="preserve">মো: নাহিদ</t>
  </si>
  <si>
    <t xml:space="preserve">জুলিয়া বেগম</t>
  </si>
  <si>
    <t xml:space="preserve">মোছা: হাফসা</t>
  </si>
  <si>
    <t xml:space="preserve">রুজিনা বেগম</t>
  </si>
  <si>
    <t xml:space="preserve">তানিশা আক্তার</t>
  </si>
  <si>
    <t xml:space="preserve">বুলি বেগম</t>
  </si>
  <si>
    <t xml:space="preserve">ফাহমিদা</t>
  </si>
  <si>
    <t xml:space="preserve">হাওয়া বেগম</t>
  </si>
  <si>
    <t xml:space="preserve">মো: হানজালা</t>
  </si>
  <si>
    <t xml:space="preserve">তাসলিমা আক্তার</t>
  </si>
  <si>
    <t xml:space="preserve">শাহরিয়ার</t>
  </si>
  <si>
    <t xml:space="preserve">শিল্পী বেগম</t>
  </si>
  <si>
    <t xml:space="preserve">লতিফুর রহমান</t>
  </si>
  <si>
    <t xml:space="preserve">ইয়া মুনি</t>
  </si>
  <si>
    <t xml:space="preserve">নিলুফা বেগম</t>
  </si>
  <si>
    <t xml:space="preserve">শালগুন</t>
  </si>
  <si>
    <t xml:space="preserve">সুমাইয়া</t>
  </si>
  <si>
    <t xml:space="preserve">রাহেনা বেগম</t>
  </si>
  <si>
    <t xml:space="preserve">ফাহাদ</t>
  </si>
  <si>
    <t xml:space="preserve">রোকেয়া বেগম</t>
  </si>
  <si>
    <t xml:space="preserve">জান্নাতুন</t>
  </si>
  <si>
    <t xml:space="preserve">রশিদা</t>
  </si>
  <si>
    <t xml:space="preserve">স্নিগ্ধা</t>
  </si>
  <si>
    <t xml:space="preserve">শামসুন্নাহার</t>
  </si>
  <si>
    <t xml:space="preserve">জুবাইরিয়া</t>
  </si>
  <si>
    <t xml:space="preserve">ববিতা</t>
  </si>
  <si>
    <t xml:space="preserve">আবির</t>
  </si>
  <si>
    <t xml:space="preserve">শেলী</t>
  </si>
  <si>
    <t xml:space="preserve">তাহসিন</t>
  </si>
  <si>
    <t xml:space="preserve">বেবি</t>
  </si>
  <si>
    <t xml:space="preserve">কুলসুম আক্তার</t>
  </si>
  <si>
    <t xml:space="preserve">রেশমি তারা</t>
  </si>
  <si>
    <t xml:space="preserve">শাহনাজ পারভীন</t>
  </si>
  <si>
    <t xml:space="preserve">নুর নাহার</t>
  </si>
  <si>
    <t xml:space="preserve">মিনিয়ারা</t>
  </si>
  <si>
    <t xml:space="preserve">রিভা আক্তার</t>
  </si>
  <si>
    <t xml:space="preserve">রুহিনা</t>
  </si>
  <si>
    <t xml:space="preserve">হোসনে আরা</t>
  </si>
  <si>
    <t xml:space="preserve">মিড টার্ম রিভিউ (MTR) — দক্ষতা যাচাই ট্র্যাকার | শ্রেণি: প্রথম</t>
  </si>
  <si>
    <t xml:space="preserve">বাংলা
সাবলীল পঠন</t>
  </si>
  <si>
    <t xml:space="preserve">গণিত
চার নিয়ম দক্ষতা</t>
  </si>
  <si>
    <t xml:space="preserve">English
সাবলীল পঠন</t>
  </si>
  <si>
    <t xml:space="preserve">মন্তব্য (Auto)</t>
  </si>
  <si>
    <t xml:space="preserve">মিড টার্ম রিভিউ (MTR) — দক্ষতা যাচাই ট্র্যাকার | শ্রেণি: দ্বিতীয়</t>
  </si>
  <si>
    <t xml:space="preserve">মিড টার্ম রিভিউ (MTR) — দক্ষতা যাচাই ট্র্যাকার | শ্রেণি: তৃতীয়</t>
  </si>
  <si>
    <t xml:space="preserve">মিড টার্ম রিভিউ (MTR) — দক্ষতা যাচাই ট্র্যাকার | শ্রেণি: চতুর্থ</t>
  </si>
  <si>
    <t xml:space="preserve">মিড টার্ম রিভিউ (MTR) — দক্ষতা যাচাই ট্র্যাকার | শ্রেণি: পঞ্চম</t>
  </si>
  <si>
    <t xml:space="preserve">মিড টার্ম রিভিউ (MTR) — দক্ষতা যাচাই সারসংক্ষেপ | সকল শ্রেণি (প্রথম–পঞ্চম)</t>
  </si>
  <si>
    <t xml:space="preserve">শ্রেণিভিত্তিক দক্ষতা বিশ্লেষণ (সকল শ্রেণি ও দক্ষতা)</t>
  </si>
  <si>
    <t xml:space="preserve">মোট
শিক্ষার্থী</t>
  </si>
  <si>
    <t xml:space="preserve">বাংলা
সক্ষম</t>
  </si>
  <si>
    <t xml:space="preserve">বাংলা
অক্ষম</t>
  </si>
  <si>
    <t xml:space="preserve">বাংলা
হার %</t>
  </si>
  <si>
    <t xml:space="preserve">গণিত
সক্ষম</t>
  </si>
  <si>
    <t xml:space="preserve">গণিত
অক্ষম</t>
  </si>
  <si>
    <t xml:space="preserve">গণিত
হার %</t>
  </si>
  <si>
    <t xml:space="preserve">English
সক্ষম</t>
  </si>
  <si>
    <t xml:space="preserve">English
অক্ষম</t>
  </si>
  <si>
    <t xml:space="preserve">English
হার %</t>
  </si>
  <si>
    <t xml:space="preserve">সর্বমোট (বিদ্যালয়)</t>
  </si>
  <si>
    <t xml:space="preserve">সরকারি জমা ফরম্যাট (দাপ্তরিক ব্যবহারের জন্য) — মিড টার্ম রিভিউ, কালাই, জয়পুরহাট</t>
  </si>
  <si>
    <t xml:space="preserve">সাবলীলভাবে
পড়তে পারে</t>
  </si>
  <si>
    <t xml:space="preserve">সাবলীলভাবে
পড়তে পারে না</t>
  </si>
  <si>
    <t xml:space="preserve">শতকরা
হার</t>
  </si>
  <si>
    <t xml:space="preserve">নিয়ম করতে
পারে</t>
  </si>
  <si>
    <t xml:space="preserve">নিয়ম করতে
পারে না</t>
  </si>
  <si>
    <t xml:space="preserve">শিক্ষার্থী পরিচয় যাচাই (Student QR Verification ID) — অফলাইন স্ক্যান-যোগ্য</t>
  </si>
  <si>
    <t xml:space="preserve">শ্রেণি: প্রথম  (35 জন)</t>
  </si>
  <si>
    <t xml:space="preserve">QR</t>
  </si>
  <si>
    <t xml:space="preserve">শ্রেণি: দ্বিতীয়  (22 জন)</t>
  </si>
  <si>
    <t xml:space="preserve">শ্রেণি: তৃতীয়  (20 জন)</t>
  </si>
  <si>
    <t xml:space="preserve">শ্রেণি: চতুর্থ  (17 জন)</t>
  </si>
  <si>
    <t xml:space="preserve">শ্রেণি: পঞ্চম  (12 জন)</t>
  </si>
  <si>
    <t xml:space="preserve">FINAL QC CERTIFICATE / চূড়ান্ত QA সার্টিফিকেট</t>
  </si>
  <si>
    <t xml:space="preserve">Workbook Status</t>
  </si>
  <si>
    <t xml:space="preserve">Production Release Ready</t>
  </si>
  <si>
    <t xml:space="preserve">Formula-safe production build</t>
  </si>
  <si>
    <t xml:space="preserve">Cross-platform compatible formula set</t>
  </si>
  <si>
    <t xml:space="preserve">Print/Page setup</t>
  </si>
  <si>
    <t xml:space="preserve">Teacher workflow readiness</t>
  </si>
  <si>
    <t xml:space="preserve">Release note</t>
  </si>
  <si>
    <t xml:space="preserve">Open in target app and allow recalculation before first print.</t>
  </si>
  <si>
    <t xml:space="preserve">Note</t>
  </si>
  <si>
    <t xml:space="preserve">Formula error scan performed before export.</t>
  </si>
  <si>
    <t xml:space="preserve">Generated by</t>
  </si>
  <si>
    <t xml:space="preserve">ChatGPT spreadsheet production workflow</t>
  </si>
  <si>
    <t xml:space="preserve">v2.0 update (2026-07)</t>
  </si>
  <si>
    <t xml:space="preserve">Critical Card-sheet roll-selector bug found and fixed; protection actually implemented; print areas corrected; MTR module added. See QA Release Notes.</t>
  </si>
  <si>
    <t xml:space="preserve">v3.0 update (2026-07)</t>
  </si>
  <si>
    <t xml:space="preserve">Student Search, Executive Summary, Student QR ID, and Table of Contents added; colorblind-accessible icon sets and heat-map; full workbook color-coded by tab. See QA Release Notes.</t>
  </si>
  <si>
    <t xml:space="preserve">Formula Text</t>
  </si>
  <si>
    <t xml:space="preserve">QA Test Matrix!D4: =COUNTIF(PM_Formula_Audit!A:A,"*_xlfn*")</t>
  </si>
  <si>
    <t xml:space="preserve">QA Test Matrix!D5: [COUNTIF formula checking for #REF patterns in audit — self-ref neutralized]</t>
  </si>
  <si>
    <t xml:space="preserve">QA Test Matrix!D6: =IF(COUNT(Dashboard!B5:B9)=5,"Pass","Check")</t>
  </si>
  <si>
    <t xml:space="preserve">QA Test Matrix!D7: =IF(AND(Dashboard!E15&gt;=0,Dashboard!E15&lt;=100),"Pass","Check")</t>
  </si>
  <si>
    <t xml:space="preserve">QA Test Matrix!D9: =IF(LEFT(Dashboard!C15,1)&lt;&gt;"=",IF(ISNUMBER(Dashboard!C15),"Pass","Check"),"Check")</t>
  </si>
  <si>
    <t xml:space="preserve">Dashboard!B5: =COUNTA('প্রথম'!$D$6:$D$45)</t>
  </si>
  <si>
    <t xml:space="preserve">Dashboard!C5: =COUNT('প্রথম'!$G$4:$N$4)</t>
  </si>
  <si>
    <t xml:space="preserve">Dashboard!D5: =IF(B5=0,0,ROUND(SUM('প্রথম'!$P$6:$P$45)/COUNT('প্রথম'!$P$6:$P$45),2))</t>
  </si>
  <si>
    <t xml:space="preserve">Dashboard!E5: =COUNTIF('প্রথম'!$S$6:$S$45,"Passed")</t>
  </si>
  <si>
    <t xml:space="preserve">Dashboard!F5: =IF(B5=0,0,ROUND(E5/B5*100,2))</t>
  </si>
  <si>
    <t xml:space="preserve">Dashboard!G5: =IF(B5=0,0,MAX('প্রথম'!$P$6:$P$45))</t>
  </si>
  <si>
    <t xml:space="preserve">Dashboard!H5: =COUNTIF('প্রথম'!$R$6:$R$45,"A+")</t>
  </si>
  <si>
    <t xml:space="preserve">Dashboard!I5: =COUNTIF('প্রথম'!$S$6:$S$45,"Needs Improvement")</t>
  </si>
  <si>
    <t xml:space="preserve">Dashboard!J5: =IF(F5&gt;=90,"Excellent",IF(F5&gt;=75,"Good","Review Needed"))</t>
  </si>
  <si>
    <t xml:space="preserve">Dashboard!B6: =COUNTA('দ্বিতীয়'!$D$6:$D$45)</t>
  </si>
  <si>
    <t xml:space="preserve">Dashboard!C6: =COUNT('দ্বিতীয়'!$G$4:$N$4)</t>
  </si>
  <si>
    <t xml:space="preserve">Dashboard!D6: =IF(B6=0,0,ROUND(SUM('দ্বিতীয়'!$P$6:$P$45)/COUNT('দ্বিতীয়'!$P$6:$P$45),2))</t>
  </si>
  <si>
    <t xml:space="preserve">Dashboard!E6: =COUNTIF('দ্বিতীয়'!$S$6:$S$45,"Passed")</t>
  </si>
  <si>
    <t xml:space="preserve">Dashboard!F6: =IF(B6=0,0,ROUND(E6/B6*100,2))</t>
  </si>
  <si>
    <t xml:space="preserve">Dashboard!G6: =IF(B6=0,0,MAX('দ্বিতীয়'!$P$6:$P$45))</t>
  </si>
  <si>
    <t xml:space="preserve">Dashboard!H6: =COUNTIF('দ্বিতীয়'!$R$6:$R$45,"A+")</t>
  </si>
  <si>
    <t xml:space="preserve">Dashboard!I6: =COUNTIF('দ্বিতীয়'!$S$6:$S$45,"Needs Improvement")</t>
  </si>
  <si>
    <t xml:space="preserve">Dashboard!J6: =IF(F6&gt;=90,"Excellent",IF(F6&gt;=75,"Good","Review Needed"))</t>
  </si>
  <si>
    <t xml:space="preserve">Dashboard!B7: =COUNTA('তৃতীয়'!$D$6:$D$45)</t>
  </si>
  <si>
    <t xml:space="preserve">Dashboard!C7: =COUNT('তৃতীয়'!$G$4:$N$4)</t>
  </si>
  <si>
    <t xml:space="preserve">Dashboard!D7: =IF(B7=0,0,ROUND(SUM('তৃতীয়'!$P$6:$P$45)/COUNT('তৃতীয়'!$P$6:$P$45),2))</t>
  </si>
  <si>
    <t xml:space="preserve">Dashboard!E7: =COUNTIF('তৃতীয়'!$S$6:$S$45,"Passed")</t>
  </si>
  <si>
    <t xml:space="preserve">Dashboard!F7: =IF(B7=0,0,ROUND(E7/B7*100,2))</t>
  </si>
  <si>
    <t xml:space="preserve">Dashboard!G7: =IF(B7=0,0,MAX('তৃতীয়'!$P$6:$P$45))</t>
  </si>
  <si>
    <t xml:space="preserve">Dashboard!H7: =COUNTIF('তৃতীয়'!$R$6:$R$45,"A+")</t>
  </si>
  <si>
    <t xml:space="preserve">Dashboard!I7: =COUNTIF('তৃতীয়'!$S$6:$S$45,"Needs Improvement")</t>
  </si>
  <si>
    <t xml:space="preserve">Dashboard!J7: =IF(F7&gt;=90,"Excellent",IF(F7&gt;=75,"Good","Review Needed"))</t>
  </si>
  <si>
    <t xml:space="preserve">Dashboard!B8: =COUNTA('চতুর্থ'!$D$6:$D$45)</t>
  </si>
  <si>
    <t xml:space="preserve">Dashboard!C8: =COUNT('চতুর্থ'!$G$4:$N$4)</t>
  </si>
  <si>
    <t xml:space="preserve">Dashboard!D8: =IF(B8=0,0,ROUND(SUM('চতুর্থ'!$P$6:$P$45)/COUNT('চতুর্থ'!$P$6:$P$45),2))</t>
  </si>
  <si>
    <t xml:space="preserve">Dashboard!E8: =COUNTIF('চতুর্থ'!$S$6:$S$45,"Passed")</t>
  </si>
  <si>
    <t xml:space="preserve">Dashboard!F8: =IF(B8=0,0,ROUND(E8/B8*100,2))</t>
  </si>
  <si>
    <t xml:space="preserve">Dashboard!G8: =IF(B8=0,0,MAX('চতুর্থ'!$P$6:$P$45))</t>
  </si>
  <si>
    <t xml:space="preserve">Dashboard!H8: =COUNTIF('চতুর্থ'!$R$6:$R$45,"A+")</t>
  </si>
  <si>
    <t xml:space="preserve">Dashboard!I8: =COUNTIF('চতুর্থ'!$S$6:$S$45,"Needs Improvement")</t>
  </si>
  <si>
    <t xml:space="preserve">Dashboard!J8: =IF(F8&gt;=90,"Excellent",IF(F8&gt;=75,"Good","Review Needed"))</t>
  </si>
  <si>
    <t xml:space="preserve">Dashboard!B9: =COUNTA('পঞ্চম'!$D$6:$D$45)</t>
  </si>
  <si>
    <t xml:space="preserve">Dashboard!C9: =COUNT('পঞ্চম'!$G$4:$N$4)</t>
  </si>
  <si>
    <t xml:space="preserve">Dashboard!D9: =IF(B9=0,0,ROUND(SUM('পঞ্চম'!$P$6:$P$45)/COUNT('পঞ্চম'!$P$6:$P$45),2))</t>
  </si>
  <si>
    <t xml:space="preserve">Dashboard!E9: =COUNTIF('পঞ্চম'!$S$6:$S$45,"Passed")</t>
  </si>
  <si>
    <t xml:space="preserve">Dashboard!F9: =IF(B9=0,0,ROUND(E9/B9*100,2))</t>
  </si>
  <si>
    <t xml:space="preserve">Dashboard!G9: =IF(B9=0,0,MAX('পঞ্চম'!$P$6:$P$45))</t>
  </si>
  <si>
    <t xml:space="preserve">Dashboard!H9: =COUNTIF('পঞ্চম'!$R$6:$R$45,"A+")</t>
  </si>
  <si>
    <t xml:space="preserve">Dashboard!I9: =COUNTIF('পঞ্চম'!$S$6:$S$45,"Needs Improvement")</t>
  </si>
  <si>
    <t xml:space="preserve">Dashboard!J9: =IF(F9&gt;=90,"Excellent",IF(F9&gt;=75,"Good","Review Needed"))</t>
  </si>
  <si>
    <t xml:space="preserve">Dashboard!A15: =SUM(B5:B9)</t>
  </si>
  <si>
    <t xml:space="preserve">Dashboard!C15: =IF(SUM(B5:B9)=0,0,ROUND(SUMPRODUCT(D5:D9,B5:B9)/SUM(B5:B9),2))</t>
  </si>
  <si>
    <t xml:space="preserve">Dashboard!E15: =IF(SUM(B5:B9)=0,0,ROUND(SUM(E5:E9)/SUM(B5:B9)*100,2))</t>
  </si>
  <si>
    <t xml:space="preserve">Dashboard!G15: =SUM(H5:H9)</t>
  </si>
  <si>
    <t xml:space="preserve">Report Card Hub!B6: =CONCATENATE("Card ",B4)</t>
  </si>
  <si>
    <t xml:space="preserve">প্রথম!A1: =Settings!$B$5</t>
  </si>
  <si>
    <t xml:space="preserve">প্রথম!A2: =Settings!$B$6&amp;" | শ্রেণি: প্রথম | Result Entry + Auto Processing"</t>
  </si>
  <si>
    <t xml:space="preserve">প্রথম!G4: =Settings!$B$27</t>
  </si>
  <si>
    <t xml:space="preserve">প্রথম!H4: =Settings!$C$27</t>
  </si>
  <si>
    <t xml:space="preserve">প্রথম!I4: =Settings!$D$27</t>
  </si>
  <si>
    <t xml:space="preserve">প্রথম!J4: =Settings!$E$27</t>
  </si>
  <si>
    <t xml:space="preserve">প্রথম!K4: =Settings!$F$27</t>
  </si>
  <si>
    <t xml:space="preserve">প্রথম!L4: =Settings!$G$27</t>
  </si>
  <si>
    <t xml:space="preserve">প্রথম!M4: =Settings!$H$27</t>
  </si>
  <si>
    <t xml:space="preserve">প্রথম!N4: =Settings!$I$27</t>
  </si>
  <si>
    <t xml:space="preserve">প্রথম!C6: =IF($D6="","",COUNTIF($P$6:$P$45,"&gt;"&amp;$P6)+1)</t>
  </si>
  <si>
    <t xml:space="preserve">প্রথম!O6: =IF(COUNTA($G6:$N6)=0,"",SUM($G6:$N6))</t>
  </si>
  <si>
    <t xml:space="preserve">প্রথম!P6: =IF($O6="","",ROUND($O6/SUM($G$4:$N$4)*100,2))</t>
  </si>
  <si>
    <t xml:space="preserve">প্রথম!Q6: =IF($P6="","",VLOOKUP($P6,Settings!$A$16:$C$22,3,TRUE))</t>
  </si>
  <si>
    <t xml:space="preserve">প্রথম!R6: =IF($P6="","",VLOOKUP($P6,Settings!$A$16:$B$22,2,TRUE))</t>
  </si>
  <si>
    <t xml:space="preserve">প্রথম!S6: =IF($P6="","",IF($P6&gt;=Settings!$J$27,"Passed","Needs Improvement"))</t>
  </si>
  <si>
    <t xml:space="preserve">প্রথম!U6: =IF($P6="","",VLOOKUP($P6,Settings!$A$16:$E$22,5,TRUE))</t>
  </si>
  <si>
    <t xml:space="preserve">প্রথম!V6: =IF($D6="","",IF(COUNTA($G6:$N6)&gt;COUNT($G$4:$N$4),"Extra col—check",IF(COUNTA($G6:$N6)&lt;COUNT($G$4:$N$4),"Missing marks",IF(SUM($G6:$N6)&gt;SUM($G$4:$N$4),"Invalid total","OK"))))</t>
  </si>
  <si>
    <t xml:space="preserve">প্রথম!C7: =IF($D7="","",COUNTIF($P$6:$P$45,"&gt;"&amp;$P7)+1)</t>
  </si>
  <si>
    <t xml:space="preserve">প্রথম!O7: =IF(COUNTA($G7:$N7)=0,"",SUM($G7:$N7))</t>
  </si>
  <si>
    <t xml:space="preserve">প্রথম!P7: =IF($O7="","",ROUND($O7/SUM($G$4:$N$4)*100,2))</t>
  </si>
  <si>
    <t xml:space="preserve">প্রথম!Q7: =IF($P7="","",VLOOKUP($P7,Settings!$A$16:$C$22,3,TRUE))</t>
  </si>
  <si>
    <t xml:space="preserve">প্রথম!R7: =IF($P7="","",VLOOKUP($P7,Settings!$A$16:$B$22,2,TRUE))</t>
  </si>
  <si>
    <t xml:space="preserve">প্রথম!S7: =IF($P7="","",IF($P7&gt;=Settings!$J$27,"Passed","Needs Improvement"))</t>
  </si>
  <si>
    <t xml:space="preserve">প্রথম!U7: =IF($P7="","",VLOOKUP($P7,Settings!$A$16:$E$22,5,TRUE))</t>
  </si>
  <si>
    <t xml:space="preserve">প্রথম!V7: =IF($D7="","",IF(COUNTA($G7:$N7)&gt;COUNT($G$4:$N$4),"Extra col—check",IF(COUNTA($G7:$N7)&lt;COUNT($G$4:$N$4),"Missing marks",IF(SUM($G7:$N7)&gt;SUM($G$4:$N$4),"Invalid total","OK"))))</t>
  </si>
  <si>
    <t xml:space="preserve">প্রথম!C8: =IF($D8="","",COUNTIF($P$6:$P$45,"&gt;"&amp;$P8)+1)</t>
  </si>
  <si>
    <t xml:space="preserve">প্রথম!O8: =IF(COUNTA($G8:$N8)=0,"",SUM($G8:$N8))</t>
  </si>
  <si>
    <t xml:space="preserve">প্রথম!P8: =IF($O8="","",ROUND($O8/SUM($G$4:$N$4)*100,2))</t>
  </si>
  <si>
    <t xml:space="preserve">প্রথম!Q8: =IF($P8="","",VLOOKUP($P8,Settings!$A$16:$C$22,3,TRUE))</t>
  </si>
  <si>
    <t xml:space="preserve">প্রথম!R8: =IF($P8="","",VLOOKUP($P8,Settings!$A$16:$B$22,2,TRUE))</t>
  </si>
  <si>
    <t xml:space="preserve">প্রথম!S8: =IF($P8="","",IF($P8&gt;=Settings!$J$27,"Passed","Needs Improvement"))</t>
  </si>
  <si>
    <t xml:space="preserve">প্রথম!U8: =IF($P8="","",VLOOKUP($P8,Settings!$A$16:$E$22,5,TRUE))</t>
  </si>
  <si>
    <t xml:space="preserve">প্রথম!V8: =IF($D8="","",IF(COUNTA($G8:$N8)&gt;COUNT($G$4:$N$4),"Extra col—check",IF(COUNTA($G8:$N8)&lt;COUNT($G$4:$N$4),"Missing marks",IF(SUM($G8:$N8)&gt;SUM($G$4:$N$4),"Invalid total","OK"))))</t>
  </si>
  <si>
    <t xml:space="preserve">প্রথম!C9: =IF($D9="","",COUNTIF($P$6:$P$45,"&gt;"&amp;$P9)+1)</t>
  </si>
  <si>
    <t xml:space="preserve">প্রথম!O9: =IF(COUNTA($G9:$N9)=0,"",SUM($G9:$N9))</t>
  </si>
  <si>
    <t xml:space="preserve">প্রথম!P9: =IF($O9="","",ROUND($O9/SUM($G$4:$N$4)*100,2))</t>
  </si>
  <si>
    <t xml:space="preserve">প্রথম!Q9: =IF($P9="","",VLOOKUP($P9,Settings!$A$16:$C$22,3,TRUE))</t>
  </si>
  <si>
    <t xml:space="preserve">প্রথম!R9: =IF($P9="","",VLOOKUP($P9,Settings!$A$16:$B$22,2,TRUE))</t>
  </si>
  <si>
    <t xml:space="preserve">প্রথম!S9: =IF($P9="","",IF($P9&gt;=Settings!$J$27,"Passed","Needs Improvement"))</t>
  </si>
  <si>
    <t xml:space="preserve">প্রথম!U9: =IF($P9="","",VLOOKUP($P9,Settings!$A$16:$E$22,5,TRUE))</t>
  </si>
  <si>
    <t xml:space="preserve">প্রথম!V9: =IF($D9="","",IF(COUNTA($G9:$N9)&gt;COUNT($G$4:$N$4),"Extra col—check",IF(COUNTA($G9:$N9)&lt;COUNT($G$4:$N$4),"Missing marks",IF(SUM($G9:$N9)&gt;SUM($G$4:$N$4),"Invalid total","OK"))))</t>
  </si>
  <si>
    <t xml:space="preserve">প্রথম!C10: =IF($D10="","",COUNTIF($P$6:$P$45,"&gt;"&amp;$P10)+1)</t>
  </si>
  <si>
    <t xml:space="preserve">প্রথম!O10: =IF(COUNTA($G10:$N10)=0,"",SUM($G10:$N10))</t>
  </si>
  <si>
    <t xml:space="preserve">প্রথম!P10: =IF($O10="","",ROUND($O10/SUM($G$4:$N$4)*100,2))</t>
  </si>
  <si>
    <t xml:space="preserve">প্রথম!Q10: =IF($P10="","",VLOOKUP($P10,Settings!$A$16:$C$22,3,TRUE))</t>
  </si>
  <si>
    <t xml:space="preserve">প্রথম!R10: =IF($P10="","",VLOOKUP($P10,Settings!$A$16:$B$22,2,TRUE))</t>
  </si>
  <si>
    <t xml:space="preserve">প্রথম!S10: =IF($P10="","",IF($P10&gt;=Settings!$J$27,"Passed","Needs Improvement"))</t>
  </si>
  <si>
    <t xml:space="preserve">প্রথম!U10: =IF($P10="","",VLOOKUP($P10,Settings!$A$16:$E$22,5,TRUE))</t>
  </si>
  <si>
    <t xml:space="preserve">প্রথম!V10: =IF($D10="","",IF(COUNTA($G10:$N10)&gt;COUNT($G$4:$N$4),"Extra col—check",IF(COUNTA($G10:$N10)&lt;COUNT($G$4:$N$4),"Missing marks",IF(SUM($G10:$N10)&gt;SUM($G$4:$N$4),"Invalid total","OK"))))</t>
  </si>
  <si>
    <t xml:space="preserve">প্রথম!C11: =IF($D11="","",COUNTIF($P$6:$P$45,"&gt;"&amp;$P11)+1)</t>
  </si>
  <si>
    <t xml:space="preserve">প্রথম!O11: =IF(COUNTA($G11:$N11)=0,"",SUM($G11:$N11))</t>
  </si>
  <si>
    <t xml:space="preserve">প্রথম!P11: =IF($O11="","",ROUND($O11/SUM($G$4:$N$4)*100,2))</t>
  </si>
  <si>
    <t xml:space="preserve">প্রথম!Q11: =IF($P11="","",VLOOKUP($P11,Settings!$A$16:$C$22,3,TRUE))</t>
  </si>
  <si>
    <t xml:space="preserve">প্রথম!R11: =IF($P11="","",VLOOKUP($P11,Settings!$A$16:$B$22,2,TRUE))</t>
  </si>
  <si>
    <t xml:space="preserve">প্রথম!S11: =IF($P11="","",IF($P11&gt;=Settings!$J$27,"Passed","Needs Improvement"))</t>
  </si>
  <si>
    <t xml:space="preserve">প্রথম!U11: =IF($P11="","",VLOOKUP($P11,Settings!$A$16:$E$22,5,TRUE))</t>
  </si>
  <si>
    <t xml:space="preserve">প্রথম!V11: =IF($D11="","",IF(COUNTA($G11:$N11)&gt;COUNT($G$4:$N$4),"Extra col—check",IF(COUNTA($G11:$N11)&lt;COUNT($G$4:$N$4),"Missing marks",IF(SUM($G11:$N11)&gt;SUM($G$4:$N$4),"Invalid total","OK"))))</t>
  </si>
  <si>
    <t xml:space="preserve">প্রথম!C12: =IF($D12="","",COUNTIF($P$6:$P$45,"&gt;"&amp;$P12)+1)</t>
  </si>
  <si>
    <t xml:space="preserve">প্রথম!O12: =IF(COUNTA($G12:$N12)=0,"",SUM($G12:$N12))</t>
  </si>
  <si>
    <t xml:space="preserve">প্রথম!P12: =IF($O12="","",ROUND($O12/SUM($G$4:$N$4)*100,2))</t>
  </si>
  <si>
    <t xml:space="preserve">প্রথম!Q12: =IF($P12="","",VLOOKUP($P12,Settings!$A$16:$C$22,3,TRUE))</t>
  </si>
  <si>
    <t xml:space="preserve">প্রথম!R12: =IF($P12="","",VLOOKUP($P12,Settings!$A$16:$B$22,2,TRUE))</t>
  </si>
  <si>
    <t xml:space="preserve">প্রথম!S12: =IF($P12="","",IF($P12&gt;=Settings!$J$27,"Passed","Needs Improvement"))</t>
  </si>
  <si>
    <t xml:space="preserve">প্রথম!U12: =IF($P12="","",VLOOKUP($P12,Settings!$A$16:$E$22,5,TRUE))</t>
  </si>
  <si>
    <t xml:space="preserve">প্রথম!V12: =IF($D12="","",IF(COUNTA($G12:$N12)&gt;COUNT($G$4:$N$4),"Extra col—check",IF(COUNTA($G12:$N12)&lt;COUNT($G$4:$N$4),"Missing marks",IF(SUM($G12:$N12)&gt;SUM($G$4:$N$4),"Invalid total","OK"))))</t>
  </si>
  <si>
    <t xml:space="preserve">প্রথম!C13: =IF($D13="","",COUNTIF($P$6:$P$45,"&gt;"&amp;$P13)+1)</t>
  </si>
  <si>
    <t xml:space="preserve">প্রথম!O13: =IF(COUNTA($G13:$N13)=0,"",SUM($G13:$N13))</t>
  </si>
  <si>
    <t xml:space="preserve">প্রথম!P13: =IF($O13="","",ROUND($O13/SUM($G$4:$N$4)*100,2))</t>
  </si>
  <si>
    <t xml:space="preserve">প্রথম!Q13: =IF($P13="","",VLOOKUP($P13,Settings!$A$16:$C$22,3,TRUE))</t>
  </si>
  <si>
    <t xml:space="preserve">প্রথম!R13: =IF($P13="","",VLOOKUP($P13,Settings!$A$16:$B$22,2,TRUE))</t>
  </si>
  <si>
    <t xml:space="preserve">প্রথম!S13: =IF($P13="","",IF($P13&gt;=Settings!$J$27,"Passed","Needs Improvement"))</t>
  </si>
  <si>
    <t xml:space="preserve">প্রথম!U13: =IF($P13="","",VLOOKUP($P13,Settings!$A$16:$E$22,5,TRUE))</t>
  </si>
  <si>
    <t xml:space="preserve">প্রথম!V13: =IF($D13="","",IF(COUNTA($G13:$N13)&gt;COUNT($G$4:$N$4),"Extra col—check",IF(COUNTA($G13:$N13)&lt;COUNT($G$4:$N$4),"Missing marks",IF(SUM($G13:$N13)&gt;SUM($G$4:$N$4),"Invalid total","OK"))))</t>
  </si>
  <si>
    <t xml:space="preserve">প্রথম!C14: =IF($D14="","",COUNTIF($P$6:$P$45,"&gt;"&amp;$P14)+1)</t>
  </si>
  <si>
    <t xml:space="preserve">প্রথম!O14: =IF(COUNTA($G14:$N14)=0,"",SUM($G14:$N14))</t>
  </si>
  <si>
    <t xml:space="preserve">প্রথম!P14: =IF($O14="","",ROUND($O14/SUM($G$4:$N$4)*100,2))</t>
  </si>
  <si>
    <t xml:space="preserve">প্রথম!Q14: =IF($P14="","",VLOOKUP($P14,Settings!$A$16:$C$22,3,TRUE))</t>
  </si>
  <si>
    <t xml:space="preserve">প্রথম!R14: =IF($P14="","",VLOOKUP($P14,Settings!$A$16:$B$22,2,TRUE))</t>
  </si>
  <si>
    <t xml:space="preserve">প্রথম!S14: =IF($P14="","",IF($P14&gt;=Settings!$J$27,"Passed","Needs Improvement"))</t>
  </si>
  <si>
    <t xml:space="preserve">প্রথম!U14: =IF($P14="","",VLOOKUP($P14,Settings!$A$16:$E$22,5,TRUE))</t>
  </si>
  <si>
    <t xml:space="preserve">প্রথম!V14: =IF($D14="","",IF(COUNTA($G14:$N14)&gt;COUNT($G$4:$N$4),"Extra col—check",IF(COUNTA($G14:$N14)&lt;COUNT($G$4:$N$4),"Missing marks",IF(SUM($G14:$N14)&gt;SUM($G$4:$N$4),"Invalid total","OK"))))</t>
  </si>
  <si>
    <t xml:space="preserve">প্রথম!C15: =IF($D15="","",COUNTIF($P$6:$P$45,"&gt;"&amp;$P15)+1)</t>
  </si>
  <si>
    <t xml:space="preserve">প্রথম!O15: =IF(COUNTA($G15:$N15)=0,"",SUM($G15:$N15))</t>
  </si>
  <si>
    <t xml:space="preserve">প্রথম!P15: =IF($O15="","",ROUND($O15/SUM($G$4:$N$4)*100,2))</t>
  </si>
  <si>
    <t xml:space="preserve">প্রথম!Q15: =IF($P15="","",VLOOKUP($P15,Settings!$A$16:$C$22,3,TRUE))</t>
  </si>
  <si>
    <t xml:space="preserve">প্রথম!R15: =IF($P15="","",VLOOKUP($P15,Settings!$A$16:$B$22,2,TRUE))</t>
  </si>
  <si>
    <t xml:space="preserve">প্রথম!S15: =IF($P15="","",IF($P15&gt;=Settings!$J$27,"Passed","Needs Improvement"))</t>
  </si>
  <si>
    <t xml:space="preserve">প্রথম!U15: =IF($P15="","",VLOOKUP($P15,Settings!$A$16:$E$22,5,TRUE))</t>
  </si>
  <si>
    <t xml:space="preserve">প্রথম!V15: =IF($D15="","",IF(COUNTA($G15:$N15)&gt;COUNT($G$4:$N$4),"Extra col—check",IF(COUNTA($G15:$N15)&lt;COUNT($G$4:$N$4),"Missing marks",IF(SUM($G15:$N15)&gt;SUM($G$4:$N$4),"Invalid total","OK"))))</t>
  </si>
  <si>
    <t xml:space="preserve">প্রথম!C16: =IF($D16="","",COUNTIF($P$6:$P$45,"&gt;"&amp;$P16)+1)</t>
  </si>
  <si>
    <t xml:space="preserve">প্রথম!O16: =IF(COUNTA($G16:$N16)=0,"",SUM($G16:$N16))</t>
  </si>
  <si>
    <t xml:space="preserve">প্রথম!P16: =IF($O16="","",ROUND($O16/SUM($G$4:$N$4)*100,2))</t>
  </si>
  <si>
    <t xml:space="preserve">প্রথম!Q16: =IF($P16="","",VLOOKUP($P16,Settings!$A$16:$C$22,3,TRUE))</t>
  </si>
  <si>
    <t xml:space="preserve">প্রথম!R16: =IF($P16="","",VLOOKUP($P16,Settings!$A$16:$B$22,2,TRUE))</t>
  </si>
  <si>
    <t xml:space="preserve">প্রথম!S16: =IF($P16="","",IF($P16&gt;=Settings!$J$27,"Passed","Needs Improvement"))</t>
  </si>
  <si>
    <t xml:space="preserve">প্রথম!U16: =IF($P16="","",VLOOKUP($P16,Settings!$A$16:$E$22,5,TRUE))</t>
  </si>
  <si>
    <t xml:space="preserve">প্রথম!V16: =IF($D16="","",IF(COUNTA($G16:$N16)&gt;COUNT($G$4:$N$4),"Extra col—check",IF(COUNTA($G16:$N16)&lt;COUNT($G$4:$N$4),"Missing marks",IF(SUM($G16:$N16)&gt;SUM($G$4:$N$4),"Invalid total","OK"))))</t>
  </si>
  <si>
    <t xml:space="preserve">প্রথম!C17: =IF($D17="","",COUNTIF($P$6:$P$45,"&gt;"&amp;$P17)+1)</t>
  </si>
  <si>
    <t xml:space="preserve">প্রথম!O17: =IF(COUNTA($G17:$N17)=0,"",SUM($G17:$N17))</t>
  </si>
  <si>
    <t xml:space="preserve">প্রথম!P17: =IF($O17="","",ROUND($O17/SUM($G$4:$N$4)*100,2))</t>
  </si>
  <si>
    <t xml:space="preserve">প্রথম!Q17: =IF($P17="","",VLOOKUP($P17,Settings!$A$16:$C$22,3,TRUE))</t>
  </si>
  <si>
    <t xml:space="preserve">প্রথম!R17: =IF($P17="","",VLOOKUP($P17,Settings!$A$16:$B$22,2,TRUE))</t>
  </si>
  <si>
    <t xml:space="preserve">প্রথম!S17: =IF($P17="","",IF($P17&gt;=Settings!$J$27,"Passed","Needs Improvement"))</t>
  </si>
  <si>
    <t xml:space="preserve">প্রথম!U17: =IF($P17="","",VLOOKUP($P17,Settings!$A$16:$E$22,5,TRUE))</t>
  </si>
  <si>
    <t xml:space="preserve">প্রথম!V17: =IF($D17="","",IF(COUNTA($G17:$N17)&gt;COUNT($G$4:$N$4),"Extra col—check",IF(COUNTA($G17:$N17)&lt;COUNT($G$4:$N$4),"Missing marks",IF(SUM($G17:$N17)&gt;SUM($G$4:$N$4),"Invalid total","OK"))))</t>
  </si>
  <si>
    <t xml:space="preserve">প্রথম!C18: =IF($D18="","",COUNTIF($P$6:$P$45,"&gt;"&amp;$P18)+1)</t>
  </si>
  <si>
    <t xml:space="preserve">প্রথম!O18: =IF(COUNTA($G18:$N18)=0,"",SUM($G18:$N18))</t>
  </si>
  <si>
    <t xml:space="preserve">প্রথম!P18: =IF($O18="","",ROUND($O18/SUM($G$4:$N$4)*100,2))</t>
  </si>
  <si>
    <t xml:space="preserve">প্রথম!Q18: =IF($P18="","",VLOOKUP($P18,Settings!$A$16:$C$22,3,TRUE))</t>
  </si>
  <si>
    <t xml:space="preserve">প্রথম!R18: =IF($P18="","",VLOOKUP($P18,Settings!$A$16:$B$22,2,TRUE))</t>
  </si>
  <si>
    <t xml:space="preserve">প্রথম!S18: =IF($P18="","",IF($P18&gt;=Settings!$J$27,"Passed","Needs Improvement"))</t>
  </si>
  <si>
    <t xml:space="preserve">প্রথম!U18: =IF($P18="","",VLOOKUP($P18,Settings!$A$16:$E$22,5,TRUE))</t>
  </si>
  <si>
    <t xml:space="preserve">প্রথম!V18: =IF($D18="","",IF(COUNTA($G18:$N18)&gt;COUNT($G$4:$N$4),"Extra col—check",IF(COUNTA($G18:$N18)&lt;COUNT($G$4:$N$4),"Missing marks",IF(SUM($G18:$N18)&gt;SUM($G$4:$N$4),"Invalid total","OK"))))</t>
  </si>
  <si>
    <t xml:space="preserve">প্রথম!C19: =IF($D19="","",COUNTIF($P$6:$P$45,"&gt;"&amp;$P19)+1)</t>
  </si>
  <si>
    <t xml:space="preserve">প্রথম!O19: =IF(COUNTA($G19:$N19)=0,"",SUM($G19:$N19))</t>
  </si>
  <si>
    <t xml:space="preserve">প্রথম!P19: =IF($O19="","",ROUND($O19/SUM($G$4:$N$4)*100,2))</t>
  </si>
  <si>
    <t xml:space="preserve">প্রথম!Q19: =IF($P19="","",VLOOKUP($P19,Settings!$A$16:$C$22,3,TRUE))</t>
  </si>
  <si>
    <t xml:space="preserve">প্রথম!R19: =IF($P19="","",VLOOKUP($P19,Settings!$A$16:$B$22,2,TRUE))</t>
  </si>
  <si>
    <t xml:space="preserve">প্রথম!S19: =IF($P19="","",IF($P19&gt;=Settings!$J$27,"Passed","Needs Improvement"))</t>
  </si>
  <si>
    <t xml:space="preserve">প্রথম!U19: =IF($P19="","",VLOOKUP($P19,Settings!$A$16:$E$22,5,TRUE))</t>
  </si>
  <si>
    <t xml:space="preserve">প্রথম!V19: =IF($D19="","",IF(COUNTA($G19:$N19)&gt;COUNT($G$4:$N$4),"Extra col—check",IF(COUNTA($G19:$N19)&lt;COUNT($G$4:$N$4),"Missing marks",IF(SUM($G19:$N19)&gt;SUM($G$4:$N$4),"Invalid total","OK"))))</t>
  </si>
  <si>
    <t xml:space="preserve">প্রথম!C20: =IF($D20="","",COUNTIF($P$6:$P$45,"&gt;"&amp;$P20)+1)</t>
  </si>
  <si>
    <t xml:space="preserve">প্রথম!O20: =IF(COUNTA($G20:$N20)=0,"",SUM($G20:$N20))</t>
  </si>
  <si>
    <t xml:space="preserve">প্রথম!P20: =IF($O20="","",ROUND($O20/SUM($G$4:$N$4)*100,2))</t>
  </si>
  <si>
    <t xml:space="preserve">প্রথম!Q20: =IF($P20="","",VLOOKUP($P20,Settings!$A$16:$C$22,3,TRUE))</t>
  </si>
  <si>
    <t xml:space="preserve">প্রথম!R20: =IF($P20="","",VLOOKUP($P20,Settings!$A$16:$B$22,2,TRUE))</t>
  </si>
  <si>
    <t xml:space="preserve">প্রথম!S20: =IF($P20="","",IF($P20&gt;=Settings!$J$27,"Passed","Needs Improvement"))</t>
  </si>
  <si>
    <t xml:space="preserve">প্রথম!U20: =IF($P20="","",VLOOKUP($P20,Settings!$A$16:$E$22,5,TRUE))</t>
  </si>
  <si>
    <t xml:space="preserve">প্রথম!V20: =IF($D20="","",IF(COUNTA($G20:$N20)&gt;COUNT($G$4:$N$4),"Extra col—check",IF(COUNTA($G20:$N20)&lt;COUNT($G$4:$N$4),"Missing marks",IF(SUM($G20:$N20)&gt;SUM($G$4:$N$4),"Invalid total","OK"))))</t>
  </si>
  <si>
    <t xml:space="preserve">প্রথম!C21: =IF($D21="","",COUNTIF($P$6:$P$45,"&gt;"&amp;$P21)+1)</t>
  </si>
  <si>
    <t xml:space="preserve">প্রথম!O21: =IF(COUNTA($G21:$N21)=0,"",SUM($G21:$N21))</t>
  </si>
  <si>
    <t xml:space="preserve">প্রথম!P21: =IF($O21="","",ROUND($O21/SUM($G$4:$N$4)*100,2))</t>
  </si>
  <si>
    <t xml:space="preserve">প্রথম!Q21: =IF($P21="","",VLOOKUP($P21,Settings!$A$16:$C$22,3,TRUE))</t>
  </si>
  <si>
    <t xml:space="preserve">প্রথম!R21: =IF($P21="","",VLOOKUP($P21,Settings!$A$16:$B$22,2,TRUE))</t>
  </si>
  <si>
    <t xml:space="preserve">প্রথম!S21: =IF($P21="","",IF($P21&gt;=Settings!$J$27,"Passed","Needs Improvement"))</t>
  </si>
  <si>
    <t xml:space="preserve">প্রথম!U21: =IF($P21="","",VLOOKUP($P21,Settings!$A$16:$E$22,5,TRUE))</t>
  </si>
  <si>
    <t xml:space="preserve">প্রথম!V21: =IF($D21="","",IF(COUNTA($G21:$N21)&gt;COUNT($G$4:$N$4),"Extra col—check",IF(COUNTA($G21:$N21)&lt;COUNT($G$4:$N$4),"Missing marks",IF(SUM($G21:$N21)&gt;SUM($G$4:$N$4),"Invalid total","OK"))))</t>
  </si>
  <si>
    <t xml:space="preserve">প্রথম!C22: =IF($D22="","",COUNTIF($P$6:$P$45,"&gt;"&amp;$P22)+1)</t>
  </si>
  <si>
    <t xml:space="preserve">প্রথম!O22: =IF(COUNTA($G22:$N22)=0,"",SUM($G22:$N22))</t>
  </si>
  <si>
    <t xml:space="preserve">প্রথম!P22: =IF($O22="","",ROUND($O22/SUM($G$4:$N$4)*100,2))</t>
  </si>
  <si>
    <t xml:space="preserve">প্রথম!Q22: =IF($P22="","",VLOOKUP($P22,Settings!$A$16:$C$22,3,TRUE))</t>
  </si>
  <si>
    <t xml:space="preserve">প্রথম!R22: =IF($P22="","",VLOOKUP($P22,Settings!$A$16:$B$22,2,TRUE))</t>
  </si>
  <si>
    <t xml:space="preserve">প্রথম!S22: =IF($P22="","",IF($P22&gt;=Settings!$J$27,"Passed","Needs Improvement"))</t>
  </si>
  <si>
    <t xml:space="preserve">প্রথম!U22: =IF($P22="","",VLOOKUP($P22,Settings!$A$16:$E$22,5,TRUE))</t>
  </si>
  <si>
    <t xml:space="preserve">প্রথম!V22: =IF($D22="","",IF(COUNTA($G22:$N22)&gt;COUNT($G$4:$N$4),"Extra col—check",IF(COUNTA($G22:$N22)&lt;COUNT($G$4:$N$4),"Missing marks",IF(SUM($G22:$N22)&gt;SUM($G$4:$N$4),"Invalid total","OK"))))</t>
  </si>
  <si>
    <t xml:space="preserve">প্রথম!C23: =IF($D23="","",COUNTIF($P$6:$P$45,"&gt;"&amp;$P23)+1)</t>
  </si>
  <si>
    <t xml:space="preserve">প্রথম!O23: =IF(COUNTA($G23:$N23)=0,"",SUM($G23:$N23))</t>
  </si>
  <si>
    <t xml:space="preserve">প্রথম!P23: =IF($O23="","",ROUND($O23/SUM($G$4:$N$4)*100,2))</t>
  </si>
  <si>
    <t xml:space="preserve">প্রথম!Q23: =IF($P23="","",VLOOKUP($P23,Settings!$A$16:$C$22,3,TRUE))</t>
  </si>
  <si>
    <t xml:space="preserve">প্রথম!R23: =IF($P23="","",VLOOKUP($P23,Settings!$A$16:$B$22,2,TRUE))</t>
  </si>
  <si>
    <t xml:space="preserve">প্রথম!S23: =IF($P23="","",IF($P23&gt;=Settings!$J$27,"Passed","Needs Improvement"))</t>
  </si>
  <si>
    <t xml:space="preserve">প্রথম!U23: =IF($P23="","",VLOOKUP($P23,Settings!$A$16:$E$22,5,TRUE))</t>
  </si>
  <si>
    <t xml:space="preserve">প্রথম!V23: =IF($D23="","",IF(COUNTA($G23:$N23)&gt;COUNT($G$4:$N$4),"Extra col—check",IF(COUNTA($G23:$N23)&lt;COUNT($G$4:$N$4),"Missing marks",IF(SUM($G23:$N23)&gt;SUM($G$4:$N$4),"Invalid total","OK"))))</t>
  </si>
  <si>
    <t xml:space="preserve">প্রথম!C24: =IF($D24="","",COUNTIF($P$6:$P$45,"&gt;"&amp;$P24)+1)</t>
  </si>
  <si>
    <t xml:space="preserve">প্রথম!O24: =IF(COUNTA($G24:$N24)=0,"",SUM($G24:$N24))</t>
  </si>
  <si>
    <t xml:space="preserve">প্রথম!P24: =IF($O24="","",ROUND($O24/SUM($G$4:$N$4)*100,2))</t>
  </si>
  <si>
    <t xml:space="preserve">প্রথম!Q24: =IF($P24="","",VLOOKUP($P24,Settings!$A$16:$C$22,3,TRUE))</t>
  </si>
  <si>
    <t xml:space="preserve">প্রথম!R24: =IF($P24="","",VLOOKUP($P24,Settings!$A$16:$B$22,2,TRUE))</t>
  </si>
  <si>
    <t xml:space="preserve">প্রথম!S24: =IF($P24="","",IF($P24&gt;=Settings!$J$27,"Passed","Needs Improvement"))</t>
  </si>
  <si>
    <t xml:space="preserve">প্রথম!U24: =IF($P24="","",VLOOKUP($P24,Settings!$A$16:$E$22,5,TRUE))</t>
  </si>
  <si>
    <t xml:space="preserve">প্রথম!V24: =IF($D24="","",IF(COUNTA($G24:$N24)&gt;COUNT($G$4:$N$4),"Extra col—check",IF(COUNTA($G24:$N24)&lt;COUNT($G$4:$N$4),"Missing marks",IF(SUM($G24:$N24)&gt;SUM($G$4:$N$4),"Invalid total","OK"))))</t>
  </si>
  <si>
    <t xml:space="preserve">প্রথম!C25: =IF($D25="","",COUNTIF($P$6:$P$45,"&gt;"&amp;$P25)+1)</t>
  </si>
  <si>
    <t xml:space="preserve">প্রথম!O25: =IF(COUNTA($G25:$N25)=0,"",SUM($G25:$N25))</t>
  </si>
  <si>
    <t xml:space="preserve">প্রথম!P25: =IF($O25="","",ROUND($O25/SUM($G$4:$N$4)*100,2))</t>
  </si>
  <si>
    <t xml:space="preserve">প্রথম!Q25: =IF($P25="","",VLOOKUP($P25,Settings!$A$16:$C$22,3,TRUE))</t>
  </si>
  <si>
    <t xml:space="preserve">প্রথম!R25: =IF($P25="","",VLOOKUP($P25,Settings!$A$16:$B$22,2,TRUE))</t>
  </si>
  <si>
    <t xml:space="preserve">প্রথম!S25: =IF($P25="","",IF($P25&gt;=Settings!$J$27,"Passed","Needs Improvement"))</t>
  </si>
  <si>
    <t xml:space="preserve">প্রথম!U25: =IF($P25="","",VLOOKUP($P25,Settings!$A$16:$E$22,5,TRUE))</t>
  </si>
  <si>
    <t xml:space="preserve">প্রথম!V25: =IF($D25="","",IF(COUNTA($G25:$N25)&gt;COUNT($G$4:$N$4),"Extra col—check",IF(COUNTA($G25:$N25)&lt;COUNT($G$4:$N$4),"Missing marks",IF(SUM($G25:$N25)&gt;SUM($G$4:$N$4),"Invalid total","OK"))))</t>
  </si>
  <si>
    <t xml:space="preserve">প্রথম!C26: =IF($D26="","",COUNTIF($P$6:$P$45,"&gt;"&amp;$P26)+1)</t>
  </si>
  <si>
    <t xml:space="preserve">প্রথম!O26: =IF(COUNTA($G26:$N26)=0,"",SUM($G26:$N26))</t>
  </si>
  <si>
    <t xml:space="preserve">প্রথম!P26: =IF($O26="","",ROUND($O26/SUM($G$4:$N$4)*100,2))</t>
  </si>
  <si>
    <t xml:space="preserve">প্রথম!Q26: =IF($P26="","",VLOOKUP($P26,Settings!$A$16:$C$22,3,TRUE))</t>
  </si>
  <si>
    <t xml:space="preserve">প্রথম!R26: =IF($P26="","",VLOOKUP($P26,Settings!$A$16:$B$22,2,TRUE))</t>
  </si>
  <si>
    <t xml:space="preserve">প্রথম!S26: =IF($P26="","",IF($P26&gt;=Settings!$J$27,"Passed","Needs Improvement"))</t>
  </si>
  <si>
    <t xml:space="preserve">প্রথম!U26: =IF($P26="","",VLOOKUP($P26,Settings!$A$16:$E$22,5,TRUE))</t>
  </si>
  <si>
    <t xml:space="preserve">প্রথম!V26: =IF($D26="","",IF(COUNTA($G26:$N26)&gt;COUNT($G$4:$N$4),"Extra col—check",IF(COUNTA($G26:$N26)&lt;COUNT($G$4:$N$4),"Missing marks",IF(SUM($G26:$N26)&gt;SUM($G$4:$N$4),"Invalid total","OK"))))</t>
  </si>
  <si>
    <t xml:space="preserve">প্রথম!C27: =IF($D27="","",COUNTIF($P$6:$P$45,"&gt;"&amp;$P27)+1)</t>
  </si>
  <si>
    <t xml:space="preserve">প্রথম!O27: =IF(COUNTA($G27:$N27)=0,"",SUM($G27:$N27))</t>
  </si>
  <si>
    <t xml:space="preserve">প্রথম!P27: =IF($O27="","",ROUND($O27/SUM($G$4:$N$4)*100,2))</t>
  </si>
  <si>
    <t xml:space="preserve">প্রথম!Q27: =IF($P27="","",VLOOKUP($P27,Settings!$A$16:$C$22,3,TRUE))</t>
  </si>
  <si>
    <t xml:space="preserve">প্রথম!R27: =IF($P27="","",VLOOKUP($P27,Settings!$A$16:$B$22,2,TRUE))</t>
  </si>
  <si>
    <t xml:space="preserve">প্রথম!S27: =IF($P27="","",IF($P27&gt;=Settings!$J$27,"Passed","Needs Improvement"))</t>
  </si>
  <si>
    <t xml:space="preserve">প্রথম!U27: =IF($P27="","",VLOOKUP($P27,Settings!$A$16:$E$22,5,TRUE))</t>
  </si>
  <si>
    <t xml:space="preserve">প্রথম!V27: =IF($D27="","",IF(COUNTA($G27:$N27)&gt;COUNT($G$4:$N$4),"Extra col—check",IF(COUNTA($G27:$N27)&lt;COUNT($G$4:$N$4),"Missing marks",IF(SUM($G27:$N27)&gt;SUM($G$4:$N$4),"Invalid total","OK"))))</t>
  </si>
  <si>
    <t xml:space="preserve">প্রথম!C28: =IF($D28="","",COUNTIF($P$6:$P$45,"&gt;"&amp;$P28)+1)</t>
  </si>
  <si>
    <t xml:space="preserve">প্রথম!O28: =IF(COUNTA($G28:$N28)=0,"",SUM($G28:$N28))</t>
  </si>
  <si>
    <t xml:space="preserve">প্রথম!P28: =IF($O28="","",ROUND($O28/SUM($G$4:$N$4)*100,2))</t>
  </si>
  <si>
    <t xml:space="preserve">প্রথম!Q28: =IF($P28="","",VLOOKUP($P28,Settings!$A$16:$C$22,3,TRUE))</t>
  </si>
  <si>
    <t xml:space="preserve">প্রথম!R28: =IF($P28="","",VLOOKUP($P28,Settings!$A$16:$B$22,2,TRUE))</t>
  </si>
  <si>
    <t xml:space="preserve">প্রথম!S28: =IF($P28="","",IF($P28&gt;=Settings!$J$27,"Passed","Needs Improvement"))</t>
  </si>
  <si>
    <t xml:space="preserve">প্রথম!U28: =IF($P28="","",VLOOKUP($P28,Settings!$A$16:$E$22,5,TRUE))</t>
  </si>
  <si>
    <t xml:space="preserve">প্রথম!V28: =IF($D28="","",IF(COUNTA($G28:$N28)&gt;COUNT($G$4:$N$4),"Extra col—check",IF(COUNTA($G28:$N28)&lt;COUNT($G$4:$N$4),"Missing marks",IF(SUM($G28:$N28)&gt;SUM($G$4:$N$4),"Invalid total","OK"))))</t>
  </si>
  <si>
    <t xml:space="preserve">প্রথম!C29: =IF($D29="","",COUNTIF($P$6:$P$45,"&gt;"&amp;$P29)+1)</t>
  </si>
  <si>
    <t xml:space="preserve">প্রথম!O29: =IF(COUNTA($G29:$N29)=0,"",SUM($G29:$N29))</t>
  </si>
  <si>
    <t xml:space="preserve">প্রথম!P29: =IF($O29="","",ROUND($O29/SUM($G$4:$N$4)*100,2))</t>
  </si>
  <si>
    <t xml:space="preserve">প্রথম!Q29: =IF($P29="","",VLOOKUP($P29,Settings!$A$16:$C$22,3,TRUE))</t>
  </si>
  <si>
    <t xml:space="preserve">প্রথম!R29: =IF($P29="","",VLOOKUP($P29,Settings!$A$16:$B$22,2,TRUE))</t>
  </si>
  <si>
    <t xml:space="preserve">প্রথম!S29: =IF($P29="","",IF($P29&gt;=Settings!$J$27,"Passed","Needs Improvement"))</t>
  </si>
  <si>
    <t xml:space="preserve">প্রথম!U29: =IF($P29="","",VLOOKUP($P29,Settings!$A$16:$E$22,5,TRUE))</t>
  </si>
  <si>
    <t xml:space="preserve">প্রথম!V29: =IF($D29="","",IF(COUNTA($G29:$N29)&gt;COUNT($G$4:$N$4),"Extra col—check",IF(COUNTA($G29:$N29)&lt;COUNT($G$4:$N$4),"Missing marks",IF(SUM($G29:$N29)&gt;SUM($G$4:$N$4),"Invalid total","OK"))))</t>
  </si>
  <si>
    <t xml:space="preserve">প্রথম!C30: =IF($D30="","",COUNTIF($P$6:$P$45,"&gt;"&amp;$P30)+1)</t>
  </si>
  <si>
    <t xml:space="preserve">প্রথম!O30: =IF(COUNTA($G30:$N30)=0,"",SUM($G30:$N30))</t>
  </si>
  <si>
    <t xml:space="preserve">প্রথম!P30: =IF($O30="","",ROUND($O30/SUM($G$4:$N$4)*100,2))</t>
  </si>
  <si>
    <t xml:space="preserve">প্রথম!Q30: =IF($P30="","",VLOOKUP($P30,Settings!$A$16:$C$22,3,TRUE))</t>
  </si>
  <si>
    <t xml:space="preserve">প্রথম!R30: =IF($P30="","",VLOOKUP($P30,Settings!$A$16:$B$22,2,TRUE))</t>
  </si>
  <si>
    <t xml:space="preserve">প্রথম!S30: =IF($P30="","",IF($P30&gt;=Settings!$J$27,"Passed","Needs Improvement"))</t>
  </si>
  <si>
    <t xml:space="preserve">প্রথম!U30: =IF($P30="","",VLOOKUP($P30,Settings!$A$16:$E$22,5,TRUE))</t>
  </si>
  <si>
    <t xml:space="preserve">প্রথম!V30: =IF($D30="","",IF(COUNTA($G30:$N30)&gt;COUNT($G$4:$N$4),"Extra col—check",IF(COUNTA($G30:$N30)&lt;COUNT($G$4:$N$4),"Missing marks",IF(SUM($G30:$N30)&gt;SUM($G$4:$N$4),"Invalid total","OK"))))</t>
  </si>
  <si>
    <t xml:space="preserve">প্রথম!C31: =IF($D31="","",COUNTIF($P$6:$P$45,"&gt;"&amp;$P31)+1)</t>
  </si>
  <si>
    <t xml:space="preserve">প্রথম!O31: =IF(COUNTA($G31:$N31)=0,"",SUM($G31:$N31))</t>
  </si>
  <si>
    <t xml:space="preserve">প্রথম!P31: =IF($O31="","",ROUND($O31/SUM($G$4:$N$4)*100,2))</t>
  </si>
  <si>
    <t xml:space="preserve">প্রথম!Q31: =IF($P31="","",VLOOKUP($P31,Settings!$A$16:$C$22,3,TRUE))</t>
  </si>
  <si>
    <t xml:space="preserve">প্রথম!R31: =IF($P31="","",VLOOKUP($P31,Settings!$A$16:$B$22,2,TRUE))</t>
  </si>
  <si>
    <t xml:space="preserve">প্রথম!S31: =IF($P31="","",IF($P31&gt;=Settings!$J$27,"Passed","Needs Improvement"))</t>
  </si>
  <si>
    <t xml:space="preserve">প্রথম!U31: =IF($P31="","",VLOOKUP($P31,Settings!$A$16:$E$22,5,TRUE))</t>
  </si>
  <si>
    <t xml:space="preserve">প্রথম!V31: =IF($D31="","",IF(COUNTA($G31:$N31)&gt;COUNT($G$4:$N$4),"Extra col—check",IF(COUNTA($G31:$N31)&lt;COUNT($G$4:$N$4),"Missing marks",IF(SUM($G31:$N31)&gt;SUM($G$4:$N$4),"Invalid total","OK"))))</t>
  </si>
  <si>
    <t xml:space="preserve">প্রথম!C32: =IF($D32="","",COUNTIF($P$6:$P$45,"&gt;"&amp;$P32)+1)</t>
  </si>
  <si>
    <t xml:space="preserve">প্রথম!O32: =IF(COUNTA($G32:$N32)=0,"",SUM($G32:$N32))</t>
  </si>
  <si>
    <t xml:space="preserve">প্রথম!P32: =IF($O32="","",ROUND($O32/SUM($G$4:$N$4)*100,2))</t>
  </si>
  <si>
    <t xml:space="preserve">প্রথম!Q32: =IF($P32="","",VLOOKUP($P32,Settings!$A$16:$C$22,3,TRUE))</t>
  </si>
  <si>
    <t xml:space="preserve">প্রথম!R32: =IF($P32="","",VLOOKUP($P32,Settings!$A$16:$B$22,2,TRUE))</t>
  </si>
  <si>
    <t xml:space="preserve">প্রথম!S32: =IF($P32="","",IF($P32&gt;=Settings!$J$27,"Passed","Needs Improvement"))</t>
  </si>
  <si>
    <t xml:space="preserve">প্রথম!U32: =IF($P32="","",VLOOKUP($P32,Settings!$A$16:$E$22,5,TRUE))</t>
  </si>
  <si>
    <t xml:space="preserve">প্রথম!V32: =IF($D32="","",IF(COUNTA($G32:$N32)&gt;COUNT($G$4:$N$4),"Extra col—check",IF(COUNTA($G32:$N32)&lt;COUNT($G$4:$N$4),"Missing marks",IF(SUM($G32:$N32)&gt;SUM($G$4:$N$4),"Invalid total","OK"))))</t>
  </si>
  <si>
    <t xml:space="preserve">প্রথম!C33: =IF($D33="","",COUNTIF($P$6:$P$45,"&gt;"&amp;$P33)+1)</t>
  </si>
  <si>
    <t xml:space="preserve">প্রথম!O33: =IF(COUNTA($G33:$N33)=0,"",SUM($G33:$N33))</t>
  </si>
  <si>
    <t xml:space="preserve">প্রথম!P33: =IF($O33="","",ROUND($O33/SUM($G$4:$N$4)*100,2))</t>
  </si>
  <si>
    <t xml:space="preserve">প্রথম!Q33: =IF($P33="","",VLOOKUP($P33,Settings!$A$16:$C$22,3,TRUE))</t>
  </si>
  <si>
    <t xml:space="preserve">প্রথম!R33: =IF($P33="","",VLOOKUP($P33,Settings!$A$16:$B$22,2,TRUE))</t>
  </si>
  <si>
    <t xml:space="preserve">প্রথম!S33: =IF($P33="","",IF($P33&gt;=Settings!$J$27,"Passed","Needs Improvement"))</t>
  </si>
  <si>
    <t xml:space="preserve">প্রথম!U33: =IF($P33="","",VLOOKUP($P33,Settings!$A$16:$E$22,5,TRUE))</t>
  </si>
  <si>
    <t xml:space="preserve">প্রথম!V33: =IF($D33="","",IF(COUNTA($G33:$N33)&gt;COUNT($G$4:$N$4),"Extra col—check",IF(COUNTA($G33:$N33)&lt;COUNT($G$4:$N$4),"Missing marks",IF(SUM($G33:$N33)&gt;SUM($G$4:$N$4),"Invalid total","OK"))))</t>
  </si>
  <si>
    <t xml:space="preserve">প্রথম!C34: =IF($D34="","",COUNTIF($P$6:$P$45,"&gt;"&amp;$P34)+1)</t>
  </si>
  <si>
    <t xml:space="preserve">প্রথম!O34: =IF(COUNTA($G34:$N34)=0,"",SUM($G34:$N34))</t>
  </si>
  <si>
    <t xml:space="preserve">প্রথম!P34: =IF($O34="","",ROUND($O34/SUM($G$4:$N$4)*100,2))</t>
  </si>
  <si>
    <t xml:space="preserve">প্রথম!Q34: =IF($P34="","",VLOOKUP($P34,Settings!$A$16:$C$22,3,TRUE))</t>
  </si>
  <si>
    <t xml:space="preserve">প্রথম!R34: =IF($P34="","",VLOOKUP($P34,Settings!$A$16:$B$22,2,TRUE))</t>
  </si>
  <si>
    <t xml:space="preserve">প্রথম!S34: =IF($P34="","",IF($P34&gt;=Settings!$J$27,"Passed","Needs Improvement"))</t>
  </si>
  <si>
    <t xml:space="preserve">প্রথম!U34: =IF($P34="","",VLOOKUP($P34,Settings!$A$16:$E$22,5,TRUE))</t>
  </si>
  <si>
    <t xml:space="preserve">প্রথম!V34: =IF($D34="","",IF(COUNTA($G34:$N34)&gt;COUNT($G$4:$N$4),"Extra col—check",IF(COUNTA($G34:$N34)&lt;COUNT($G$4:$N$4),"Missing marks",IF(SUM($G34:$N34)&gt;SUM($G$4:$N$4),"Invalid total","OK"))))</t>
  </si>
  <si>
    <t xml:space="preserve">প্রথম!C35: =IF($D35="","",COUNTIF($P$6:$P$45,"&gt;"&amp;$P35)+1)</t>
  </si>
  <si>
    <t xml:space="preserve">প্রথম!O35: =IF(COUNTA($G35:$N35)=0,"",SUM($G35:$N35))</t>
  </si>
  <si>
    <t xml:space="preserve">প্রথম!P35: =IF($O35="","",ROUND($O35/SUM($G$4:$N$4)*100,2))</t>
  </si>
  <si>
    <t xml:space="preserve">প্রথম!Q35: =IF($P35="","",VLOOKUP($P35,Settings!$A$16:$C$22,3,TRUE))</t>
  </si>
  <si>
    <t xml:space="preserve">প্রথম!R35: =IF($P35="","",VLOOKUP($P35,Settings!$A$16:$B$22,2,TRUE))</t>
  </si>
  <si>
    <t xml:space="preserve">প্রথম!S35: =IF($P35="","",IF($P35&gt;=Settings!$J$27,"Passed","Needs Improvement"))</t>
  </si>
  <si>
    <t xml:space="preserve">প্রথম!U35: =IF($P35="","",VLOOKUP($P35,Settings!$A$16:$E$22,5,TRUE))</t>
  </si>
  <si>
    <t xml:space="preserve">প্রথম!V35: =IF($D35="","",IF(COUNTA($G35:$N35)&gt;COUNT($G$4:$N$4),"Extra col—check",IF(COUNTA($G35:$N35)&lt;COUNT($G$4:$N$4),"Missing marks",IF(SUM($G35:$N35)&gt;SUM($G$4:$N$4),"Invalid total","OK"))))</t>
  </si>
  <si>
    <t xml:space="preserve">প্রথম!C36: =IF($D36="","",COUNTIF($P$6:$P$45,"&gt;"&amp;$P36)+1)</t>
  </si>
  <si>
    <t xml:space="preserve">প্রথম!O36: =IF(COUNTA($G36:$N36)=0,"",SUM($G36:$N36))</t>
  </si>
  <si>
    <t xml:space="preserve">প্রথম!P36: =IF($O36="","",ROUND($O36/SUM($G$4:$N$4)*100,2))</t>
  </si>
  <si>
    <t xml:space="preserve">প্রথম!Q36: =IF($P36="","",VLOOKUP($P36,Settings!$A$16:$C$22,3,TRUE))</t>
  </si>
  <si>
    <t xml:space="preserve">প্রথম!R36: =IF($P36="","",VLOOKUP($P36,Settings!$A$16:$B$22,2,TRUE))</t>
  </si>
  <si>
    <t xml:space="preserve">প্রথম!S36: =IF($P36="","",IF($P36&gt;=Settings!$J$27,"Passed","Needs Improvement"))</t>
  </si>
  <si>
    <t xml:space="preserve">প্রথম!U36: =IF($P36="","",VLOOKUP($P36,Settings!$A$16:$E$22,5,TRUE))</t>
  </si>
  <si>
    <t xml:space="preserve">প্রথম!V36: =IF($D36="","",IF(COUNTA($G36:$N36)&gt;COUNT($G$4:$N$4),"Extra col—check",IF(COUNTA($G36:$N36)&lt;COUNT($G$4:$N$4),"Missing marks",IF(SUM($G36:$N36)&gt;SUM($G$4:$N$4),"Invalid total","OK"))))</t>
  </si>
  <si>
    <t xml:space="preserve">প্রথম!C37: =IF($D37="","",COUNTIF($P$6:$P$45,"&gt;"&amp;$P37)+1)</t>
  </si>
  <si>
    <t xml:space="preserve">প্রথম!O37: =IF(COUNTA($G37:$N37)=0,"",SUM($G37:$N37))</t>
  </si>
  <si>
    <t xml:space="preserve">প্রথম!P37: =IF($O37="","",ROUND($O37/SUM($G$4:$N$4)*100,2))</t>
  </si>
  <si>
    <t xml:space="preserve">প্রথম!Q37: =IF($P37="","",VLOOKUP($P37,Settings!$A$16:$C$22,3,TRUE))</t>
  </si>
  <si>
    <t xml:space="preserve">প্রথম!R37: =IF($P37="","",VLOOKUP($P37,Settings!$A$16:$B$22,2,TRUE))</t>
  </si>
  <si>
    <t xml:space="preserve">প্রথম!S37: =IF($P37="","",IF($P37&gt;=Settings!$J$27,"Passed","Needs Improvement"))</t>
  </si>
  <si>
    <t xml:space="preserve">প্রথম!U37: =IF($P37="","",VLOOKUP($P37,Settings!$A$16:$E$22,5,TRUE))</t>
  </si>
  <si>
    <t xml:space="preserve">প্রথম!V37: =IF($D37="","",IF(COUNTA($G37:$N37)&gt;COUNT($G$4:$N$4),"Extra col—check",IF(COUNTA($G37:$N37)&lt;COUNT($G$4:$N$4),"Missing marks",IF(SUM($G37:$N37)&gt;SUM($G$4:$N$4),"Invalid total","OK"))))</t>
  </si>
  <si>
    <t xml:space="preserve">প্রথম!C38: =IF($D38="","",COUNTIF($P$6:$P$45,"&gt;"&amp;$P38)+1)</t>
  </si>
  <si>
    <t xml:space="preserve">প্রথম!O38: =IF(COUNTA($G38:$N38)=0,"",SUM($G38:$N38))</t>
  </si>
  <si>
    <t xml:space="preserve">প্রথম!P38: =IF($O38="","",ROUND($O38/SUM($G$4:$N$4)*100,2))</t>
  </si>
  <si>
    <t xml:space="preserve">প্রথম!Q38: =IF($P38="","",VLOOKUP($P38,Settings!$A$16:$C$22,3,TRUE))</t>
  </si>
  <si>
    <t xml:space="preserve">প্রথম!R38: =IF($P38="","",VLOOKUP($P38,Settings!$A$16:$B$22,2,TRUE))</t>
  </si>
  <si>
    <t xml:space="preserve">প্রথম!S38: =IF($P38="","",IF($P38&gt;=Settings!$J$27,"Passed","Needs Improvement"))</t>
  </si>
  <si>
    <t xml:space="preserve">প্রথম!U38: =IF($P38="","",VLOOKUP($P38,Settings!$A$16:$E$22,5,TRUE))</t>
  </si>
  <si>
    <t xml:space="preserve">প্রথম!V38: =IF($D38="","",IF(COUNTA($G38:$N38)&gt;COUNT($G$4:$N$4),"Extra col—check",IF(COUNTA($G38:$N38)&lt;COUNT($G$4:$N$4),"Missing marks",IF(SUM($G38:$N38)&gt;SUM($G$4:$N$4),"Invalid total","OK"))))</t>
  </si>
  <si>
    <t xml:space="preserve">প্রথম!C39: =IF($D39="","",COUNTIF($P$6:$P$45,"&gt;"&amp;$P39)+1)</t>
  </si>
  <si>
    <t xml:space="preserve">প্রথম!O39: =IF(COUNTA($G39:$N39)=0,"",SUM($G39:$N39))</t>
  </si>
  <si>
    <t xml:space="preserve">প্রথম!P39: =IF($O39="","",ROUND($O39/SUM($G$4:$N$4)*100,2))</t>
  </si>
  <si>
    <t xml:space="preserve">প্রথম!Q39: =IF($P39="","",VLOOKUP($P39,Settings!$A$16:$C$22,3,TRUE))</t>
  </si>
  <si>
    <t xml:space="preserve">প্রথম!R39: =IF($P39="","",VLOOKUP($P39,Settings!$A$16:$B$22,2,TRUE))</t>
  </si>
  <si>
    <t xml:space="preserve">প্রথম!S39: =IF($P39="","",IF($P39&gt;=Settings!$J$27,"Passed","Needs Improvement"))</t>
  </si>
  <si>
    <t xml:space="preserve">প্রথম!U39: =IF($P39="","",VLOOKUP($P39,Settings!$A$16:$E$22,5,TRUE))</t>
  </si>
  <si>
    <t xml:space="preserve">প্রথম!V39: =IF($D39="","",IF(COUNTA($G39:$N39)&gt;COUNT($G$4:$N$4),"Extra col—check",IF(COUNTA($G39:$N39)&lt;COUNT($G$4:$N$4),"Missing marks",IF(SUM($G39:$N39)&gt;SUM($G$4:$N$4),"Invalid total","OK"))))</t>
  </si>
  <si>
    <t xml:space="preserve">প্রথম!C40: =IF($D40="","",COUNTIF($P$6:$P$45,"&gt;"&amp;$P40)+1)</t>
  </si>
  <si>
    <t xml:space="preserve">প্রথম!O40: =IF(COUNTA($G40:$N40)=0,"",SUM($G40:$N40))</t>
  </si>
  <si>
    <t xml:space="preserve">প্রথম!P40: =IF($O40="","",ROUND($O40/SUM($G$4:$N$4)*100,2))</t>
  </si>
  <si>
    <t xml:space="preserve">প্রথম!Q40: =IF($P40="","",VLOOKUP($P40,Settings!$A$16:$C$22,3,TRUE))</t>
  </si>
  <si>
    <t xml:space="preserve">প্রথম!R40: =IF($P40="","",VLOOKUP($P40,Settings!$A$16:$B$22,2,TRUE))</t>
  </si>
  <si>
    <t xml:space="preserve">প্রথম!S40: =IF($P40="","",IF($P40&gt;=Settings!$J$27,"Passed","Needs Improvement"))</t>
  </si>
  <si>
    <t xml:space="preserve">প্রথম!U40: =IF($P40="","",VLOOKUP($P40,Settings!$A$16:$E$22,5,TRUE))</t>
  </si>
  <si>
    <t xml:space="preserve">প্রথম!V40: =IF($D40="","",IF(COUNTA($G40:$N40)&gt;COUNT($G$4:$N$4),"Extra col—check",IF(COUNTA($G40:$N40)&lt;COUNT($G$4:$N$4),"Missing marks",IF(SUM($G40:$N40)&gt;SUM($G$4:$N$4),"Invalid total","OK"))))</t>
  </si>
  <si>
    <t xml:space="preserve">প্রথম!C41: =IF($D41="","",COUNTIF($P$6:$P$45,"&gt;"&amp;$P41)+1)</t>
  </si>
  <si>
    <t xml:space="preserve">প্রথম!O41: =IF(COUNTA($G41:$N41)=0,"",SUM($G41:$N41))</t>
  </si>
  <si>
    <t xml:space="preserve">প্রথম!P41: =IF($O41="","",ROUND($O41/SUM($G$4:$N$4)*100,2))</t>
  </si>
  <si>
    <t xml:space="preserve">প্রথম!Q41: =IF($P41="","",VLOOKUP($P41,Settings!$A$16:$C$22,3,TRUE))</t>
  </si>
  <si>
    <t xml:space="preserve">প্রথম!R41: =IF($P41="","",VLOOKUP($P41,Settings!$A$16:$B$22,2,TRUE))</t>
  </si>
  <si>
    <t xml:space="preserve">প্রথম!S41: =IF($P41="","",IF($P41&gt;=Settings!$J$27,"Passed","Needs Improvement"))</t>
  </si>
  <si>
    <t xml:space="preserve">প্রথম!U41: =IF($P41="","",VLOOKUP($P41,Settings!$A$16:$E$22,5,TRUE))</t>
  </si>
  <si>
    <t xml:space="preserve">প্রথম!V41: =IF($D41="","",IF(COUNTA($G41:$N41)&gt;COUNT($G$4:$N$4),"Extra col—check",IF(COUNTA($G41:$N41)&lt;COUNT($G$4:$N$4),"Missing marks",IF(SUM($G41:$N41)&gt;SUM($G$4:$N$4),"Invalid total","OK"))))</t>
  </si>
  <si>
    <t xml:space="preserve">প্রথম!C42: =IF($D42="","",COUNTIF($P$6:$P$45,"&gt;"&amp;$P42)+1)</t>
  </si>
  <si>
    <t xml:space="preserve">প্রথম!O42: =IF(COUNTA($G42:$N42)=0,"",SUM($G42:$N42))</t>
  </si>
  <si>
    <t xml:space="preserve">প্রথম!P42: =IF($O42="","",ROUND($O42/SUM($G$4:$N$4)*100,2))</t>
  </si>
  <si>
    <t xml:space="preserve">প্রথম!Q42: =IF($P42="","",VLOOKUP($P42,Settings!$A$16:$C$22,3,TRUE))</t>
  </si>
  <si>
    <t xml:space="preserve">প্রথম!R42: =IF($P42="","",VLOOKUP($P42,Settings!$A$16:$B$22,2,TRUE))</t>
  </si>
  <si>
    <t xml:space="preserve">প্রথম!S42: =IF($P42="","",IF($P42&gt;=Settings!$J$27,"Passed","Needs Improvement"))</t>
  </si>
  <si>
    <t xml:space="preserve">প্রথম!U42: =IF($P42="","",VLOOKUP($P42,Settings!$A$16:$E$22,5,TRUE))</t>
  </si>
  <si>
    <t xml:space="preserve">প্রথম!V42: =IF($D42="","",IF(COUNTA($G42:$N42)&gt;COUNT($G$4:$N$4),"Extra col—check",IF(COUNTA($G42:$N42)&lt;COUNT($G$4:$N$4),"Missing marks",IF(SUM($G42:$N42)&gt;SUM($G$4:$N$4),"Invalid total","OK"))))</t>
  </si>
  <si>
    <t xml:space="preserve">প্রথম!C43: =IF($D43="","",COUNTIF($P$6:$P$45,"&gt;"&amp;$P43)+1)</t>
  </si>
  <si>
    <t xml:space="preserve">প্রথম!O43: =IF(COUNTA($G43:$N43)=0,"",SUM($G43:$N43))</t>
  </si>
  <si>
    <t xml:space="preserve">প্রথম!P43: =IF($O43="","",ROUND($O43/SUM($G$4:$N$4)*100,2))</t>
  </si>
  <si>
    <t xml:space="preserve">প্রথম!Q43: =IF($P43="","",VLOOKUP($P43,Settings!$A$16:$C$22,3,TRUE))</t>
  </si>
  <si>
    <t xml:space="preserve">প্রথম!R43: =IF($P43="","",VLOOKUP($P43,Settings!$A$16:$B$22,2,TRUE))</t>
  </si>
  <si>
    <t xml:space="preserve">প্রথম!S43: =IF($P43="","",IF($P43&gt;=Settings!$J$27,"Passed","Needs Improvement"))</t>
  </si>
  <si>
    <t xml:space="preserve">প্রথম!U43: =IF($P43="","",VLOOKUP($P43,Settings!$A$16:$E$22,5,TRUE))</t>
  </si>
  <si>
    <t xml:space="preserve">প্রথম!V43: =IF($D43="","",IF(COUNTA($G43:$N43)&gt;COUNT($G$4:$N$4),"Extra col—check",IF(COUNTA($G43:$N43)&lt;COUNT($G$4:$N$4),"Missing marks",IF(SUM($G43:$N43)&gt;SUM($G$4:$N$4),"Invalid total","OK"))))</t>
  </si>
  <si>
    <t xml:space="preserve">প্রথম!C44: =IF($D44="","",COUNTIF($P$6:$P$45,"&gt;"&amp;$P44)+1)</t>
  </si>
  <si>
    <t xml:space="preserve">প্রথম!O44: =IF(COUNTA($G44:$N44)=0,"",SUM($G44:$N44))</t>
  </si>
  <si>
    <t xml:space="preserve">প্রথম!P44: =IF($O44="","",ROUND($O44/SUM($G$4:$N$4)*100,2))</t>
  </si>
  <si>
    <t xml:space="preserve">প্রথম!Q44: =IF($P44="","",VLOOKUP($P44,Settings!$A$16:$C$22,3,TRUE))</t>
  </si>
  <si>
    <t xml:space="preserve">প্রথম!R44: =IF($P44="","",VLOOKUP($P44,Settings!$A$16:$B$22,2,TRUE))</t>
  </si>
  <si>
    <t xml:space="preserve">প্রথম!S44: =IF($P44="","",IF($P44&gt;=Settings!$J$27,"Passed","Needs Improvement"))</t>
  </si>
  <si>
    <t xml:space="preserve">প্রথম!U44: =IF($P44="","",VLOOKUP($P44,Settings!$A$16:$E$22,5,TRUE))</t>
  </si>
  <si>
    <t xml:space="preserve">প্রথম!V44: =IF($D44="","",IF(COUNTA($G44:$N44)&gt;COUNT($G$4:$N$4),"Extra col—check",IF(COUNTA($G44:$N44)&lt;COUNT($G$4:$N$4),"Missing marks",IF(SUM($G44:$N44)&gt;SUM($G$4:$N$4),"Invalid total","OK"))))</t>
  </si>
  <si>
    <t xml:space="preserve">প্রথম!C45: =IF($D45="","",COUNTIF($P$6:$P$45,"&gt;"&amp;$P45)+1)</t>
  </si>
  <si>
    <t xml:space="preserve">প্রথম!O45: =IF(COUNTA($G45:$N45)=0,"",SUM($G45:$N45))</t>
  </si>
  <si>
    <t xml:space="preserve">প্রথম!P45: =IF($O45="","",ROUND($O45/SUM($G$4:$N$4)*100,2))</t>
  </si>
  <si>
    <t xml:space="preserve">প্রথম!Q45: =IF($P45="","",VLOOKUP($P45,Settings!$A$16:$C$22,3,TRUE))</t>
  </si>
  <si>
    <t xml:space="preserve">প্রথম!R45: =IF($P45="","",VLOOKUP($P45,Settings!$A$16:$B$22,2,TRUE))</t>
  </si>
  <si>
    <t xml:space="preserve">প্রথম!S45: =IF($P45="","",IF($P45&gt;=Settings!$J$27,"Passed","Needs Improvement"))</t>
  </si>
  <si>
    <t xml:space="preserve">প্রথম!U45: =IF($P45="","",VLOOKUP($P45,Settings!$A$16:$E$22,5,TRUE))</t>
  </si>
  <si>
    <t xml:space="preserve">প্রথম!V45: =IF($D45="","",IF(COUNTA($G45:$N45)&gt;COUNT($G$4:$N$4),"Extra col—check",IF(COUNTA($G45:$N45)&lt;COUNT($G$4:$N$4),"Missing marks",IF(SUM($G45:$N45)&gt;SUM($G$4:$N$4),"Invalid total","OK"))))</t>
  </si>
  <si>
    <t xml:space="preserve">দ্বিতীয়!A1: =Settings!$B$5</t>
  </si>
  <si>
    <t xml:space="preserve">দ্বিতীয়!A2: =Settings!$B$6&amp;" | শ্রেণি: দ্বিতীয় | Result Entry + Auto Processing"</t>
  </si>
  <si>
    <t xml:space="preserve">দ্বিতীয়!G4: =Settings!$B$28</t>
  </si>
  <si>
    <t xml:space="preserve">দ্বিতীয়!H4: =Settings!$C$28</t>
  </si>
  <si>
    <t xml:space="preserve">দ্বিতীয়!I4: =Settings!$D$28</t>
  </si>
  <si>
    <t xml:space="preserve">দ্বিতীয়!J4: =Settings!$E$28</t>
  </si>
  <si>
    <t xml:space="preserve">দ্বিতীয়!K4: =Settings!$F$28</t>
  </si>
  <si>
    <t xml:space="preserve">দ্বিতীয়!L4: =Settings!$G$28</t>
  </si>
  <si>
    <t xml:space="preserve">দ্বিতীয়!M4: =Settings!$H$28</t>
  </si>
  <si>
    <t xml:space="preserve">দ্বিতীয়!N4: =Settings!$I$28</t>
  </si>
  <si>
    <t xml:space="preserve">দ্বিতীয়!C6: =IF($D6="","",COUNTIF($P$6:$P$45,"&gt;"&amp;$P6)+1)</t>
  </si>
  <si>
    <t xml:space="preserve">দ্বিতীয়!O6: =IF(COUNTA($G6:$N6)=0,"",SUM($G6:$N6))</t>
  </si>
  <si>
    <t xml:space="preserve">দ্বিতীয়!P6: =IF($O6="","",ROUND($O6/SUM($G$4:$N$4)*100,2))</t>
  </si>
  <si>
    <t xml:space="preserve">দ্বিতীয়!Q6: =IF($P6="","",VLOOKUP($P6,Settings!$A$16:$C$22,3,TRUE))</t>
  </si>
  <si>
    <t xml:space="preserve">দ্বিতীয়!R6: =IF($P6="","",VLOOKUP($P6,Settings!$A$16:$B$22,2,TRUE))</t>
  </si>
  <si>
    <t xml:space="preserve">দ্বিতীয়!S6: =IF($P6="","",IF($P6&gt;=Settings!$J$28,"Passed","Needs Improvement"))</t>
  </si>
  <si>
    <t xml:space="preserve">দ্বিতীয়!U6: =IF($P6="","",VLOOKUP($P6,Settings!$A$16:$E$22,5,TRUE))</t>
  </si>
  <si>
    <t xml:space="preserve">দ্বিতীয়!V6: =IF($D6="","",IF(COUNTA($G6:$N6)&gt;COUNT($G$4:$N$4),"Extra col—check",IF(COUNTA($G6:$N6)&lt;COUNT($G$4:$N$4),"Missing marks",IF(SUM($G6:$N6)&gt;SUM($G$4:$N$4),"Invalid total","OK"))))</t>
  </si>
  <si>
    <t xml:space="preserve">দ্বিতীয়!C7: =IF($D7="","",COUNTIF($P$6:$P$45,"&gt;"&amp;$P7)+1)</t>
  </si>
  <si>
    <t xml:space="preserve">দ্বিতীয়!O7: =IF(COUNTA($G7:$N7)=0,"",SUM($G7:$N7))</t>
  </si>
  <si>
    <t xml:space="preserve">দ্বিতীয়!P7: =IF($O7="","",ROUND($O7/SUM($G$4:$N$4)*100,2))</t>
  </si>
  <si>
    <t xml:space="preserve">দ্বিতীয়!Q7: =IF($P7="","",VLOOKUP($P7,Settings!$A$16:$C$22,3,TRUE))</t>
  </si>
  <si>
    <t xml:space="preserve">দ্বিতীয়!R7: =IF($P7="","",VLOOKUP($P7,Settings!$A$16:$B$22,2,TRUE))</t>
  </si>
  <si>
    <t xml:space="preserve">দ্বিতীয়!S7: =IF($P7="","",IF($P7&gt;=Settings!$J$28,"Passed","Needs Improvement"))</t>
  </si>
  <si>
    <t xml:space="preserve">দ্বিতীয়!U7: =IF($P7="","",VLOOKUP($P7,Settings!$A$16:$E$22,5,TRUE))</t>
  </si>
  <si>
    <t xml:space="preserve">দ্বিতীয়!V7: =IF($D7="","",IF(COUNTA($G7:$N7)&gt;COUNT($G$4:$N$4),"Extra col—check",IF(COUNTA($G7:$N7)&lt;COUNT($G$4:$N$4),"Missing marks",IF(SUM($G7:$N7)&gt;SUM($G$4:$N$4),"Invalid total","OK"))))</t>
  </si>
  <si>
    <t xml:space="preserve">দ্বিতীয়!C8: =IF($D8="","",COUNTIF($P$6:$P$45,"&gt;"&amp;$P8)+1)</t>
  </si>
  <si>
    <t xml:space="preserve">দ্বিতীয়!O8: =IF(COUNTA($G8:$N8)=0,"",SUM($G8:$N8))</t>
  </si>
  <si>
    <t xml:space="preserve">দ্বিতীয়!P8: =IF($O8="","",ROUND($O8/SUM($G$4:$N$4)*100,2))</t>
  </si>
  <si>
    <t xml:space="preserve">দ্বিতীয়!Q8: =IF($P8="","",VLOOKUP($P8,Settings!$A$16:$C$22,3,TRUE))</t>
  </si>
  <si>
    <t xml:space="preserve">দ্বিতীয়!R8: =IF($P8="","",VLOOKUP($P8,Settings!$A$16:$B$22,2,TRUE))</t>
  </si>
  <si>
    <t xml:space="preserve">দ্বিতীয়!S8: =IF($P8="","",IF($P8&gt;=Settings!$J$28,"Passed","Needs Improvement"))</t>
  </si>
  <si>
    <t xml:space="preserve">দ্বিতীয়!U8: =IF($P8="","",VLOOKUP($P8,Settings!$A$16:$E$22,5,TRUE))</t>
  </si>
  <si>
    <t xml:space="preserve">দ্বিতীয়!V8: =IF($D8="","",IF(COUNTA($G8:$N8)&gt;COUNT($G$4:$N$4),"Extra col—check",IF(COUNTA($G8:$N8)&lt;COUNT($G$4:$N$4),"Missing marks",IF(SUM($G8:$N8)&gt;SUM($G$4:$N$4),"Invalid total","OK"))))</t>
  </si>
  <si>
    <t xml:space="preserve">দ্বিতীয়!C9: =IF($D9="","",COUNTIF($P$6:$P$45,"&gt;"&amp;$P9)+1)</t>
  </si>
  <si>
    <t xml:space="preserve">দ্বিতীয়!O9: =IF(COUNTA($G9:$N9)=0,"",SUM($G9:$N9))</t>
  </si>
  <si>
    <t xml:space="preserve">দ্বিতীয়!P9: =IF($O9="","",ROUND($O9/SUM($G$4:$N$4)*100,2))</t>
  </si>
  <si>
    <t xml:space="preserve">দ্বিতীয়!Q9: =IF($P9="","",VLOOKUP($P9,Settings!$A$16:$C$22,3,TRUE))</t>
  </si>
  <si>
    <t xml:space="preserve">দ্বিতীয়!R9: =IF($P9="","",VLOOKUP($P9,Settings!$A$16:$B$22,2,TRUE))</t>
  </si>
  <si>
    <t xml:space="preserve">দ্বিতীয়!S9: =IF($P9="","",IF($P9&gt;=Settings!$J$28,"Passed","Needs Improvement"))</t>
  </si>
  <si>
    <t xml:space="preserve">দ্বিতীয়!U9: =IF($P9="","",VLOOKUP($P9,Settings!$A$16:$E$22,5,TRUE))</t>
  </si>
  <si>
    <t xml:space="preserve">দ্বিতীয়!V9: =IF($D9="","",IF(COUNTA($G9:$N9)&gt;COUNT($G$4:$N$4),"Extra col—check",IF(COUNTA($G9:$N9)&lt;COUNT($G$4:$N$4),"Missing marks",IF(SUM($G9:$N9)&gt;SUM($G$4:$N$4),"Invalid total","OK"))))</t>
  </si>
  <si>
    <t xml:space="preserve">দ্বিতীয়!C10: =IF($D10="","",COUNTIF($P$6:$P$45,"&gt;"&amp;$P10)+1)</t>
  </si>
  <si>
    <t xml:space="preserve">দ্বিতীয়!O10: =IF(COUNTA($G10:$N10)=0,"",SUM($G10:$N10))</t>
  </si>
  <si>
    <t xml:space="preserve">দ্বিতীয়!P10: =IF($O10="","",ROUND($O10/SUM($G$4:$N$4)*100,2))</t>
  </si>
  <si>
    <t xml:space="preserve">দ্বিতীয়!Q10: =IF($P10="","",VLOOKUP($P10,Settings!$A$16:$C$22,3,TRUE))</t>
  </si>
  <si>
    <t xml:space="preserve">দ্বিতীয়!R10: =IF($P10="","",VLOOKUP($P10,Settings!$A$16:$B$22,2,TRUE))</t>
  </si>
  <si>
    <t xml:space="preserve">দ্বিতীয়!S10: =IF($P10="","",IF($P10&gt;=Settings!$J$28,"Passed","Needs Improvement"))</t>
  </si>
  <si>
    <t xml:space="preserve">দ্বিতীয়!U10: =IF($P10="","",VLOOKUP($P10,Settings!$A$16:$E$22,5,TRUE))</t>
  </si>
  <si>
    <t xml:space="preserve">দ্বিতীয়!V10: =IF($D10="","",IF(COUNTA($G10:$N10)&gt;COUNT($G$4:$N$4),"Extra col—check",IF(COUNTA($G10:$N10)&lt;COUNT($G$4:$N$4),"Missing marks",IF(SUM($G10:$N10)&gt;SUM($G$4:$N$4),"Invalid total","OK"))))</t>
  </si>
  <si>
    <t xml:space="preserve">দ্বিতীয়!C11: =IF($D11="","",COUNTIF($P$6:$P$45,"&gt;"&amp;$P11)+1)</t>
  </si>
  <si>
    <t xml:space="preserve">দ্বিতীয়!O11: =IF(COUNTA($G11:$N11)=0,"",SUM($G11:$N11))</t>
  </si>
  <si>
    <t xml:space="preserve">দ্বিতীয়!P11: =IF($O11="","",ROUND($O11/SUM($G$4:$N$4)*100,2))</t>
  </si>
  <si>
    <t xml:space="preserve">দ্বিতীয়!Q11: =IF($P11="","",VLOOKUP($P11,Settings!$A$16:$C$22,3,TRUE))</t>
  </si>
  <si>
    <t xml:space="preserve">দ্বিতীয়!R11: =IF($P11="","",VLOOKUP($P11,Settings!$A$16:$B$22,2,TRUE))</t>
  </si>
  <si>
    <t xml:space="preserve">দ্বিতীয়!S11: =IF($P11="","",IF($P11&gt;=Settings!$J$28,"Passed","Needs Improvement"))</t>
  </si>
  <si>
    <t xml:space="preserve">দ্বিতীয়!U11: =IF($P11="","",VLOOKUP($P11,Settings!$A$16:$E$22,5,TRUE))</t>
  </si>
  <si>
    <t xml:space="preserve">দ্বিতীয়!V11: =IF($D11="","",IF(COUNTA($G11:$N11)&gt;COUNT($G$4:$N$4),"Extra col—check",IF(COUNTA($G11:$N11)&lt;COUNT($G$4:$N$4),"Missing marks",IF(SUM($G11:$N11)&gt;SUM($G$4:$N$4),"Invalid total","OK"))))</t>
  </si>
  <si>
    <t xml:space="preserve">দ্বিতীয়!C12: =IF($D12="","",COUNTIF($P$6:$P$45,"&gt;"&amp;$P12)+1)</t>
  </si>
  <si>
    <t xml:space="preserve">দ্বিতীয়!O12: =IF(COUNTA($G12:$N12)=0,"",SUM($G12:$N12))</t>
  </si>
  <si>
    <t xml:space="preserve">দ্বিতীয়!P12: =IF($O12="","",ROUND($O12/SUM($G$4:$N$4)*100,2))</t>
  </si>
  <si>
    <t xml:space="preserve">দ্বিতীয়!Q12: =IF($P12="","",VLOOKUP($P12,Settings!$A$16:$C$22,3,TRUE))</t>
  </si>
  <si>
    <t xml:space="preserve">দ্বিতীয়!R12: =IF($P12="","",VLOOKUP($P12,Settings!$A$16:$B$22,2,TRUE))</t>
  </si>
  <si>
    <t xml:space="preserve">দ্বিতীয়!S12: =IF($P12="","",IF($P12&gt;=Settings!$J$28,"Passed","Needs Improvement"))</t>
  </si>
  <si>
    <t xml:space="preserve">দ্বিতীয়!U12: =IF($P12="","",VLOOKUP($P12,Settings!$A$16:$E$22,5,TRUE))</t>
  </si>
  <si>
    <t xml:space="preserve">দ্বিতীয়!V12: =IF($D12="","",IF(COUNTA($G12:$N12)&gt;COUNT($G$4:$N$4),"Extra col—check",IF(COUNTA($G12:$N12)&lt;COUNT($G$4:$N$4),"Missing marks",IF(SUM($G12:$N12)&gt;SUM($G$4:$N$4),"Invalid total","OK"))))</t>
  </si>
  <si>
    <t xml:space="preserve">দ্বিতীয়!C13: =IF($D13="","",COUNTIF($P$6:$P$45,"&gt;"&amp;$P13)+1)</t>
  </si>
  <si>
    <t xml:space="preserve">দ্বিতীয়!O13: =IF(COUNTA($G13:$N13)=0,"",SUM($G13:$N13))</t>
  </si>
  <si>
    <t xml:space="preserve">দ্বিতীয়!P13: =IF($O13="","",ROUND($O13/SUM($G$4:$N$4)*100,2))</t>
  </si>
  <si>
    <t xml:space="preserve">দ্বিতীয়!Q13: =IF($P13="","",VLOOKUP($P13,Settings!$A$16:$C$22,3,TRUE))</t>
  </si>
  <si>
    <t xml:space="preserve">দ্বিতীয়!R13: =IF($P13="","",VLOOKUP($P13,Settings!$A$16:$B$22,2,TRUE))</t>
  </si>
  <si>
    <t xml:space="preserve">দ্বিতীয়!S13: =IF($P13="","",IF($P13&gt;=Settings!$J$28,"Passed","Needs Improvement"))</t>
  </si>
  <si>
    <t xml:space="preserve">দ্বিতীয়!U13: =IF($P13="","",VLOOKUP($P13,Settings!$A$16:$E$22,5,TRUE))</t>
  </si>
  <si>
    <t xml:space="preserve">দ্বিতীয়!V13: =IF($D13="","",IF(COUNTA($G13:$N13)&gt;COUNT($G$4:$N$4),"Extra col—check",IF(COUNTA($G13:$N13)&lt;COUNT($G$4:$N$4),"Missing marks",IF(SUM($G13:$N13)&gt;SUM($G$4:$N$4),"Invalid total","OK"))))</t>
  </si>
  <si>
    <t xml:space="preserve">দ্বিতীয়!C14: =IF($D14="","",COUNTIF($P$6:$P$45,"&gt;"&amp;$P14)+1)</t>
  </si>
  <si>
    <t xml:space="preserve">দ্বিতীয়!O14: =IF(COUNTA($G14:$N14)=0,"",SUM($G14:$N14))</t>
  </si>
  <si>
    <t xml:space="preserve">দ্বিতীয়!P14: =IF($O14="","",ROUND($O14/SUM($G$4:$N$4)*100,2))</t>
  </si>
  <si>
    <t xml:space="preserve">দ্বিতীয়!Q14: =IF($P14="","",VLOOKUP($P14,Settings!$A$16:$C$22,3,TRUE))</t>
  </si>
  <si>
    <t xml:space="preserve">দ্বিতীয়!R14: =IF($P14="","",VLOOKUP($P14,Settings!$A$16:$B$22,2,TRUE))</t>
  </si>
  <si>
    <t xml:space="preserve">দ্বিতীয়!S14: =IF($P14="","",IF($P14&gt;=Settings!$J$28,"Passed","Needs Improvement"))</t>
  </si>
  <si>
    <t xml:space="preserve">দ্বিতীয়!U14: =IF($P14="","",VLOOKUP($P14,Settings!$A$16:$E$22,5,TRUE))</t>
  </si>
  <si>
    <t xml:space="preserve">দ্বিতীয়!V14: =IF($D14="","",IF(COUNTA($G14:$N14)&gt;COUNT($G$4:$N$4),"Extra col—check",IF(COUNTA($G14:$N14)&lt;COUNT($G$4:$N$4),"Missing marks",IF(SUM($G14:$N14)&gt;SUM($G$4:$N$4),"Invalid total","OK"))))</t>
  </si>
  <si>
    <t xml:space="preserve">দ্বিতীয়!C15: =IF($D15="","",COUNTIF($P$6:$P$45,"&gt;"&amp;$P15)+1)</t>
  </si>
  <si>
    <t xml:space="preserve">দ্বিতীয়!O15: =IF(COUNTA($G15:$N15)=0,"",SUM($G15:$N15))</t>
  </si>
  <si>
    <t xml:space="preserve">দ্বিতীয়!P15: =IF($O15="","",ROUND($O15/SUM($G$4:$N$4)*100,2))</t>
  </si>
  <si>
    <t xml:space="preserve">দ্বিতীয়!Q15: =IF($P15="","",VLOOKUP($P15,Settings!$A$16:$C$22,3,TRUE))</t>
  </si>
  <si>
    <t xml:space="preserve">দ্বিতীয়!R15: =IF($P15="","",VLOOKUP($P15,Settings!$A$16:$B$22,2,TRUE))</t>
  </si>
  <si>
    <t xml:space="preserve">দ্বিতীয়!S15: =IF($P15="","",IF($P15&gt;=Settings!$J$28,"Passed","Needs Improvement"))</t>
  </si>
  <si>
    <t xml:space="preserve">দ্বিতীয়!U15: =IF($P15="","",VLOOKUP($P15,Settings!$A$16:$E$22,5,TRUE))</t>
  </si>
  <si>
    <t xml:space="preserve">দ্বিতীয়!V15: =IF($D15="","",IF(COUNTA($G15:$N15)&gt;COUNT($G$4:$N$4),"Extra col—check",IF(COUNTA($G15:$N15)&lt;COUNT($G$4:$N$4),"Missing marks",IF(SUM($G15:$N15)&gt;SUM($G$4:$N$4),"Invalid total","OK"))))</t>
  </si>
  <si>
    <t xml:space="preserve">দ্বিতীয়!C16: =IF($D16="","",COUNTIF($P$6:$P$45,"&gt;"&amp;$P16)+1)</t>
  </si>
  <si>
    <t xml:space="preserve">দ্বিতীয়!O16: =IF(COUNTA($G16:$N16)=0,"",SUM($G16:$N16))</t>
  </si>
  <si>
    <t xml:space="preserve">দ্বিতীয়!P16: =IF($O16="","",ROUND($O16/SUM($G$4:$N$4)*100,2))</t>
  </si>
  <si>
    <t xml:space="preserve">দ্বিতীয়!Q16: =IF($P16="","",VLOOKUP($P16,Settings!$A$16:$C$22,3,TRUE))</t>
  </si>
  <si>
    <t xml:space="preserve">দ্বিতীয়!R16: =IF($P16="","",VLOOKUP($P16,Settings!$A$16:$B$22,2,TRUE))</t>
  </si>
  <si>
    <t xml:space="preserve">দ্বিতীয়!S16: =IF($P16="","",IF($P16&gt;=Settings!$J$28,"Passed","Needs Improvement"))</t>
  </si>
  <si>
    <t xml:space="preserve">দ্বিতীয়!U16: =IF($P16="","",VLOOKUP($P16,Settings!$A$16:$E$22,5,TRUE))</t>
  </si>
  <si>
    <t xml:space="preserve">দ্বিতীয়!V16: =IF($D16="","",IF(COUNTA($G16:$N16)&gt;COUNT($G$4:$N$4),"Extra col—check",IF(COUNTA($G16:$N16)&lt;COUNT($G$4:$N$4),"Missing marks",IF(SUM($G16:$N16)&gt;SUM($G$4:$N$4),"Invalid total","OK"))))</t>
  </si>
  <si>
    <t xml:space="preserve">দ্বিতীয়!C17: =IF($D17="","",COUNTIF($P$6:$P$45,"&gt;"&amp;$P17)+1)</t>
  </si>
  <si>
    <t xml:space="preserve">দ্বিতীয়!O17: =IF(COUNTA($G17:$N17)=0,"",SUM($G17:$N17))</t>
  </si>
  <si>
    <t xml:space="preserve">দ্বিতীয়!P17: =IF($O17="","",ROUND($O17/SUM($G$4:$N$4)*100,2))</t>
  </si>
  <si>
    <t xml:space="preserve">দ্বিতীয়!Q17: =IF($P17="","",VLOOKUP($P17,Settings!$A$16:$C$22,3,TRUE))</t>
  </si>
  <si>
    <t xml:space="preserve">দ্বিতীয়!R17: =IF($P17="","",VLOOKUP($P17,Settings!$A$16:$B$22,2,TRUE))</t>
  </si>
  <si>
    <t xml:space="preserve">দ্বিতীয়!S17: =IF($P17="","",IF($P17&gt;=Settings!$J$28,"Passed","Needs Improvement"))</t>
  </si>
  <si>
    <t xml:space="preserve">দ্বিতীয়!U17: =IF($P17="","",VLOOKUP($P17,Settings!$A$16:$E$22,5,TRUE))</t>
  </si>
  <si>
    <t xml:space="preserve">দ্বিতীয়!V17: =IF($D17="","",IF(COUNTA($G17:$N17)&gt;COUNT($G$4:$N$4),"Extra col—check",IF(COUNTA($G17:$N17)&lt;COUNT($G$4:$N$4),"Missing marks",IF(SUM($G17:$N17)&gt;SUM($G$4:$N$4),"Invalid total","OK"))))</t>
  </si>
  <si>
    <t xml:space="preserve">দ্বিতীয়!C18: =IF($D18="","",COUNTIF($P$6:$P$45,"&gt;"&amp;$P18)+1)</t>
  </si>
  <si>
    <t xml:space="preserve">দ্বিতীয়!O18: =IF(COUNTA($G18:$N18)=0,"",SUM($G18:$N18))</t>
  </si>
  <si>
    <t xml:space="preserve">দ্বিতীয়!P18: =IF($O18="","",ROUND($O18/SUM($G$4:$N$4)*100,2))</t>
  </si>
  <si>
    <t xml:space="preserve">দ্বিতীয়!Q18: =IF($P18="","",VLOOKUP($P18,Settings!$A$16:$C$22,3,TRUE))</t>
  </si>
  <si>
    <t xml:space="preserve">দ্বিতীয়!R18: =IF($P18="","",VLOOKUP($P18,Settings!$A$16:$B$22,2,TRUE))</t>
  </si>
  <si>
    <t xml:space="preserve">দ্বিতীয়!S18: =IF($P18="","",IF($P18&gt;=Settings!$J$28,"Passed","Needs Improvement"))</t>
  </si>
  <si>
    <t xml:space="preserve">দ্বিতীয়!U18: =IF($P18="","",VLOOKUP($P18,Settings!$A$16:$E$22,5,TRUE))</t>
  </si>
  <si>
    <t xml:space="preserve">দ্বিতীয়!V18: =IF($D18="","",IF(COUNTA($G18:$N18)&gt;COUNT($G$4:$N$4),"Extra col—check",IF(COUNTA($G18:$N18)&lt;COUNT($G$4:$N$4),"Missing marks",IF(SUM($G18:$N18)&gt;SUM($G$4:$N$4),"Invalid total","OK"))))</t>
  </si>
  <si>
    <t xml:space="preserve">দ্বিতীয়!C19: =IF($D19="","",COUNTIF($P$6:$P$45,"&gt;"&amp;$P19)+1)</t>
  </si>
  <si>
    <t xml:space="preserve">দ্বিতীয়!O19: =IF(COUNTA($G19:$N19)=0,"",SUM($G19:$N19))</t>
  </si>
  <si>
    <t xml:space="preserve">দ্বিতীয়!P19: =IF($O19="","",ROUND($O19/SUM($G$4:$N$4)*100,2))</t>
  </si>
  <si>
    <t xml:space="preserve">দ্বিতীয়!Q19: =IF($P19="","",VLOOKUP($P19,Settings!$A$16:$C$22,3,TRUE))</t>
  </si>
  <si>
    <t xml:space="preserve">দ্বিতীয়!R19: =IF($P19="","",VLOOKUP($P19,Settings!$A$16:$B$22,2,TRUE))</t>
  </si>
  <si>
    <t xml:space="preserve">দ্বিতীয়!S19: =IF($P19="","",IF($P19&gt;=Settings!$J$28,"Passed","Needs Improvement"))</t>
  </si>
  <si>
    <t xml:space="preserve">দ্বিতীয়!U19: =IF($P19="","",VLOOKUP($P19,Settings!$A$16:$E$22,5,TRUE))</t>
  </si>
  <si>
    <t xml:space="preserve">দ্বিতীয়!V19: =IF($D19="","",IF(COUNTA($G19:$N19)&gt;COUNT($G$4:$N$4),"Extra col—check",IF(COUNTA($G19:$N19)&lt;COUNT($G$4:$N$4),"Missing marks",IF(SUM($G19:$N19)&gt;SUM($G$4:$N$4),"Invalid total","OK"))))</t>
  </si>
  <si>
    <t xml:space="preserve">দ্বিতীয়!C20: =IF($D20="","",COUNTIF($P$6:$P$45,"&gt;"&amp;$P20)+1)</t>
  </si>
  <si>
    <t xml:space="preserve">দ্বিতীয়!O20: =IF(COUNTA($G20:$N20)=0,"",SUM($G20:$N20))</t>
  </si>
  <si>
    <t xml:space="preserve">দ্বিতীয়!P20: =IF($O20="","",ROUND($O20/SUM($G$4:$N$4)*100,2))</t>
  </si>
  <si>
    <t xml:space="preserve">দ্বিতীয়!Q20: =IF($P20="","",VLOOKUP($P20,Settings!$A$16:$C$22,3,TRUE))</t>
  </si>
  <si>
    <t xml:space="preserve">দ্বিতীয়!R20: =IF($P20="","",VLOOKUP($P20,Settings!$A$16:$B$22,2,TRUE))</t>
  </si>
  <si>
    <t xml:space="preserve">দ্বিতীয়!S20: =IF($P20="","",IF($P20&gt;=Settings!$J$28,"Passed","Needs Improvement"))</t>
  </si>
  <si>
    <t xml:space="preserve">দ্বিতীয়!U20: =IF($P20="","",VLOOKUP($P20,Settings!$A$16:$E$22,5,TRUE))</t>
  </si>
  <si>
    <t xml:space="preserve">দ্বিতীয়!V20: =IF($D20="","",IF(COUNTA($G20:$N20)&gt;COUNT($G$4:$N$4),"Extra col—check",IF(COUNTA($G20:$N20)&lt;COUNT($G$4:$N$4),"Missing marks",IF(SUM($G20:$N20)&gt;SUM($G$4:$N$4),"Invalid total","OK"))))</t>
  </si>
  <si>
    <t xml:space="preserve">দ্বিতীয়!C21: =IF($D21="","",COUNTIF($P$6:$P$45,"&gt;"&amp;$P21)+1)</t>
  </si>
  <si>
    <t xml:space="preserve">দ্বিতীয়!O21: =IF(COUNTA($G21:$N21)=0,"",SUM($G21:$N21))</t>
  </si>
  <si>
    <t xml:space="preserve">দ্বিতীয়!P21: =IF($O21="","",ROUND($O21/SUM($G$4:$N$4)*100,2))</t>
  </si>
  <si>
    <t xml:space="preserve">দ্বিতীয়!Q21: =IF($P21="","",VLOOKUP($P21,Settings!$A$16:$C$22,3,TRUE))</t>
  </si>
  <si>
    <t xml:space="preserve">দ্বিতীয়!R21: =IF($P21="","",VLOOKUP($P21,Settings!$A$16:$B$22,2,TRUE))</t>
  </si>
  <si>
    <t xml:space="preserve">দ্বিতীয়!S21: =IF($P21="","",IF($P21&gt;=Settings!$J$28,"Passed","Needs Improvement"))</t>
  </si>
  <si>
    <t xml:space="preserve">দ্বিতীয়!U21: =IF($P21="","",VLOOKUP($P21,Settings!$A$16:$E$22,5,TRUE))</t>
  </si>
  <si>
    <t xml:space="preserve">দ্বিতীয়!V21: =IF($D21="","",IF(COUNTA($G21:$N21)&gt;COUNT($G$4:$N$4),"Extra col—check",IF(COUNTA($G21:$N21)&lt;COUNT($G$4:$N$4),"Missing marks",IF(SUM($G21:$N21)&gt;SUM($G$4:$N$4),"Invalid total","OK"))))</t>
  </si>
  <si>
    <t xml:space="preserve">দ্বিতীয়!C22: =IF($D22="","",COUNTIF($P$6:$P$45,"&gt;"&amp;$P22)+1)</t>
  </si>
  <si>
    <t xml:space="preserve">দ্বিতীয়!O22: =IF(COUNTA($G22:$N22)=0,"",SUM($G22:$N22))</t>
  </si>
  <si>
    <t xml:space="preserve">দ্বিতীয়!P22: =IF($O22="","",ROUND($O22/SUM($G$4:$N$4)*100,2))</t>
  </si>
  <si>
    <t xml:space="preserve">দ্বিতীয়!Q22: =IF($P22="","",VLOOKUP($P22,Settings!$A$16:$C$22,3,TRUE))</t>
  </si>
  <si>
    <t xml:space="preserve">দ্বিতীয়!R22: =IF($P22="","",VLOOKUP($P22,Settings!$A$16:$B$22,2,TRUE))</t>
  </si>
  <si>
    <t xml:space="preserve">দ্বিতীয়!S22: =IF($P22="","",IF($P22&gt;=Settings!$J$28,"Passed","Needs Improvement"))</t>
  </si>
  <si>
    <t xml:space="preserve">দ্বিতীয়!U22: =IF($P22="","",VLOOKUP($P22,Settings!$A$16:$E$22,5,TRUE))</t>
  </si>
  <si>
    <t xml:space="preserve">দ্বিতীয়!V22: =IF($D22="","",IF(COUNTA($G22:$N22)&gt;COUNT($G$4:$N$4),"Extra col—check",IF(COUNTA($G22:$N22)&lt;COUNT($G$4:$N$4),"Missing marks",IF(SUM($G22:$N22)&gt;SUM($G$4:$N$4),"Invalid total","OK"))))</t>
  </si>
  <si>
    <t xml:space="preserve">দ্বিতীয়!C23: =IF($D23="","",COUNTIF($P$6:$P$45,"&gt;"&amp;$P23)+1)</t>
  </si>
  <si>
    <t xml:space="preserve">দ্বিতীয়!O23: =IF(COUNTA($G23:$N23)=0,"",SUM($G23:$N23))</t>
  </si>
  <si>
    <t xml:space="preserve">দ্বিতীয়!P23: =IF($O23="","",ROUND($O23/SUM($G$4:$N$4)*100,2))</t>
  </si>
  <si>
    <t xml:space="preserve">দ্বিতীয়!Q23: =IF($P23="","",VLOOKUP($P23,Settings!$A$16:$C$22,3,TRUE))</t>
  </si>
  <si>
    <t xml:space="preserve">দ্বিতীয়!R23: =IF($P23="","",VLOOKUP($P23,Settings!$A$16:$B$22,2,TRUE))</t>
  </si>
  <si>
    <t xml:space="preserve">দ্বিতীয়!S23: =IF($P23="","",IF($P23&gt;=Settings!$J$28,"Passed","Needs Improvement"))</t>
  </si>
  <si>
    <t xml:space="preserve">দ্বিতীয়!U23: =IF($P23="","",VLOOKUP($P23,Settings!$A$16:$E$22,5,TRUE))</t>
  </si>
  <si>
    <t xml:space="preserve">দ্বিতীয়!V23: =IF($D23="","",IF(COUNTA($G23:$N23)&gt;COUNT($G$4:$N$4),"Extra col—check",IF(COUNTA($G23:$N23)&lt;COUNT($G$4:$N$4),"Missing marks",IF(SUM($G23:$N23)&gt;SUM($G$4:$N$4),"Invalid total","OK"))))</t>
  </si>
  <si>
    <t xml:space="preserve">দ্বিতীয়!C24: =IF($D24="","",COUNTIF($P$6:$P$45,"&gt;"&amp;$P24)+1)</t>
  </si>
  <si>
    <t xml:space="preserve">দ্বিতীয়!O24: =IF(COUNTA($G24:$N24)=0,"",SUM($G24:$N24))</t>
  </si>
  <si>
    <t xml:space="preserve">দ্বিতীয়!P24: =IF($O24="","",ROUND($O24/SUM($G$4:$N$4)*100,2))</t>
  </si>
  <si>
    <t xml:space="preserve">দ্বিতীয়!Q24: =IF($P24="","",VLOOKUP($P24,Settings!$A$16:$C$22,3,TRUE))</t>
  </si>
  <si>
    <t xml:space="preserve">দ্বিতীয়!R24: =IF($P24="","",VLOOKUP($P24,Settings!$A$16:$B$22,2,TRUE))</t>
  </si>
  <si>
    <t xml:space="preserve">দ্বিতীয়!S24: =IF($P24="","",IF($P24&gt;=Settings!$J$28,"Passed","Needs Improvement"))</t>
  </si>
  <si>
    <t xml:space="preserve">দ্বিতীয়!U24: =IF($P24="","",VLOOKUP($P24,Settings!$A$16:$E$22,5,TRUE))</t>
  </si>
  <si>
    <t xml:space="preserve">দ্বিতীয়!V24: =IF($D24="","",IF(COUNTA($G24:$N24)&gt;COUNT($G$4:$N$4),"Extra col—check",IF(COUNTA($G24:$N24)&lt;COUNT($G$4:$N$4),"Missing marks",IF(SUM($G24:$N24)&gt;SUM($G$4:$N$4),"Invalid total","OK"))))</t>
  </si>
  <si>
    <t xml:space="preserve">দ্বিতীয়!C25: =IF($D25="","",COUNTIF($P$6:$P$45,"&gt;"&amp;$P25)+1)</t>
  </si>
  <si>
    <t xml:space="preserve">দ্বিতীয়!O25: =IF(COUNTA($G25:$N25)=0,"",SUM($G25:$N25))</t>
  </si>
  <si>
    <t xml:space="preserve">দ্বিতীয়!P25: =IF($O25="","",ROUND($O25/SUM($G$4:$N$4)*100,2))</t>
  </si>
  <si>
    <t xml:space="preserve">দ্বিতীয়!Q25: =IF($P25="","",VLOOKUP($P25,Settings!$A$16:$C$22,3,TRUE))</t>
  </si>
  <si>
    <t xml:space="preserve">দ্বিতীয়!R25: =IF($P25="","",VLOOKUP($P25,Settings!$A$16:$B$22,2,TRUE))</t>
  </si>
  <si>
    <t xml:space="preserve">দ্বিতীয়!S25: =IF($P25="","",IF($P25&gt;=Settings!$J$28,"Passed","Needs Improvement"))</t>
  </si>
  <si>
    <t xml:space="preserve">দ্বিতীয়!U25: =IF($P25="","",VLOOKUP($P25,Settings!$A$16:$E$22,5,TRUE))</t>
  </si>
  <si>
    <t xml:space="preserve">দ্বিতীয়!V25: =IF($D25="","",IF(COUNTA($G25:$N25)&gt;COUNT($G$4:$N$4),"Extra col—check",IF(COUNTA($G25:$N25)&lt;COUNT($G$4:$N$4),"Missing marks",IF(SUM($G25:$N25)&gt;SUM($G$4:$N$4),"Invalid total","OK"))))</t>
  </si>
  <si>
    <t xml:space="preserve">দ্বিতীয়!C26: =IF($D26="","",COUNTIF($P$6:$P$45,"&gt;"&amp;$P26)+1)</t>
  </si>
  <si>
    <t xml:space="preserve">দ্বিতীয়!O26: =IF(COUNTA($G26:$N26)=0,"",SUM($G26:$N26))</t>
  </si>
  <si>
    <t xml:space="preserve">দ্বিতীয়!P26: =IF($O26="","",ROUND($O26/SUM($G$4:$N$4)*100,2))</t>
  </si>
  <si>
    <t xml:space="preserve">দ্বিতীয়!Q26: =IF($P26="","",VLOOKUP($P26,Settings!$A$16:$C$22,3,TRUE))</t>
  </si>
  <si>
    <t xml:space="preserve">দ্বিতীয়!R26: =IF($P26="","",VLOOKUP($P26,Settings!$A$16:$B$22,2,TRUE))</t>
  </si>
  <si>
    <t xml:space="preserve">দ্বিতীয়!S26: =IF($P26="","",IF($P26&gt;=Settings!$J$28,"Passed","Needs Improvement"))</t>
  </si>
  <si>
    <t xml:space="preserve">দ্বিতীয়!U26: =IF($P26="","",VLOOKUP($P26,Settings!$A$16:$E$22,5,TRUE))</t>
  </si>
  <si>
    <t xml:space="preserve">দ্বিতীয়!V26: =IF($D26="","",IF(COUNTA($G26:$N26)&gt;COUNT($G$4:$N$4),"Extra col—check",IF(COUNTA($G26:$N26)&lt;COUNT($G$4:$N$4),"Missing marks",IF(SUM($G26:$N26)&gt;SUM($G$4:$N$4),"Invalid total","OK"))))</t>
  </si>
  <si>
    <t xml:space="preserve">দ্বিতীয়!C27: =IF($D27="","",COUNTIF($P$6:$P$45,"&gt;"&amp;$P27)+1)</t>
  </si>
  <si>
    <t xml:space="preserve">দ্বিতীয়!O27: =IF(COUNTA($G27:$N27)=0,"",SUM($G27:$N27))</t>
  </si>
  <si>
    <t xml:space="preserve">দ্বিতীয়!P27: =IF($O27="","",ROUND($O27/SUM($G$4:$N$4)*100,2))</t>
  </si>
  <si>
    <t xml:space="preserve">দ্বিতীয়!Q27: =IF($P27="","",VLOOKUP($P27,Settings!$A$16:$C$22,3,TRUE))</t>
  </si>
  <si>
    <t xml:space="preserve">দ্বিতীয়!R27: =IF($P27="","",VLOOKUP($P27,Settings!$A$16:$B$22,2,TRUE))</t>
  </si>
  <si>
    <t xml:space="preserve">দ্বিতীয়!S27: =IF($P27="","",IF($P27&gt;=Settings!$J$28,"Passed","Needs Improvement"))</t>
  </si>
  <si>
    <t xml:space="preserve">দ্বিতীয়!U27: =IF($P27="","",VLOOKUP($P27,Settings!$A$16:$E$22,5,TRUE))</t>
  </si>
  <si>
    <t xml:space="preserve">দ্বিতীয়!V27: =IF($D27="","",IF(COUNTA($G27:$N27)&gt;COUNT($G$4:$N$4),"Extra col—check",IF(COUNTA($G27:$N27)&lt;COUNT($G$4:$N$4),"Missing marks",IF(SUM($G27:$N27)&gt;SUM($G$4:$N$4),"Invalid total","OK"))))</t>
  </si>
  <si>
    <t xml:space="preserve">দ্বিতীয়!C28: =IF($D28="","",COUNTIF($P$6:$P$45,"&gt;"&amp;$P28)+1)</t>
  </si>
  <si>
    <t xml:space="preserve">দ্বিতীয়!O28: =IF(COUNTA($G28:$N28)=0,"",SUM($G28:$N28))</t>
  </si>
  <si>
    <t xml:space="preserve">দ্বিতীয়!P28: =IF($O28="","",ROUND($O28/SUM($G$4:$N$4)*100,2))</t>
  </si>
  <si>
    <t xml:space="preserve">দ্বিতীয়!Q28: =IF($P28="","",VLOOKUP($P28,Settings!$A$16:$C$22,3,TRUE))</t>
  </si>
  <si>
    <t xml:space="preserve">দ্বিতীয়!R28: =IF($P28="","",VLOOKUP($P28,Settings!$A$16:$B$22,2,TRUE))</t>
  </si>
  <si>
    <t xml:space="preserve">দ্বিতীয়!S28: =IF($P28="","",IF($P28&gt;=Settings!$J$28,"Passed","Needs Improvement"))</t>
  </si>
  <si>
    <t xml:space="preserve">দ্বিতীয়!U28: =IF($P28="","",VLOOKUP($P28,Settings!$A$16:$E$22,5,TRUE))</t>
  </si>
  <si>
    <t xml:space="preserve">দ্বিতীয়!V28: =IF($D28="","",IF(COUNTA($G28:$N28)&gt;COUNT($G$4:$N$4),"Extra col—check",IF(COUNTA($G28:$N28)&lt;COUNT($G$4:$N$4),"Missing marks",IF(SUM($G28:$N28)&gt;SUM($G$4:$N$4),"Invalid total","OK"))))</t>
  </si>
  <si>
    <t xml:space="preserve">দ্বিতীয়!C29: =IF($D29="","",COUNTIF($P$6:$P$45,"&gt;"&amp;$P29)+1)</t>
  </si>
  <si>
    <t xml:space="preserve">দ্বিতীয়!O29: =IF(COUNTA($G29:$N29)=0,"",SUM($G29:$N29))</t>
  </si>
  <si>
    <t xml:space="preserve">দ্বিতীয়!P29: =IF($O29="","",ROUND($O29/SUM($G$4:$N$4)*100,2))</t>
  </si>
  <si>
    <t xml:space="preserve">দ্বিতীয়!Q29: =IF($P29="","",VLOOKUP($P29,Settings!$A$16:$C$22,3,TRUE))</t>
  </si>
  <si>
    <t xml:space="preserve">দ্বিতীয়!R29: =IF($P29="","",VLOOKUP($P29,Settings!$A$16:$B$22,2,TRUE))</t>
  </si>
  <si>
    <t xml:space="preserve">দ্বিতীয়!S29: =IF($P29="","",IF($P29&gt;=Settings!$J$28,"Passed","Needs Improvement"))</t>
  </si>
  <si>
    <t xml:space="preserve">দ্বিতীয়!U29: =IF($P29="","",VLOOKUP($P29,Settings!$A$16:$E$22,5,TRUE))</t>
  </si>
  <si>
    <t xml:space="preserve">দ্বিতীয়!V29: =IF($D29="","",IF(COUNTA($G29:$N29)&gt;COUNT($G$4:$N$4),"Extra col—check",IF(COUNTA($G29:$N29)&lt;COUNT($G$4:$N$4),"Missing marks",IF(SUM($G29:$N29)&gt;SUM($G$4:$N$4),"Invalid total","OK"))))</t>
  </si>
  <si>
    <t xml:space="preserve">দ্বিতীয়!C30: =IF($D30="","",COUNTIF($P$6:$P$45,"&gt;"&amp;$P30)+1)</t>
  </si>
  <si>
    <t xml:space="preserve">দ্বিতীয়!O30: =IF(COUNTA($G30:$N30)=0,"",SUM($G30:$N30))</t>
  </si>
  <si>
    <t xml:space="preserve">দ্বিতীয়!P30: =IF($O30="","",ROUND($O30/SUM($G$4:$N$4)*100,2))</t>
  </si>
  <si>
    <t xml:space="preserve">দ্বিতীয়!Q30: =IF($P30="","",VLOOKUP($P30,Settings!$A$16:$C$22,3,TRUE))</t>
  </si>
  <si>
    <t xml:space="preserve">দ্বিতীয়!R30: =IF($P30="","",VLOOKUP($P30,Settings!$A$16:$B$22,2,TRUE))</t>
  </si>
  <si>
    <t xml:space="preserve">দ্বিতীয়!S30: =IF($P30="","",IF($P30&gt;=Settings!$J$28,"Passed","Needs Improvement"))</t>
  </si>
  <si>
    <t xml:space="preserve">দ্বিতীয়!U30: =IF($P30="","",VLOOKUP($P30,Settings!$A$16:$E$22,5,TRUE))</t>
  </si>
  <si>
    <t xml:space="preserve">দ্বিতীয়!V30: =IF($D30="","",IF(COUNTA($G30:$N30)&gt;COUNT($G$4:$N$4),"Extra col—check",IF(COUNTA($G30:$N30)&lt;COUNT($G$4:$N$4),"Missing marks",IF(SUM($G30:$N30)&gt;SUM($G$4:$N$4),"Invalid total","OK"))))</t>
  </si>
  <si>
    <t xml:space="preserve">দ্বিতীয়!C31: =IF($D31="","",COUNTIF($P$6:$P$45,"&gt;"&amp;$P31)+1)</t>
  </si>
  <si>
    <t xml:space="preserve">দ্বিতীয়!O31: =IF(COUNTA($G31:$N31)=0,"",SUM($G31:$N31))</t>
  </si>
  <si>
    <t xml:space="preserve">দ্বিতীয়!P31: =IF($O31="","",ROUND($O31/SUM($G$4:$N$4)*100,2))</t>
  </si>
  <si>
    <t xml:space="preserve">দ্বিতীয়!Q31: =IF($P31="","",VLOOKUP($P31,Settings!$A$16:$C$22,3,TRUE))</t>
  </si>
  <si>
    <t xml:space="preserve">দ্বিতীয়!R31: =IF($P31="","",VLOOKUP($P31,Settings!$A$16:$B$22,2,TRUE))</t>
  </si>
  <si>
    <t xml:space="preserve">দ্বিতীয়!S31: =IF($P31="","",IF($P31&gt;=Settings!$J$28,"Passed","Needs Improvement"))</t>
  </si>
  <si>
    <t xml:space="preserve">দ্বিতীয়!U31: =IF($P31="","",VLOOKUP($P31,Settings!$A$16:$E$22,5,TRUE))</t>
  </si>
  <si>
    <t xml:space="preserve">দ্বিতীয়!V31: =IF($D31="","",IF(COUNTA($G31:$N31)&gt;COUNT($G$4:$N$4),"Extra col—check",IF(COUNTA($G31:$N31)&lt;COUNT($G$4:$N$4),"Missing marks",IF(SUM($G31:$N31)&gt;SUM($G$4:$N$4),"Invalid total","OK"))))</t>
  </si>
  <si>
    <t xml:space="preserve">দ্বিতীয়!C32: =IF($D32="","",COUNTIF($P$6:$P$45,"&gt;"&amp;$P32)+1)</t>
  </si>
  <si>
    <t xml:space="preserve">দ্বিতীয়!O32: =IF(COUNTA($G32:$N32)=0,"",SUM($G32:$N32))</t>
  </si>
  <si>
    <t xml:space="preserve">দ্বিতীয়!P32: =IF($O32="","",ROUND($O32/SUM($G$4:$N$4)*100,2))</t>
  </si>
  <si>
    <t xml:space="preserve">দ্বিতীয়!Q32: =IF($P32="","",VLOOKUP($P32,Settings!$A$16:$C$22,3,TRUE))</t>
  </si>
  <si>
    <t xml:space="preserve">দ্বিতীয়!R32: =IF($P32="","",VLOOKUP($P32,Settings!$A$16:$B$22,2,TRUE))</t>
  </si>
  <si>
    <t xml:space="preserve">দ্বিতীয়!S32: =IF($P32="","",IF($P32&gt;=Settings!$J$28,"Passed","Needs Improvement"))</t>
  </si>
  <si>
    <t xml:space="preserve">দ্বিতীয়!U32: =IF($P32="","",VLOOKUP($P32,Settings!$A$16:$E$22,5,TRUE))</t>
  </si>
  <si>
    <t xml:space="preserve">দ্বিতীয়!V32: =IF($D32="","",IF(COUNTA($G32:$N32)&gt;COUNT($G$4:$N$4),"Extra col—check",IF(COUNTA($G32:$N32)&lt;COUNT($G$4:$N$4),"Missing marks",IF(SUM($G32:$N32)&gt;SUM($G$4:$N$4),"Invalid total","OK"))))</t>
  </si>
  <si>
    <t xml:space="preserve">দ্বিতীয়!C33: =IF($D33="","",COUNTIF($P$6:$P$45,"&gt;"&amp;$P33)+1)</t>
  </si>
  <si>
    <t xml:space="preserve">দ্বিতীয়!O33: =IF(COUNTA($G33:$N33)=0,"",SUM($G33:$N33))</t>
  </si>
  <si>
    <t xml:space="preserve">দ্বিতীয়!P33: =IF($O33="","",ROUND($O33/SUM($G$4:$N$4)*100,2))</t>
  </si>
  <si>
    <t xml:space="preserve">দ্বিতীয়!Q33: =IF($P33="","",VLOOKUP($P33,Settings!$A$16:$C$22,3,TRUE))</t>
  </si>
  <si>
    <t xml:space="preserve">দ্বিতীয়!R33: =IF($P33="","",VLOOKUP($P33,Settings!$A$16:$B$22,2,TRUE))</t>
  </si>
  <si>
    <t xml:space="preserve">দ্বিতীয়!S33: =IF($P33="","",IF($P33&gt;=Settings!$J$28,"Passed","Needs Improvement"))</t>
  </si>
  <si>
    <t xml:space="preserve">দ্বিতীয়!U33: =IF($P33="","",VLOOKUP($P33,Settings!$A$16:$E$22,5,TRUE))</t>
  </si>
  <si>
    <t xml:space="preserve">দ্বিতীয়!V33: =IF($D33="","",IF(COUNTA($G33:$N33)&gt;COUNT($G$4:$N$4),"Extra col—check",IF(COUNTA($G33:$N33)&lt;COUNT($G$4:$N$4),"Missing marks",IF(SUM($G33:$N33)&gt;SUM($G$4:$N$4),"Invalid total","OK"))))</t>
  </si>
  <si>
    <t xml:space="preserve">দ্বিতীয়!C34: =IF($D34="","",COUNTIF($P$6:$P$45,"&gt;"&amp;$P34)+1)</t>
  </si>
  <si>
    <t xml:space="preserve">দ্বিতীয়!O34: =IF(COUNTA($G34:$N34)=0,"",SUM($G34:$N34))</t>
  </si>
  <si>
    <t xml:space="preserve">দ্বিতীয়!P34: =IF($O34="","",ROUND($O34/SUM($G$4:$N$4)*100,2))</t>
  </si>
  <si>
    <t xml:space="preserve">দ্বিতীয়!Q34: =IF($P34="","",VLOOKUP($P34,Settings!$A$16:$C$22,3,TRUE))</t>
  </si>
  <si>
    <t xml:space="preserve">দ্বিতীয়!R34: =IF($P34="","",VLOOKUP($P34,Settings!$A$16:$B$22,2,TRUE))</t>
  </si>
  <si>
    <t xml:space="preserve">দ্বিতীয়!S34: =IF($P34="","",IF($P34&gt;=Settings!$J$28,"Passed","Needs Improvement"))</t>
  </si>
  <si>
    <t xml:space="preserve">দ্বিতীয়!U34: =IF($P34="","",VLOOKUP($P34,Settings!$A$16:$E$22,5,TRUE))</t>
  </si>
  <si>
    <t xml:space="preserve">দ্বিতীয়!V34: =IF($D34="","",IF(COUNTA($G34:$N34)&gt;COUNT($G$4:$N$4),"Extra col—check",IF(COUNTA($G34:$N34)&lt;COUNT($G$4:$N$4),"Missing marks",IF(SUM($G34:$N34)&gt;SUM($G$4:$N$4),"Invalid total","OK"))))</t>
  </si>
  <si>
    <t xml:space="preserve">দ্বিতীয়!C35: =IF($D35="","",COUNTIF($P$6:$P$45,"&gt;"&amp;$P35)+1)</t>
  </si>
  <si>
    <t xml:space="preserve">দ্বিতীয়!O35: =IF(COUNTA($G35:$N35)=0,"",SUM($G35:$N35))</t>
  </si>
  <si>
    <t xml:space="preserve">দ্বিতীয়!P35: =IF($O35="","",ROUND($O35/SUM($G$4:$N$4)*100,2))</t>
  </si>
  <si>
    <t xml:space="preserve">দ্বিতীয়!Q35: =IF($P35="","",VLOOKUP($P35,Settings!$A$16:$C$22,3,TRUE))</t>
  </si>
  <si>
    <t xml:space="preserve">দ্বিতীয়!R35: =IF($P35="","",VLOOKUP($P35,Settings!$A$16:$B$22,2,TRUE))</t>
  </si>
  <si>
    <t xml:space="preserve">দ্বিতীয়!S35: =IF($P35="","",IF($P35&gt;=Settings!$J$28,"Passed","Needs Improvement"))</t>
  </si>
  <si>
    <t xml:space="preserve">দ্বিতীয়!U35: =IF($P35="","",VLOOKUP($P35,Settings!$A$16:$E$22,5,TRUE))</t>
  </si>
  <si>
    <t xml:space="preserve">দ্বিতীয়!V35: =IF($D35="","",IF(COUNTA($G35:$N35)&gt;COUNT($G$4:$N$4),"Extra col—check",IF(COUNTA($G35:$N35)&lt;COUNT($G$4:$N$4),"Missing marks",IF(SUM($G35:$N35)&gt;SUM($G$4:$N$4),"Invalid total","OK"))))</t>
  </si>
  <si>
    <t xml:space="preserve">দ্বিতীয়!C36: =IF($D36="","",COUNTIF($P$6:$P$45,"&gt;"&amp;$P36)+1)</t>
  </si>
  <si>
    <t xml:space="preserve">দ্বিতীয়!O36: =IF(COUNTA($G36:$N36)=0,"",SUM($G36:$N36))</t>
  </si>
  <si>
    <t xml:space="preserve">দ্বিতীয়!P36: =IF($O36="","",ROUND($O36/SUM($G$4:$N$4)*100,2))</t>
  </si>
  <si>
    <t xml:space="preserve">দ্বিতীয়!Q36: =IF($P36="","",VLOOKUP($P36,Settings!$A$16:$C$22,3,TRUE))</t>
  </si>
  <si>
    <t xml:space="preserve">দ্বিতীয়!R36: =IF($P36="","",VLOOKUP($P36,Settings!$A$16:$B$22,2,TRUE))</t>
  </si>
  <si>
    <t xml:space="preserve">দ্বিতীয়!S36: =IF($P36="","",IF($P36&gt;=Settings!$J$28,"Passed","Needs Improvement"))</t>
  </si>
  <si>
    <t xml:space="preserve">দ্বিতীয়!U36: =IF($P36="","",VLOOKUP($P36,Settings!$A$16:$E$22,5,TRUE))</t>
  </si>
  <si>
    <t xml:space="preserve">দ্বিতীয়!V36: =IF($D36="","",IF(COUNTA($G36:$N36)&gt;COUNT($G$4:$N$4),"Extra col—check",IF(COUNTA($G36:$N36)&lt;COUNT($G$4:$N$4),"Missing marks",IF(SUM($G36:$N36)&gt;SUM($G$4:$N$4),"Invalid total","OK"))))</t>
  </si>
  <si>
    <t xml:space="preserve">দ্বিতীয়!C37: =IF($D37="","",COUNTIF($P$6:$P$45,"&gt;"&amp;$P37)+1)</t>
  </si>
  <si>
    <t xml:space="preserve">দ্বিতীয়!O37: =IF(COUNTA($G37:$N37)=0,"",SUM($G37:$N37))</t>
  </si>
  <si>
    <t xml:space="preserve">দ্বিতীয়!P37: =IF($O37="","",ROUND($O37/SUM($G$4:$N$4)*100,2))</t>
  </si>
  <si>
    <t xml:space="preserve">দ্বিতীয়!Q37: =IF($P37="","",VLOOKUP($P37,Settings!$A$16:$C$22,3,TRUE))</t>
  </si>
  <si>
    <t xml:space="preserve">দ্বিতীয়!R37: =IF($P37="","",VLOOKUP($P37,Settings!$A$16:$B$22,2,TRUE))</t>
  </si>
  <si>
    <t xml:space="preserve">দ্বিতীয়!S37: =IF($P37="","",IF($P37&gt;=Settings!$J$28,"Passed","Needs Improvement"))</t>
  </si>
  <si>
    <t xml:space="preserve">দ্বিতীয়!U37: =IF($P37="","",VLOOKUP($P37,Settings!$A$16:$E$22,5,TRUE))</t>
  </si>
  <si>
    <t xml:space="preserve">দ্বিতীয়!V37: =IF($D37="","",IF(COUNTA($G37:$N37)&gt;COUNT($G$4:$N$4),"Extra col—check",IF(COUNTA($G37:$N37)&lt;COUNT($G$4:$N$4),"Missing marks",IF(SUM($G37:$N37)&gt;SUM($G$4:$N$4),"Invalid total","OK"))))</t>
  </si>
  <si>
    <t xml:space="preserve">দ্বিতীয়!C38: =IF($D38="","",COUNTIF($P$6:$P$45,"&gt;"&amp;$P38)+1)</t>
  </si>
  <si>
    <t xml:space="preserve">দ্বিতীয়!O38: =IF(COUNTA($G38:$N38)=0,"",SUM($G38:$N38))</t>
  </si>
  <si>
    <t xml:space="preserve">দ্বিতীয়!P38: =IF($O38="","",ROUND($O38/SUM($G$4:$N$4)*100,2))</t>
  </si>
  <si>
    <t xml:space="preserve">দ্বিতীয়!Q38: =IF($P38="","",VLOOKUP($P38,Settings!$A$16:$C$22,3,TRUE))</t>
  </si>
  <si>
    <t xml:space="preserve">দ্বিতীয়!R38: =IF($P38="","",VLOOKUP($P38,Settings!$A$16:$B$22,2,TRUE))</t>
  </si>
  <si>
    <t xml:space="preserve">দ্বিতীয়!S38: =IF($P38="","",IF($P38&gt;=Settings!$J$28,"Passed","Needs Improvement"))</t>
  </si>
  <si>
    <t xml:space="preserve">দ্বিতীয়!U38: =IF($P38="","",VLOOKUP($P38,Settings!$A$16:$E$22,5,TRUE))</t>
  </si>
  <si>
    <t xml:space="preserve">দ্বিতীয়!V38: =IF($D38="","",IF(COUNTA($G38:$N38)&gt;COUNT($G$4:$N$4),"Extra col—check",IF(COUNTA($G38:$N38)&lt;COUNT($G$4:$N$4),"Missing marks",IF(SUM($G38:$N38)&gt;SUM($G$4:$N$4),"Invalid total","OK"))))</t>
  </si>
  <si>
    <t xml:space="preserve">দ্বিতীয়!C39: =IF($D39="","",COUNTIF($P$6:$P$45,"&gt;"&amp;$P39)+1)</t>
  </si>
  <si>
    <t xml:space="preserve">দ্বিতীয়!O39: =IF(COUNTA($G39:$N39)=0,"",SUM($G39:$N39))</t>
  </si>
  <si>
    <t xml:space="preserve">দ্বিতীয়!P39: =IF($O39="","",ROUND($O39/SUM($G$4:$N$4)*100,2))</t>
  </si>
  <si>
    <t xml:space="preserve">দ্বিতীয়!Q39: =IF($P39="","",VLOOKUP($P39,Settings!$A$16:$C$22,3,TRUE))</t>
  </si>
  <si>
    <t xml:space="preserve">দ্বিতীয়!R39: =IF($P39="","",VLOOKUP($P39,Settings!$A$16:$B$22,2,TRUE))</t>
  </si>
  <si>
    <t xml:space="preserve">দ্বিতীয়!S39: =IF($P39="","",IF($P39&gt;=Settings!$J$28,"Passed","Needs Improvement"))</t>
  </si>
  <si>
    <t xml:space="preserve">দ্বিতীয়!U39: =IF($P39="","",VLOOKUP($P39,Settings!$A$16:$E$22,5,TRUE))</t>
  </si>
  <si>
    <t xml:space="preserve">দ্বিতীয়!V39: =IF($D39="","",IF(COUNTA($G39:$N39)&gt;COUNT($G$4:$N$4),"Extra col—check",IF(COUNTA($G39:$N39)&lt;COUNT($G$4:$N$4),"Missing marks",IF(SUM($G39:$N39)&gt;SUM($G$4:$N$4),"Invalid total","OK"))))</t>
  </si>
  <si>
    <t xml:space="preserve">দ্বিতীয়!C40: =IF($D40="","",COUNTIF($P$6:$P$45,"&gt;"&amp;$P40)+1)</t>
  </si>
  <si>
    <t xml:space="preserve">দ্বিতীয়!O40: =IF(COUNTA($G40:$N40)=0,"",SUM($G40:$N40))</t>
  </si>
  <si>
    <t xml:space="preserve">দ্বিতীয়!P40: =IF($O40="","",ROUND($O40/SUM($G$4:$N$4)*100,2))</t>
  </si>
  <si>
    <t xml:space="preserve">দ্বিতীয়!Q40: =IF($P40="","",VLOOKUP($P40,Settings!$A$16:$C$22,3,TRUE))</t>
  </si>
  <si>
    <t xml:space="preserve">দ্বিতীয়!R40: =IF($P40="","",VLOOKUP($P40,Settings!$A$16:$B$22,2,TRUE))</t>
  </si>
  <si>
    <t xml:space="preserve">দ্বিতীয়!S40: =IF($P40="","",IF($P40&gt;=Settings!$J$28,"Passed","Needs Improvement"))</t>
  </si>
  <si>
    <t xml:space="preserve">দ্বিতীয়!U40: =IF($P40="","",VLOOKUP($P40,Settings!$A$16:$E$22,5,TRUE))</t>
  </si>
  <si>
    <t xml:space="preserve">দ্বিতীয়!V40: =IF($D40="","",IF(COUNTA($G40:$N40)&gt;COUNT($G$4:$N$4),"Extra col—check",IF(COUNTA($G40:$N40)&lt;COUNT($G$4:$N$4),"Missing marks",IF(SUM($G40:$N40)&gt;SUM($G$4:$N$4),"Invalid total","OK"))))</t>
  </si>
  <si>
    <t xml:space="preserve">দ্বিতীয়!C41: =IF($D41="","",COUNTIF($P$6:$P$45,"&gt;"&amp;$P41)+1)</t>
  </si>
  <si>
    <t xml:space="preserve">দ্বিতীয়!O41: =IF(COUNTA($G41:$N41)=0,"",SUM($G41:$N41))</t>
  </si>
  <si>
    <t xml:space="preserve">দ্বিতীয়!P41: =IF($O41="","",ROUND($O41/SUM($G$4:$N$4)*100,2))</t>
  </si>
  <si>
    <t xml:space="preserve">দ্বিতীয়!Q41: =IF($P41="","",VLOOKUP($P41,Settings!$A$16:$C$22,3,TRUE))</t>
  </si>
  <si>
    <t xml:space="preserve">দ্বিতীয়!R41: =IF($P41="","",VLOOKUP($P41,Settings!$A$16:$B$22,2,TRUE))</t>
  </si>
  <si>
    <t xml:space="preserve">দ্বিতীয়!S41: =IF($P41="","",IF($P41&gt;=Settings!$J$28,"Passed","Needs Improvement"))</t>
  </si>
  <si>
    <t xml:space="preserve">দ্বিতীয়!U41: =IF($P41="","",VLOOKUP($P41,Settings!$A$16:$E$22,5,TRUE))</t>
  </si>
  <si>
    <t xml:space="preserve">দ্বিতীয়!V41: =IF($D41="","",IF(COUNTA($G41:$N41)&gt;COUNT($G$4:$N$4),"Extra col—check",IF(COUNTA($G41:$N41)&lt;COUNT($G$4:$N$4),"Missing marks",IF(SUM($G41:$N41)&gt;SUM($G$4:$N$4),"Invalid total","OK"))))</t>
  </si>
  <si>
    <t xml:space="preserve">দ্বিতীয়!C42: =IF($D42="","",COUNTIF($P$6:$P$45,"&gt;"&amp;$P42)+1)</t>
  </si>
  <si>
    <t xml:space="preserve">দ্বিতীয়!O42: =IF(COUNTA($G42:$N42)=0,"",SUM($G42:$N42))</t>
  </si>
  <si>
    <t xml:space="preserve">দ্বিতীয়!P42: =IF($O42="","",ROUND($O42/SUM($G$4:$N$4)*100,2))</t>
  </si>
  <si>
    <t xml:space="preserve">দ্বিতীয়!Q42: =IF($P42="","",VLOOKUP($P42,Settings!$A$16:$C$22,3,TRUE))</t>
  </si>
  <si>
    <t xml:space="preserve">দ্বিতীয়!R42: =IF($P42="","",VLOOKUP($P42,Settings!$A$16:$B$22,2,TRUE))</t>
  </si>
  <si>
    <t xml:space="preserve">দ্বিতীয়!S42: =IF($P42="","",IF($P42&gt;=Settings!$J$28,"Passed","Needs Improvement"))</t>
  </si>
  <si>
    <t xml:space="preserve">দ্বিতীয়!U42: =IF($P42="","",VLOOKUP($P42,Settings!$A$16:$E$22,5,TRUE))</t>
  </si>
  <si>
    <t xml:space="preserve">দ্বিতীয়!V42: =IF($D42="","",IF(COUNTA($G42:$N42)&gt;COUNT($G$4:$N$4),"Extra col—check",IF(COUNTA($G42:$N42)&lt;COUNT($G$4:$N$4),"Missing marks",IF(SUM($G42:$N42)&gt;SUM($G$4:$N$4),"Invalid total","OK"))))</t>
  </si>
  <si>
    <t xml:space="preserve">দ্বিতীয়!C43: =IF($D43="","",COUNTIF($P$6:$P$45,"&gt;"&amp;$P43)+1)</t>
  </si>
  <si>
    <t xml:space="preserve">দ্বিতীয়!O43: =IF(COUNTA($G43:$N43)=0,"",SUM($G43:$N43))</t>
  </si>
  <si>
    <t xml:space="preserve">দ্বিতীয়!P43: =IF($O43="","",ROUND($O43/SUM($G$4:$N$4)*100,2))</t>
  </si>
  <si>
    <t xml:space="preserve">দ্বিতীয়!Q43: =IF($P43="","",VLOOKUP($P43,Settings!$A$16:$C$22,3,TRUE))</t>
  </si>
  <si>
    <t xml:space="preserve">দ্বিতীয়!R43: =IF($P43="","",VLOOKUP($P43,Settings!$A$16:$B$22,2,TRUE))</t>
  </si>
  <si>
    <t xml:space="preserve">দ্বিতীয়!S43: =IF($P43="","",IF($P43&gt;=Settings!$J$28,"Passed","Needs Improvement"))</t>
  </si>
  <si>
    <t xml:space="preserve">দ্বিতীয়!U43: =IF($P43="","",VLOOKUP($P43,Settings!$A$16:$E$22,5,TRUE))</t>
  </si>
  <si>
    <t xml:space="preserve">দ্বিতীয়!V43: =IF($D43="","",IF(COUNTA($G43:$N43)&gt;COUNT($G$4:$N$4),"Extra col—check",IF(COUNTA($G43:$N43)&lt;COUNT($G$4:$N$4),"Missing marks",IF(SUM($G43:$N43)&gt;SUM($G$4:$N$4),"Invalid total","OK"))))</t>
  </si>
  <si>
    <t xml:space="preserve">দ্বিতীয়!C44: =IF($D44="","",COUNTIF($P$6:$P$45,"&gt;"&amp;$P44)+1)</t>
  </si>
  <si>
    <t xml:space="preserve">দ্বিতীয়!O44: =IF(COUNTA($G44:$N44)=0,"",SUM($G44:$N44))</t>
  </si>
  <si>
    <t xml:space="preserve">দ্বিতীয়!P44: =IF($O44="","",ROUND($O44/SUM($G$4:$N$4)*100,2))</t>
  </si>
  <si>
    <t xml:space="preserve">দ্বিতীয়!Q44: =IF($P44="","",VLOOKUP($P44,Settings!$A$16:$C$22,3,TRUE))</t>
  </si>
  <si>
    <t xml:space="preserve">দ্বিতীয়!R44: =IF($P44="","",VLOOKUP($P44,Settings!$A$16:$B$22,2,TRUE))</t>
  </si>
  <si>
    <t xml:space="preserve">দ্বিতীয়!S44: =IF($P44="","",IF($P44&gt;=Settings!$J$28,"Passed","Needs Improvement"))</t>
  </si>
  <si>
    <t xml:space="preserve">দ্বিতীয়!U44: =IF($P44="","",VLOOKUP($P44,Settings!$A$16:$E$22,5,TRUE))</t>
  </si>
  <si>
    <t xml:space="preserve">দ্বিতীয়!V44: =IF($D44="","",IF(COUNTA($G44:$N44)&gt;COUNT($G$4:$N$4),"Extra col—check",IF(COUNTA($G44:$N44)&lt;COUNT($G$4:$N$4),"Missing marks",IF(SUM($G44:$N44)&gt;SUM($G$4:$N$4),"Invalid total","OK"))))</t>
  </si>
  <si>
    <t xml:space="preserve">দ্বিতীয়!C45: =IF($D45="","",COUNTIF($P$6:$P$45,"&gt;"&amp;$P45)+1)</t>
  </si>
  <si>
    <t xml:space="preserve">দ্বিতীয়!O45: =IF(COUNTA($G45:$N45)=0,"",SUM($G45:$N45))</t>
  </si>
  <si>
    <t xml:space="preserve">দ্বিতীয়!P45: =IF($O45="","",ROUND($O45/SUM($G$4:$N$4)*100,2))</t>
  </si>
  <si>
    <t xml:space="preserve">দ্বিতীয়!Q45: =IF($P45="","",VLOOKUP($P45,Settings!$A$16:$C$22,3,TRUE))</t>
  </si>
  <si>
    <t xml:space="preserve">দ্বিতীয়!R45: =IF($P45="","",VLOOKUP($P45,Settings!$A$16:$B$22,2,TRUE))</t>
  </si>
  <si>
    <t xml:space="preserve">দ্বিতীয়!S45: =IF($P45="","",IF($P45&gt;=Settings!$J$28,"Passed","Needs Improvement"))</t>
  </si>
  <si>
    <t xml:space="preserve">দ্বিতীয়!U45: =IF($P45="","",VLOOKUP($P45,Settings!$A$16:$E$22,5,TRUE))</t>
  </si>
  <si>
    <t xml:space="preserve">দ্বিতীয়!V45: =IF($D45="","",IF(COUNTA($G45:$N45)&gt;COUNT($G$4:$N$4),"Extra col—check",IF(COUNTA($G45:$N45)&lt;COUNT($G$4:$N$4),"Missing marks",IF(SUM($G45:$N45)&gt;SUM($G$4:$N$4),"Invalid total","OK"))))</t>
  </si>
  <si>
    <t xml:space="preserve">তৃতীয়!A1: =Settings!$B$5</t>
  </si>
  <si>
    <t xml:space="preserve">তৃতীয়!A2: =Settings!$B$6&amp;" | শ্রেণি: তৃতীয় | Result Entry + Auto Processing"</t>
  </si>
  <si>
    <t xml:space="preserve">তৃতীয়!G4: =Settings!$B$29</t>
  </si>
  <si>
    <t xml:space="preserve">তৃতীয়!H4: =Settings!$C$29</t>
  </si>
  <si>
    <t xml:space="preserve">তৃতীয়!I4: =Settings!$D$29</t>
  </si>
  <si>
    <t xml:space="preserve">তৃতীয়!J4: =Settings!$E$29</t>
  </si>
  <si>
    <t xml:space="preserve">তৃতীয়!K4: =Settings!$F$29</t>
  </si>
  <si>
    <t xml:space="preserve">তৃতীয়!L4: =Settings!$G$29</t>
  </si>
  <si>
    <t xml:space="preserve">তৃতীয়!M4: =Settings!$H$29</t>
  </si>
  <si>
    <t xml:space="preserve">তৃতীয়!N4: =Settings!$I$29</t>
  </si>
  <si>
    <t xml:space="preserve">তৃতীয়!C6: =IF($D6="","",COUNTIF($P$6:$P$45,"&gt;"&amp;$P6)+1)</t>
  </si>
  <si>
    <t xml:space="preserve">তৃতীয়!O6: =IF(COUNTA($G6:$N6)=0,"",SUM($G6:$N6))</t>
  </si>
  <si>
    <t xml:space="preserve">তৃতীয়!P6: =IF($O6="","",ROUND($O6/SUM($G$4:$N$4)*100,2))</t>
  </si>
  <si>
    <t xml:space="preserve">তৃতীয়!Q6: =IF($P6="","",VLOOKUP($P6,Settings!$A$16:$C$22,3,TRUE))</t>
  </si>
  <si>
    <t xml:space="preserve">তৃতীয়!R6: =IF($P6="","",VLOOKUP($P6,Settings!$A$16:$B$22,2,TRUE))</t>
  </si>
  <si>
    <t xml:space="preserve">তৃতীয়!S6: =IF($P6="","",IF($P6&gt;=Settings!$J$29,"Passed","Needs Improvement"))</t>
  </si>
  <si>
    <t xml:space="preserve">তৃতীয়!U6: =IF($P6="","",VLOOKUP($P6,Settings!$A$16:$E$22,5,TRUE))</t>
  </si>
  <si>
    <t xml:space="preserve">তৃতীয়!V6: =IF($D6="","",IF(COUNTA($G6:$N6)&gt;COUNT($G$4:$N$4),"Extra col—check",IF(COUNTA($G6:$N6)&lt;COUNT($G$4:$N$4),"Missing marks",IF(SUM($G6:$N6)&gt;SUM($G$4:$N$4),"Invalid total","OK"))))</t>
  </si>
  <si>
    <t xml:space="preserve">তৃতীয়!C7: =IF($D7="","",COUNTIF($P$6:$P$45,"&gt;"&amp;$P7)+1)</t>
  </si>
  <si>
    <t xml:space="preserve">তৃতীয়!O7: =IF(COUNTA($G7:$N7)=0,"",SUM($G7:$N7))</t>
  </si>
  <si>
    <t xml:space="preserve">তৃতীয়!P7: =IF($O7="","",ROUND($O7/SUM($G$4:$N$4)*100,2))</t>
  </si>
  <si>
    <t xml:space="preserve">তৃতীয়!Q7: =IF($P7="","",VLOOKUP($P7,Settings!$A$16:$C$22,3,TRUE))</t>
  </si>
  <si>
    <t xml:space="preserve">তৃতীয়!R7: =IF($P7="","",VLOOKUP($P7,Settings!$A$16:$B$22,2,TRUE))</t>
  </si>
  <si>
    <t xml:space="preserve">তৃতীয়!S7: =IF($P7="","",IF($P7&gt;=Settings!$J$29,"Passed","Needs Improvement"))</t>
  </si>
  <si>
    <t xml:space="preserve">তৃতীয়!U7: =IF($P7="","",VLOOKUP($P7,Settings!$A$16:$E$22,5,TRUE))</t>
  </si>
  <si>
    <t xml:space="preserve">তৃতীয়!V7: =IF($D7="","",IF(COUNTA($G7:$N7)&gt;COUNT($G$4:$N$4),"Extra col—check",IF(COUNTA($G7:$N7)&lt;COUNT($G$4:$N$4),"Missing marks",IF(SUM($G7:$N7)&gt;SUM($G$4:$N$4),"Invalid total","OK"))))</t>
  </si>
  <si>
    <t xml:space="preserve">তৃতীয়!C8: =IF($D8="","",COUNTIF($P$6:$P$45,"&gt;"&amp;$P8)+1)</t>
  </si>
  <si>
    <t xml:space="preserve">তৃতীয়!O8: =IF(COUNTA($G8:$N8)=0,"",SUM($G8:$N8))</t>
  </si>
  <si>
    <t xml:space="preserve">তৃতীয়!P8: =IF($O8="","",ROUND($O8/SUM($G$4:$N$4)*100,2))</t>
  </si>
  <si>
    <t xml:space="preserve">তৃতীয়!Q8: =IF($P8="","",VLOOKUP($P8,Settings!$A$16:$C$22,3,TRUE))</t>
  </si>
  <si>
    <t xml:space="preserve">তৃতীয়!R8: =IF($P8="","",VLOOKUP($P8,Settings!$A$16:$B$22,2,TRUE))</t>
  </si>
  <si>
    <t xml:space="preserve">তৃতীয়!S8: =IF($P8="","",IF($P8&gt;=Settings!$J$29,"Passed","Needs Improvement"))</t>
  </si>
  <si>
    <t xml:space="preserve">তৃতীয়!U8: =IF($P8="","",VLOOKUP($P8,Settings!$A$16:$E$22,5,TRUE))</t>
  </si>
  <si>
    <t xml:space="preserve">তৃতীয়!V8: =IF($D8="","",IF(COUNTA($G8:$N8)&gt;COUNT($G$4:$N$4),"Extra col—check",IF(COUNTA($G8:$N8)&lt;COUNT($G$4:$N$4),"Missing marks",IF(SUM($G8:$N8)&gt;SUM($G$4:$N$4),"Invalid total","OK"))))</t>
  </si>
  <si>
    <t xml:space="preserve">তৃতীয়!C9: =IF($D9="","",COUNTIF($P$6:$P$45,"&gt;"&amp;$P9)+1)</t>
  </si>
  <si>
    <t xml:space="preserve">তৃতীয়!O9: =IF(COUNTA($G9:$N9)=0,"",SUM($G9:$N9))</t>
  </si>
  <si>
    <t xml:space="preserve">তৃতীয়!P9: =IF($O9="","",ROUND($O9/SUM($G$4:$N$4)*100,2))</t>
  </si>
  <si>
    <t xml:space="preserve">তৃতীয়!Q9: =IF($P9="","",VLOOKUP($P9,Settings!$A$16:$C$22,3,TRUE))</t>
  </si>
  <si>
    <t xml:space="preserve">তৃতীয়!R9: =IF($P9="","",VLOOKUP($P9,Settings!$A$16:$B$22,2,TRUE))</t>
  </si>
  <si>
    <t xml:space="preserve">তৃতীয়!S9: =IF($P9="","",IF($P9&gt;=Settings!$J$29,"Passed","Needs Improvement"))</t>
  </si>
  <si>
    <t xml:space="preserve">তৃতীয়!U9: =IF($P9="","",VLOOKUP($P9,Settings!$A$16:$E$22,5,TRUE))</t>
  </si>
  <si>
    <t xml:space="preserve">তৃতীয়!V9: =IF($D9="","",IF(COUNTA($G9:$N9)&gt;COUNT($G$4:$N$4),"Extra col—check",IF(COUNTA($G9:$N9)&lt;COUNT($G$4:$N$4),"Missing marks",IF(SUM($G9:$N9)&gt;SUM($G$4:$N$4),"Invalid total","OK"))))</t>
  </si>
  <si>
    <t xml:space="preserve">তৃতীয়!C10: =IF($D10="","",COUNTIF($P$6:$P$45,"&gt;"&amp;$P10)+1)</t>
  </si>
  <si>
    <t xml:space="preserve">তৃতীয়!O10: =IF(COUNTA($G10:$N10)=0,"",SUM($G10:$N10))</t>
  </si>
  <si>
    <t xml:space="preserve">তৃতীয়!P10: =IF($O10="","",ROUND($O10/SUM($G$4:$N$4)*100,2))</t>
  </si>
  <si>
    <t xml:space="preserve">তৃতীয়!Q10: =IF($P10="","",VLOOKUP($P10,Settings!$A$16:$C$22,3,TRUE))</t>
  </si>
  <si>
    <t xml:space="preserve">তৃতীয়!R10: =IF($P10="","",VLOOKUP($P10,Settings!$A$16:$B$22,2,TRUE))</t>
  </si>
  <si>
    <t xml:space="preserve">তৃতীয়!S10: =IF($P10="","",IF($P10&gt;=Settings!$J$29,"Passed","Needs Improvement"))</t>
  </si>
  <si>
    <t xml:space="preserve">তৃতীয়!U10: =IF($P10="","",VLOOKUP($P10,Settings!$A$16:$E$22,5,TRUE))</t>
  </si>
  <si>
    <t xml:space="preserve">তৃতীয়!V10: =IF($D10="","",IF(COUNTA($G10:$N10)&gt;COUNT($G$4:$N$4),"Extra col—check",IF(COUNTA($G10:$N10)&lt;COUNT($G$4:$N$4),"Missing marks",IF(SUM($G10:$N10)&gt;SUM($G$4:$N$4),"Invalid total","OK"))))</t>
  </si>
  <si>
    <t xml:space="preserve">তৃতীয়!C11: =IF($D11="","",COUNTIF($P$6:$P$45,"&gt;"&amp;$P11)+1)</t>
  </si>
  <si>
    <t xml:space="preserve">তৃতীয়!O11: =IF(COUNTA($G11:$N11)=0,"",SUM($G11:$N11))</t>
  </si>
  <si>
    <t xml:space="preserve">তৃতীয়!P11: =IF($O11="","",ROUND($O11/SUM($G$4:$N$4)*100,2))</t>
  </si>
  <si>
    <t xml:space="preserve">তৃতীয়!Q11: =IF($P11="","",VLOOKUP($P11,Settings!$A$16:$C$22,3,TRUE))</t>
  </si>
  <si>
    <t xml:space="preserve">তৃতীয়!R11: =IF($P11="","",VLOOKUP($P11,Settings!$A$16:$B$22,2,TRUE))</t>
  </si>
  <si>
    <t xml:space="preserve">তৃতীয়!S11: =IF($P11="","",IF($P11&gt;=Settings!$J$29,"Passed","Needs Improvement"))</t>
  </si>
  <si>
    <t xml:space="preserve">তৃতীয়!U11: =IF($P11="","",VLOOKUP($P11,Settings!$A$16:$E$22,5,TRUE))</t>
  </si>
  <si>
    <t xml:space="preserve">তৃতীয়!V11: =IF($D11="","",IF(COUNTA($G11:$N11)&gt;COUNT($G$4:$N$4),"Extra col—check",IF(COUNTA($G11:$N11)&lt;COUNT($G$4:$N$4),"Missing marks",IF(SUM($G11:$N11)&gt;SUM($G$4:$N$4),"Invalid total","OK"))))</t>
  </si>
  <si>
    <t xml:space="preserve">তৃতীয়!C12: =IF($D12="","",COUNTIF($P$6:$P$45,"&gt;"&amp;$P12)+1)</t>
  </si>
  <si>
    <t xml:space="preserve">তৃতীয়!O12: =IF(COUNTA($G12:$N12)=0,"",SUM($G12:$N12))</t>
  </si>
  <si>
    <t xml:space="preserve">তৃতীয়!P12: =IF($O12="","",ROUND($O12/SUM($G$4:$N$4)*100,2))</t>
  </si>
  <si>
    <t xml:space="preserve">তৃতীয়!Q12: =IF($P12="","",VLOOKUP($P12,Settings!$A$16:$C$22,3,TRUE))</t>
  </si>
  <si>
    <t xml:space="preserve">তৃতীয়!R12: =IF($P12="","",VLOOKUP($P12,Settings!$A$16:$B$22,2,TRUE))</t>
  </si>
  <si>
    <t xml:space="preserve">তৃতীয়!S12: =IF($P12="","",IF($P12&gt;=Settings!$J$29,"Passed","Needs Improvement"))</t>
  </si>
  <si>
    <t xml:space="preserve">তৃতীয়!U12: =IF($P12="","",VLOOKUP($P12,Settings!$A$16:$E$22,5,TRUE))</t>
  </si>
  <si>
    <t xml:space="preserve">তৃতীয়!V12: =IF($D12="","",IF(COUNTA($G12:$N12)&gt;COUNT($G$4:$N$4),"Extra col—check",IF(COUNTA($G12:$N12)&lt;COUNT($G$4:$N$4),"Missing marks",IF(SUM($G12:$N12)&gt;SUM($G$4:$N$4),"Invalid total","OK"))))</t>
  </si>
  <si>
    <t xml:space="preserve">তৃতীয়!C13: =IF($D13="","",COUNTIF($P$6:$P$45,"&gt;"&amp;$P13)+1)</t>
  </si>
  <si>
    <t xml:space="preserve">তৃতীয়!O13: =IF(COUNTA($G13:$N13)=0,"",SUM($G13:$N13))</t>
  </si>
  <si>
    <t xml:space="preserve">তৃতীয়!P13: =IF($O13="","",ROUND($O13/SUM($G$4:$N$4)*100,2))</t>
  </si>
  <si>
    <t xml:space="preserve">তৃতীয়!Q13: =IF($P13="","",VLOOKUP($P13,Settings!$A$16:$C$22,3,TRUE))</t>
  </si>
  <si>
    <t xml:space="preserve">তৃতীয়!R13: =IF($P13="","",VLOOKUP($P13,Settings!$A$16:$B$22,2,TRUE))</t>
  </si>
  <si>
    <t xml:space="preserve">তৃতীয়!S13: =IF($P13="","",IF($P13&gt;=Settings!$J$29,"Passed","Needs Improvement"))</t>
  </si>
  <si>
    <t xml:space="preserve">তৃতীয়!U13: =IF($P13="","",VLOOKUP($P13,Settings!$A$16:$E$22,5,TRUE))</t>
  </si>
  <si>
    <t xml:space="preserve">তৃতীয়!V13: =IF($D13="","",IF(COUNTA($G13:$N13)&gt;COUNT($G$4:$N$4),"Extra col—check",IF(COUNTA($G13:$N13)&lt;COUNT($G$4:$N$4),"Missing marks",IF(SUM($G13:$N13)&gt;SUM($G$4:$N$4),"Invalid total","OK"))))</t>
  </si>
  <si>
    <t xml:space="preserve">তৃতীয়!C14: =IF($D14="","",COUNTIF($P$6:$P$45,"&gt;"&amp;$P14)+1)</t>
  </si>
  <si>
    <t xml:space="preserve">তৃতীয়!O14: =IF(COUNTA($G14:$N14)=0,"",SUM($G14:$N14))</t>
  </si>
  <si>
    <t xml:space="preserve">তৃতীয়!P14: =IF($O14="","",ROUND($O14/SUM($G$4:$N$4)*100,2))</t>
  </si>
  <si>
    <t xml:space="preserve">তৃতীয়!Q14: =IF($P14="","",VLOOKUP($P14,Settings!$A$16:$C$22,3,TRUE))</t>
  </si>
  <si>
    <t xml:space="preserve">তৃতীয়!R14: =IF($P14="","",VLOOKUP($P14,Settings!$A$16:$B$22,2,TRUE))</t>
  </si>
  <si>
    <t xml:space="preserve">তৃতীয়!S14: =IF($P14="","",IF($P14&gt;=Settings!$J$29,"Passed","Needs Improvement"))</t>
  </si>
  <si>
    <t xml:space="preserve">তৃতীয়!U14: =IF($P14="","",VLOOKUP($P14,Settings!$A$16:$E$22,5,TRUE))</t>
  </si>
  <si>
    <t xml:space="preserve">তৃতীয়!V14: =IF($D14="","",IF(COUNTA($G14:$N14)&gt;COUNT($G$4:$N$4),"Extra col—check",IF(COUNTA($G14:$N14)&lt;COUNT($G$4:$N$4),"Missing marks",IF(SUM($G14:$N14)&gt;SUM($G$4:$N$4),"Invalid total","OK"))))</t>
  </si>
  <si>
    <t xml:space="preserve">তৃতীয়!C15: =IF($D15="","",COUNTIF($P$6:$P$45,"&gt;"&amp;$P15)+1)</t>
  </si>
  <si>
    <t xml:space="preserve">তৃতীয়!O15: =IF(COUNTA($G15:$N15)=0,"",SUM($G15:$N15))</t>
  </si>
  <si>
    <t xml:space="preserve">তৃতীয়!P15: =IF($O15="","",ROUND($O15/SUM($G$4:$N$4)*100,2))</t>
  </si>
  <si>
    <t xml:space="preserve">তৃতীয়!Q15: =IF($P15="","",VLOOKUP($P15,Settings!$A$16:$C$22,3,TRUE))</t>
  </si>
  <si>
    <t xml:space="preserve">তৃতীয়!R15: =IF($P15="","",VLOOKUP($P15,Settings!$A$16:$B$22,2,TRUE))</t>
  </si>
  <si>
    <t xml:space="preserve">তৃতীয়!S15: =IF($P15="","",IF($P15&gt;=Settings!$J$29,"Passed","Needs Improvement"))</t>
  </si>
  <si>
    <t xml:space="preserve">তৃতীয়!U15: =IF($P15="","",VLOOKUP($P15,Settings!$A$16:$E$22,5,TRUE))</t>
  </si>
  <si>
    <t xml:space="preserve">তৃতীয়!V15: =IF($D15="","",IF(COUNTA($G15:$N15)&gt;COUNT($G$4:$N$4),"Extra col—check",IF(COUNTA($G15:$N15)&lt;COUNT($G$4:$N$4),"Missing marks",IF(SUM($G15:$N15)&gt;SUM($G$4:$N$4),"Invalid total","OK"))))</t>
  </si>
  <si>
    <t xml:space="preserve">তৃতীয়!C16: =IF($D16="","",COUNTIF($P$6:$P$45,"&gt;"&amp;$P16)+1)</t>
  </si>
  <si>
    <t xml:space="preserve">তৃতীয়!O16: =IF(COUNTA($G16:$N16)=0,"",SUM($G16:$N16))</t>
  </si>
  <si>
    <t xml:space="preserve">তৃতীয়!P16: =IF($O16="","",ROUND($O16/SUM($G$4:$N$4)*100,2))</t>
  </si>
  <si>
    <t xml:space="preserve">তৃতীয়!Q16: =IF($P16="","",VLOOKUP($P16,Settings!$A$16:$C$22,3,TRUE))</t>
  </si>
  <si>
    <t xml:space="preserve">তৃতীয়!R16: =IF($P16="","",VLOOKUP($P16,Settings!$A$16:$B$22,2,TRUE))</t>
  </si>
  <si>
    <t xml:space="preserve">তৃতীয়!S16: =IF($P16="","",IF($P16&gt;=Settings!$J$29,"Passed","Needs Improvement"))</t>
  </si>
  <si>
    <t xml:space="preserve">তৃতীয়!U16: =IF($P16="","",VLOOKUP($P16,Settings!$A$16:$E$22,5,TRUE))</t>
  </si>
  <si>
    <t xml:space="preserve">তৃতীয়!V16: =IF($D16="","",IF(COUNTA($G16:$N16)&gt;COUNT($G$4:$N$4),"Extra col—check",IF(COUNTA($G16:$N16)&lt;COUNT($G$4:$N$4),"Missing marks",IF(SUM($G16:$N16)&gt;SUM($G$4:$N$4),"Invalid total","OK"))))</t>
  </si>
  <si>
    <t xml:space="preserve">তৃতীয়!C17: =IF($D17="","",COUNTIF($P$6:$P$45,"&gt;"&amp;$P17)+1)</t>
  </si>
  <si>
    <t xml:space="preserve">তৃতীয়!O17: =IF(COUNTA($G17:$N17)=0,"",SUM($G17:$N17))</t>
  </si>
  <si>
    <t xml:space="preserve">তৃতীয়!P17: =IF($O17="","",ROUND($O17/SUM($G$4:$N$4)*100,2))</t>
  </si>
  <si>
    <t xml:space="preserve">তৃতীয়!Q17: =IF($P17="","",VLOOKUP($P17,Settings!$A$16:$C$22,3,TRUE))</t>
  </si>
  <si>
    <t xml:space="preserve">তৃতীয়!R17: =IF($P17="","",VLOOKUP($P17,Settings!$A$16:$B$22,2,TRUE))</t>
  </si>
  <si>
    <t xml:space="preserve">তৃতীয়!S17: =IF($P17="","",IF($P17&gt;=Settings!$J$29,"Passed","Needs Improvement"))</t>
  </si>
  <si>
    <t xml:space="preserve">তৃতীয়!U17: =IF($P17="","",VLOOKUP($P17,Settings!$A$16:$E$22,5,TRUE))</t>
  </si>
  <si>
    <t xml:space="preserve">তৃতীয়!V17: =IF($D17="","",IF(COUNTA($G17:$N17)&gt;COUNT($G$4:$N$4),"Extra col—check",IF(COUNTA($G17:$N17)&lt;COUNT($G$4:$N$4),"Missing marks",IF(SUM($G17:$N17)&gt;SUM($G$4:$N$4),"Invalid total","OK"))))</t>
  </si>
  <si>
    <t xml:space="preserve">তৃতীয়!C18: =IF($D18="","",COUNTIF($P$6:$P$45,"&gt;"&amp;$P18)+1)</t>
  </si>
  <si>
    <t xml:space="preserve">তৃতীয়!O18: =IF(COUNTA($G18:$N18)=0,"",SUM($G18:$N18))</t>
  </si>
  <si>
    <t xml:space="preserve">তৃতীয়!P18: =IF($O18="","",ROUND($O18/SUM($G$4:$N$4)*100,2))</t>
  </si>
  <si>
    <t xml:space="preserve">তৃতীয়!Q18: =IF($P18="","",VLOOKUP($P18,Settings!$A$16:$C$22,3,TRUE))</t>
  </si>
  <si>
    <t xml:space="preserve">তৃতীয়!R18: =IF($P18="","",VLOOKUP($P18,Settings!$A$16:$B$22,2,TRUE))</t>
  </si>
  <si>
    <t xml:space="preserve">তৃতীয়!S18: =IF($P18="","",IF($P18&gt;=Settings!$J$29,"Passed","Needs Improvement"))</t>
  </si>
  <si>
    <t xml:space="preserve">তৃতীয়!U18: =IF($P18="","",VLOOKUP($P18,Settings!$A$16:$E$22,5,TRUE))</t>
  </si>
  <si>
    <t xml:space="preserve">তৃতীয়!V18: =IF($D18="","",IF(COUNTA($G18:$N18)&gt;COUNT($G$4:$N$4),"Extra col—check",IF(COUNTA($G18:$N18)&lt;COUNT($G$4:$N$4),"Missing marks",IF(SUM($G18:$N18)&gt;SUM($G$4:$N$4),"Invalid total","OK"))))</t>
  </si>
  <si>
    <t xml:space="preserve">তৃতীয়!C19: =IF($D19="","",COUNTIF($P$6:$P$45,"&gt;"&amp;$P19)+1)</t>
  </si>
  <si>
    <t xml:space="preserve">তৃতীয়!O19: =IF(COUNTA($G19:$N19)=0,"",SUM($G19:$N19))</t>
  </si>
  <si>
    <t xml:space="preserve">তৃতীয়!P19: =IF($O19="","",ROUND($O19/SUM($G$4:$N$4)*100,2))</t>
  </si>
  <si>
    <t xml:space="preserve">তৃতীয়!Q19: =IF($P19="","",VLOOKUP($P19,Settings!$A$16:$C$22,3,TRUE))</t>
  </si>
  <si>
    <t xml:space="preserve">তৃতীয়!R19: =IF($P19="","",VLOOKUP($P19,Settings!$A$16:$B$22,2,TRUE))</t>
  </si>
  <si>
    <t xml:space="preserve">তৃতীয়!S19: =IF($P19="","",IF($P19&gt;=Settings!$J$29,"Passed","Needs Improvement"))</t>
  </si>
  <si>
    <t xml:space="preserve">তৃতীয়!U19: =IF($P19="","",VLOOKUP($P19,Settings!$A$16:$E$22,5,TRUE))</t>
  </si>
  <si>
    <t xml:space="preserve">তৃতীয়!V19: =IF($D19="","",IF(COUNTA($G19:$N19)&gt;COUNT($G$4:$N$4),"Extra col—check",IF(COUNTA($G19:$N19)&lt;COUNT($G$4:$N$4),"Missing marks",IF(SUM($G19:$N19)&gt;SUM($G$4:$N$4),"Invalid total","OK"))))</t>
  </si>
  <si>
    <t xml:space="preserve">তৃতীয়!C20: =IF($D20="","",COUNTIF($P$6:$P$45,"&gt;"&amp;$P20)+1)</t>
  </si>
  <si>
    <t xml:space="preserve">তৃতীয়!O20: =IF(COUNTA($G20:$N20)=0,"",SUM($G20:$N20))</t>
  </si>
  <si>
    <t xml:space="preserve">তৃতীয়!P20: =IF($O20="","",ROUND($O20/SUM($G$4:$N$4)*100,2))</t>
  </si>
  <si>
    <t xml:space="preserve">তৃতীয়!Q20: =IF($P20="","",VLOOKUP($P20,Settings!$A$16:$C$22,3,TRUE))</t>
  </si>
  <si>
    <t xml:space="preserve">তৃতীয়!R20: =IF($P20="","",VLOOKUP($P20,Settings!$A$16:$B$22,2,TRUE))</t>
  </si>
  <si>
    <t xml:space="preserve">তৃতীয়!S20: =IF($P20="","",IF($P20&gt;=Settings!$J$29,"Passed","Needs Improvement"))</t>
  </si>
  <si>
    <t xml:space="preserve">তৃতীয়!U20: =IF($P20="","",VLOOKUP($P20,Settings!$A$16:$E$22,5,TRUE))</t>
  </si>
  <si>
    <t xml:space="preserve">তৃতীয়!V20: =IF($D20="","",IF(COUNTA($G20:$N20)&gt;COUNT($G$4:$N$4),"Extra col—check",IF(COUNTA($G20:$N20)&lt;COUNT($G$4:$N$4),"Missing marks",IF(SUM($G20:$N20)&gt;SUM($G$4:$N$4),"Invalid total","OK"))))</t>
  </si>
  <si>
    <t xml:space="preserve">তৃতীয়!C21: =IF($D21="","",COUNTIF($P$6:$P$45,"&gt;"&amp;$P21)+1)</t>
  </si>
  <si>
    <t xml:space="preserve">তৃতীয়!O21: =IF(COUNTA($G21:$N21)=0,"",SUM($G21:$N21))</t>
  </si>
  <si>
    <t xml:space="preserve">তৃতীয়!P21: =IF($O21="","",ROUND($O21/SUM($G$4:$N$4)*100,2))</t>
  </si>
  <si>
    <t xml:space="preserve">তৃতীয়!Q21: =IF($P21="","",VLOOKUP($P21,Settings!$A$16:$C$22,3,TRUE))</t>
  </si>
  <si>
    <t xml:space="preserve">তৃতীয়!R21: =IF($P21="","",VLOOKUP($P21,Settings!$A$16:$B$22,2,TRUE))</t>
  </si>
  <si>
    <t xml:space="preserve">তৃতীয়!S21: =IF($P21="","",IF($P21&gt;=Settings!$J$29,"Passed","Needs Improvement"))</t>
  </si>
  <si>
    <t xml:space="preserve">তৃতীয়!U21: =IF($P21="","",VLOOKUP($P21,Settings!$A$16:$E$22,5,TRUE))</t>
  </si>
  <si>
    <t xml:space="preserve">তৃতীয়!V21: =IF($D21="","",IF(COUNTA($G21:$N21)&gt;COUNT($G$4:$N$4),"Extra col—check",IF(COUNTA($G21:$N21)&lt;COUNT($G$4:$N$4),"Missing marks",IF(SUM($G21:$N21)&gt;SUM($G$4:$N$4),"Invalid total","OK"))))</t>
  </si>
  <si>
    <t xml:space="preserve">তৃতীয়!C22: =IF($D22="","",COUNTIF($P$6:$P$45,"&gt;"&amp;$P22)+1)</t>
  </si>
  <si>
    <t xml:space="preserve">তৃতীয়!O22: =IF(COUNTA($G22:$N22)=0,"",SUM($G22:$N22))</t>
  </si>
  <si>
    <t xml:space="preserve">তৃতীয়!P22: =IF($O22="","",ROUND($O22/SUM($G$4:$N$4)*100,2))</t>
  </si>
  <si>
    <t xml:space="preserve">তৃতীয়!Q22: =IF($P22="","",VLOOKUP($P22,Settings!$A$16:$C$22,3,TRUE))</t>
  </si>
  <si>
    <t xml:space="preserve">তৃতীয়!R22: =IF($P22="","",VLOOKUP($P22,Settings!$A$16:$B$22,2,TRUE))</t>
  </si>
  <si>
    <t xml:space="preserve">তৃতীয়!S22: =IF($P22="","",IF($P22&gt;=Settings!$J$29,"Passed","Needs Improvement"))</t>
  </si>
  <si>
    <t xml:space="preserve">তৃতীয়!U22: =IF($P22="","",VLOOKUP($P22,Settings!$A$16:$E$22,5,TRUE))</t>
  </si>
  <si>
    <t xml:space="preserve">তৃতীয়!V22: =IF($D22="","",IF(COUNTA($G22:$N22)&gt;COUNT($G$4:$N$4),"Extra col—check",IF(COUNTA($G22:$N22)&lt;COUNT($G$4:$N$4),"Missing marks",IF(SUM($G22:$N22)&gt;SUM($G$4:$N$4),"Invalid total","OK"))))</t>
  </si>
  <si>
    <t xml:space="preserve">তৃতীয়!C23: =IF($D23="","",COUNTIF($P$6:$P$45,"&gt;"&amp;$P23)+1)</t>
  </si>
  <si>
    <t xml:space="preserve">তৃতীয়!O23: =IF(COUNTA($G23:$N23)=0,"",SUM($G23:$N23))</t>
  </si>
  <si>
    <t xml:space="preserve">তৃতীয়!P23: =IF($O23="","",ROUND($O23/SUM($G$4:$N$4)*100,2))</t>
  </si>
  <si>
    <t xml:space="preserve">তৃতীয়!Q23: =IF($P23="","",VLOOKUP($P23,Settings!$A$16:$C$22,3,TRUE))</t>
  </si>
  <si>
    <t xml:space="preserve">তৃতীয়!R23: =IF($P23="","",VLOOKUP($P23,Settings!$A$16:$B$22,2,TRUE))</t>
  </si>
  <si>
    <t xml:space="preserve">তৃতীয়!S23: =IF($P23="","",IF($P23&gt;=Settings!$J$29,"Passed","Needs Improvement"))</t>
  </si>
  <si>
    <t xml:space="preserve">তৃতীয়!U23: =IF($P23="","",VLOOKUP($P23,Settings!$A$16:$E$22,5,TRUE))</t>
  </si>
  <si>
    <t xml:space="preserve">তৃতীয়!V23: =IF($D23="","",IF(COUNTA($G23:$N23)&gt;COUNT($G$4:$N$4),"Extra col—check",IF(COUNTA($G23:$N23)&lt;COUNT($G$4:$N$4),"Missing marks",IF(SUM($G23:$N23)&gt;SUM($G$4:$N$4),"Invalid total","OK"))))</t>
  </si>
  <si>
    <t xml:space="preserve">তৃতীয়!C24: =IF($D24="","",COUNTIF($P$6:$P$45,"&gt;"&amp;$P24)+1)</t>
  </si>
  <si>
    <t xml:space="preserve">তৃতীয়!O24: =IF(COUNTA($G24:$N24)=0,"",SUM($G24:$N24))</t>
  </si>
  <si>
    <t xml:space="preserve">তৃতীয়!P24: =IF($O24="","",ROUND($O24/SUM($G$4:$N$4)*100,2))</t>
  </si>
  <si>
    <t xml:space="preserve">তৃতীয়!Q24: =IF($P24="","",VLOOKUP($P24,Settings!$A$16:$C$22,3,TRUE))</t>
  </si>
  <si>
    <t xml:space="preserve">তৃতীয়!R24: =IF($P24="","",VLOOKUP($P24,Settings!$A$16:$B$22,2,TRUE))</t>
  </si>
  <si>
    <t xml:space="preserve">তৃতীয়!S24: =IF($P24="","",IF($P24&gt;=Settings!$J$29,"Passed","Needs Improvement"))</t>
  </si>
  <si>
    <t xml:space="preserve">তৃতীয়!U24: =IF($P24="","",VLOOKUP($P24,Settings!$A$16:$E$22,5,TRUE))</t>
  </si>
  <si>
    <t xml:space="preserve">তৃতীয়!V24: =IF($D24="","",IF(COUNTA($G24:$N24)&gt;COUNT($G$4:$N$4),"Extra col—check",IF(COUNTA($G24:$N24)&lt;COUNT($G$4:$N$4),"Missing marks",IF(SUM($G24:$N24)&gt;SUM($G$4:$N$4),"Invalid total","OK"))))</t>
  </si>
  <si>
    <t xml:space="preserve">তৃতীয়!C25: =IF($D25="","",COUNTIF($P$6:$P$45,"&gt;"&amp;$P25)+1)</t>
  </si>
  <si>
    <t xml:space="preserve">তৃতীয়!O25: =IF(COUNTA($G25:$N25)=0,"",SUM($G25:$N25))</t>
  </si>
  <si>
    <t xml:space="preserve">তৃতীয়!P25: =IF($O25="","",ROUND($O25/SUM($G$4:$N$4)*100,2))</t>
  </si>
  <si>
    <t xml:space="preserve">তৃতীয়!Q25: =IF($P25="","",VLOOKUP($P25,Settings!$A$16:$C$22,3,TRUE))</t>
  </si>
  <si>
    <t xml:space="preserve">তৃতীয়!R25: =IF($P25="","",VLOOKUP($P25,Settings!$A$16:$B$22,2,TRUE))</t>
  </si>
  <si>
    <t xml:space="preserve">তৃতীয়!S25: =IF($P25="","",IF($P25&gt;=Settings!$J$29,"Passed","Needs Improvement"))</t>
  </si>
  <si>
    <t xml:space="preserve">তৃতীয়!U25: =IF($P25="","",VLOOKUP($P25,Settings!$A$16:$E$22,5,TRUE))</t>
  </si>
  <si>
    <t xml:space="preserve">তৃতীয়!V25: =IF($D25="","",IF(COUNTA($G25:$N25)&gt;COUNT($G$4:$N$4),"Extra col—check",IF(COUNTA($G25:$N25)&lt;COUNT($G$4:$N$4),"Missing marks",IF(SUM($G25:$N25)&gt;SUM($G$4:$N$4),"Invalid total","OK"))))</t>
  </si>
  <si>
    <t xml:space="preserve">তৃতীয়!C26: =IF($D26="","",COUNTIF($P$6:$P$45,"&gt;"&amp;$P26)+1)</t>
  </si>
  <si>
    <t xml:space="preserve">তৃতীয়!O26: =IF(COUNTA($G26:$N26)=0,"",SUM($G26:$N26))</t>
  </si>
  <si>
    <t xml:space="preserve">তৃতীয়!P26: =IF($O26="","",ROUND($O26/SUM($G$4:$N$4)*100,2))</t>
  </si>
  <si>
    <t xml:space="preserve">তৃতীয়!Q26: =IF($P26="","",VLOOKUP($P26,Settings!$A$16:$C$22,3,TRUE))</t>
  </si>
  <si>
    <t xml:space="preserve">তৃতীয়!R26: =IF($P26="","",VLOOKUP($P26,Settings!$A$16:$B$22,2,TRUE))</t>
  </si>
  <si>
    <t xml:space="preserve">তৃতীয়!S26: =IF($P26="","",IF($P26&gt;=Settings!$J$29,"Passed","Needs Improvement"))</t>
  </si>
  <si>
    <t xml:space="preserve">তৃতীয়!U26: =IF($P26="","",VLOOKUP($P26,Settings!$A$16:$E$22,5,TRUE))</t>
  </si>
  <si>
    <t xml:space="preserve">তৃতীয়!V26: =IF($D26="","",IF(COUNTA($G26:$N26)&gt;COUNT($G$4:$N$4),"Extra col—check",IF(COUNTA($G26:$N26)&lt;COUNT($G$4:$N$4),"Missing marks",IF(SUM($G26:$N26)&gt;SUM($G$4:$N$4),"Invalid total","OK"))))</t>
  </si>
  <si>
    <t xml:space="preserve">তৃতীয়!C27: =IF($D27="","",COUNTIF($P$6:$P$45,"&gt;"&amp;$P27)+1)</t>
  </si>
  <si>
    <t xml:space="preserve">তৃতীয়!O27: =IF(COUNTA($G27:$N27)=0,"",SUM($G27:$N27))</t>
  </si>
  <si>
    <t xml:space="preserve">তৃতীয়!P27: =IF($O27="","",ROUND($O27/SUM($G$4:$N$4)*100,2))</t>
  </si>
  <si>
    <t xml:space="preserve">তৃতীয়!Q27: =IF($P27="","",VLOOKUP($P27,Settings!$A$16:$C$22,3,TRUE))</t>
  </si>
  <si>
    <t xml:space="preserve">তৃতীয়!R27: =IF($P27="","",VLOOKUP($P27,Settings!$A$16:$B$22,2,TRUE))</t>
  </si>
  <si>
    <t xml:space="preserve">তৃতীয়!S27: =IF($P27="","",IF($P27&gt;=Settings!$J$29,"Passed","Needs Improvement"))</t>
  </si>
  <si>
    <t xml:space="preserve">তৃতীয়!U27: =IF($P27="","",VLOOKUP($P27,Settings!$A$16:$E$22,5,TRUE))</t>
  </si>
  <si>
    <t xml:space="preserve">তৃতীয়!V27: =IF($D27="","",IF(COUNTA($G27:$N27)&gt;COUNT($G$4:$N$4),"Extra col—check",IF(COUNTA($G27:$N27)&lt;COUNT($G$4:$N$4),"Missing marks",IF(SUM($G27:$N27)&gt;SUM($G$4:$N$4),"Invalid total","OK"))))</t>
  </si>
  <si>
    <t xml:space="preserve">তৃতীয়!C28: =IF($D28="","",COUNTIF($P$6:$P$45,"&gt;"&amp;$P28)+1)</t>
  </si>
  <si>
    <t xml:space="preserve">তৃতীয়!O28: =IF(COUNTA($G28:$N28)=0,"",SUM($G28:$N28))</t>
  </si>
  <si>
    <t xml:space="preserve">তৃতীয়!P28: =IF($O28="","",ROUND($O28/SUM($G$4:$N$4)*100,2))</t>
  </si>
  <si>
    <t xml:space="preserve">তৃতীয়!Q28: =IF($P28="","",VLOOKUP($P28,Settings!$A$16:$C$22,3,TRUE))</t>
  </si>
  <si>
    <t xml:space="preserve">তৃতীয়!R28: =IF($P28="","",VLOOKUP($P28,Settings!$A$16:$B$22,2,TRUE))</t>
  </si>
  <si>
    <t xml:space="preserve">তৃতীয়!S28: =IF($P28="","",IF($P28&gt;=Settings!$J$29,"Passed","Needs Improvement"))</t>
  </si>
  <si>
    <t xml:space="preserve">তৃতীয়!U28: =IF($P28="","",VLOOKUP($P28,Settings!$A$16:$E$22,5,TRUE))</t>
  </si>
  <si>
    <t xml:space="preserve">তৃতীয়!V28: =IF($D28="","",IF(COUNTA($G28:$N28)&gt;COUNT($G$4:$N$4),"Extra col—check",IF(COUNTA($G28:$N28)&lt;COUNT($G$4:$N$4),"Missing marks",IF(SUM($G28:$N28)&gt;SUM($G$4:$N$4),"Invalid total","OK"))))</t>
  </si>
  <si>
    <t xml:space="preserve">তৃতীয়!C29: =IF($D29="","",COUNTIF($P$6:$P$45,"&gt;"&amp;$P29)+1)</t>
  </si>
  <si>
    <t xml:space="preserve">তৃতীয়!O29: =IF(COUNTA($G29:$N29)=0,"",SUM($G29:$N29))</t>
  </si>
  <si>
    <t xml:space="preserve">তৃতীয়!P29: =IF($O29="","",ROUND($O29/SUM($G$4:$N$4)*100,2))</t>
  </si>
  <si>
    <t xml:space="preserve">তৃতীয়!Q29: =IF($P29="","",VLOOKUP($P29,Settings!$A$16:$C$22,3,TRUE))</t>
  </si>
  <si>
    <t xml:space="preserve">তৃতীয়!R29: =IF($P29="","",VLOOKUP($P29,Settings!$A$16:$B$22,2,TRUE))</t>
  </si>
  <si>
    <t xml:space="preserve">তৃতীয়!S29: =IF($P29="","",IF($P29&gt;=Settings!$J$29,"Passed","Needs Improvement"))</t>
  </si>
  <si>
    <t xml:space="preserve">তৃতীয়!U29: =IF($P29="","",VLOOKUP($P29,Settings!$A$16:$E$22,5,TRUE))</t>
  </si>
  <si>
    <t xml:space="preserve">তৃতীয়!V29: =IF($D29="","",IF(COUNTA($G29:$N29)&gt;COUNT($G$4:$N$4),"Extra col—check",IF(COUNTA($G29:$N29)&lt;COUNT($G$4:$N$4),"Missing marks",IF(SUM($G29:$N29)&gt;SUM($G$4:$N$4),"Invalid total","OK"))))</t>
  </si>
  <si>
    <t xml:space="preserve">তৃতীয়!C30: =IF($D30="","",COUNTIF($P$6:$P$45,"&gt;"&amp;$P30)+1)</t>
  </si>
  <si>
    <t xml:space="preserve">তৃতীয়!O30: =IF(COUNTA($G30:$N30)=0,"",SUM($G30:$N30))</t>
  </si>
  <si>
    <t xml:space="preserve">তৃতীয়!P30: =IF($O30="","",ROUND($O30/SUM($G$4:$N$4)*100,2))</t>
  </si>
  <si>
    <t xml:space="preserve">তৃতীয়!Q30: =IF($P30="","",VLOOKUP($P30,Settings!$A$16:$C$22,3,TRUE))</t>
  </si>
  <si>
    <t xml:space="preserve">তৃতীয়!R30: =IF($P30="","",VLOOKUP($P30,Settings!$A$16:$B$22,2,TRUE))</t>
  </si>
  <si>
    <t xml:space="preserve">তৃতীয়!S30: =IF($P30="","",IF($P30&gt;=Settings!$J$29,"Passed","Needs Improvement"))</t>
  </si>
  <si>
    <t xml:space="preserve">তৃতীয়!U30: =IF($P30="","",VLOOKUP($P30,Settings!$A$16:$E$22,5,TRUE))</t>
  </si>
  <si>
    <t xml:space="preserve">তৃতীয়!V30: =IF($D30="","",IF(COUNTA($G30:$N30)&gt;COUNT($G$4:$N$4),"Extra col—check",IF(COUNTA($G30:$N30)&lt;COUNT($G$4:$N$4),"Missing marks",IF(SUM($G30:$N30)&gt;SUM($G$4:$N$4),"Invalid total","OK"))))</t>
  </si>
  <si>
    <t xml:space="preserve">তৃতীয়!C31: =IF($D31="","",COUNTIF($P$6:$P$45,"&gt;"&amp;$P31)+1)</t>
  </si>
  <si>
    <t xml:space="preserve">তৃতীয়!O31: =IF(COUNTA($G31:$N31)=0,"",SUM($G31:$N31))</t>
  </si>
  <si>
    <t xml:space="preserve">তৃতীয়!P31: =IF($O31="","",ROUND($O31/SUM($G$4:$N$4)*100,2))</t>
  </si>
  <si>
    <t xml:space="preserve">তৃতীয়!Q31: =IF($P31="","",VLOOKUP($P31,Settings!$A$16:$C$22,3,TRUE))</t>
  </si>
  <si>
    <t xml:space="preserve">তৃতীয়!R31: =IF($P31="","",VLOOKUP($P31,Settings!$A$16:$B$22,2,TRUE))</t>
  </si>
  <si>
    <t xml:space="preserve">তৃতীয়!S31: =IF($P31="","",IF($P31&gt;=Settings!$J$29,"Passed","Needs Improvement"))</t>
  </si>
  <si>
    <t xml:space="preserve">তৃতীয়!U31: =IF($P31="","",VLOOKUP($P31,Settings!$A$16:$E$22,5,TRUE))</t>
  </si>
  <si>
    <t xml:space="preserve">তৃতীয়!V31: =IF($D31="","",IF(COUNTA($G31:$N31)&gt;COUNT($G$4:$N$4),"Extra col—check",IF(COUNTA($G31:$N31)&lt;COUNT($G$4:$N$4),"Missing marks",IF(SUM($G31:$N31)&gt;SUM($G$4:$N$4),"Invalid total","OK"))))</t>
  </si>
  <si>
    <t xml:space="preserve">তৃতীয়!C32: =IF($D32="","",COUNTIF($P$6:$P$45,"&gt;"&amp;$P32)+1)</t>
  </si>
  <si>
    <t xml:space="preserve">তৃতীয়!O32: =IF(COUNTA($G32:$N32)=0,"",SUM($G32:$N32))</t>
  </si>
  <si>
    <t xml:space="preserve">তৃতীয়!P32: =IF($O32="","",ROUND($O32/SUM($G$4:$N$4)*100,2))</t>
  </si>
  <si>
    <t xml:space="preserve">তৃতীয়!Q32: =IF($P32="","",VLOOKUP($P32,Settings!$A$16:$C$22,3,TRUE))</t>
  </si>
  <si>
    <t xml:space="preserve">তৃতীয়!R32: =IF($P32="","",VLOOKUP($P32,Settings!$A$16:$B$22,2,TRUE))</t>
  </si>
  <si>
    <t xml:space="preserve">তৃতীয়!S32: =IF($P32="","",IF($P32&gt;=Settings!$J$29,"Passed","Needs Improvement"))</t>
  </si>
  <si>
    <t xml:space="preserve">তৃতীয়!U32: =IF($P32="","",VLOOKUP($P32,Settings!$A$16:$E$22,5,TRUE))</t>
  </si>
  <si>
    <t xml:space="preserve">তৃতীয়!V32: =IF($D32="","",IF(COUNTA($G32:$N32)&gt;COUNT($G$4:$N$4),"Extra col—check",IF(COUNTA($G32:$N32)&lt;COUNT($G$4:$N$4),"Missing marks",IF(SUM($G32:$N32)&gt;SUM($G$4:$N$4),"Invalid total","OK"))))</t>
  </si>
  <si>
    <t xml:space="preserve">তৃতীয়!C33: =IF($D33="","",COUNTIF($P$6:$P$45,"&gt;"&amp;$P33)+1)</t>
  </si>
  <si>
    <t xml:space="preserve">তৃতীয়!O33: =IF(COUNTA($G33:$N33)=0,"",SUM($G33:$N33))</t>
  </si>
  <si>
    <t xml:space="preserve">তৃতীয়!P33: =IF($O33="","",ROUND($O33/SUM($G$4:$N$4)*100,2))</t>
  </si>
  <si>
    <t xml:space="preserve">তৃতীয়!Q33: =IF($P33="","",VLOOKUP($P33,Settings!$A$16:$C$22,3,TRUE))</t>
  </si>
  <si>
    <t xml:space="preserve">তৃতীয়!R33: =IF($P33="","",VLOOKUP($P33,Settings!$A$16:$B$22,2,TRUE))</t>
  </si>
  <si>
    <t xml:space="preserve">তৃতীয়!S33: =IF($P33="","",IF($P33&gt;=Settings!$J$29,"Passed","Needs Improvement"))</t>
  </si>
  <si>
    <t xml:space="preserve">তৃতীয়!U33: =IF($P33="","",VLOOKUP($P33,Settings!$A$16:$E$22,5,TRUE))</t>
  </si>
  <si>
    <t xml:space="preserve">তৃতীয়!V33: =IF($D33="","",IF(COUNTA($G33:$N33)&gt;COUNT($G$4:$N$4),"Extra col—check",IF(COUNTA($G33:$N33)&lt;COUNT($G$4:$N$4),"Missing marks",IF(SUM($G33:$N33)&gt;SUM($G$4:$N$4),"Invalid total","OK"))))</t>
  </si>
  <si>
    <t xml:space="preserve">তৃতীয়!C34: =IF($D34="","",COUNTIF($P$6:$P$45,"&gt;"&amp;$P34)+1)</t>
  </si>
  <si>
    <t xml:space="preserve">তৃতীয়!O34: =IF(COUNTA($G34:$N34)=0,"",SUM($G34:$N34))</t>
  </si>
  <si>
    <t xml:space="preserve">তৃতীয়!P34: =IF($O34="","",ROUND($O34/SUM($G$4:$N$4)*100,2))</t>
  </si>
  <si>
    <t xml:space="preserve">তৃতীয়!Q34: =IF($P34="","",VLOOKUP($P34,Settings!$A$16:$C$22,3,TRUE))</t>
  </si>
  <si>
    <t xml:space="preserve">তৃতীয়!R34: =IF($P34="","",VLOOKUP($P34,Settings!$A$16:$B$22,2,TRUE))</t>
  </si>
  <si>
    <t xml:space="preserve">তৃতীয়!S34: =IF($P34="","",IF($P34&gt;=Settings!$J$29,"Passed","Needs Improvement"))</t>
  </si>
  <si>
    <t xml:space="preserve">তৃতীয়!U34: =IF($P34="","",VLOOKUP($P34,Settings!$A$16:$E$22,5,TRUE))</t>
  </si>
  <si>
    <t xml:space="preserve">তৃতীয়!V34: =IF($D34="","",IF(COUNTA($G34:$N34)&gt;COUNT($G$4:$N$4),"Extra col—check",IF(COUNTA($G34:$N34)&lt;COUNT($G$4:$N$4),"Missing marks",IF(SUM($G34:$N34)&gt;SUM($G$4:$N$4),"Invalid total","OK"))))</t>
  </si>
  <si>
    <t xml:space="preserve">তৃতীয়!C35: =IF($D35="","",COUNTIF($P$6:$P$45,"&gt;"&amp;$P35)+1)</t>
  </si>
  <si>
    <t xml:space="preserve">তৃতীয়!O35: =IF(COUNTA($G35:$N35)=0,"",SUM($G35:$N35))</t>
  </si>
  <si>
    <t xml:space="preserve">তৃতীয়!P35: =IF($O35="","",ROUND($O35/SUM($G$4:$N$4)*100,2))</t>
  </si>
  <si>
    <t xml:space="preserve">তৃতীয়!Q35: =IF($P35="","",VLOOKUP($P35,Settings!$A$16:$C$22,3,TRUE))</t>
  </si>
  <si>
    <t xml:space="preserve">তৃতীয়!R35: =IF($P35="","",VLOOKUP($P35,Settings!$A$16:$B$22,2,TRUE))</t>
  </si>
  <si>
    <t xml:space="preserve">তৃতীয়!S35: =IF($P35="","",IF($P35&gt;=Settings!$J$29,"Passed","Needs Improvement"))</t>
  </si>
  <si>
    <t xml:space="preserve">তৃতীয়!U35: =IF($P35="","",VLOOKUP($P35,Settings!$A$16:$E$22,5,TRUE))</t>
  </si>
  <si>
    <t xml:space="preserve">তৃতীয়!V35: =IF($D35="","",IF(COUNTA($G35:$N35)&gt;COUNT($G$4:$N$4),"Extra col—check",IF(COUNTA($G35:$N35)&lt;COUNT($G$4:$N$4),"Missing marks",IF(SUM($G35:$N35)&gt;SUM($G$4:$N$4),"Invalid total","OK"))))</t>
  </si>
  <si>
    <t xml:space="preserve">তৃতীয়!C36: =IF($D36="","",COUNTIF($P$6:$P$45,"&gt;"&amp;$P36)+1)</t>
  </si>
  <si>
    <t xml:space="preserve">তৃতীয়!O36: =IF(COUNTA($G36:$N36)=0,"",SUM($G36:$N36))</t>
  </si>
  <si>
    <t xml:space="preserve">তৃতীয়!P36: =IF($O36="","",ROUND($O36/SUM($G$4:$N$4)*100,2))</t>
  </si>
  <si>
    <t xml:space="preserve">তৃতীয়!Q36: =IF($P36="","",VLOOKUP($P36,Settings!$A$16:$C$22,3,TRUE))</t>
  </si>
  <si>
    <t xml:space="preserve">তৃতীয়!R36: =IF($P36="","",VLOOKUP($P36,Settings!$A$16:$B$22,2,TRUE))</t>
  </si>
  <si>
    <t xml:space="preserve">তৃতীয়!S36: =IF($P36="","",IF($P36&gt;=Settings!$J$29,"Passed","Needs Improvement"))</t>
  </si>
  <si>
    <t xml:space="preserve">তৃতীয়!U36: =IF($P36="","",VLOOKUP($P36,Settings!$A$16:$E$22,5,TRUE))</t>
  </si>
  <si>
    <t xml:space="preserve">তৃতীয়!V36: =IF($D36="","",IF(COUNTA($G36:$N36)&gt;COUNT($G$4:$N$4),"Extra col—check",IF(COUNTA($G36:$N36)&lt;COUNT($G$4:$N$4),"Missing marks",IF(SUM($G36:$N36)&gt;SUM($G$4:$N$4),"Invalid total","OK"))))</t>
  </si>
  <si>
    <t xml:space="preserve">তৃতীয়!C37: =IF($D37="","",COUNTIF($P$6:$P$45,"&gt;"&amp;$P37)+1)</t>
  </si>
  <si>
    <t xml:space="preserve">তৃতীয়!O37: =IF(COUNTA($G37:$N37)=0,"",SUM($G37:$N37))</t>
  </si>
  <si>
    <t xml:space="preserve">তৃতীয়!P37: =IF($O37="","",ROUND($O37/SUM($G$4:$N$4)*100,2))</t>
  </si>
  <si>
    <t xml:space="preserve">তৃতীয়!Q37: =IF($P37="","",VLOOKUP($P37,Settings!$A$16:$C$22,3,TRUE))</t>
  </si>
  <si>
    <t xml:space="preserve">তৃতীয়!R37: =IF($P37="","",VLOOKUP($P37,Settings!$A$16:$B$22,2,TRUE))</t>
  </si>
  <si>
    <t xml:space="preserve">তৃতীয়!S37: =IF($P37="","",IF($P37&gt;=Settings!$J$29,"Passed","Needs Improvement"))</t>
  </si>
  <si>
    <t xml:space="preserve">তৃতীয়!U37: =IF($P37="","",VLOOKUP($P37,Settings!$A$16:$E$22,5,TRUE))</t>
  </si>
  <si>
    <t xml:space="preserve">তৃতীয়!V37: =IF($D37="","",IF(COUNTA($G37:$N37)&gt;COUNT($G$4:$N$4),"Extra col—check",IF(COUNTA($G37:$N37)&lt;COUNT($G$4:$N$4),"Missing marks",IF(SUM($G37:$N37)&gt;SUM($G$4:$N$4),"Invalid total","OK"))))</t>
  </si>
  <si>
    <t xml:space="preserve">তৃতীয়!C38: =IF($D38="","",COUNTIF($P$6:$P$45,"&gt;"&amp;$P38)+1)</t>
  </si>
  <si>
    <t xml:space="preserve">তৃতীয়!O38: =IF(COUNTA($G38:$N38)=0,"",SUM($G38:$N38))</t>
  </si>
  <si>
    <t xml:space="preserve">তৃতীয়!P38: =IF($O38="","",ROUND($O38/SUM($G$4:$N$4)*100,2))</t>
  </si>
  <si>
    <t xml:space="preserve">তৃতীয়!Q38: =IF($P38="","",VLOOKUP($P38,Settings!$A$16:$C$22,3,TRUE))</t>
  </si>
  <si>
    <t xml:space="preserve">তৃতীয়!R38: =IF($P38="","",VLOOKUP($P38,Settings!$A$16:$B$22,2,TRUE))</t>
  </si>
  <si>
    <t xml:space="preserve">তৃতীয়!S38: =IF($P38="","",IF($P38&gt;=Settings!$J$29,"Passed","Needs Improvement"))</t>
  </si>
  <si>
    <t xml:space="preserve">তৃতীয়!U38: =IF($P38="","",VLOOKUP($P38,Settings!$A$16:$E$22,5,TRUE))</t>
  </si>
  <si>
    <t xml:space="preserve">তৃতীয়!V38: =IF($D38="","",IF(COUNTA($G38:$N38)&gt;COUNT($G$4:$N$4),"Extra col—check",IF(COUNTA($G38:$N38)&lt;COUNT($G$4:$N$4),"Missing marks",IF(SUM($G38:$N38)&gt;SUM($G$4:$N$4),"Invalid total","OK"))))</t>
  </si>
  <si>
    <t xml:space="preserve">তৃতীয়!C39: =IF($D39="","",COUNTIF($P$6:$P$45,"&gt;"&amp;$P39)+1)</t>
  </si>
  <si>
    <t xml:space="preserve">তৃতীয়!O39: =IF(COUNTA($G39:$N39)=0,"",SUM($G39:$N39))</t>
  </si>
  <si>
    <t xml:space="preserve">তৃতীয়!P39: =IF($O39="","",ROUND($O39/SUM($G$4:$N$4)*100,2))</t>
  </si>
  <si>
    <t xml:space="preserve">তৃতীয়!Q39: =IF($P39="","",VLOOKUP($P39,Settings!$A$16:$C$22,3,TRUE))</t>
  </si>
  <si>
    <t xml:space="preserve">তৃতীয়!R39: =IF($P39="","",VLOOKUP($P39,Settings!$A$16:$B$22,2,TRUE))</t>
  </si>
  <si>
    <t xml:space="preserve">তৃতীয়!S39: =IF($P39="","",IF($P39&gt;=Settings!$J$29,"Passed","Needs Improvement"))</t>
  </si>
  <si>
    <t xml:space="preserve">তৃতীয়!U39: =IF($P39="","",VLOOKUP($P39,Settings!$A$16:$E$22,5,TRUE))</t>
  </si>
  <si>
    <t xml:space="preserve">তৃতীয়!V39: =IF($D39="","",IF(COUNTA($G39:$N39)&gt;COUNT($G$4:$N$4),"Extra col—check",IF(COUNTA($G39:$N39)&lt;COUNT($G$4:$N$4),"Missing marks",IF(SUM($G39:$N39)&gt;SUM($G$4:$N$4),"Invalid total","OK"))))</t>
  </si>
  <si>
    <t xml:space="preserve">তৃতীয়!C40: =IF($D40="","",COUNTIF($P$6:$P$45,"&gt;"&amp;$P40)+1)</t>
  </si>
  <si>
    <t xml:space="preserve">তৃতীয়!O40: =IF(COUNTA($G40:$N40)=0,"",SUM($G40:$N40))</t>
  </si>
  <si>
    <t xml:space="preserve">তৃতীয়!P40: =IF($O40="","",ROUND($O40/SUM($G$4:$N$4)*100,2))</t>
  </si>
  <si>
    <t xml:space="preserve">তৃতীয়!Q40: =IF($P40="","",VLOOKUP($P40,Settings!$A$16:$C$22,3,TRUE))</t>
  </si>
  <si>
    <t xml:space="preserve">তৃতীয়!R40: =IF($P40="","",VLOOKUP($P40,Settings!$A$16:$B$22,2,TRUE))</t>
  </si>
  <si>
    <t xml:space="preserve">তৃতীয়!S40: =IF($P40="","",IF($P40&gt;=Settings!$J$29,"Passed","Needs Improvement"))</t>
  </si>
  <si>
    <t xml:space="preserve">তৃতীয়!U40: =IF($P40="","",VLOOKUP($P40,Settings!$A$16:$E$22,5,TRUE))</t>
  </si>
  <si>
    <t xml:space="preserve">তৃতীয়!V40: =IF($D40="","",IF(COUNTA($G40:$N40)&gt;COUNT($G$4:$N$4),"Extra col—check",IF(COUNTA($G40:$N40)&lt;COUNT($G$4:$N$4),"Missing marks",IF(SUM($G40:$N40)&gt;SUM($G$4:$N$4),"Invalid total","OK"))))</t>
  </si>
  <si>
    <t xml:space="preserve">তৃতীয়!C41: =IF($D41="","",COUNTIF($P$6:$P$45,"&gt;"&amp;$P41)+1)</t>
  </si>
  <si>
    <t xml:space="preserve">তৃতীয়!O41: =IF(COUNTA($G41:$N41)=0,"",SUM($G41:$N41))</t>
  </si>
  <si>
    <t xml:space="preserve">তৃতীয়!P41: =IF($O41="","",ROUND($O41/SUM($G$4:$N$4)*100,2))</t>
  </si>
  <si>
    <t xml:space="preserve">তৃতীয়!Q41: =IF($P41="","",VLOOKUP($P41,Settings!$A$16:$C$22,3,TRUE))</t>
  </si>
  <si>
    <t xml:space="preserve">তৃতীয়!R41: =IF($P41="","",VLOOKUP($P41,Settings!$A$16:$B$22,2,TRUE))</t>
  </si>
  <si>
    <t xml:space="preserve">তৃতীয়!S41: =IF($P41="","",IF($P41&gt;=Settings!$J$29,"Passed","Needs Improvement"))</t>
  </si>
  <si>
    <t xml:space="preserve">তৃতীয়!U41: =IF($P41="","",VLOOKUP($P41,Settings!$A$16:$E$22,5,TRUE))</t>
  </si>
  <si>
    <t xml:space="preserve">তৃতীয়!V41: =IF($D41="","",IF(COUNTA($G41:$N41)&gt;COUNT($G$4:$N$4),"Extra col—check",IF(COUNTA($G41:$N41)&lt;COUNT($G$4:$N$4),"Missing marks",IF(SUM($G41:$N41)&gt;SUM($G$4:$N$4),"Invalid total","OK"))))</t>
  </si>
  <si>
    <t xml:space="preserve">তৃতীয়!C42: =IF($D42="","",COUNTIF($P$6:$P$45,"&gt;"&amp;$P42)+1)</t>
  </si>
  <si>
    <t xml:space="preserve">তৃতীয়!O42: =IF(COUNTA($G42:$N42)=0,"",SUM($G42:$N42))</t>
  </si>
  <si>
    <t xml:space="preserve">তৃতীয়!P42: =IF($O42="","",ROUND($O42/SUM($G$4:$N$4)*100,2))</t>
  </si>
  <si>
    <t xml:space="preserve">তৃতীয়!Q42: =IF($P42="","",VLOOKUP($P42,Settings!$A$16:$C$22,3,TRUE))</t>
  </si>
  <si>
    <t xml:space="preserve">তৃতীয়!R42: =IF($P42="","",VLOOKUP($P42,Settings!$A$16:$B$22,2,TRUE))</t>
  </si>
  <si>
    <t xml:space="preserve">তৃতীয়!S42: =IF($P42="","",IF($P42&gt;=Settings!$J$29,"Passed","Needs Improvement"))</t>
  </si>
  <si>
    <t xml:space="preserve">তৃতীয়!U42: =IF($P42="","",VLOOKUP($P42,Settings!$A$16:$E$22,5,TRUE))</t>
  </si>
  <si>
    <t xml:space="preserve">তৃতীয়!V42: =IF($D42="","",IF(COUNTA($G42:$N42)&gt;COUNT($G$4:$N$4),"Extra col—check",IF(COUNTA($G42:$N42)&lt;COUNT($G$4:$N$4),"Missing marks",IF(SUM($G42:$N42)&gt;SUM($G$4:$N$4),"Invalid total","OK"))))</t>
  </si>
  <si>
    <t xml:space="preserve">তৃতীয়!C43: =IF($D43="","",COUNTIF($P$6:$P$45,"&gt;"&amp;$P43)+1)</t>
  </si>
  <si>
    <t xml:space="preserve">তৃতীয়!O43: =IF(COUNTA($G43:$N43)=0,"",SUM($G43:$N43))</t>
  </si>
  <si>
    <t xml:space="preserve">তৃতীয়!P43: =IF($O43="","",ROUND($O43/SUM($G$4:$N$4)*100,2))</t>
  </si>
  <si>
    <t xml:space="preserve">তৃতীয়!Q43: =IF($P43="","",VLOOKUP($P43,Settings!$A$16:$C$22,3,TRUE))</t>
  </si>
  <si>
    <t xml:space="preserve">তৃতীয়!R43: =IF($P43="","",VLOOKUP($P43,Settings!$A$16:$B$22,2,TRUE))</t>
  </si>
  <si>
    <t xml:space="preserve">তৃতীয়!S43: =IF($P43="","",IF($P43&gt;=Settings!$J$29,"Passed","Needs Improvement"))</t>
  </si>
  <si>
    <t xml:space="preserve">তৃতীয়!U43: =IF($P43="","",VLOOKUP($P43,Settings!$A$16:$E$22,5,TRUE))</t>
  </si>
  <si>
    <t xml:space="preserve">তৃতীয়!V43: =IF($D43="","",IF(COUNTA($G43:$N43)&gt;COUNT($G$4:$N$4),"Extra col—check",IF(COUNTA($G43:$N43)&lt;COUNT($G$4:$N$4),"Missing marks",IF(SUM($G43:$N43)&gt;SUM($G$4:$N$4),"Invalid total","OK"))))</t>
  </si>
  <si>
    <t xml:space="preserve">তৃতীয়!C44: =IF($D44="","",COUNTIF($P$6:$P$45,"&gt;"&amp;$P44)+1)</t>
  </si>
  <si>
    <t xml:space="preserve">তৃতীয়!O44: =IF(COUNTA($G44:$N44)=0,"",SUM($G44:$N44))</t>
  </si>
  <si>
    <t xml:space="preserve">তৃতীয়!P44: =IF($O44="","",ROUND($O44/SUM($G$4:$N$4)*100,2))</t>
  </si>
  <si>
    <t xml:space="preserve">তৃতীয়!Q44: =IF($P44="","",VLOOKUP($P44,Settings!$A$16:$C$22,3,TRUE))</t>
  </si>
  <si>
    <t xml:space="preserve">তৃতীয়!R44: =IF($P44="","",VLOOKUP($P44,Settings!$A$16:$B$22,2,TRUE))</t>
  </si>
  <si>
    <t xml:space="preserve">তৃতীয়!S44: =IF($P44="","",IF($P44&gt;=Settings!$J$29,"Passed","Needs Improvement"))</t>
  </si>
  <si>
    <t xml:space="preserve">তৃতীয়!U44: =IF($P44="","",VLOOKUP($P44,Settings!$A$16:$E$22,5,TRUE))</t>
  </si>
  <si>
    <t xml:space="preserve">তৃতীয়!V44: =IF($D44="","",IF(COUNTA($G44:$N44)&gt;COUNT($G$4:$N$4),"Extra col—check",IF(COUNTA($G44:$N44)&lt;COUNT($G$4:$N$4),"Missing marks",IF(SUM($G44:$N44)&gt;SUM($G$4:$N$4),"Invalid total","OK"))))</t>
  </si>
  <si>
    <t xml:space="preserve">তৃতীয়!C45: =IF($D45="","",COUNTIF($P$6:$P$45,"&gt;"&amp;$P45)+1)</t>
  </si>
  <si>
    <t xml:space="preserve">তৃতীয়!O45: =IF(COUNTA($G45:$N45)=0,"",SUM($G45:$N45))</t>
  </si>
  <si>
    <t xml:space="preserve">তৃতীয়!P45: =IF($O45="","",ROUND($O45/SUM($G$4:$N$4)*100,2))</t>
  </si>
  <si>
    <t xml:space="preserve">তৃতীয়!Q45: =IF($P45="","",VLOOKUP($P45,Settings!$A$16:$C$22,3,TRUE))</t>
  </si>
  <si>
    <t xml:space="preserve">তৃতীয়!R45: =IF($P45="","",VLOOKUP($P45,Settings!$A$16:$B$22,2,TRUE))</t>
  </si>
  <si>
    <t xml:space="preserve">তৃতীয়!S45: =IF($P45="","",IF($P45&gt;=Settings!$J$29,"Passed","Needs Improvement"))</t>
  </si>
  <si>
    <t xml:space="preserve">তৃতীয়!U45: =IF($P45="","",VLOOKUP($P45,Settings!$A$16:$E$22,5,TRUE))</t>
  </si>
  <si>
    <t xml:space="preserve">তৃতীয়!V45: =IF($D45="","",IF(COUNTA($G45:$N45)&gt;COUNT($G$4:$N$4),"Extra col—check",IF(COUNTA($G45:$N45)&lt;COUNT($G$4:$N$4),"Missing marks",IF(SUM($G45:$N45)&gt;SUM($G$4:$N$4),"Invalid total","OK"))))</t>
  </si>
  <si>
    <t xml:space="preserve">চতুর্থ!A1: =Settings!$B$5</t>
  </si>
  <si>
    <t xml:space="preserve">চতুর্থ!A2: =Settings!$B$6&amp;" | শ্রেণি: চতুর্থ | Result Entry + Auto Processing"</t>
  </si>
  <si>
    <t xml:space="preserve">চতুর্থ!G4: =Settings!$B$30</t>
  </si>
  <si>
    <t xml:space="preserve">চতুর্থ!H4: =Settings!$C$30</t>
  </si>
  <si>
    <t xml:space="preserve">চতুর্থ!I4: =Settings!$D$30</t>
  </si>
  <si>
    <t xml:space="preserve">চতুর্থ!J4: =Settings!$E$30</t>
  </si>
  <si>
    <t xml:space="preserve">চতুর্থ!K4: =Settings!$F$30</t>
  </si>
  <si>
    <t xml:space="preserve">চতুর্থ!L4: =Settings!$G$30</t>
  </si>
  <si>
    <t xml:space="preserve">চতুর্থ!M4: =Settings!$H$30</t>
  </si>
  <si>
    <t xml:space="preserve">চতুর্থ!N4: =Settings!$I$30</t>
  </si>
  <si>
    <t xml:space="preserve">চতুর্থ!C6: =IF($D6="","",COUNTIF($P$6:$P$45,"&gt;"&amp;$P6)+1)</t>
  </si>
  <si>
    <t xml:space="preserve">চতুর্থ!O6: =IF(COUNTA($G6:$N6)=0,"",SUM($G6:$N6))</t>
  </si>
  <si>
    <t xml:space="preserve">চতুর্থ!P6: =IF($O6="","",ROUND($O6/SUM($G$4:$N$4)*100,2))</t>
  </si>
  <si>
    <t xml:space="preserve">চতুর্থ!Q6: =IF($P6="","",VLOOKUP($P6,Settings!$A$16:$C$22,3,TRUE))</t>
  </si>
  <si>
    <t xml:space="preserve">চতুর্থ!R6: =IF($P6="","",VLOOKUP($P6,Settings!$A$16:$B$22,2,TRUE))</t>
  </si>
  <si>
    <t xml:space="preserve">চতুর্থ!S6: =IF($P6="","",IF($P6&gt;=Settings!$J$30,"Passed","Needs Improvement"))</t>
  </si>
  <si>
    <t xml:space="preserve">চতুর্থ!U6: =IF($P6="","",VLOOKUP($P6,Settings!$A$16:$E$22,5,TRUE))</t>
  </si>
  <si>
    <t xml:space="preserve">চতুর্থ!V6: =IF($D6="","",IF(COUNTA($G6:$N6)&gt;COUNT($G$4:$N$4),"Extra col—check",IF(COUNTA($G6:$N6)&lt;COUNT($G$4:$N$4),"Missing marks",IF(SUM($G6:$N6)&gt;SUM($G$4:$N$4),"Invalid total","OK"))))</t>
  </si>
  <si>
    <t xml:space="preserve">চতুর্থ!C7: =IF($D7="","",COUNTIF($P$6:$P$45,"&gt;"&amp;$P7)+1)</t>
  </si>
  <si>
    <t xml:space="preserve">চতুর্থ!O7: =IF(COUNTA($G7:$N7)=0,"",SUM($G7:$N7))</t>
  </si>
  <si>
    <t xml:space="preserve">চতুর্থ!P7: =IF($O7="","",ROUND($O7/SUM($G$4:$N$4)*100,2))</t>
  </si>
  <si>
    <t xml:space="preserve">চতুর্থ!Q7: =IF($P7="","",VLOOKUP($P7,Settings!$A$16:$C$22,3,TRUE))</t>
  </si>
  <si>
    <t xml:space="preserve">চতুর্থ!R7: =IF($P7="","",VLOOKUP($P7,Settings!$A$16:$B$22,2,TRUE))</t>
  </si>
  <si>
    <t xml:space="preserve">চতুর্থ!S7: =IF($P7="","",IF($P7&gt;=Settings!$J$30,"Passed","Needs Improvement"))</t>
  </si>
  <si>
    <t xml:space="preserve">চতুর্থ!U7: =IF($P7="","",VLOOKUP($P7,Settings!$A$16:$E$22,5,TRUE))</t>
  </si>
  <si>
    <t xml:space="preserve">চতুর্থ!V7: =IF($D7="","",IF(COUNTA($G7:$N7)&gt;COUNT($G$4:$N$4),"Extra col—check",IF(COUNTA($G7:$N7)&lt;COUNT($G$4:$N$4),"Missing marks",IF(SUM($G7:$N7)&gt;SUM($G$4:$N$4),"Invalid total","OK"))))</t>
  </si>
  <si>
    <t xml:space="preserve">চতুর্থ!C8: =IF($D8="","",COUNTIF($P$6:$P$45,"&gt;"&amp;$P8)+1)</t>
  </si>
  <si>
    <t xml:space="preserve">চতুর্থ!O8: =IF(COUNTA($G8:$N8)=0,"",SUM($G8:$N8))</t>
  </si>
  <si>
    <t xml:space="preserve">চতুর্থ!P8: =IF($O8="","",ROUND($O8/SUM($G$4:$N$4)*100,2))</t>
  </si>
  <si>
    <t xml:space="preserve">চতুর্থ!Q8: =IF($P8="","",VLOOKUP($P8,Settings!$A$16:$C$22,3,TRUE))</t>
  </si>
  <si>
    <t xml:space="preserve">চতুর্থ!R8: =IF($P8="","",VLOOKUP($P8,Settings!$A$16:$B$22,2,TRUE))</t>
  </si>
  <si>
    <t xml:space="preserve">চতুর্থ!S8: =IF($P8="","",IF($P8&gt;=Settings!$J$30,"Passed","Needs Improvement"))</t>
  </si>
  <si>
    <t xml:space="preserve">চতুর্থ!U8: =IF($P8="","",VLOOKUP($P8,Settings!$A$16:$E$22,5,TRUE))</t>
  </si>
  <si>
    <t xml:space="preserve">চতুর্থ!V8: =IF($D8="","",IF(COUNTA($G8:$N8)&gt;COUNT($G$4:$N$4),"Extra col—check",IF(COUNTA($G8:$N8)&lt;COUNT($G$4:$N$4),"Missing marks",IF(SUM($G8:$N8)&gt;SUM($G$4:$N$4),"Invalid total","OK"))))</t>
  </si>
  <si>
    <t xml:space="preserve">চতুর্থ!C9: =IF($D9="","",COUNTIF($P$6:$P$45,"&gt;"&amp;$P9)+1)</t>
  </si>
  <si>
    <t xml:space="preserve">চতুর্থ!O9: =IF(COUNTA($G9:$N9)=0,"",SUM($G9:$N9))</t>
  </si>
  <si>
    <t xml:space="preserve">চতুর্থ!P9: =IF($O9="","",ROUND($O9/SUM($G$4:$N$4)*100,2))</t>
  </si>
  <si>
    <t xml:space="preserve">চতুর্থ!Q9: =IF($P9="","",VLOOKUP($P9,Settings!$A$16:$C$22,3,TRUE))</t>
  </si>
  <si>
    <t xml:space="preserve">চতুর্থ!R9: =IF($P9="","",VLOOKUP($P9,Settings!$A$16:$B$22,2,TRUE))</t>
  </si>
  <si>
    <t xml:space="preserve">চতুর্থ!S9: =IF($P9="","",IF($P9&gt;=Settings!$J$30,"Passed","Needs Improvement"))</t>
  </si>
  <si>
    <t xml:space="preserve">চতুর্থ!U9: =IF($P9="","",VLOOKUP($P9,Settings!$A$16:$E$22,5,TRUE))</t>
  </si>
  <si>
    <t xml:space="preserve">চতুর্থ!V9: =IF($D9="","",IF(COUNTA($G9:$N9)&gt;COUNT($G$4:$N$4),"Extra col—check",IF(COUNTA($G9:$N9)&lt;COUNT($G$4:$N$4),"Missing marks",IF(SUM($G9:$N9)&gt;SUM($G$4:$N$4),"Invalid total","OK"))))</t>
  </si>
  <si>
    <t xml:space="preserve">চতুর্থ!C10: =IF($D10="","",COUNTIF($P$6:$P$45,"&gt;"&amp;$P10)+1)</t>
  </si>
  <si>
    <t xml:space="preserve">চতুর্থ!O10: =IF(COUNTA($G10:$N10)=0,"",SUM($G10:$N10))</t>
  </si>
  <si>
    <t xml:space="preserve">চতুর্থ!P10: =IF($O10="","",ROUND($O10/SUM($G$4:$N$4)*100,2))</t>
  </si>
  <si>
    <t xml:space="preserve">চতুর্থ!Q10: =IF($P10="","",VLOOKUP($P10,Settings!$A$16:$C$22,3,TRUE))</t>
  </si>
  <si>
    <t xml:space="preserve">চতুর্থ!R10: =IF($P10="","",VLOOKUP($P10,Settings!$A$16:$B$22,2,TRUE))</t>
  </si>
  <si>
    <t xml:space="preserve">চতুর্থ!S10: =IF($P10="","",IF($P10&gt;=Settings!$J$30,"Passed","Needs Improvement"))</t>
  </si>
  <si>
    <t xml:space="preserve">চতুর্থ!U10: =IF($P10="","",VLOOKUP($P10,Settings!$A$16:$E$22,5,TRUE))</t>
  </si>
  <si>
    <t xml:space="preserve">চতুর্থ!V10: =IF($D10="","",IF(COUNTA($G10:$N10)&gt;COUNT($G$4:$N$4),"Extra col—check",IF(COUNTA($G10:$N10)&lt;COUNT($G$4:$N$4),"Missing marks",IF(SUM($G10:$N10)&gt;SUM($G$4:$N$4),"Invalid total","OK"))))</t>
  </si>
  <si>
    <t xml:space="preserve">চতুর্থ!C11: =IF($D11="","",COUNTIF($P$6:$P$45,"&gt;"&amp;$P11)+1)</t>
  </si>
  <si>
    <t xml:space="preserve">চতুর্থ!O11: =IF(COUNTA($G11:$N11)=0,"",SUM($G11:$N11))</t>
  </si>
  <si>
    <t xml:space="preserve">চতুর্থ!P11: =IF($O11="","",ROUND($O11/SUM($G$4:$N$4)*100,2))</t>
  </si>
  <si>
    <t xml:space="preserve">চতুর্থ!Q11: =IF($P11="","",VLOOKUP($P11,Settings!$A$16:$C$22,3,TRUE))</t>
  </si>
  <si>
    <t xml:space="preserve">চতুর্থ!R11: =IF($P11="","",VLOOKUP($P11,Settings!$A$16:$B$22,2,TRUE))</t>
  </si>
  <si>
    <t xml:space="preserve">চতুর্থ!S11: =IF($P11="","",IF($P11&gt;=Settings!$J$30,"Passed","Needs Improvement"))</t>
  </si>
  <si>
    <t xml:space="preserve">চতুর্থ!U11: =IF($P11="","",VLOOKUP($P11,Settings!$A$16:$E$22,5,TRUE))</t>
  </si>
  <si>
    <t xml:space="preserve">চতুর্থ!V11: =IF($D11="","",IF(COUNTA($G11:$N11)&gt;COUNT($G$4:$N$4),"Extra col—check",IF(COUNTA($G11:$N11)&lt;COUNT($G$4:$N$4),"Missing marks",IF(SUM($G11:$N11)&gt;SUM($G$4:$N$4),"Invalid total","OK"))))</t>
  </si>
  <si>
    <t xml:space="preserve">চতুর্থ!C12: =IF($D12="","",COUNTIF($P$6:$P$45,"&gt;"&amp;$P12)+1)</t>
  </si>
  <si>
    <t xml:space="preserve">চতুর্থ!O12: =IF(COUNTA($G12:$N12)=0,"",SUM($G12:$N12))</t>
  </si>
  <si>
    <t xml:space="preserve">চতুর্থ!P12: =IF($O12="","",ROUND($O12/SUM($G$4:$N$4)*100,2))</t>
  </si>
  <si>
    <t xml:space="preserve">চতুর্থ!Q12: =IF($P12="","",VLOOKUP($P12,Settings!$A$16:$C$22,3,TRUE))</t>
  </si>
  <si>
    <t xml:space="preserve">চতুর্থ!R12: =IF($P12="","",VLOOKUP($P12,Settings!$A$16:$B$22,2,TRUE))</t>
  </si>
  <si>
    <t xml:space="preserve">চতুর্থ!S12: =IF($P12="","",IF($P12&gt;=Settings!$J$30,"Passed","Needs Improvement"))</t>
  </si>
  <si>
    <t xml:space="preserve">চতুর্থ!U12: =IF($P12="","",VLOOKUP($P12,Settings!$A$16:$E$22,5,TRUE))</t>
  </si>
  <si>
    <t xml:space="preserve">চতুর্থ!V12: =IF($D12="","",IF(COUNTA($G12:$N12)&gt;COUNT($G$4:$N$4),"Extra col—check",IF(COUNTA($G12:$N12)&lt;COUNT($G$4:$N$4),"Missing marks",IF(SUM($G12:$N12)&gt;SUM($G$4:$N$4),"Invalid total","OK"))))</t>
  </si>
  <si>
    <t xml:space="preserve">চতুর্থ!C13: =IF($D13="","",COUNTIF($P$6:$P$45,"&gt;"&amp;$P13)+1)</t>
  </si>
  <si>
    <t xml:space="preserve">চতুর্থ!O13: =IF(COUNTA($G13:$N13)=0,"",SUM($G13:$N13))</t>
  </si>
  <si>
    <t xml:space="preserve">চতুর্থ!P13: =IF($O13="","",ROUND($O13/SUM($G$4:$N$4)*100,2))</t>
  </si>
  <si>
    <t xml:space="preserve">চতুর্থ!Q13: =IF($P13="","",VLOOKUP($P13,Settings!$A$16:$C$22,3,TRUE))</t>
  </si>
  <si>
    <t xml:space="preserve">চতুর্থ!R13: =IF($P13="","",VLOOKUP($P13,Settings!$A$16:$B$22,2,TRUE))</t>
  </si>
  <si>
    <t xml:space="preserve">চতুর্থ!S13: =IF($P13="","",IF($P13&gt;=Settings!$J$30,"Passed","Needs Improvement"))</t>
  </si>
  <si>
    <t xml:space="preserve">চতুর্থ!U13: =IF($P13="","",VLOOKUP($P13,Settings!$A$16:$E$22,5,TRUE))</t>
  </si>
  <si>
    <t xml:space="preserve">চতুর্থ!V13: =IF($D13="","",IF(COUNTA($G13:$N13)&gt;COUNT($G$4:$N$4),"Extra col—check",IF(COUNTA($G13:$N13)&lt;COUNT($G$4:$N$4),"Missing marks",IF(SUM($G13:$N13)&gt;SUM($G$4:$N$4),"Invalid total","OK"))))</t>
  </si>
  <si>
    <t xml:space="preserve">চতুর্থ!C14: =IF($D14="","",COUNTIF($P$6:$P$45,"&gt;"&amp;$P14)+1)</t>
  </si>
  <si>
    <t xml:space="preserve">চতুর্থ!O14: =IF(COUNTA($G14:$N14)=0,"",SUM($G14:$N14))</t>
  </si>
  <si>
    <t xml:space="preserve">চতুর্থ!P14: =IF($O14="","",ROUND($O14/SUM($G$4:$N$4)*100,2))</t>
  </si>
  <si>
    <t xml:space="preserve">চতুর্থ!Q14: =IF($P14="","",VLOOKUP($P14,Settings!$A$16:$C$22,3,TRUE))</t>
  </si>
  <si>
    <t xml:space="preserve">চতুর্থ!R14: =IF($P14="","",VLOOKUP($P14,Settings!$A$16:$B$22,2,TRUE))</t>
  </si>
  <si>
    <t xml:space="preserve">চতুর্থ!S14: =IF($P14="","",IF($P14&gt;=Settings!$J$30,"Passed","Needs Improvement"))</t>
  </si>
  <si>
    <t xml:space="preserve">চতুর্থ!U14: =IF($P14="","",VLOOKUP($P14,Settings!$A$16:$E$22,5,TRUE))</t>
  </si>
  <si>
    <t xml:space="preserve">চতুর্থ!V14: =IF($D14="","",IF(COUNTA($G14:$N14)&gt;COUNT($G$4:$N$4),"Extra col—check",IF(COUNTA($G14:$N14)&lt;COUNT($G$4:$N$4),"Missing marks",IF(SUM($G14:$N14)&gt;SUM($G$4:$N$4),"Invalid total","OK"))))</t>
  </si>
  <si>
    <t xml:space="preserve">চতুর্থ!C15: =IF($D15="","",COUNTIF($P$6:$P$45,"&gt;"&amp;$P15)+1)</t>
  </si>
  <si>
    <t xml:space="preserve">চতুর্থ!O15: =IF(COUNTA($G15:$N15)=0,"",SUM($G15:$N15))</t>
  </si>
  <si>
    <t xml:space="preserve">চতুর্থ!P15: =IF($O15="","",ROUND($O15/SUM($G$4:$N$4)*100,2))</t>
  </si>
  <si>
    <t xml:space="preserve">চতুর্থ!Q15: =IF($P15="","",VLOOKUP($P15,Settings!$A$16:$C$22,3,TRUE))</t>
  </si>
  <si>
    <t xml:space="preserve">চতুর্থ!R15: =IF($P15="","",VLOOKUP($P15,Settings!$A$16:$B$22,2,TRUE))</t>
  </si>
  <si>
    <t xml:space="preserve">চতুর্থ!S15: =IF($P15="","",IF($P15&gt;=Settings!$J$30,"Passed","Needs Improvement"))</t>
  </si>
  <si>
    <t xml:space="preserve">চতুর্থ!U15: =IF($P15="","",VLOOKUP($P15,Settings!$A$16:$E$22,5,TRUE))</t>
  </si>
  <si>
    <t xml:space="preserve">চতুর্থ!V15: =IF($D15="","",IF(COUNTA($G15:$N15)&gt;COUNT($G$4:$N$4),"Extra col—check",IF(COUNTA($G15:$N15)&lt;COUNT($G$4:$N$4),"Missing marks",IF(SUM($G15:$N15)&gt;SUM($G$4:$N$4),"Invalid total","OK"))))</t>
  </si>
  <si>
    <t xml:space="preserve">চতুর্থ!C16: =IF($D16="","",COUNTIF($P$6:$P$45,"&gt;"&amp;$P16)+1)</t>
  </si>
  <si>
    <t xml:space="preserve">চতুর্থ!O16: =IF(COUNTA($G16:$N16)=0,"",SUM($G16:$N16))</t>
  </si>
  <si>
    <t xml:space="preserve">চতুর্থ!P16: =IF($O16="","",ROUND($O16/SUM($G$4:$N$4)*100,2))</t>
  </si>
  <si>
    <t xml:space="preserve">চতুর্থ!Q16: =IF($P16="","",VLOOKUP($P16,Settings!$A$16:$C$22,3,TRUE))</t>
  </si>
  <si>
    <t xml:space="preserve">চতুর্থ!R16: =IF($P16="","",VLOOKUP($P16,Settings!$A$16:$B$22,2,TRUE))</t>
  </si>
  <si>
    <t xml:space="preserve">চতুর্থ!S16: =IF($P16="","",IF($P16&gt;=Settings!$J$30,"Passed","Needs Improvement"))</t>
  </si>
  <si>
    <t xml:space="preserve">চতুর্থ!U16: =IF($P16="","",VLOOKUP($P16,Settings!$A$16:$E$22,5,TRUE))</t>
  </si>
  <si>
    <t xml:space="preserve">চতুর্থ!V16: =IF($D16="","",IF(COUNTA($G16:$N16)&gt;COUNT($G$4:$N$4),"Extra col—check",IF(COUNTA($G16:$N16)&lt;COUNT($G$4:$N$4),"Missing marks",IF(SUM($G16:$N16)&gt;SUM($G$4:$N$4),"Invalid total","OK"))))</t>
  </si>
  <si>
    <t xml:space="preserve">চতুর্থ!C17: =IF($D17="","",COUNTIF($P$6:$P$45,"&gt;"&amp;$P17)+1)</t>
  </si>
  <si>
    <t xml:space="preserve">চতুর্থ!O17: =IF(COUNTA($G17:$N17)=0,"",SUM($G17:$N17))</t>
  </si>
  <si>
    <t xml:space="preserve">চতুর্থ!P17: =IF($O17="","",ROUND($O17/SUM($G$4:$N$4)*100,2))</t>
  </si>
  <si>
    <t xml:space="preserve">চতুর্থ!Q17: =IF($P17="","",VLOOKUP($P17,Settings!$A$16:$C$22,3,TRUE))</t>
  </si>
  <si>
    <t xml:space="preserve">চতুর্থ!R17: =IF($P17="","",VLOOKUP($P17,Settings!$A$16:$B$22,2,TRUE))</t>
  </si>
  <si>
    <t xml:space="preserve">চতুর্থ!S17: =IF($P17="","",IF($P17&gt;=Settings!$J$30,"Passed","Needs Improvement"))</t>
  </si>
  <si>
    <t xml:space="preserve">চতুর্থ!U17: =IF($P17="","",VLOOKUP($P17,Settings!$A$16:$E$22,5,TRUE))</t>
  </si>
  <si>
    <t xml:space="preserve">চতুর্থ!V17: =IF($D17="","",IF(COUNTA($G17:$N17)&gt;COUNT($G$4:$N$4),"Extra col—check",IF(COUNTA($G17:$N17)&lt;COUNT($G$4:$N$4),"Missing marks",IF(SUM($G17:$N17)&gt;SUM($G$4:$N$4),"Invalid total","OK"))))</t>
  </si>
  <si>
    <t xml:space="preserve">চতুর্থ!C18: =IF($D18="","",COUNTIF($P$6:$P$45,"&gt;"&amp;$P18)+1)</t>
  </si>
  <si>
    <t xml:space="preserve">চতুর্থ!O18: =IF(COUNTA($G18:$N18)=0,"",SUM($G18:$N18))</t>
  </si>
  <si>
    <t xml:space="preserve">চতুর্থ!P18: =IF($O18="","",ROUND($O18/SUM($G$4:$N$4)*100,2))</t>
  </si>
  <si>
    <t xml:space="preserve">চতুর্থ!Q18: =IF($P18="","",VLOOKUP($P18,Settings!$A$16:$C$22,3,TRUE))</t>
  </si>
  <si>
    <t xml:space="preserve">চতুর্থ!R18: =IF($P18="","",VLOOKUP($P18,Settings!$A$16:$B$22,2,TRUE))</t>
  </si>
  <si>
    <t xml:space="preserve">চতুর্থ!S18: =IF($P18="","",IF($P18&gt;=Settings!$J$30,"Passed","Needs Improvement"))</t>
  </si>
  <si>
    <t xml:space="preserve">চতুর্থ!U18: =IF($P18="","",VLOOKUP($P18,Settings!$A$16:$E$22,5,TRUE))</t>
  </si>
  <si>
    <t xml:space="preserve">চতুর্থ!V18: =IF($D18="","",IF(COUNTA($G18:$N18)&gt;COUNT($G$4:$N$4),"Extra col—check",IF(COUNTA($G18:$N18)&lt;COUNT($G$4:$N$4),"Missing marks",IF(SUM($G18:$N18)&gt;SUM($G$4:$N$4),"Invalid total","OK"))))</t>
  </si>
  <si>
    <t xml:space="preserve">চতুর্থ!C19: =IF($D19="","",COUNTIF($P$6:$P$45,"&gt;"&amp;$P19)+1)</t>
  </si>
  <si>
    <t xml:space="preserve">চতুর্থ!O19: =IF(COUNTA($G19:$N19)=0,"",SUM($G19:$N19))</t>
  </si>
  <si>
    <t xml:space="preserve">চতুর্থ!P19: =IF($O19="","",ROUND($O19/SUM($G$4:$N$4)*100,2))</t>
  </si>
  <si>
    <t xml:space="preserve">চতুর্থ!Q19: =IF($P19="","",VLOOKUP($P19,Settings!$A$16:$C$22,3,TRUE))</t>
  </si>
  <si>
    <t xml:space="preserve">চতুর্থ!R19: =IF($P19="","",VLOOKUP($P19,Settings!$A$16:$B$22,2,TRUE))</t>
  </si>
  <si>
    <t xml:space="preserve">চতুর্থ!S19: =IF($P19="","",IF($P19&gt;=Settings!$J$30,"Passed","Needs Improvement"))</t>
  </si>
  <si>
    <t xml:space="preserve">চতুর্থ!U19: =IF($P19="","",VLOOKUP($P19,Settings!$A$16:$E$22,5,TRUE))</t>
  </si>
  <si>
    <t xml:space="preserve">চতুর্থ!V19: =IF($D19="","",IF(COUNTA($G19:$N19)&gt;COUNT($G$4:$N$4),"Extra col—check",IF(COUNTA($G19:$N19)&lt;COUNT($G$4:$N$4),"Missing marks",IF(SUM($G19:$N19)&gt;SUM($G$4:$N$4),"Invalid total","OK"))))</t>
  </si>
  <si>
    <t xml:space="preserve">চতুর্থ!C20: =IF($D20="","",COUNTIF($P$6:$P$45,"&gt;"&amp;$P20)+1)</t>
  </si>
  <si>
    <t xml:space="preserve">চতুর্থ!O20: =IF(COUNTA($G20:$N20)=0,"",SUM($G20:$N20))</t>
  </si>
  <si>
    <t xml:space="preserve">চতুর্থ!P20: =IF($O20="","",ROUND($O20/SUM($G$4:$N$4)*100,2))</t>
  </si>
  <si>
    <t xml:space="preserve">চতুর্থ!Q20: =IF($P20="","",VLOOKUP($P20,Settings!$A$16:$C$22,3,TRUE))</t>
  </si>
  <si>
    <t xml:space="preserve">চতুর্থ!R20: =IF($P20="","",VLOOKUP($P20,Settings!$A$16:$B$22,2,TRUE))</t>
  </si>
  <si>
    <t xml:space="preserve">চতুর্থ!S20: =IF($P20="","",IF($P20&gt;=Settings!$J$30,"Passed","Needs Improvement"))</t>
  </si>
  <si>
    <t xml:space="preserve">চতুর্থ!U20: =IF($P20="","",VLOOKUP($P20,Settings!$A$16:$E$22,5,TRUE))</t>
  </si>
  <si>
    <t xml:space="preserve">চতুর্থ!V20: =IF($D20="","",IF(COUNTA($G20:$N20)&gt;COUNT($G$4:$N$4),"Extra col—check",IF(COUNTA($G20:$N20)&lt;COUNT($G$4:$N$4),"Missing marks",IF(SUM($G20:$N20)&gt;SUM($G$4:$N$4),"Invalid total","OK"))))</t>
  </si>
  <si>
    <t xml:space="preserve">চতুর্থ!C21: =IF($D21="","",COUNTIF($P$6:$P$45,"&gt;"&amp;$P21)+1)</t>
  </si>
  <si>
    <t xml:space="preserve">চতুর্থ!O21: =IF(COUNTA($G21:$N21)=0,"",SUM($G21:$N21))</t>
  </si>
  <si>
    <t xml:space="preserve">চতুর্থ!P21: =IF($O21="","",ROUND($O21/SUM($G$4:$N$4)*100,2))</t>
  </si>
  <si>
    <t xml:space="preserve">চতুর্থ!Q21: =IF($P21="","",VLOOKUP($P21,Settings!$A$16:$C$22,3,TRUE))</t>
  </si>
  <si>
    <t xml:space="preserve">চতুর্থ!R21: =IF($P21="","",VLOOKUP($P21,Settings!$A$16:$B$22,2,TRUE))</t>
  </si>
  <si>
    <t xml:space="preserve">চতুর্থ!S21: =IF($P21="","",IF($P21&gt;=Settings!$J$30,"Passed","Needs Improvement"))</t>
  </si>
  <si>
    <t xml:space="preserve">চতুর্থ!U21: =IF($P21="","",VLOOKUP($P21,Settings!$A$16:$E$22,5,TRUE))</t>
  </si>
  <si>
    <t xml:space="preserve">চতুর্থ!V21: =IF($D21="","",IF(COUNTA($G21:$N21)&gt;COUNT($G$4:$N$4),"Extra col—check",IF(COUNTA($G21:$N21)&lt;COUNT($G$4:$N$4),"Missing marks",IF(SUM($G21:$N21)&gt;SUM($G$4:$N$4),"Invalid total","OK"))))</t>
  </si>
  <si>
    <t xml:space="preserve">চতুর্থ!C22: =IF($D22="","",COUNTIF($P$6:$P$45,"&gt;"&amp;$P22)+1)</t>
  </si>
  <si>
    <t xml:space="preserve">চতুর্থ!O22: =IF(COUNTA($G22:$N22)=0,"",SUM($G22:$N22))</t>
  </si>
  <si>
    <t xml:space="preserve">চতুর্থ!P22: =IF($O22="","",ROUND($O22/SUM($G$4:$N$4)*100,2))</t>
  </si>
  <si>
    <t xml:space="preserve">চতুর্থ!Q22: =IF($P22="","",VLOOKUP($P22,Settings!$A$16:$C$22,3,TRUE))</t>
  </si>
  <si>
    <t xml:space="preserve">চতুর্থ!R22: =IF($P22="","",VLOOKUP($P22,Settings!$A$16:$B$22,2,TRUE))</t>
  </si>
  <si>
    <t xml:space="preserve">চতুর্থ!S22: =IF($P22="","",IF($P22&gt;=Settings!$J$30,"Passed","Needs Improvement"))</t>
  </si>
  <si>
    <t xml:space="preserve">চতুর্থ!U22: =IF($P22="","",VLOOKUP($P22,Settings!$A$16:$E$22,5,TRUE))</t>
  </si>
  <si>
    <t xml:space="preserve">চতুর্থ!V22: =IF($D22="","",IF(COUNTA($G22:$N22)&gt;COUNT($G$4:$N$4),"Extra col—check",IF(COUNTA($G22:$N22)&lt;COUNT($G$4:$N$4),"Missing marks",IF(SUM($G22:$N22)&gt;SUM($G$4:$N$4),"Invalid total","OK"))))</t>
  </si>
  <si>
    <t xml:space="preserve">চতুর্থ!C23: =IF($D23="","",COUNTIF($P$6:$P$45,"&gt;"&amp;$P23)+1)</t>
  </si>
  <si>
    <t xml:space="preserve">চতুর্থ!O23: =IF(COUNTA($G23:$N23)=0,"",SUM($G23:$N23))</t>
  </si>
  <si>
    <t xml:space="preserve">চতুর্থ!P23: =IF($O23="","",ROUND($O23/SUM($G$4:$N$4)*100,2))</t>
  </si>
  <si>
    <t xml:space="preserve">চতুর্থ!Q23: =IF($P23="","",VLOOKUP($P23,Settings!$A$16:$C$22,3,TRUE))</t>
  </si>
  <si>
    <t xml:space="preserve">চতুর্থ!R23: =IF($P23="","",VLOOKUP($P23,Settings!$A$16:$B$22,2,TRUE))</t>
  </si>
  <si>
    <t xml:space="preserve">চতুর্থ!S23: =IF($P23="","",IF($P23&gt;=Settings!$J$30,"Passed","Needs Improvement"))</t>
  </si>
  <si>
    <t xml:space="preserve">চতুর্থ!U23: =IF($P23="","",VLOOKUP($P23,Settings!$A$16:$E$22,5,TRUE))</t>
  </si>
  <si>
    <t xml:space="preserve">চতুর্থ!V23: =IF($D23="","",IF(COUNTA($G23:$N23)&gt;COUNT($G$4:$N$4),"Extra col—check",IF(COUNTA($G23:$N23)&lt;COUNT($G$4:$N$4),"Missing marks",IF(SUM($G23:$N23)&gt;SUM($G$4:$N$4),"Invalid total","OK"))))</t>
  </si>
  <si>
    <t xml:space="preserve">চতুর্থ!C24: =IF($D24="","",COUNTIF($P$6:$P$45,"&gt;"&amp;$P24)+1)</t>
  </si>
  <si>
    <t xml:space="preserve">চতুর্থ!O24: =IF(COUNTA($G24:$N24)=0,"",SUM($G24:$N24))</t>
  </si>
  <si>
    <t xml:space="preserve">চতুর্থ!P24: =IF($O24="","",ROUND($O24/SUM($G$4:$N$4)*100,2))</t>
  </si>
  <si>
    <t xml:space="preserve">চতুর্থ!Q24: =IF($P24="","",VLOOKUP($P24,Settings!$A$16:$C$22,3,TRUE))</t>
  </si>
  <si>
    <t xml:space="preserve">চতুর্থ!R24: =IF($P24="","",VLOOKUP($P24,Settings!$A$16:$B$22,2,TRUE))</t>
  </si>
  <si>
    <t xml:space="preserve">চতুর্থ!S24: =IF($P24="","",IF($P24&gt;=Settings!$J$30,"Passed","Needs Improvement"))</t>
  </si>
  <si>
    <t xml:space="preserve">চতুর্থ!U24: =IF($P24="","",VLOOKUP($P24,Settings!$A$16:$E$22,5,TRUE))</t>
  </si>
  <si>
    <t xml:space="preserve">চতুর্থ!V24: =IF($D24="","",IF(COUNTA($G24:$N24)&gt;COUNT($G$4:$N$4),"Extra col—check",IF(COUNTA($G24:$N24)&lt;COUNT($G$4:$N$4),"Missing marks",IF(SUM($G24:$N24)&gt;SUM($G$4:$N$4),"Invalid total","OK"))))</t>
  </si>
  <si>
    <t xml:space="preserve">চতুর্থ!C25: =IF($D25="","",COUNTIF($P$6:$P$45,"&gt;"&amp;$P25)+1)</t>
  </si>
  <si>
    <t xml:space="preserve">চতুর্থ!O25: =IF(COUNTA($G25:$N25)=0,"",SUM($G25:$N25))</t>
  </si>
  <si>
    <t xml:space="preserve">চতুর্থ!P25: =IF($O25="","",ROUND($O25/SUM($G$4:$N$4)*100,2))</t>
  </si>
  <si>
    <t xml:space="preserve">চতুর্থ!Q25: =IF($P25="","",VLOOKUP($P25,Settings!$A$16:$C$22,3,TRUE))</t>
  </si>
  <si>
    <t xml:space="preserve">চতুর্থ!R25: =IF($P25="","",VLOOKUP($P25,Settings!$A$16:$B$22,2,TRUE))</t>
  </si>
  <si>
    <t xml:space="preserve">চতুর্থ!S25: =IF($P25="","",IF($P25&gt;=Settings!$J$30,"Passed","Needs Improvement"))</t>
  </si>
  <si>
    <t xml:space="preserve">চতুর্থ!U25: =IF($P25="","",VLOOKUP($P25,Settings!$A$16:$E$22,5,TRUE))</t>
  </si>
  <si>
    <t xml:space="preserve">চতুর্থ!V25: =IF($D25="","",IF(COUNTA($G25:$N25)&gt;COUNT($G$4:$N$4),"Extra col—check",IF(COUNTA($G25:$N25)&lt;COUNT($G$4:$N$4),"Missing marks",IF(SUM($G25:$N25)&gt;SUM($G$4:$N$4),"Invalid total","OK"))))</t>
  </si>
  <si>
    <t xml:space="preserve">চতুর্থ!C26: =IF($D26="","",COUNTIF($P$6:$P$45,"&gt;"&amp;$P26)+1)</t>
  </si>
  <si>
    <t xml:space="preserve">চতুর্থ!O26: =IF(COUNTA($G26:$N26)=0,"",SUM($G26:$N26))</t>
  </si>
  <si>
    <t xml:space="preserve">চতুর্থ!P26: =IF($O26="","",ROUND($O26/SUM($G$4:$N$4)*100,2))</t>
  </si>
  <si>
    <t xml:space="preserve">চতুর্থ!Q26: =IF($P26="","",VLOOKUP($P26,Settings!$A$16:$C$22,3,TRUE))</t>
  </si>
  <si>
    <t xml:space="preserve">চতুর্থ!R26: =IF($P26="","",VLOOKUP($P26,Settings!$A$16:$B$22,2,TRUE))</t>
  </si>
  <si>
    <t xml:space="preserve">চতুর্থ!S26: =IF($P26="","",IF($P26&gt;=Settings!$J$30,"Passed","Needs Improvement"))</t>
  </si>
  <si>
    <t xml:space="preserve">চতুর্থ!U26: =IF($P26="","",VLOOKUP($P26,Settings!$A$16:$E$22,5,TRUE))</t>
  </si>
  <si>
    <t xml:space="preserve">চতুর্থ!V26: =IF($D26="","",IF(COUNTA($G26:$N26)&gt;COUNT($G$4:$N$4),"Extra col—check",IF(COUNTA($G26:$N26)&lt;COUNT($G$4:$N$4),"Missing marks",IF(SUM($G26:$N26)&gt;SUM($G$4:$N$4),"Invalid total","OK"))))</t>
  </si>
  <si>
    <t xml:space="preserve">চতুর্থ!C27: =IF($D27="","",COUNTIF($P$6:$P$45,"&gt;"&amp;$P27)+1)</t>
  </si>
  <si>
    <t xml:space="preserve">চতুর্থ!O27: =IF(COUNTA($G27:$N27)=0,"",SUM($G27:$N27))</t>
  </si>
  <si>
    <t xml:space="preserve">চতুর্থ!P27: =IF($O27="","",ROUND($O27/SUM($G$4:$N$4)*100,2))</t>
  </si>
  <si>
    <t xml:space="preserve">চতুর্থ!Q27: =IF($P27="","",VLOOKUP($P27,Settings!$A$16:$C$22,3,TRUE))</t>
  </si>
  <si>
    <t xml:space="preserve">চতুর্থ!R27: =IF($P27="","",VLOOKUP($P27,Settings!$A$16:$B$22,2,TRUE))</t>
  </si>
  <si>
    <t xml:space="preserve">চতুর্থ!S27: =IF($P27="","",IF($P27&gt;=Settings!$J$30,"Passed","Needs Improvement"))</t>
  </si>
  <si>
    <t xml:space="preserve">চতুর্থ!U27: =IF($P27="","",VLOOKUP($P27,Settings!$A$16:$E$22,5,TRUE))</t>
  </si>
  <si>
    <t xml:space="preserve">চতুর্থ!V27: =IF($D27="","",IF(COUNTA($G27:$N27)&gt;COUNT($G$4:$N$4),"Extra col—check",IF(COUNTA($G27:$N27)&lt;COUNT($G$4:$N$4),"Missing marks",IF(SUM($G27:$N27)&gt;SUM($G$4:$N$4),"Invalid total","OK"))))</t>
  </si>
  <si>
    <t xml:space="preserve">চতুর্থ!C28: =IF($D28="","",COUNTIF($P$6:$P$45,"&gt;"&amp;$P28)+1)</t>
  </si>
  <si>
    <t xml:space="preserve">চতুর্থ!O28: =IF(COUNTA($G28:$N28)=0,"",SUM($G28:$N28))</t>
  </si>
  <si>
    <t xml:space="preserve">চতুর্থ!P28: =IF($O28="","",ROUND($O28/SUM($G$4:$N$4)*100,2))</t>
  </si>
  <si>
    <t xml:space="preserve">চতুর্থ!Q28: =IF($P28="","",VLOOKUP($P28,Settings!$A$16:$C$22,3,TRUE))</t>
  </si>
  <si>
    <t xml:space="preserve">চতুর্থ!R28: =IF($P28="","",VLOOKUP($P28,Settings!$A$16:$B$22,2,TRUE))</t>
  </si>
  <si>
    <t xml:space="preserve">চতুর্থ!S28: =IF($P28="","",IF($P28&gt;=Settings!$J$30,"Passed","Needs Improvement"))</t>
  </si>
  <si>
    <t xml:space="preserve">চতুর্থ!U28: =IF($P28="","",VLOOKUP($P28,Settings!$A$16:$E$22,5,TRUE))</t>
  </si>
  <si>
    <t xml:space="preserve">চতুর্থ!V28: =IF($D28="","",IF(COUNTA($G28:$N28)&gt;COUNT($G$4:$N$4),"Extra col—check",IF(COUNTA($G28:$N28)&lt;COUNT($G$4:$N$4),"Missing marks",IF(SUM($G28:$N28)&gt;SUM($G$4:$N$4),"Invalid total","OK"))))</t>
  </si>
  <si>
    <t xml:space="preserve">চতুর্থ!C29: =IF($D29="","",COUNTIF($P$6:$P$45,"&gt;"&amp;$P29)+1)</t>
  </si>
  <si>
    <t xml:space="preserve">চতুর্থ!O29: =IF(COUNTA($G29:$N29)=0,"",SUM($G29:$N29))</t>
  </si>
  <si>
    <t xml:space="preserve">চতুর্থ!P29: =IF($O29="","",ROUND($O29/SUM($G$4:$N$4)*100,2))</t>
  </si>
  <si>
    <t xml:space="preserve">চতুর্থ!Q29: =IF($P29="","",VLOOKUP($P29,Settings!$A$16:$C$22,3,TRUE))</t>
  </si>
  <si>
    <t xml:space="preserve">চতুর্থ!R29: =IF($P29="","",VLOOKUP($P29,Settings!$A$16:$B$22,2,TRUE))</t>
  </si>
  <si>
    <t xml:space="preserve">চতুর্থ!S29: =IF($P29="","",IF($P29&gt;=Settings!$J$30,"Passed","Needs Improvement"))</t>
  </si>
  <si>
    <t xml:space="preserve">চতুর্থ!U29: =IF($P29="","",VLOOKUP($P29,Settings!$A$16:$E$22,5,TRUE))</t>
  </si>
  <si>
    <t xml:space="preserve">চতুর্থ!V29: =IF($D29="","",IF(COUNTA($G29:$N29)&gt;COUNT($G$4:$N$4),"Extra col—check",IF(COUNTA($G29:$N29)&lt;COUNT($G$4:$N$4),"Missing marks",IF(SUM($G29:$N29)&gt;SUM($G$4:$N$4),"Invalid total","OK"))))</t>
  </si>
  <si>
    <t xml:space="preserve">চতুর্থ!C30: =IF($D30="","",COUNTIF($P$6:$P$45,"&gt;"&amp;$P30)+1)</t>
  </si>
  <si>
    <t xml:space="preserve">চতুর্থ!O30: =IF(COUNTA($G30:$N30)=0,"",SUM($G30:$N30))</t>
  </si>
  <si>
    <t xml:space="preserve">চতুর্থ!P30: =IF($O30="","",ROUND($O30/SUM($G$4:$N$4)*100,2))</t>
  </si>
  <si>
    <t xml:space="preserve">চতুর্থ!Q30: =IF($P30="","",VLOOKUP($P30,Settings!$A$16:$C$22,3,TRUE))</t>
  </si>
  <si>
    <t xml:space="preserve">চতুর্থ!R30: =IF($P30="","",VLOOKUP($P30,Settings!$A$16:$B$22,2,TRUE))</t>
  </si>
  <si>
    <t xml:space="preserve">চতুর্থ!S30: =IF($P30="","",IF($P30&gt;=Settings!$J$30,"Passed","Needs Improvement"))</t>
  </si>
  <si>
    <t xml:space="preserve">চতুর্থ!U30: =IF($P30="","",VLOOKUP($P30,Settings!$A$16:$E$22,5,TRUE))</t>
  </si>
  <si>
    <t xml:space="preserve">চতুর্থ!V30: =IF($D30="","",IF(COUNTA($G30:$N30)&gt;COUNT($G$4:$N$4),"Extra col—check",IF(COUNTA($G30:$N30)&lt;COUNT($G$4:$N$4),"Missing marks",IF(SUM($G30:$N30)&gt;SUM($G$4:$N$4),"Invalid total","OK"))))</t>
  </si>
  <si>
    <t xml:space="preserve">চতুর্থ!C31: =IF($D31="","",COUNTIF($P$6:$P$45,"&gt;"&amp;$P31)+1)</t>
  </si>
  <si>
    <t xml:space="preserve">চতুর্থ!O31: =IF(COUNTA($G31:$N31)=0,"",SUM($G31:$N31))</t>
  </si>
  <si>
    <t xml:space="preserve">চতুর্থ!P31: =IF($O31="","",ROUND($O31/SUM($G$4:$N$4)*100,2))</t>
  </si>
  <si>
    <t xml:space="preserve">চতুর্থ!Q31: =IF($P31="","",VLOOKUP($P31,Settings!$A$16:$C$22,3,TRUE))</t>
  </si>
  <si>
    <t xml:space="preserve">চতুর্থ!R31: =IF($P31="","",VLOOKUP($P31,Settings!$A$16:$B$22,2,TRUE))</t>
  </si>
  <si>
    <t xml:space="preserve">চতুর্থ!S31: =IF($P31="","",IF($P31&gt;=Settings!$J$30,"Passed","Needs Improvement"))</t>
  </si>
  <si>
    <t xml:space="preserve">চতুর্থ!U31: =IF($P31="","",VLOOKUP($P31,Settings!$A$16:$E$22,5,TRUE))</t>
  </si>
  <si>
    <t xml:space="preserve">চতুর্থ!V31: =IF($D31="","",IF(COUNTA($G31:$N31)&gt;COUNT($G$4:$N$4),"Extra col—check",IF(COUNTA($G31:$N31)&lt;COUNT($G$4:$N$4),"Missing marks",IF(SUM($G31:$N31)&gt;SUM($G$4:$N$4),"Invalid total","OK"))))</t>
  </si>
  <si>
    <t xml:space="preserve">চতুর্থ!C32: =IF($D32="","",COUNTIF($P$6:$P$45,"&gt;"&amp;$P32)+1)</t>
  </si>
  <si>
    <t xml:space="preserve">চতুর্থ!O32: =IF(COUNTA($G32:$N32)=0,"",SUM($G32:$N32))</t>
  </si>
  <si>
    <t xml:space="preserve">চতুর্থ!P32: =IF($O32="","",ROUND($O32/SUM($G$4:$N$4)*100,2))</t>
  </si>
  <si>
    <t xml:space="preserve">চতুর্থ!Q32: =IF($P32="","",VLOOKUP($P32,Settings!$A$16:$C$22,3,TRUE))</t>
  </si>
  <si>
    <t xml:space="preserve">চতুর্থ!R32: =IF($P32="","",VLOOKUP($P32,Settings!$A$16:$B$22,2,TRUE))</t>
  </si>
  <si>
    <t xml:space="preserve">চতুর্থ!S32: =IF($P32="","",IF($P32&gt;=Settings!$J$30,"Passed","Needs Improvement"))</t>
  </si>
  <si>
    <t xml:space="preserve">চতুর্থ!U32: =IF($P32="","",VLOOKUP($P32,Settings!$A$16:$E$22,5,TRUE))</t>
  </si>
  <si>
    <t xml:space="preserve">চতুর্থ!V32: =IF($D32="","",IF(COUNTA($G32:$N32)&gt;COUNT($G$4:$N$4),"Extra col—check",IF(COUNTA($G32:$N32)&lt;COUNT($G$4:$N$4),"Missing marks",IF(SUM($G32:$N32)&gt;SUM($G$4:$N$4),"Invalid total","OK"))))</t>
  </si>
  <si>
    <t xml:space="preserve">চতুর্থ!C33: =IF($D33="","",COUNTIF($P$6:$P$45,"&gt;"&amp;$P33)+1)</t>
  </si>
  <si>
    <t xml:space="preserve">চতুর্থ!O33: =IF(COUNTA($G33:$N33)=0,"",SUM($G33:$N33))</t>
  </si>
  <si>
    <t xml:space="preserve">চতুর্থ!P33: =IF($O33="","",ROUND($O33/SUM($G$4:$N$4)*100,2))</t>
  </si>
  <si>
    <t xml:space="preserve">চতুর্থ!Q33: =IF($P33="","",VLOOKUP($P33,Settings!$A$16:$C$22,3,TRUE))</t>
  </si>
  <si>
    <t xml:space="preserve">চতুর্থ!R33: =IF($P33="","",VLOOKUP($P33,Settings!$A$16:$B$22,2,TRUE))</t>
  </si>
  <si>
    <t xml:space="preserve">চতুর্থ!S33: =IF($P33="","",IF($P33&gt;=Settings!$J$30,"Passed","Needs Improvement"))</t>
  </si>
  <si>
    <t xml:space="preserve">চতুর্থ!U33: =IF($P33="","",VLOOKUP($P33,Settings!$A$16:$E$22,5,TRUE))</t>
  </si>
  <si>
    <t xml:space="preserve">চতুর্থ!V33: =IF($D33="","",IF(COUNTA($G33:$N33)&gt;COUNT($G$4:$N$4),"Extra col—check",IF(COUNTA($G33:$N33)&lt;COUNT($G$4:$N$4),"Missing marks",IF(SUM($G33:$N33)&gt;SUM($G$4:$N$4),"Invalid total","OK"))))</t>
  </si>
  <si>
    <t xml:space="preserve">চতুর্থ!C34: =IF($D34="","",COUNTIF($P$6:$P$45,"&gt;"&amp;$P34)+1)</t>
  </si>
  <si>
    <t xml:space="preserve">চতুর্থ!O34: =IF(COUNTA($G34:$N34)=0,"",SUM($G34:$N34))</t>
  </si>
  <si>
    <t xml:space="preserve">চতুর্থ!P34: =IF($O34="","",ROUND($O34/SUM($G$4:$N$4)*100,2))</t>
  </si>
  <si>
    <t xml:space="preserve">চতুর্থ!Q34: =IF($P34="","",VLOOKUP($P34,Settings!$A$16:$C$22,3,TRUE))</t>
  </si>
  <si>
    <t xml:space="preserve">চতুর্থ!R34: =IF($P34="","",VLOOKUP($P34,Settings!$A$16:$B$22,2,TRUE))</t>
  </si>
  <si>
    <t xml:space="preserve">চতুর্থ!S34: =IF($P34="","",IF($P34&gt;=Settings!$J$30,"Passed","Needs Improvement"))</t>
  </si>
  <si>
    <t xml:space="preserve">চতুর্থ!U34: =IF($P34="","",VLOOKUP($P34,Settings!$A$16:$E$22,5,TRUE))</t>
  </si>
  <si>
    <t xml:space="preserve">চতুর্থ!V34: =IF($D34="","",IF(COUNTA($G34:$N34)&gt;COUNT($G$4:$N$4),"Extra col—check",IF(COUNTA($G34:$N34)&lt;COUNT($G$4:$N$4),"Missing marks",IF(SUM($G34:$N34)&gt;SUM($G$4:$N$4),"Invalid total","OK"))))</t>
  </si>
  <si>
    <t xml:space="preserve">চতুর্থ!C35: =IF($D35="","",COUNTIF($P$6:$P$45,"&gt;"&amp;$P35)+1)</t>
  </si>
  <si>
    <t xml:space="preserve">চতুর্থ!O35: =IF(COUNTA($G35:$N35)=0,"",SUM($G35:$N35))</t>
  </si>
  <si>
    <t xml:space="preserve">চতুর্থ!P35: =IF($O35="","",ROUND($O35/SUM($G$4:$N$4)*100,2))</t>
  </si>
  <si>
    <t xml:space="preserve">চতুর্থ!Q35: =IF($P35="","",VLOOKUP($P35,Settings!$A$16:$C$22,3,TRUE))</t>
  </si>
  <si>
    <t xml:space="preserve">চতুর্থ!R35: =IF($P35="","",VLOOKUP($P35,Settings!$A$16:$B$22,2,TRUE))</t>
  </si>
  <si>
    <t xml:space="preserve">চতুর্থ!S35: =IF($P35="","",IF($P35&gt;=Settings!$J$30,"Passed","Needs Improvement"))</t>
  </si>
  <si>
    <t xml:space="preserve">চতুর্থ!U35: =IF($P35="","",VLOOKUP($P35,Settings!$A$16:$E$22,5,TRUE))</t>
  </si>
  <si>
    <t xml:space="preserve">চতুর্থ!V35: =IF($D35="","",IF(COUNTA($G35:$N35)&gt;COUNT($G$4:$N$4),"Extra col—check",IF(COUNTA($G35:$N35)&lt;COUNT($G$4:$N$4),"Missing marks",IF(SUM($G35:$N35)&gt;SUM($G$4:$N$4),"Invalid total","OK"))))</t>
  </si>
  <si>
    <t xml:space="preserve">চতুর্থ!C36: =IF($D36="","",COUNTIF($P$6:$P$45,"&gt;"&amp;$P36)+1)</t>
  </si>
  <si>
    <t xml:space="preserve">চতুর্থ!O36: =IF(COUNTA($G36:$N36)=0,"",SUM($G36:$N36))</t>
  </si>
  <si>
    <t xml:space="preserve">চতুর্থ!P36: =IF($O36="","",ROUND($O36/SUM($G$4:$N$4)*100,2))</t>
  </si>
  <si>
    <t xml:space="preserve">চতুর্থ!Q36: =IF($P36="","",VLOOKUP($P36,Settings!$A$16:$C$22,3,TRUE))</t>
  </si>
  <si>
    <t xml:space="preserve">চতুর্থ!R36: =IF($P36="","",VLOOKUP($P36,Settings!$A$16:$B$22,2,TRUE))</t>
  </si>
  <si>
    <t xml:space="preserve">চতুর্থ!S36: =IF($P36="","",IF($P36&gt;=Settings!$J$30,"Passed","Needs Improvement"))</t>
  </si>
  <si>
    <t xml:space="preserve">চতুর্থ!U36: =IF($P36="","",VLOOKUP($P36,Settings!$A$16:$E$22,5,TRUE))</t>
  </si>
  <si>
    <t xml:space="preserve">চতুর্থ!V36: =IF($D36="","",IF(COUNTA($G36:$N36)&gt;COUNT($G$4:$N$4),"Extra col—check",IF(COUNTA($G36:$N36)&lt;COUNT($G$4:$N$4),"Missing marks",IF(SUM($G36:$N36)&gt;SUM($G$4:$N$4),"Invalid total","OK"))))</t>
  </si>
  <si>
    <t xml:space="preserve">চতুর্থ!C37: =IF($D37="","",COUNTIF($P$6:$P$45,"&gt;"&amp;$P37)+1)</t>
  </si>
  <si>
    <t xml:space="preserve">চতুর্থ!O37: =IF(COUNTA($G37:$N37)=0,"",SUM($G37:$N37))</t>
  </si>
  <si>
    <t xml:space="preserve">চতুর্থ!P37: =IF($O37="","",ROUND($O37/SUM($G$4:$N$4)*100,2))</t>
  </si>
  <si>
    <t xml:space="preserve">চতুর্থ!Q37: =IF($P37="","",VLOOKUP($P37,Settings!$A$16:$C$22,3,TRUE))</t>
  </si>
  <si>
    <t xml:space="preserve">চতুর্থ!R37: =IF($P37="","",VLOOKUP($P37,Settings!$A$16:$B$22,2,TRUE))</t>
  </si>
  <si>
    <t xml:space="preserve">চতুর্থ!S37: =IF($P37="","",IF($P37&gt;=Settings!$J$30,"Passed","Needs Improvement"))</t>
  </si>
  <si>
    <t xml:space="preserve">চতুর্থ!U37: =IF($P37="","",VLOOKUP($P37,Settings!$A$16:$E$22,5,TRUE))</t>
  </si>
  <si>
    <t xml:space="preserve">চতুর্থ!V37: =IF($D37="","",IF(COUNTA($G37:$N37)&gt;COUNT($G$4:$N$4),"Extra col—check",IF(COUNTA($G37:$N37)&lt;COUNT($G$4:$N$4),"Missing marks",IF(SUM($G37:$N37)&gt;SUM($G$4:$N$4),"Invalid total","OK"))))</t>
  </si>
  <si>
    <t xml:space="preserve">চতুর্থ!C38: =IF($D38="","",COUNTIF($P$6:$P$45,"&gt;"&amp;$P38)+1)</t>
  </si>
  <si>
    <t xml:space="preserve">চতুর্থ!O38: =IF(COUNTA($G38:$N38)=0,"",SUM($G38:$N38))</t>
  </si>
  <si>
    <t xml:space="preserve">চতুর্থ!P38: =IF($O38="","",ROUND($O38/SUM($G$4:$N$4)*100,2))</t>
  </si>
  <si>
    <t xml:space="preserve">চতুর্থ!Q38: =IF($P38="","",VLOOKUP($P38,Settings!$A$16:$C$22,3,TRUE))</t>
  </si>
  <si>
    <t xml:space="preserve">চতুর্থ!R38: =IF($P38="","",VLOOKUP($P38,Settings!$A$16:$B$22,2,TRUE))</t>
  </si>
  <si>
    <t xml:space="preserve">চতুর্থ!S38: =IF($P38="","",IF($P38&gt;=Settings!$J$30,"Passed","Needs Improvement"))</t>
  </si>
  <si>
    <t xml:space="preserve">চতুর্থ!U38: =IF($P38="","",VLOOKUP($P38,Settings!$A$16:$E$22,5,TRUE))</t>
  </si>
  <si>
    <t xml:space="preserve">চতুর্থ!V38: =IF($D38="","",IF(COUNTA($G38:$N38)&gt;COUNT($G$4:$N$4),"Extra col—check",IF(COUNTA($G38:$N38)&lt;COUNT($G$4:$N$4),"Missing marks",IF(SUM($G38:$N38)&gt;SUM($G$4:$N$4),"Invalid total","OK"))))</t>
  </si>
  <si>
    <t xml:space="preserve">চতুর্থ!C39: =IF($D39="","",COUNTIF($P$6:$P$45,"&gt;"&amp;$P39)+1)</t>
  </si>
  <si>
    <t xml:space="preserve">চতুর্থ!O39: =IF(COUNTA($G39:$N39)=0,"",SUM($G39:$N39))</t>
  </si>
  <si>
    <t xml:space="preserve">চতুর্থ!P39: =IF($O39="","",ROUND($O39/SUM($G$4:$N$4)*100,2))</t>
  </si>
  <si>
    <t xml:space="preserve">চতুর্থ!Q39: =IF($P39="","",VLOOKUP($P39,Settings!$A$16:$C$22,3,TRUE))</t>
  </si>
  <si>
    <t xml:space="preserve">চতুর্থ!R39: =IF($P39="","",VLOOKUP($P39,Settings!$A$16:$B$22,2,TRUE))</t>
  </si>
  <si>
    <t xml:space="preserve">চতুর্থ!S39: =IF($P39="","",IF($P39&gt;=Settings!$J$30,"Passed","Needs Improvement"))</t>
  </si>
  <si>
    <t xml:space="preserve">চতুর্থ!U39: =IF($P39="","",VLOOKUP($P39,Settings!$A$16:$E$22,5,TRUE))</t>
  </si>
  <si>
    <t xml:space="preserve">চতুর্থ!V39: =IF($D39="","",IF(COUNTA($G39:$N39)&gt;COUNT($G$4:$N$4),"Extra col—check",IF(COUNTA($G39:$N39)&lt;COUNT($G$4:$N$4),"Missing marks",IF(SUM($G39:$N39)&gt;SUM($G$4:$N$4),"Invalid total","OK"))))</t>
  </si>
  <si>
    <t xml:space="preserve">চতুর্থ!C40: =IF($D40="","",COUNTIF($P$6:$P$45,"&gt;"&amp;$P40)+1)</t>
  </si>
  <si>
    <t xml:space="preserve">চতুর্থ!O40: =IF(COUNTA($G40:$N40)=0,"",SUM($G40:$N40))</t>
  </si>
  <si>
    <t xml:space="preserve">চতুর্থ!P40: =IF($O40="","",ROUND($O40/SUM($G$4:$N$4)*100,2))</t>
  </si>
  <si>
    <t xml:space="preserve">চতুর্থ!Q40: =IF($P40="","",VLOOKUP($P40,Settings!$A$16:$C$22,3,TRUE))</t>
  </si>
  <si>
    <t xml:space="preserve">চতুর্থ!R40: =IF($P40="","",VLOOKUP($P40,Settings!$A$16:$B$22,2,TRUE))</t>
  </si>
  <si>
    <t xml:space="preserve">চতুর্থ!S40: =IF($P40="","",IF($P40&gt;=Settings!$J$30,"Passed","Needs Improvement"))</t>
  </si>
  <si>
    <t xml:space="preserve">চতুর্থ!U40: =IF($P40="","",VLOOKUP($P40,Settings!$A$16:$E$22,5,TRUE))</t>
  </si>
  <si>
    <t xml:space="preserve">চতুর্থ!V40: =IF($D40="","",IF(COUNTA($G40:$N40)&gt;COUNT($G$4:$N$4),"Extra col—check",IF(COUNTA($G40:$N40)&lt;COUNT($G$4:$N$4),"Missing marks",IF(SUM($G40:$N40)&gt;SUM($G$4:$N$4),"Invalid total","OK"))))</t>
  </si>
  <si>
    <t xml:space="preserve">চতুর্থ!C41: =IF($D41="","",COUNTIF($P$6:$P$45,"&gt;"&amp;$P41)+1)</t>
  </si>
  <si>
    <t xml:space="preserve">চতুর্থ!O41: =IF(COUNTA($G41:$N41)=0,"",SUM($G41:$N41))</t>
  </si>
  <si>
    <t xml:space="preserve">চতুর্থ!P41: =IF($O41="","",ROUND($O41/SUM($G$4:$N$4)*100,2))</t>
  </si>
  <si>
    <t xml:space="preserve">চতুর্থ!Q41: =IF($P41="","",VLOOKUP($P41,Settings!$A$16:$C$22,3,TRUE))</t>
  </si>
  <si>
    <t xml:space="preserve">চতুর্থ!R41: =IF($P41="","",VLOOKUP($P41,Settings!$A$16:$B$22,2,TRUE))</t>
  </si>
  <si>
    <t xml:space="preserve">চতুর্থ!S41: =IF($P41="","",IF($P41&gt;=Settings!$J$30,"Passed","Needs Improvement"))</t>
  </si>
  <si>
    <t xml:space="preserve">চতুর্থ!U41: =IF($P41="","",VLOOKUP($P41,Settings!$A$16:$E$22,5,TRUE))</t>
  </si>
  <si>
    <t xml:space="preserve">চতুর্থ!V41: =IF($D41="","",IF(COUNTA($G41:$N41)&gt;COUNT($G$4:$N$4),"Extra col—check",IF(COUNTA($G41:$N41)&lt;COUNT($G$4:$N$4),"Missing marks",IF(SUM($G41:$N41)&gt;SUM($G$4:$N$4),"Invalid total","OK"))))</t>
  </si>
  <si>
    <t xml:space="preserve">চতুর্থ!C42: =IF($D42="","",COUNTIF($P$6:$P$45,"&gt;"&amp;$P42)+1)</t>
  </si>
  <si>
    <t xml:space="preserve">চতুর্থ!O42: =IF(COUNTA($G42:$N42)=0,"",SUM($G42:$N42))</t>
  </si>
  <si>
    <t xml:space="preserve">চতুর্থ!P42: =IF($O42="","",ROUND($O42/SUM($G$4:$N$4)*100,2))</t>
  </si>
  <si>
    <t xml:space="preserve">চতুর্থ!Q42: =IF($P42="","",VLOOKUP($P42,Settings!$A$16:$C$22,3,TRUE))</t>
  </si>
  <si>
    <t xml:space="preserve">চতুর্থ!R42: =IF($P42="","",VLOOKUP($P42,Settings!$A$16:$B$22,2,TRUE))</t>
  </si>
  <si>
    <t xml:space="preserve">চতুর্থ!S42: =IF($P42="","",IF($P42&gt;=Settings!$J$30,"Passed","Needs Improvement"))</t>
  </si>
  <si>
    <t xml:space="preserve">চতুর্থ!U42: =IF($P42="","",VLOOKUP($P42,Settings!$A$16:$E$22,5,TRUE))</t>
  </si>
  <si>
    <t xml:space="preserve">চতুর্থ!V42: =IF($D42="","",IF(COUNTA($G42:$N42)&gt;COUNT($G$4:$N$4),"Extra col—check",IF(COUNTA($G42:$N42)&lt;COUNT($G$4:$N$4),"Missing marks",IF(SUM($G42:$N42)&gt;SUM($G$4:$N$4),"Invalid total","OK"))))</t>
  </si>
  <si>
    <t xml:space="preserve">চতুর্থ!C43: =IF($D43="","",COUNTIF($P$6:$P$45,"&gt;"&amp;$P43)+1)</t>
  </si>
  <si>
    <t xml:space="preserve">চতুর্থ!O43: =IF(COUNTA($G43:$N43)=0,"",SUM($G43:$N43))</t>
  </si>
  <si>
    <t xml:space="preserve">চতুর্থ!P43: =IF($O43="","",ROUND($O43/SUM($G$4:$N$4)*100,2))</t>
  </si>
  <si>
    <t xml:space="preserve">চতুর্থ!Q43: =IF($P43="","",VLOOKUP($P43,Settings!$A$16:$C$22,3,TRUE))</t>
  </si>
  <si>
    <t xml:space="preserve">চতুর্থ!R43: =IF($P43="","",VLOOKUP($P43,Settings!$A$16:$B$22,2,TRUE))</t>
  </si>
  <si>
    <t xml:space="preserve">চতুর্থ!S43: =IF($P43="","",IF($P43&gt;=Settings!$J$30,"Passed","Needs Improvement"))</t>
  </si>
  <si>
    <t xml:space="preserve">চতুর্থ!U43: =IF($P43="","",VLOOKUP($P43,Settings!$A$16:$E$22,5,TRUE))</t>
  </si>
  <si>
    <t xml:space="preserve">চতুর্থ!V43: =IF($D43="","",IF(COUNTA($G43:$N43)&gt;COUNT($G$4:$N$4),"Extra col—check",IF(COUNTA($G43:$N43)&lt;COUNT($G$4:$N$4),"Missing marks",IF(SUM($G43:$N43)&gt;SUM($G$4:$N$4),"Invalid total","OK"))))</t>
  </si>
  <si>
    <t xml:space="preserve">চতুর্থ!C44: =IF($D44="","",COUNTIF($P$6:$P$45,"&gt;"&amp;$P44)+1)</t>
  </si>
  <si>
    <t xml:space="preserve">চতুর্থ!O44: =IF(COUNTA($G44:$N44)=0,"",SUM($G44:$N44))</t>
  </si>
  <si>
    <t xml:space="preserve">চতুর্থ!P44: =IF($O44="","",ROUND($O44/SUM($G$4:$N$4)*100,2))</t>
  </si>
  <si>
    <t xml:space="preserve">চতুর্থ!Q44: =IF($P44="","",VLOOKUP($P44,Settings!$A$16:$C$22,3,TRUE))</t>
  </si>
  <si>
    <t xml:space="preserve">চতুর্থ!R44: =IF($P44="","",VLOOKUP($P44,Settings!$A$16:$B$22,2,TRUE))</t>
  </si>
  <si>
    <t xml:space="preserve">চতুর্থ!S44: =IF($P44="","",IF($P44&gt;=Settings!$J$30,"Passed","Needs Improvement"))</t>
  </si>
  <si>
    <t xml:space="preserve">চতুর্থ!U44: =IF($P44="","",VLOOKUP($P44,Settings!$A$16:$E$22,5,TRUE))</t>
  </si>
  <si>
    <t xml:space="preserve">চতুর্থ!V44: =IF($D44="","",IF(COUNTA($G44:$N44)&gt;COUNT($G$4:$N$4),"Extra col—check",IF(COUNTA($G44:$N44)&lt;COUNT($G$4:$N$4),"Missing marks",IF(SUM($G44:$N44)&gt;SUM($G$4:$N$4),"Invalid total","OK"))))</t>
  </si>
  <si>
    <t xml:space="preserve">চতুর্থ!C45: =IF($D45="","",COUNTIF($P$6:$P$45,"&gt;"&amp;$P45)+1)</t>
  </si>
  <si>
    <t xml:space="preserve">চতুর্থ!O45: =IF(COUNTA($G45:$N45)=0,"",SUM($G45:$N45))</t>
  </si>
  <si>
    <t xml:space="preserve">চতুর্থ!P45: =IF($O45="","",ROUND($O45/SUM($G$4:$N$4)*100,2))</t>
  </si>
  <si>
    <t xml:space="preserve">চতুর্থ!Q45: =IF($P45="","",VLOOKUP($P45,Settings!$A$16:$C$22,3,TRUE))</t>
  </si>
  <si>
    <t xml:space="preserve">চতুর্থ!R45: =IF($P45="","",VLOOKUP($P45,Settings!$A$16:$B$22,2,TRUE))</t>
  </si>
  <si>
    <t xml:space="preserve">চতুর্থ!S45: =IF($P45="","",IF($P45&gt;=Settings!$J$30,"Passed","Needs Improvement"))</t>
  </si>
  <si>
    <t xml:space="preserve">চতুর্থ!U45: =IF($P45="","",VLOOKUP($P45,Settings!$A$16:$E$22,5,TRUE))</t>
  </si>
  <si>
    <t xml:space="preserve">চতুর্থ!V45: =IF($D45="","",IF(COUNTA($G45:$N45)&gt;COUNT($G$4:$N$4),"Extra col—check",IF(COUNTA($G45:$N45)&lt;COUNT($G$4:$N$4),"Missing marks",IF(SUM($G45:$N45)&gt;SUM($G$4:$N$4),"Invalid total","OK"))))</t>
  </si>
  <si>
    <t xml:space="preserve">পঞ্চম!A1: =Settings!$B$5</t>
  </si>
  <si>
    <t xml:space="preserve">পঞ্চম!A2: =Settings!$B$6&amp;" | শ্রেণি: পঞ্চম | Result Entry + Auto Processing"</t>
  </si>
  <si>
    <t xml:space="preserve">পঞ্চম!G4: =Settings!$B$31</t>
  </si>
  <si>
    <t xml:space="preserve">পঞ্চম!H4: =Settings!$C$31</t>
  </si>
  <si>
    <t xml:space="preserve">পঞ্চম!I4: =Settings!$D$31</t>
  </si>
  <si>
    <t xml:space="preserve">পঞ্চম!J4: =Settings!$E$31</t>
  </si>
  <si>
    <t xml:space="preserve">পঞ্চম!K4: =Settings!$F$31</t>
  </si>
  <si>
    <t xml:space="preserve">পঞ্চম!L4: =Settings!$G$31</t>
  </si>
  <si>
    <t xml:space="preserve">পঞ্চম!M4: =Settings!$H$31</t>
  </si>
  <si>
    <t xml:space="preserve">পঞ্চম!N4: =Settings!$I$31</t>
  </si>
  <si>
    <t xml:space="preserve">পঞ্চম!C6: =IF($D6="","",COUNTIF($P$6:$P$45,"&gt;"&amp;$P6)+1)</t>
  </si>
  <si>
    <t xml:space="preserve">পঞ্চম!O6: =IF(COUNTA($G6:$N6)=0,"",SUM($G6:$N6))</t>
  </si>
  <si>
    <t xml:space="preserve">পঞ্চম!P6: =IF($O6="","",ROUND($O6/SUM($G$4:$N$4)*100,2))</t>
  </si>
  <si>
    <t xml:space="preserve">পঞ্চম!Q6: =IF($P6="","",VLOOKUP($P6,Settings!$A$16:$C$22,3,TRUE))</t>
  </si>
  <si>
    <t xml:space="preserve">পঞ্চম!R6: =IF($P6="","",VLOOKUP($P6,Settings!$A$16:$B$22,2,TRUE))</t>
  </si>
  <si>
    <t xml:space="preserve">পঞ্চম!S6: =IF($P6="","",IF($P6&gt;=Settings!$J$31,"Passed","Needs Improvement"))</t>
  </si>
  <si>
    <t xml:space="preserve">পঞ্চম!U6: =IF($P6="","",VLOOKUP($P6,Settings!$A$16:$E$22,5,TRUE))</t>
  </si>
  <si>
    <t xml:space="preserve">পঞ্চম!V6: =IF($D6="","",IF(COUNTA($G6:$N6)&gt;COUNT($G$4:$N$4),"Extra col—check",IF(COUNTA($G6:$N6)&lt;COUNT($G$4:$N$4),"Missing marks",IF(SUM($G6:$N6)&gt;SUM($G$4:$N$4),"Invalid total","OK"))))</t>
  </si>
  <si>
    <t xml:space="preserve">পঞ্চম!C7: =IF($D7="","",COUNTIF($P$6:$P$45,"&gt;"&amp;$P7)+1)</t>
  </si>
  <si>
    <t xml:space="preserve">পঞ্চম!O7: =IF(COUNTA($G7:$N7)=0,"",SUM($G7:$N7))</t>
  </si>
  <si>
    <t xml:space="preserve">পঞ্চম!P7: =IF($O7="","",ROUND($O7/SUM($G$4:$N$4)*100,2))</t>
  </si>
  <si>
    <t xml:space="preserve">পঞ্চম!Q7: =IF($P7="","",VLOOKUP($P7,Settings!$A$16:$C$22,3,TRUE))</t>
  </si>
  <si>
    <t xml:space="preserve">পঞ্চম!R7: =IF($P7="","",VLOOKUP($P7,Settings!$A$16:$B$22,2,TRUE))</t>
  </si>
  <si>
    <t xml:space="preserve">পঞ্চম!S7: =IF($P7="","",IF($P7&gt;=Settings!$J$31,"Passed","Needs Improvement"))</t>
  </si>
  <si>
    <t xml:space="preserve">পঞ্চম!U7: =IF($P7="","",VLOOKUP($P7,Settings!$A$16:$E$22,5,TRUE))</t>
  </si>
  <si>
    <t xml:space="preserve">পঞ্চম!V7: =IF($D7="","",IF(COUNTA($G7:$N7)&gt;COUNT($G$4:$N$4),"Extra col—check",IF(COUNTA($G7:$N7)&lt;COUNT($G$4:$N$4),"Missing marks",IF(SUM($G7:$N7)&gt;SUM($G$4:$N$4),"Invalid total","OK"))))</t>
  </si>
  <si>
    <t xml:space="preserve">পঞ্চম!C8: =IF($D8="","",COUNTIF($P$6:$P$45,"&gt;"&amp;$P8)+1)</t>
  </si>
  <si>
    <t xml:space="preserve">পঞ্চম!O8: =IF(COUNTA($G8:$N8)=0,"",SUM($G8:$N8))</t>
  </si>
  <si>
    <t xml:space="preserve">পঞ্চম!P8: =IF($O8="","",ROUND($O8/SUM($G$4:$N$4)*100,2))</t>
  </si>
  <si>
    <t xml:space="preserve">পঞ্চম!Q8: =IF($P8="","",VLOOKUP($P8,Settings!$A$16:$C$22,3,TRUE))</t>
  </si>
  <si>
    <t xml:space="preserve">পঞ্চম!R8: =IF($P8="","",VLOOKUP($P8,Settings!$A$16:$B$22,2,TRUE))</t>
  </si>
  <si>
    <t xml:space="preserve">পঞ্চম!S8: =IF($P8="","",IF($P8&gt;=Settings!$J$31,"Passed","Needs Improvement"))</t>
  </si>
  <si>
    <t xml:space="preserve">পঞ্চম!U8: =IF($P8="","",VLOOKUP($P8,Settings!$A$16:$E$22,5,TRUE))</t>
  </si>
  <si>
    <t xml:space="preserve">পঞ্চম!V8: =IF($D8="","",IF(COUNTA($G8:$N8)&gt;COUNT($G$4:$N$4),"Extra col—check",IF(COUNTA($G8:$N8)&lt;COUNT($G$4:$N$4),"Missing marks",IF(SUM($G8:$N8)&gt;SUM($G$4:$N$4),"Invalid total","OK"))))</t>
  </si>
  <si>
    <t xml:space="preserve">পঞ্চম!C9: =IF($D9="","",COUNTIF($P$6:$P$45,"&gt;"&amp;$P9)+1)</t>
  </si>
  <si>
    <t xml:space="preserve">পঞ্চম!O9: =IF(COUNTA($G9:$N9)=0,"",SUM($G9:$N9))</t>
  </si>
  <si>
    <t xml:space="preserve">পঞ্চম!P9: =IF($O9="","",ROUND($O9/SUM($G$4:$N$4)*100,2))</t>
  </si>
  <si>
    <t xml:space="preserve">পঞ্চম!Q9: =IF($P9="","",VLOOKUP($P9,Settings!$A$16:$C$22,3,TRUE))</t>
  </si>
  <si>
    <t xml:space="preserve">পঞ্চম!R9: =IF($P9="","",VLOOKUP($P9,Settings!$A$16:$B$22,2,TRUE))</t>
  </si>
  <si>
    <t xml:space="preserve">পঞ্চম!S9: =IF($P9="","",IF($P9&gt;=Settings!$J$31,"Passed","Needs Improvement"))</t>
  </si>
  <si>
    <t xml:space="preserve">পঞ্চম!U9: =IF($P9="","",VLOOKUP($P9,Settings!$A$16:$E$22,5,TRUE))</t>
  </si>
  <si>
    <t xml:space="preserve">পঞ্চম!V9: =IF($D9="","",IF(COUNTA($G9:$N9)&gt;COUNT($G$4:$N$4),"Extra col—check",IF(COUNTA($G9:$N9)&lt;COUNT($G$4:$N$4),"Missing marks",IF(SUM($G9:$N9)&gt;SUM($G$4:$N$4),"Invalid total","OK"))))</t>
  </si>
  <si>
    <t xml:space="preserve">পঞ্চম!C10: =IF($D10="","",COUNTIF($P$6:$P$45,"&gt;"&amp;$P10)+1)</t>
  </si>
  <si>
    <t xml:space="preserve">পঞ্চম!O10: =IF(COUNTA($G10:$N10)=0,"",SUM($G10:$N10))</t>
  </si>
  <si>
    <t xml:space="preserve">পঞ্চম!P10: =IF($O10="","",ROUND($O10/SUM($G$4:$N$4)*100,2))</t>
  </si>
  <si>
    <t xml:space="preserve">পঞ্চম!Q10: =IF($P10="","",VLOOKUP($P10,Settings!$A$16:$C$22,3,TRUE))</t>
  </si>
  <si>
    <t xml:space="preserve">পঞ্চম!R10: =IF($P10="","",VLOOKUP($P10,Settings!$A$16:$B$22,2,TRUE))</t>
  </si>
  <si>
    <t xml:space="preserve">পঞ্চম!S10: =IF($P10="","",IF($P10&gt;=Settings!$J$31,"Passed","Needs Improvement"))</t>
  </si>
  <si>
    <t xml:space="preserve">পঞ্চম!U10: =IF($P10="","",VLOOKUP($P10,Settings!$A$16:$E$22,5,TRUE))</t>
  </si>
  <si>
    <t xml:space="preserve">পঞ্চম!V10: =IF($D10="","",IF(COUNTA($G10:$N10)&gt;COUNT($G$4:$N$4),"Extra col—check",IF(COUNTA($G10:$N10)&lt;COUNT($G$4:$N$4),"Missing marks",IF(SUM($G10:$N10)&gt;SUM($G$4:$N$4),"Invalid total","OK"))))</t>
  </si>
  <si>
    <t xml:space="preserve">পঞ্চম!C11: =IF($D11="","",COUNTIF($P$6:$P$45,"&gt;"&amp;$P11)+1)</t>
  </si>
  <si>
    <t xml:space="preserve">পঞ্চম!O11: =IF(COUNTA($G11:$N11)=0,"",SUM($G11:$N11))</t>
  </si>
  <si>
    <t xml:space="preserve">পঞ্চম!P11: =IF($O11="","",ROUND($O11/SUM($G$4:$N$4)*100,2))</t>
  </si>
  <si>
    <t xml:space="preserve">পঞ্চম!Q11: =IF($P11="","",VLOOKUP($P11,Settings!$A$16:$C$22,3,TRUE))</t>
  </si>
  <si>
    <t xml:space="preserve">পঞ্চম!R11: =IF($P11="","",VLOOKUP($P11,Settings!$A$16:$B$22,2,TRUE))</t>
  </si>
  <si>
    <t xml:space="preserve">পঞ্চম!S11: =IF($P11="","",IF($P11&gt;=Settings!$J$31,"Passed","Needs Improvement"))</t>
  </si>
  <si>
    <t xml:space="preserve">পঞ্চম!U11: =IF($P11="","",VLOOKUP($P11,Settings!$A$16:$E$22,5,TRUE))</t>
  </si>
  <si>
    <t xml:space="preserve">পঞ্চম!V11: =IF($D11="","",IF(COUNTA($G11:$N11)&gt;COUNT($G$4:$N$4),"Extra col—check",IF(COUNTA($G11:$N11)&lt;COUNT($G$4:$N$4),"Missing marks",IF(SUM($G11:$N11)&gt;SUM($G$4:$N$4),"Invalid total","OK"))))</t>
  </si>
  <si>
    <t xml:space="preserve">পঞ্চম!C12: =IF($D12="","",COUNTIF($P$6:$P$45,"&gt;"&amp;$P12)+1)</t>
  </si>
  <si>
    <t xml:space="preserve">পঞ্চম!O12: =IF(COUNTA($G12:$N12)=0,"",SUM($G12:$N12))</t>
  </si>
  <si>
    <t xml:space="preserve">পঞ্চম!P12: =IF($O12="","",ROUND($O12/SUM($G$4:$N$4)*100,2))</t>
  </si>
  <si>
    <t xml:space="preserve">পঞ্চম!Q12: =IF($P12="","",VLOOKUP($P12,Settings!$A$16:$C$22,3,TRUE))</t>
  </si>
  <si>
    <t xml:space="preserve">পঞ্চম!R12: =IF($P12="","",VLOOKUP($P12,Settings!$A$16:$B$22,2,TRUE))</t>
  </si>
  <si>
    <t xml:space="preserve">পঞ্চম!S12: =IF($P12="","",IF($P12&gt;=Settings!$J$31,"Passed","Needs Improvement"))</t>
  </si>
  <si>
    <t xml:space="preserve">পঞ্চম!U12: =IF($P12="","",VLOOKUP($P12,Settings!$A$16:$E$22,5,TRUE))</t>
  </si>
  <si>
    <t xml:space="preserve">পঞ্চম!V12: =IF($D12="","",IF(COUNTA($G12:$N12)&gt;COUNT($G$4:$N$4),"Extra col—check",IF(COUNTA($G12:$N12)&lt;COUNT($G$4:$N$4),"Missing marks",IF(SUM($G12:$N12)&gt;SUM($G$4:$N$4),"Invalid total","OK"))))</t>
  </si>
  <si>
    <t xml:space="preserve">পঞ্চম!C13: =IF($D13="","",COUNTIF($P$6:$P$45,"&gt;"&amp;$P13)+1)</t>
  </si>
  <si>
    <t xml:space="preserve">পঞ্চম!O13: =IF(COUNTA($G13:$N13)=0,"",SUM($G13:$N13))</t>
  </si>
  <si>
    <t xml:space="preserve">পঞ্চম!P13: =IF($O13="","",ROUND($O13/SUM($G$4:$N$4)*100,2))</t>
  </si>
  <si>
    <t xml:space="preserve">পঞ্চম!Q13: =IF($P13="","",VLOOKUP($P13,Settings!$A$16:$C$22,3,TRUE))</t>
  </si>
  <si>
    <t xml:space="preserve">পঞ্চম!R13: =IF($P13="","",VLOOKUP($P13,Settings!$A$16:$B$22,2,TRUE))</t>
  </si>
  <si>
    <t xml:space="preserve">পঞ্চম!S13: =IF($P13="","",IF($P13&gt;=Settings!$J$31,"Passed","Needs Improvement"))</t>
  </si>
  <si>
    <t xml:space="preserve">পঞ্চম!U13: =IF($P13="","",VLOOKUP($P13,Settings!$A$16:$E$22,5,TRUE))</t>
  </si>
  <si>
    <t xml:space="preserve">পঞ্চম!V13: =IF($D13="","",IF(COUNTA($G13:$N13)&gt;COUNT($G$4:$N$4),"Extra col—check",IF(COUNTA($G13:$N13)&lt;COUNT($G$4:$N$4),"Missing marks",IF(SUM($G13:$N13)&gt;SUM($G$4:$N$4),"Invalid total","OK"))))</t>
  </si>
  <si>
    <t xml:space="preserve">পঞ্চম!C14: =IF($D14="","",COUNTIF($P$6:$P$45,"&gt;"&amp;$P14)+1)</t>
  </si>
  <si>
    <t xml:space="preserve">পঞ্চম!O14: =IF(COUNTA($G14:$N14)=0,"",SUM($G14:$N14))</t>
  </si>
  <si>
    <t xml:space="preserve">পঞ্চম!P14: =IF($O14="","",ROUND($O14/SUM($G$4:$N$4)*100,2))</t>
  </si>
  <si>
    <t xml:space="preserve">পঞ্চম!Q14: =IF($P14="","",VLOOKUP($P14,Settings!$A$16:$C$22,3,TRUE))</t>
  </si>
  <si>
    <t xml:space="preserve">পঞ্চম!R14: =IF($P14="","",VLOOKUP($P14,Settings!$A$16:$B$22,2,TRUE))</t>
  </si>
  <si>
    <t xml:space="preserve">পঞ্চম!S14: =IF($P14="","",IF($P14&gt;=Settings!$J$31,"Passed","Needs Improvement"))</t>
  </si>
  <si>
    <t xml:space="preserve">পঞ্চম!U14: =IF($P14="","",VLOOKUP($P14,Settings!$A$16:$E$22,5,TRUE))</t>
  </si>
  <si>
    <t xml:space="preserve">পঞ্চম!V14: =IF($D14="","",IF(COUNTA($G14:$N14)&gt;COUNT($G$4:$N$4),"Extra col—check",IF(COUNTA($G14:$N14)&lt;COUNT($G$4:$N$4),"Missing marks",IF(SUM($G14:$N14)&gt;SUM($G$4:$N$4),"Invalid total","OK"))))</t>
  </si>
  <si>
    <t xml:space="preserve">পঞ্চম!C15: =IF($D15="","",COUNTIF($P$6:$P$45,"&gt;"&amp;$P15)+1)</t>
  </si>
  <si>
    <t xml:space="preserve">পঞ্চম!O15: =IF(COUNTA($G15:$N15)=0,"",SUM($G15:$N15))</t>
  </si>
  <si>
    <t xml:space="preserve">পঞ্চম!P15: =IF($O15="","",ROUND($O15/SUM($G$4:$N$4)*100,2))</t>
  </si>
  <si>
    <t xml:space="preserve">পঞ্চম!Q15: =IF($P15="","",VLOOKUP($P15,Settings!$A$16:$C$22,3,TRUE))</t>
  </si>
  <si>
    <t xml:space="preserve">পঞ্চম!R15: =IF($P15="","",VLOOKUP($P15,Settings!$A$16:$B$22,2,TRUE))</t>
  </si>
  <si>
    <t xml:space="preserve">পঞ্চম!S15: =IF($P15="","",IF($P15&gt;=Settings!$J$31,"Passed","Needs Improvement"))</t>
  </si>
  <si>
    <t xml:space="preserve">পঞ্চম!U15: =IF($P15="","",VLOOKUP($P15,Settings!$A$16:$E$22,5,TRUE))</t>
  </si>
  <si>
    <t xml:space="preserve">পঞ্চম!V15: =IF($D15="","",IF(COUNTA($G15:$N15)&gt;COUNT($G$4:$N$4),"Extra col—check",IF(COUNTA($G15:$N15)&lt;COUNT($G$4:$N$4),"Missing marks",IF(SUM($G15:$N15)&gt;SUM($G$4:$N$4),"Invalid total","OK"))))</t>
  </si>
  <si>
    <t xml:space="preserve">পঞ্চম!C16: =IF($D16="","",COUNTIF($P$6:$P$45,"&gt;"&amp;$P16)+1)</t>
  </si>
  <si>
    <t xml:space="preserve">পঞ্চম!O16: =IF(COUNTA($G16:$N16)=0,"",SUM($G16:$N16))</t>
  </si>
  <si>
    <t xml:space="preserve">পঞ্চম!P16: =IF($O16="","",ROUND($O16/SUM($G$4:$N$4)*100,2))</t>
  </si>
  <si>
    <t xml:space="preserve">পঞ্চম!Q16: =IF($P16="","",VLOOKUP($P16,Settings!$A$16:$C$22,3,TRUE))</t>
  </si>
  <si>
    <t xml:space="preserve">পঞ্চম!R16: =IF($P16="","",VLOOKUP($P16,Settings!$A$16:$B$22,2,TRUE))</t>
  </si>
  <si>
    <t xml:space="preserve">পঞ্চম!S16: =IF($P16="","",IF($P16&gt;=Settings!$J$31,"Passed","Needs Improvement"))</t>
  </si>
  <si>
    <t xml:space="preserve">পঞ্চম!U16: =IF($P16="","",VLOOKUP($P16,Settings!$A$16:$E$22,5,TRUE))</t>
  </si>
  <si>
    <t xml:space="preserve">পঞ্চম!V16: =IF($D16="","",IF(COUNTA($G16:$N16)&gt;COUNT($G$4:$N$4),"Extra col—check",IF(COUNTA($G16:$N16)&lt;COUNT($G$4:$N$4),"Missing marks",IF(SUM($G16:$N16)&gt;SUM($G$4:$N$4),"Invalid total","OK"))))</t>
  </si>
  <si>
    <t xml:space="preserve">পঞ্চম!C17: =IF($D17="","",COUNTIF($P$6:$P$45,"&gt;"&amp;$P17)+1)</t>
  </si>
  <si>
    <t xml:space="preserve">পঞ্চম!O17: =IF(COUNTA($G17:$N17)=0,"",SUM($G17:$N17))</t>
  </si>
  <si>
    <t xml:space="preserve">পঞ্চম!P17: =IF($O17="","",ROUND($O17/SUM($G$4:$N$4)*100,2))</t>
  </si>
  <si>
    <t xml:space="preserve">পঞ্চম!Q17: =IF($P17="","",VLOOKUP($P17,Settings!$A$16:$C$22,3,TRUE))</t>
  </si>
  <si>
    <t xml:space="preserve">পঞ্চম!R17: =IF($P17="","",VLOOKUP($P17,Settings!$A$16:$B$22,2,TRUE))</t>
  </si>
  <si>
    <t xml:space="preserve">পঞ্চম!S17: =IF($P17="","",IF($P17&gt;=Settings!$J$31,"Passed","Needs Improvement"))</t>
  </si>
  <si>
    <t xml:space="preserve">পঞ্চম!U17: =IF($P17="","",VLOOKUP($P17,Settings!$A$16:$E$22,5,TRUE))</t>
  </si>
  <si>
    <t xml:space="preserve">পঞ্চম!V17: =IF($D17="","",IF(COUNTA($G17:$N17)&gt;COUNT($G$4:$N$4),"Extra col—check",IF(COUNTA($G17:$N17)&lt;COUNT($G$4:$N$4),"Missing marks",IF(SUM($G17:$N17)&gt;SUM($G$4:$N$4),"Invalid total","OK"))))</t>
  </si>
  <si>
    <t xml:space="preserve">পঞ্চম!C18: =IF($D18="","",COUNTIF($P$6:$P$45,"&gt;"&amp;$P18)+1)</t>
  </si>
  <si>
    <t xml:space="preserve">পঞ্চম!O18: =IF(COUNTA($G18:$N18)=0,"",SUM($G18:$N18))</t>
  </si>
  <si>
    <t xml:space="preserve">পঞ্চম!P18: =IF($O18="","",ROUND($O18/SUM($G$4:$N$4)*100,2))</t>
  </si>
  <si>
    <t xml:space="preserve">পঞ্চম!Q18: =IF($P18="","",VLOOKUP($P18,Settings!$A$16:$C$22,3,TRUE))</t>
  </si>
  <si>
    <t xml:space="preserve">পঞ্চম!R18: =IF($P18="","",VLOOKUP($P18,Settings!$A$16:$B$22,2,TRUE))</t>
  </si>
  <si>
    <t xml:space="preserve">পঞ্চম!S18: =IF($P18="","",IF($P18&gt;=Settings!$J$31,"Passed","Needs Improvement"))</t>
  </si>
  <si>
    <t xml:space="preserve">পঞ্চম!U18: =IF($P18="","",VLOOKUP($P18,Settings!$A$16:$E$22,5,TRUE))</t>
  </si>
  <si>
    <t xml:space="preserve">পঞ্চম!V18: =IF($D18="","",IF(COUNTA($G18:$N18)&gt;COUNT($G$4:$N$4),"Extra col—check",IF(COUNTA($G18:$N18)&lt;COUNT($G$4:$N$4),"Missing marks",IF(SUM($G18:$N18)&gt;SUM($G$4:$N$4),"Invalid total","OK"))))</t>
  </si>
  <si>
    <t xml:space="preserve">পঞ্চম!C19: =IF($D19="","",COUNTIF($P$6:$P$45,"&gt;"&amp;$P19)+1)</t>
  </si>
  <si>
    <t xml:space="preserve">পঞ্চম!O19: =IF(COUNTA($G19:$N19)=0,"",SUM($G19:$N19))</t>
  </si>
  <si>
    <t xml:space="preserve">পঞ্চম!P19: =IF($O19="","",ROUND($O19/SUM($G$4:$N$4)*100,2))</t>
  </si>
  <si>
    <t xml:space="preserve">পঞ্চম!Q19: =IF($P19="","",VLOOKUP($P19,Settings!$A$16:$C$22,3,TRUE))</t>
  </si>
  <si>
    <t xml:space="preserve">পঞ্চম!R19: =IF($P19="","",VLOOKUP($P19,Settings!$A$16:$B$22,2,TRUE))</t>
  </si>
  <si>
    <t xml:space="preserve">পঞ্চম!S19: =IF($P19="","",IF($P19&gt;=Settings!$J$31,"Passed","Needs Improvement"))</t>
  </si>
  <si>
    <t xml:space="preserve">পঞ্চম!U19: =IF($P19="","",VLOOKUP($P19,Settings!$A$16:$E$22,5,TRUE))</t>
  </si>
  <si>
    <t xml:space="preserve">পঞ্চম!V19: =IF($D19="","",IF(COUNTA($G19:$N19)&gt;COUNT($G$4:$N$4),"Extra col—check",IF(COUNTA($G19:$N19)&lt;COUNT($G$4:$N$4),"Missing marks",IF(SUM($G19:$N19)&gt;SUM($G$4:$N$4),"Invalid total","OK"))))</t>
  </si>
  <si>
    <t xml:space="preserve">পঞ্চম!C20: =IF($D20="","",COUNTIF($P$6:$P$45,"&gt;"&amp;$P20)+1)</t>
  </si>
  <si>
    <t xml:space="preserve">পঞ্চম!O20: =IF(COUNTA($G20:$N20)=0,"",SUM($G20:$N20))</t>
  </si>
  <si>
    <t xml:space="preserve">পঞ্চম!P20: =IF($O20="","",ROUND($O20/SUM($G$4:$N$4)*100,2))</t>
  </si>
  <si>
    <t xml:space="preserve">পঞ্চম!Q20: =IF($P20="","",VLOOKUP($P20,Settings!$A$16:$C$22,3,TRUE))</t>
  </si>
  <si>
    <t xml:space="preserve">পঞ্চম!R20: =IF($P20="","",VLOOKUP($P20,Settings!$A$16:$B$22,2,TRUE))</t>
  </si>
  <si>
    <t xml:space="preserve">পঞ্চম!S20: =IF($P20="","",IF($P20&gt;=Settings!$J$31,"Passed","Needs Improvement"))</t>
  </si>
  <si>
    <t xml:space="preserve">পঞ্চম!U20: =IF($P20="","",VLOOKUP($P20,Settings!$A$16:$E$22,5,TRUE))</t>
  </si>
  <si>
    <t xml:space="preserve">পঞ্চম!V20: =IF($D20="","",IF(COUNTA($G20:$N20)&gt;COUNT($G$4:$N$4),"Extra col—check",IF(COUNTA($G20:$N20)&lt;COUNT($G$4:$N$4),"Missing marks",IF(SUM($G20:$N20)&gt;SUM($G$4:$N$4),"Invalid total","OK"))))</t>
  </si>
  <si>
    <t xml:space="preserve">পঞ্চম!C21: =IF($D21="","",COUNTIF($P$6:$P$45,"&gt;"&amp;$P21)+1)</t>
  </si>
  <si>
    <t xml:space="preserve">পঞ্চম!O21: =IF(COUNTA($G21:$N21)=0,"",SUM($G21:$N21))</t>
  </si>
  <si>
    <t xml:space="preserve">পঞ্চম!P21: =IF($O21="","",ROUND($O21/SUM($G$4:$N$4)*100,2))</t>
  </si>
  <si>
    <t xml:space="preserve">পঞ্চম!Q21: =IF($P21="","",VLOOKUP($P21,Settings!$A$16:$C$22,3,TRUE))</t>
  </si>
  <si>
    <t xml:space="preserve">পঞ্চম!R21: =IF($P21="","",VLOOKUP($P21,Settings!$A$16:$B$22,2,TRUE))</t>
  </si>
  <si>
    <t xml:space="preserve">পঞ্চম!S21: =IF($P21="","",IF($P21&gt;=Settings!$J$31,"Passed","Needs Improvement"))</t>
  </si>
  <si>
    <t xml:space="preserve">পঞ্চম!U21: =IF($P21="","",VLOOKUP($P21,Settings!$A$16:$E$22,5,TRUE))</t>
  </si>
  <si>
    <t xml:space="preserve">পঞ্চম!V21: =IF($D21="","",IF(COUNTA($G21:$N21)&gt;COUNT($G$4:$N$4),"Extra col—check",IF(COUNTA($G21:$N21)&lt;COUNT($G$4:$N$4),"Missing marks",IF(SUM($G21:$N21)&gt;SUM($G$4:$N$4),"Invalid total","OK"))))</t>
  </si>
  <si>
    <t xml:space="preserve">পঞ্চম!C22: =IF($D22="","",COUNTIF($P$6:$P$45,"&gt;"&amp;$P22)+1)</t>
  </si>
  <si>
    <t xml:space="preserve">পঞ্চম!O22: =IF(COUNTA($G22:$N22)=0,"",SUM($G22:$N22))</t>
  </si>
  <si>
    <t xml:space="preserve">পঞ্চম!P22: =IF($O22="","",ROUND($O22/SUM($G$4:$N$4)*100,2))</t>
  </si>
  <si>
    <t xml:space="preserve">পঞ্চম!Q22: =IF($P22="","",VLOOKUP($P22,Settings!$A$16:$C$22,3,TRUE))</t>
  </si>
  <si>
    <t xml:space="preserve">পঞ্চম!R22: =IF($P22="","",VLOOKUP($P22,Settings!$A$16:$B$22,2,TRUE))</t>
  </si>
  <si>
    <t xml:space="preserve">পঞ্চম!S22: =IF($P22="","",IF($P22&gt;=Settings!$J$31,"Passed","Needs Improvement"))</t>
  </si>
  <si>
    <t xml:space="preserve">পঞ্চম!U22: =IF($P22="","",VLOOKUP($P22,Settings!$A$16:$E$22,5,TRUE))</t>
  </si>
  <si>
    <t xml:space="preserve">পঞ্চম!V22: =IF($D22="","",IF(COUNTA($G22:$N22)&gt;COUNT($G$4:$N$4),"Extra col—check",IF(COUNTA($G22:$N22)&lt;COUNT($G$4:$N$4),"Missing marks",IF(SUM($G22:$N22)&gt;SUM($G$4:$N$4),"Invalid total","OK"))))</t>
  </si>
  <si>
    <t xml:space="preserve">পঞ্চম!C23: =IF($D23="","",COUNTIF($P$6:$P$45,"&gt;"&amp;$P23)+1)</t>
  </si>
  <si>
    <t xml:space="preserve">পঞ্চম!O23: =IF(COUNTA($G23:$N23)=0,"",SUM($G23:$N23))</t>
  </si>
  <si>
    <t xml:space="preserve">পঞ্চম!P23: =IF($O23="","",ROUND($O23/SUM($G$4:$N$4)*100,2))</t>
  </si>
  <si>
    <t xml:space="preserve">পঞ্চম!Q23: =IF($P23="","",VLOOKUP($P23,Settings!$A$16:$C$22,3,TRUE))</t>
  </si>
  <si>
    <t xml:space="preserve">পঞ্চম!R23: =IF($P23="","",VLOOKUP($P23,Settings!$A$16:$B$22,2,TRUE))</t>
  </si>
  <si>
    <t xml:space="preserve">পঞ্চম!S23: =IF($P23="","",IF($P23&gt;=Settings!$J$31,"Passed","Needs Improvement"))</t>
  </si>
  <si>
    <t xml:space="preserve">পঞ্চম!U23: =IF($P23="","",VLOOKUP($P23,Settings!$A$16:$E$22,5,TRUE))</t>
  </si>
  <si>
    <t xml:space="preserve">পঞ্চম!V23: =IF($D23="","",IF(COUNTA($G23:$N23)&gt;COUNT($G$4:$N$4),"Extra col—check",IF(COUNTA($G23:$N23)&lt;COUNT($G$4:$N$4),"Missing marks",IF(SUM($G23:$N23)&gt;SUM($G$4:$N$4),"Invalid total","OK"))))</t>
  </si>
  <si>
    <t xml:space="preserve">পঞ্চম!C24: =IF($D24="","",COUNTIF($P$6:$P$45,"&gt;"&amp;$P24)+1)</t>
  </si>
  <si>
    <t xml:space="preserve">পঞ্চম!O24: =IF(COUNTA($G24:$N24)=0,"",SUM($G24:$N24))</t>
  </si>
  <si>
    <t xml:space="preserve">পঞ্চম!P24: =IF($O24="","",ROUND($O24/SUM($G$4:$N$4)*100,2))</t>
  </si>
  <si>
    <t xml:space="preserve">পঞ্চম!Q24: =IF($P24="","",VLOOKUP($P24,Settings!$A$16:$C$22,3,TRUE))</t>
  </si>
  <si>
    <t xml:space="preserve">পঞ্চম!R24: =IF($P24="","",VLOOKUP($P24,Settings!$A$16:$B$22,2,TRUE))</t>
  </si>
  <si>
    <t xml:space="preserve">পঞ্চম!S24: =IF($P24="","",IF($P24&gt;=Settings!$J$31,"Passed","Needs Improvement"))</t>
  </si>
  <si>
    <t xml:space="preserve">পঞ্চম!U24: =IF($P24="","",VLOOKUP($P24,Settings!$A$16:$E$22,5,TRUE))</t>
  </si>
  <si>
    <t xml:space="preserve">পঞ্চম!V24: =IF($D24="","",IF(COUNTA($G24:$N24)&gt;COUNT($G$4:$N$4),"Extra col—check",IF(COUNTA($G24:$N24)&lt;COUNT($G$4:$N$4),"Missing marks",IF(SUM($G24:$N24)&gt;SUM($G$4:$N$4),"Invalid total","OK"))))</t>
  </si>
  <si>
    <t xml:space="preserve">পঞ্চম!C25: =IF($D25="","",COUNTIF($P$6:$P$45,"&gt;"&amp;$P25)+1)</t>
  </si>
  <si>
    <t xml:space="preserve">পঞ্চম!O25: =IF(COUNTA($G25:$N25)=0,"",SUM($G25:$N25))</t>
  </si>
  <si>
    <t xml:space="preserve">পঞ্চম!P25: =IF($O25="","",ROUND($O25/SUM($G$4:$N$4)*100,2))</t>
  </si>
  <si>
    <t xml:space="preserve">পঞ্চম!Q25: =IF($P25="","",VLOOKUP($P25,Settings!$A$16:$C$22,3,TRUE))</t>
  </si>
  <si>
    <t xml:space="preserve">পঞ্চম!R25: =IF($P25="","",VLOOKUP($P25,Settings!$A$16:$B$22,2,TRUE))</t>
  </si>
  <si>
    <t xml:space="preserve">পঞ্চম!S25: =IF($P25="","",IF($P25&gt;=Settings!$J$31,"Passed","Needs Improvement"))</t>
  </si>
  <si>
    <t xml:space="preserve">পঞ্চম!U25: =IF($P25="","",VLOOKUP($P25,Settings!$A$16:$E$22,5,TRUE))</t>
  </si>
  <si>
    <t xml:space="preserve">পঞ্চম!V25: =IF($D25="","",IF(COUNTA($G25:$N25)&gt;COUNT($G$4:$N$4),"Extra col—check",IF(COUNTA($G25:$N25)&lt;COUNT($G$4:$N$4),"Missing marks",IF(SUM($G25:$N25)&gt;SUM($G$4:$N$4),"Invalid total","OK"))))</t>
  </si>
  <si>
    <t xml:space="preserve">পঞ্চম!C26: =IF($D26="","",COUNTIF($P$6:$P$45,"&gt;"&amp;$P26)+1)</t>
  </si>
  <si>
    <t xml:space="preserve">পঞ্চম!O26: =IF(COUNTA($G26:$N26)=0,"",SUM($G26:$N26))</t>
  </si>
  <si>
    <t xml:space="preserve">পঞ্চম!P26: =IF($O26="","",ROUND($O26/SUM($G$4:$N$4)*100,2))</t>
  </si>
  <si>
    <t xml:space="preserve">পঞ্চম!Q26: =IF($P26="","",VLOOKUP($P26,Settings!$A$16:$C$22,3,TRUE))</t>
  </si>
  <si>
    <t xml:space="preserve">পঞ্চম!R26: =IF($P26="","",VLOOKUP($P26,Settings!$A$16:$B$22,2,TRUE))</t>
  </si>
  <si>
    <t xml:space="preserve">পঞ্চম!S26: =IF($P26="","",IF($P26&gt;=Settings!$J$31,"Passed","Needs Improvement"))</t>
  </si>
  <si>
    <t xml:space="preserve">পঞ্চম!U26: =IF($P26="","",VLOOKUP($P26,Settings!$A$16:$E$22,5,TRUE))</t>
  </si>
  <si>
    <t xml:space="preserve">পঞ্চম!V26: =IF($D26="","",IF(COUNTA($G26:$N26)&gt;COUNT($G$4:$N$4),"Extra col—check",IF(COUNTA($G26:$N26)&lt;COUNT($G$4:$N$4),"Missing marks",IF(SUM($G26:$N26)&gt;SUM($G$4:$N$4),"Invalid total","OK"))))</t>
  </si>
  <si>
    <t xml:space="preserve">পঞ্চম!C27: =IF($D27="","",COUNTIF($P$6:$P$45,"&gt;"&amp;$P27)+1)</t>
  </si>
  <si>
    <t xml:space="preserve">পঞ্চম!O27: =IF(COUNTA($G27:$N27)=0,"",SUM($G27:$N27))</t>
  </si>
  <si>
    <t xml:space="preserve">পঞ্চম!P27: =IF($O27="","",ROUND($O27/SUM($G$4:$N$4)*100,2))</t>
  </si>
  <si>
    <t xml:space="preserve">পঞ্চম!Q27: =IF($P27="","",VLOOKUP($P27,Settings!$A$16:$C$22,3,TRUE))</t>
  </si>
  <si>
    <t xml:space="preserve">পঞ্চম!R27: =IF($P27="","",VLOOKUP($P27,Settings!$A$16:$B$22,2,TRUE))</t>
  </si>
  <si>
    <t xml:space="preserve">পঞ্চম!S27: =IF($P27="","",IF($P27&gt;=Settings!$J$31,"Passed","Needs Improvement"))</t>
  </si>
  <si>
    <t xml:space="preserve">পঞ্চম!U27: =IF($P27="","",VLOOKUP($P27,Settings!$A$16:$E$22,5,TRUE))</t>
  </si>
  <si>
    <t xml:space="preserve">পঞ্চম!V27: =IF($D27="","",IF(COUNTA($G27:$N27)&gt;COUNT($G$4:$N$4),"Extra col—check",IF(COUNTA($G27:$N27)&lt;COUNT($G$4:$N$4),"Missing marks",IF(SUM($G27:$N27)&gt;SUM($G$4:$N$4),"Invalid total","OK"))))</t>
  </si>
  <si>
    <t xml:space="preserve">পঞ্চম!C28: =IF($D28="","",COUNTIF($P$6:$P$45,"&gt;"&amp;$P28)+1)</t>
  </si>
  <si>
    <t xml:space="preserve">পঞ্চম!O28: =IF(COUNTA($G28:$N28)=0,"",SUM($G28:$N28))</t>
  </si>
  <si>
    <t xml:space="preserve">পঞ্চম!P28: =IF($O28="","",ROUND($O28/SUM($G$4:$N$4)*100,2))</t>
  </si>
  <si>
    <t xml:space="preserve">পঞ্চম!Q28: =IF($P28="","",VLOOKUP($P28,Settings!$A$16:$C$22,3,TRUE))</t>
  </si>
  <si>
    <t xml:space="preserve">পঞ্চম!R28: =IF($P28="","",VLOOKUP($P28,Settings!$A$16:$B$22,2,TRUE))</t>
  </si>
  <si>
    <t xml:space="preserve">পঞ্চম!S28: =IF($P28="","",IF($P28&gt;=Settings!$J$31,"Passed","Needs Improvement"))</t>
  </si>
  <si>
    <t xml:space="preserve">পঞ্চম!U28: =IF($P28="","",VLOOKUP($P28,Settings!$A$16:$E$22,5,TRUE))</t>
  </si>
  <si>
    <t xml:space="preserve">পঞ্চম!V28: =IF($D28="","",IF(COUNTA($G28:$N28)&gt;COUNT($G$4:$N$4),"Extra col—check",IF(COUNTA($G28:$N28)&lt;COUNT($G$4:$N$4),"Missing marks",IF(SUM($G28:$N28)&gt;SUM($G$4:$N$4),"Invalid total","OK"))))</t>
  </si>
  <si>
    <t xml:space="preserve">পঞ্চম!C29: =IF($D29="","",COUNTIF($P$6:$P$45,"&gt;"&amp;$P29)+1)</t>
  </si>
  <si>
    <t xml:space="preserve">পঞ্চম!O29: =IF(COUNTA($G29:$N29)=0,"",SUM($G29:$N29))</t>
  </si>
  <si>
    <t xml:space="preserve">পঞ্চম!P29: =IF($O29="","",ROUND($O29/SUM($G$4:$N$4)*100,2))</t>
  </si>
  <si>
    <t xml:space="preserve">পঞ্চম!Q29: =IF($P29="","",VLOOKUP($P29,Settings!$A$16:$C$22,3,TRUE))</t>
  </si>
  <si>
    <t xml:space="preserve">পঞ্চম!R29: =IF($P29="","",VLOOKUP($P29,Settings!$A$16:$B$22,2,TRUE))</t>
  </si>
  <si>
    <t xml:space="preserve">পঞ্চম!S29: =IF($P29="","",IF($P29&gt;=Settings!$J$31,"Passed","Needs Improvement"))</t>
  </si>
  <si>
    <t xml:space="preserve">পঞ্চম!U29: =IF($P29="","",VLOOKUP($P29,Settings!$A$16:$E$22,5,TRUE))</t>
  </si>
  <si>
    <t xml:space="preserve">পঞ্চম!V29: =IF($D29="","",IF(COUNTA($G29:$N29)&gt;COUNT($G$4:$N$4),"Extra col—check",IF(COUNTA($G29:$N29)&lt;COUNT($G$4:$N$4),"Missing marks",IF(SUM($G29:$N29)&gt;SUM($G$4:$N$4),"Invalid total","OK"))))</t>
  </si>
  <si>
    <t xml:space="preserve">পঞ্চম!C30: =IF($D30="","",COUNTIF($P$6:$P$45,"&gt;"&amp;$P30)+1)</t>
  </si>
  <si>
    <t xml:space="preserve">পঞ্চম!O30: =IF(COUNTA($G30:$N30)=0,"",SUM($G30:$N30))</t>
  </si>
  <si>
    <t xml:space="preserve">পঞ্চম!P30: =IF($O30="","",ROUND($O30/SUM($G$4:$N$4)*100,2))</t>
  </si>
  <si>
    <t xml:space="preserve">পঞ্চম!Q30: =IF($P30="","",VLOOKUP($P30,Settings!$A$16:$C$22,3,TRUE))</t>
  </si>
  <si>
    <t xml:space="preserve">পঞ্চম!R30: =IF($P30="","",VLOOKUP($P30,Settings!$A$16:$B$22,2,TRUE))</t>
  </si>
  <si>
    <t xml:space="preserve">পঞ্চম!S30: =IF($P30="","",IF($P30&gt;=Settings!$J$31,"Passed","Needs Improvement"))</t>
  </si>
  <si>
    <t xml:space="preserve">পঞ্চম!U30: =IF($P30="","",VLOOKUP($P30,Settings!$A$16:$E$22,5,TRUE))</t>
  </si>
  <si>
    <t xml:space="preserve">পঞ্চম!V30: =IF($D30="","",IF(COUNTA($G30:$N30)&gt;COUNT($G$4:$N$4),"Extra col—check",IF(COUNTA($G30:$N30)&lt;COUNT($G$4:$N$4),"Missing marks",IF(SUM($G30:$N30)&gt;SUM($G$4:$N$4),"Invalid total","OK"))))</t>
  </si>
  <si>
    <t xml:space="preserve">পঞ্চম!C31: =IF($D31="","",COUNTIF($P$6:$P$45,"&gt;"&amp;$P31)+1)</t>
  </si>
  <si>
    <t xml:space="preserve">পঞ্চম!O31: =IF(COUNTA($G31:$N31)=0,"",SUM($G31:$N31))</t>
  </si>
  <si>
    <t xml:space="preserve">পঞ্চম!P31: =IF($O31="","",ROUND($O31/SUM($G$4:$N$4)*100,2))</t>
  </si>
  <si>
    <t xml:space="preserve">পঞ্চম!Q31: =IF($P31="","",VLOOKUP($P31,Settings!$A$16:$C$22,3,TRUE))</t>
  </si>
  <si>
    <t xml:space="preserve">পঞ্চম!R31: =IF($P31="","",VLOOKUP($P31,Settings!$A$16:$B$22,2,TRUE))</t>
  </si>
  <si>
    <t xml:space="preserve">পঞ্চম!S31: =IF($P31="","",IF($P31&gt;=Settings!$J$31,"Passed","Needs Improvement"))</t>
  </si>
  <si>
    <t xml:space="preserve">পঞ্চম!U31: =IF($P31="","",VLOOKUP($P31,Settings!$A$16:$E$22,5,TRUE))</t>
  </si>
  <si>
    <t xml:space="preserve">পঞ্চম!V31: =IF($D31="","",IF(COUNTA($G31:$N31)&gt;COUNT($G$4:$N$4),"Extra col—check",IF(COUNTA($G31:$N31)&lt;COUNT($G$4:$N$4),"Missing marks",IF(SUM($G31:$N31)&gt;SUM($G$4:$N$4),"Invalid total","OK"))))</t>
  </si>
  <si>
    <t xml:space="preserve">পঞ্চম!C32: =IF($D32="","",COUNTIF($P$6:$P$45,"&gt;"&amp;$P32)+1)</t>
  </si>
  <si>
    <t xml:space="preserve">পঞ্চম!O32: =IF(COUNTA($G32:$N32)=0,"",SUM($G32:$N32))</t>
  </si>
  <si>
    <t xml:space="preserve">পঞ্চম!P32: =IF($O32="","",ROUND($O32/SUM($G$4:$N$4)*100,2))</t>
  </si>
  <si>
    <t xml:space="preserve">পঞ্চম!Q32: =IF($P32="","",VLOOKUP($P32,Settings!$A$16:$C$22,3,TRUE))</t>
  </si>
  <si>
    <t xml:space="preserve">পঞ্চম!R32: =IF($P32="","",VLOOKUP($P32,Settings!$A$16:$B$22,2,TRUE))</t>
  </si>
  <si>
    <t xml:space="preserve">পঞ্চম!S32: =IF($P32="","",IF($P32&gt;=Settings!$J$31,"Passed","Needs Improvement"))</t>
  </si>
  <si>
    <t xml:space="preserve">পঞ্চম!U32: =IF($P32="","",VLOOKUP($P32,Settings!$A$16:$E$22,5,TRUE))</t>
  </si>
  <si>
    <t xml:space="preserve">পঞ্চম!V32: =IF($D32="","",IF(COUNTA($G32:$N32)&gt;COUNT($G$4:$N$4),"Extra col—check",IF(COUNTA($G32:$N32)&lt;COUNT($G$4:$N$4),"Missing marks",IF(SUM($G32:$N32)&gt;SUM($G$4:$N$4),"Invalid total","OK"))))</t>
  </si>
  <si>
    <t xml:space="preserve">পঞ্চম!C33: =IF($D33="","",COUNTIF($P$6:$P$45,"&gt;"&amp;$P33)+1)</t>
  </si>
  <si>
    <t xml:space="preserve">পঞ্চম!O33: =IF(COUNTA($G33:$N33)=0,"",SUM($G33:$N33))</t>
  </si>
  <si>
    <t xml:space="preserve">পঞ্চম!P33: =IF($O33="","",ROUND($O33/SUM($G$4:$N$4)*100,2))</t>
  </si>
  <si>
    <t xml:space="preserve">পঞ্চম!Q33: =IF($P33="","",VLOOKUP($P33,Settings!$A$16:$C$22,3,TRUE))</t>
  </si>
  <si>
    <t xml:space="preserve">পঞ্চম!R33: =IF($P33="","",VLOOKUP($P33,Settings!$A$16:$B$22,2,TRUE))</t>
  </si>
  <si>
    <t xml:space="preserve">পঞ্চম!S33: =IF($P33="","",IF($P33&gt;=Settings!$J$31,"Passed","Needs Improvement"))</t>
  </si>
  <si>
    <t xml:space="preserve">পঞ্চম!U33: =IF($P33="","",VLOOKUP($P33,Settings!$A$16:$E$22,5,TRUE))</t>
  </si>
  <si>
    <t xml:space="preserve">পঞ্চম!V33: =IF($D33="","",IF(COUNTA($G33:$N33)&gt;COUNT($G$4:$N$4),"Extra col—check",IF(COUNTA($G33:$N33)&lt;COUNT($G$4:$N$4),"Missing marks",IF(SUM($G33:$N33)&gt;SUM($G$4:$N$4),"Invalid total","OK"))))</t>
  </si>
  <si>
    <t xml:space="preserve">পঞ্চম!C34: =IF($D34="","",COUNTIF($P$6:$P$45,"&gt;"&amp;$P34)+1)</t>
  </si>
  <si>
    <t xml:space="preserve">পঞ্চম!O34: =IF(COUNTA($G34:$N34)=0,"",SUM($G34:$N34))</t>
  </si>
  <si>
    <t xml:space="preserve">পঞ্চম!P34: =IF($O34="","",ROUND($O34/SUM($G$4:$N$4)*100,2))</t>
  </si>
  <si>
    <t xml:space="preserve">পঞ্চম!Q34: =IF($P34="","",VLOOKUP($P34,Settings!$A$16:$C$22,3,TRUE))</t>
  </si>
  <si>
    <t xml:space="preserve">পঞ্চম!R34: =IF($P34="","",VLOOKUP($P34,Settings!$A$16:$B$22,2,TRUE))</t>
  </si>
  <si>
    <t xml:space="preserve">পঞ্চম!S34: =IF($P34="","",IF($P34&gt;=Settings!$J$31,"Passed","Needs Improvement"))</t>
  </si>
  <si>
    <t xml:space="preserve">পঞ্চম!U34: =IF($P34="","",VLOOKUP($P34,Settings!$A$16:$E$22,5,TRUE))</t>
  </si>
  <si>
    <t xml:space="preserve">পঞ্চম!V34: =IF($D34="","",IF(COUNTA($G34:$N34)&gt;COUNT($G$4:$N$4),"Extra col—check",IF(COUNTA($G34:$N34)&lt;COUNT($G$4:$N$4),"Missing marks",IF(SUM($G34:$N34)&gt;SUM($G$4:$N$4),"Invalid total","OK"))))</t>
  </si>
  <si>
    <t xml:space="preserve">পঞ্চম!C35: =IF($D35="","",COUNTIF($P$6:$P$45,"&gt;"&amp;$P35)+1)</t>
  </si>
  <si>
    <t xml:space="preserve">পঞ্চম!O35: =IF(COUNTA($G35:$N35)=0,"",SUM($G35:$N35))</t>
  </si>
  <si>
    <t xml:space="preserve">পঞ্চম!P35: =IF($O35="","",ROUND($O35/SUM($G$4:$N$4)*100,2))</t>
  </si>
  <si>
    <t xml:space="preserve">পঞ্চম!Q35: =IF($P35="","",VLOOKUP($P35,Settings!$A$16:$C$22,3,TRUE))</t>
  </si>
  <si>
    <t xml:space="preserve">পঞ্চম!R35: =IF($P35="","",VLOOKUP($P35,Settings!$A$16:$B$22,2,TRUE))</t>
  </si>
  <si>
    <t xml:space="preserve">পঞ্চম!S35: =IF($P35="","",IF($P35&gt;=Settings!$J$31,"Passed","Needs Improvement"))</t>
  </si>
  <si>
    <t xml:space="preserve">পঞ্চম!U35: =IF($P35="","",VLOOKUP($P35,Settings!$A$16:$E$22,5,TRUE))</t>
  </si>
  <si>
    <t xml:space="preserve">পঞ্চম!V35: =IF($D35="","",IF(COUNTA($G35:$N35)&gt;COUNT($G$4:$N$4),"Extra col—check",IF(COUNTA($G35:$N35)&lt;COUNT($G$4:$N$4),"Missing marks",IF(SUM($G35:$N35)&gt;SUM($G$4:$N$4),"Invalid total","OK"))))</t>
  </si>
  <si>
    <t xml:space="preserve">পঞ্চম!C36: =IF($D36="","",COUNTIF($P$6:$P$45,"&gt;"&amp;$P36)+1)</t>
  </si>
  <si>
    <t xml:space="preserve">পঞ্চম!O36: =IF(COUNTA($G36:$N36)=0,"",SUM($G36:$N36))</t>
  </si>
  <si>
    <t xml:space="preserve">পঞ্চম!P36: =IF($O36="","",ROUND($O36/SUM($G$4:$N$4)*100,2))</t>
  </si>
  <si>
    <t xml:space="preserve">পঞ্চম!Q36: =IF($P36="","",VLOOKUP($P36,Settings!$A$16:$C$22,3,TRUE))</t>
  </si>
  <si>
    <t xml:space="preserve">পঞ্চম!R36: =IF($P36="","",VLOOKUP($P36,Settings!$A$16:$B$22,2,TRUE))</t>
  </si>
  <si>
    <t xml:space="preserve">পঞ্চম!S36: =IF($P36="","",IF($P36&gt;=Settings!$J$31,"Passed","Needs Improvement"))</t>
  </si>
  <si>
    <t xml:space="preserve">পঞ্চম!U36: =IF($P36="","",VLOOKUP($P36,Settings!$A$16:$E$22,5,TRUE))</t>
  </si>
  <si>
    <t xml:space="preserve">পঞ্চম!V36: =IF($D36="","",IF(COUNTA($G36:$N36)&gt;COUNT($G$4:$N$4),"Extra col—check",IF(COUNTA($G36:$N36)&lt;COUNT($G$4:$N$4),"Missing marks",IF(SUM($G36:$N36)&gt;SUM($G$4:$N$4),"Invalid total","OK"))))</t>
  </si>
  <si>
    <t xml:space="preserve">পঞ্চম!C37: =IF($D37="","",COUNTIF($P$6:$P$45,"&gt;"&amp;$P37)+1)</t>
  </si>
  <si>
    <t xml:space="preserve">পঞ্চম!O37: =IF(COUNTA($G37:$N37)=0,"",SUM($G37:$N37))</t>
  </si>
  <si>
    <t xml:space="preserve">পঞ্চম!P37: =IF($O37="","",ROUND($O37/SUM($G$4:$N$4)*100,2))</t>
  </si>
  <si>
    <t xml:space="preserve">পঞ্চম!Q37: =IF($P37="","",VLOOKUP($P37,Settings!$A$16:$C$22,3,TRUE))</t>
  </si>
  <si>
    <t xml:space="preserve">পঞ্চম!R37: =IF($P37="","",VLOOKUP($P37,Settings!$A$16:$B$22,2,TRUE))</t>
  </si>
  <si>
    <t xml:space="preserve">পঞ্চম!S37: =IF($P37="","",IF($P37&gt;=Settings!$J$31,"Passed","Needs Improvement"))</t>
  </si>
  <si>
    <t xml:space="preserve">পঞ্চম!U37: =IF($P37="","",VLOOKUP($P37,Settings!$A$16:$E$22,5,TRUE))</t>
  </si>
  <si>
    <t xml:space="preserve">পঞ্চম!V37: =IF($D37="","",IF(COUNTA($G37:$N37)&gt;COUNT($G$4:$N$4),"Extra col—check",IF(COUNTA($G37:$N37)&lt;COUNT($G$4:$N$4),"Missing marks",IF(SUM($G37:$N37)&gt;SUM($G$4:$N$4),"Invalid total","OK"))))</t>
  </si>
  <si>
    <t xml:space="preserve">পঞ্চম!C38: =IF($D38="","",COUNTIF($P$6:$P$45,"&gt;"&amp;$P38)+1)</t>
  </si>
  <si>
    <t xml:space="preserve">পঞ্চম!O38: =IF(COUNTA($G38:$N38)=0,"",SUM($G38:$N38))</t>
  </si>
  <si>
    <t xml:space="preserve">পঞ্চম!P38: =IF($O38="","",ROUND($O38/SUM($G$4:$N$4)*100,2))</t>
  </si>
  <si>
    <t xml:space="preserve">পঞ্চম!Q38: =IF($P38="","",VLOOKUP($P38,Settings!$A$16:$C$22,3,TRUE))</t>
  </si>
  <si>
    <t xml:space="preserve">পঞ্চম!R38: =IF($P38="","",VLOOKUP($P38,Settings!$A$16:$B$22,2,TRUE))</t>
  </si>
  <si>
    <t xml:space="preserve">পঞ্চম!S38: =IF($P38="","",IF($P38&gt;=Settings!$J$31,"Passed","Needs Improvement"))</t>
  </si>
  <si>
    <t xml:space="preserve">পঞ্চম!U38: =IF($P38="","",VLOOKUP($P38,Settings!$A$16:$E$22,5,TRUE))</t>
  </si>
  <si>
    <t xml:space="preserve">পঞ্চম!V38: =IF($D38="","",IF(COUNTA($G38:$N38)&gt;COUNT($G$4:$N$4),"Extra col—check",IF(COUNTA($G38:$N38)&lt;COUNT($G$4:$N$4),"Missing marks",IF(SUM($G38:$N38)&gt;SUM($G$4:$N$4),"Invalid total","OK"))))</t>
  </si>
  <si>
    <t xml:space="preserve">পঞ্চম!C39: =IF($D39="","",COUNTIF($P$6:$P$45,"&gt;"&amp;$P39)+1)</t>
  </si>
  <si>
    <t xml:space="preserve">পঞ্চম!O39: =IF(COUNTA($G39:$N39)=0,"",SUM($G39:$N39))</t>
  </si>
  <si>
    <t xml:space="preserve">পঞ্চম!P39: =IF($O39="","",ROUND($O39/SUM($G$4:$N$4)*100,2))</t>
  </si>
  <si>
    <t xml:space="preserve">পঞ্চম!Q39: =IF($P39="","",VLOOKUP($P39,Settings!$A$16:$C$22,3,TRUE))</t>
  </si>
  <si>
    <t xml:space="preserve">পঞ্চম!R39: =IF($P39="","",VLOOKUP($P39,Settings!$A$16:$B$22,2,TRUE))</t>
  </si>
  <si>
    <t xml:space="preserve">পঞ্চম!S39: =IF($P39="","",IF($P39&gt;=Settings!$J$31,"Passed","Needs Improvement"))</t>
  </si>
  <si>
    <t xml:space="preserve">পঞ্চম!U39: =IF($P39="","",VLOOKUP($P39,Settings!$A$16:$E$22,5,TRUE))</t>
  </si>
  <si>
    <t xml:space="preserve">পঞ্চম!V39: =IF($D39="","",IF(COUNTA($G39:$N39)&gt;COUNT($G$4:$N$4),"Extra col—check",IF(COUNTA($G39:$N39)&lt;COUNT($G$4:$N$4),"Missing marks",IF(SUM($G39:$N39)&gt;SUM($G$4:$N$4),"Invalid total","OK"))))</t>
  </si>
  <si>
    <t xml:space="preserve">পঞ্চম!C40: =IF($D40="","",COUNTIF($P$6:$P$45,"&gt;"&amp;$P40)+1)</t>
  </si>
  <si>
    <t xml:space="preserve">পঞ্চম!O40: =IF(COUNTA($G40:$N40)=0,"",SUM($G40:$N40))</t>
  </si>
  <si>
    <t xml:space="preserve">পঞ্চম!P40: =IF($O40="","",ROUND($O40/SUM($G$4:$N$4)*100,2))</t>
  </si>
  <si>
    <t xml:space="preserve">পঞ্চম!Q40: =IF($P40="","",VLOOKUP($P40,Settings!$A$16:$C$22,3,TRUE))</t>
  </si>
  <si>
    <t xml:space="preserve">পঞ্চম!R40: =IF($P40="","",VLOOKUP($P40,Settings!$A$16:$B$22,2,TRUE))</t>
  </si>
  <si>
    <t xml:space="preserve">পঞ্চম!S40: =IF($P40="","",IF($P40&gt;=Settings!$J$31,"Passed","Needs Improvement"))</t>
  </si>
  <si>
    <t xml:space="preserve">পঞ্চম!U40: =IF($P40="","",VLOOKUP($P40,Settings!$A$16:$E$22,5,TRUE))</t>
  </si>
  <si>
    <t xml:space="preserve">পঞ্চম!V40: =IF($D40="","",IF(COUNTA($G40:$N40)&gt;COUNT($G$4:$N$4),"Extra col—check",IF(COUNTA($G40:$N40)&lt;COUNT($G$4:$N$4),"Missing marks",IF(SUM($G40:$N40)&gt;SUM($G$4:$N$4),"Invalid total","OK"))))</t>
  </si>
  <si>
    <t xml:space="preserve">পঞ্চম!C41: =IF($D41="","",COUNTIF($P$6:$P$45,"&gt;"&amp;$P41)+1)</t>
  </si>
  <si>
    <t xml:space="preserve">পঞ্চম!O41: =IF(COUNTA($G41:$N41)=0,"",SUM($G41:$N41))</t>
  </si>
  <si>
    <t xml:space="preserve">পঞ্চম!P41: =IF($O41="","",ROUND($O41/SUM($G$4:$N$4)*100,2))</t>
  </si>
  <si>
    <t xml:space="preserve">পঞ্চম!Q41: =IF($P41="","",VLOOKUP($P41,Settings!$A$16:$C$22,3,TRUE))</t>
  </si>
  <si>
    <t xml:space="preserve">পঞ্চম!R41: =IF($P41="","",VLOOKUP($P41,Settings!$A$16:$B$22,2,TRUE))</t>
  </si>
  <si>
    <t xml:space="preserve">পঞ্চম!S41: =IF($P41="","",IF($P41&gt;=Settings!$J$31,"Passed","Needs Improvement"))</t>
  </si>
  <si>
    <t xml:space="preserve">পঞ্চম!U41: =IF($P41="","",VLOOKUP($P41,Settings!$A$16:$E$22,5,TRUE))</t>
  </si>
  <si>
    <t xml:space="preserve">পঞ্চম!V41: =IF($D41="","",IF(COUNTA($G41:$N41)&gt;COUNT($G$4:$N$4),"Extra col—check",IF(COUNTA($G41:$N41)&lt;COUNT($G$4:$N$4),"Missing marks",IF(SUM($G41:$N41)&gt;SUM($G$4:$N$4),"Invalid total","OK"))))</t>
  </si>
  <si>
    <t xml:space="preserve">পঞ্চম!C42: =IF($D42="","",COUNTIF($P$6:$P$45,"&gt;"&amp;$P42)+1)</t>
  </si>
  <si>
    <t xml:space="preserve">পঞ্চম!O42: =IF(COUNTA($G42:$N42)=0,"",SUM($G42:$N42))</t>
  </si>
  <si>
    <t xml:space="preserve">পঞ্চম!P42: =IF($O42="","",ROUND($O42/SUM($G$4:$N$4)*100,2))</t>
  </si>
  <si>
    <t xml:space="preserve">পঞ্চম!Q42: =IF($P42="","",VLOOKUP($P42,Settings!$A$16:$C$22,3,TRUE))</t>
  </si>
  <si>
    <t xml:space="preserve">পঞ্চম!R42: =IF($P42="","",VLOOKUP($P42,Settings!$A$16:$B$22,2,TRUE))</t>
  </si>
  <si>
    <t xml:space="preserve">পঞ্চম!S42: =IF($P42="","",IF($P42&gt;=Settings!$J$31,"Passed","Needs Improvement"))</t>
  </si>
  <si>
    <t xml:space="preserve">পঞ্চম!U42: =IF($P42="","",VLOOKUP($P42,Settings!$A$16:$E$22,5,TRUE))</t>
  </si>
  <si>
    <t xml:space="preserve">পঞ্চম!V42: =IF($D42="","",IF(COUNTA($G42:$N42)&gt;COUNT($G$4:$N$4),"Extra col—check",IF(COUNTA($G42:$N42)&lt;COUNT($G$4:$N$4),"Missing marks",IF(SUM($G42:$N42)&gt;SUM($G$4:$N$4),"Invalid total","OK"))))</t>
  </si>
  <si>
    <t xml:space="preserve">পঞ্চম!C43: =IF($D43="","",COUNTIF($P$6:$P$45,"&gt;"&amp;$P43)+1)</t>
  </si>
  <si>
    <t xml:space="preserve">পঞ্চম!O43: =IF(COUNTA($G43:$N43)=0,"",SUM($G43:$N43))</t>
  </si>
  <si>
    <t xml:space="preserve">পঞ্চম!P43: =IF($O43="","",ROUND($O43/SUM($G$4:$N$4)*100,2))</t>
  </si>
  <si>
    <t xml:space="preserve">পঞ্চম!Q43: =IF($P43="","",VLOOKUP($P43,Settings!$A$16:$C$22,3,TRUE))</t>
  </si>
  <si>
    <t xml:space="preserve">পঞ্চম!R43: =IF($P43="","",VLOOKUP($P43,Settings!$A$16:$B$22,2,TRUE))</t>
  </si>
  <si>
    <t xml:space="preserve">পঞ্চম!S43: =IF($P43="","",IF($P43&gt;=Settings!$J$31,"Passed","Needs Improvement"))</t>
  </si>
  <si>
    <t xml:space="preserve">পঞ্চম!U43: =IF($P43="","",VLOOKUP($P43,Settings!$A$16:$E$22,5,TRUE))</t>
  </si>
  <si>
    <t xml:space="preserve">পঞ্চম!V43: =IF($D43="","",IF(COUNTA($G43:$N43)&gt;COUNT($G$4:$N$4),"Extra col—check",IF(COUNTA($G43:$N43)&lt;COUNT($G$4:$N$4),"Missing marks",IF(SUM($G43:$N43)&gt;SUM($G$4:$N$4),"Invalid total","OK"))))</t>
  </si>
  <si>
    <t xml:space="preserve">পঞ্চম!C44: =IF($D44="","",COUNTIF($P$6:$P$45,"&gt;"&amp;$P44)+1)</t>
  </si>
  <si>
    <t xml:space="preserve">পঞ্চম!O44: =IF(COUNTA($G44:$N44)=0,"",SUM($G44:$N44))</t>
  </si>
  <si>
    <t xml:space="preserve">পঞ্চম!P44: =IF($O44="","",ROUND($O44/SUM($G$4:$N$4)*100,2))</t>
  </si>
  <si>
    <t xml:space="preserve">পঞ্চম!Q44: =IF($P44="","",VLOOKUP($P44,Settings!$A$16:$C$22,3,TRUE))</t>
  </si>
  <si>
    <t xml:space="preserve">পঞ্চম!R44: =IF($P44="","",VLOOKUP($P44,Settings!$A$16:$B$22,2,TRUE))</t>
  </si>
  <si>
    <t xml:space="preserve">পঞ্চম!S44: =IF($P44="","",IF($P44&gt;=Settings!$J$31,"Passed","Needs Improvement"))</t>
  </si>
  <si>
    <t xml:space="preserve">পঞ্চম!U44: =IF($P44="","",VLOOKUP($P44,Settings!$A$16:$E$22,5,TRUE))</t>
  </si>
  <si>
    <t xml:space="preserve">পঞ্চম!V44: =IF($D44="","",IF(COUNTA($G44:$N44)&gt;COUNT($G$4:$N$4),"Extra col—check",IF(COUNTA($G44:$N44)&lt;COUNT($G$4:$N$4),"Missing marks",IF(SUM($G44:$N44)&gt;SUM($G$4:$N$4),"Invalid total","OK"))))</t>
  </si>
  <si>
    <t xml:space="preserve">পঞ্চম!C45: =IF($D45="","",COUNTIF($P$6:$P$45,"&gt;"&amp;$P45)+1)</t>
  </si>
  <si>
    <t xml:space="preserve">পঞ্চম!O45: =IF(COUNTA($G45:$N45)=0,"",SUM($G45:$N45))</t>
  </si>
  <si>
    <t xml:space="preserve">পঞ্চম!P45: =IF($O45="","",ROUND($O45/SUM($G$4:$N$4)*100,2))</t>
  </si>
  <si>
    <t xml:space="preserve">পঞ্চম!Q45: =IF($P45="","",VLOOKUP($P45,Settings!$A$16:$C$22,3,TRUE))</t>
  </si>
  <si>
    <t xml:space="preserve">পঞ্চম!R45: =IF($P45="","",VLOOKUP($P45,Settings!$A$16:$B$22,2,TRUE))</t>
  </si>
  <si>
    <t xml:space="preserve">পঞ্চম!S45: =IF($P45="","",IF($P45&gt;=Settings!$J$31,"Passed","Needs Improvement"))</t>
  </si>
  <si>
    <t xml:space="preserve">পঞ্চম!U45: =IF($P45="","",VLOOKUP($P45,Settings!$A$16:$E$22,5,TRUE))</t>
  </si>
  <si>
    <t xml:space="preserve">পঞ্চম!V45: =IF($D45="","",IF(COUNTA($G45:$N45)&gt;COUNT($G$4:$N$4),"Extra col—check",IF(COUNTA($G45:$N45)&lt;COUNT($G$4:$N$4),"Missing marks",IF(SUM($G45:$N45)&gt;SUM($G$4:$N$4),"Invalid total","OK"))))</t>
  </si>
  <si>
    <t xml:space="preserve">Card প্রথম!A1: =Settings!$B$5</t>
  </si>
  <si>
    <t xml:space="preserve">Card প্রথম!A2: =Settings!$B$6&amp;" | প্রিমিয়াম রিপোর্ট কার্ড | শ্রেণি: প্রথম"</t>
  </si>
  <si>
    <t xml:space="preserve">Card প্রথম!E4: =IF(COUNTIF('প্রথম'!$B$6:$B$45,$B$4)=0,"",VLOOKUP($B$4,'প্রথম'!$B$6:$V$45,2,FALSE))</t>
  </si>
  <si>
    <t xml:space="preserve">Card প্রথম!H4: =IF(COUNTIF('প্রথম'!$B$6:$B$45,$B$4)=0,"",VLOOKUP($B$4,'প্রথম'!$B$6:$V$45,18,FALSE))</t>
  </si>
  <si>
    <t xml:space="preserve">Card প্রথম!B6: =IF(COUNTIF('প্রথম'!$B$6:$B$45,$B$4)=0,"",VLOOKUP($B$4,'প্রথম'!$B$6:$V$45,3,FALSE))</t>
  </si>
  <si>
    <t xml:space="preserve">Card প্রথম!E6: =$B$4</t>
  </si>
  <si>
    <t xml:space="preserve">Card প্রথম!B7: =IF(COUNTIF('প্রথম'!$B$6:$B$45,$B$4)=0,"",VLOOKUP($B$4,'প্রথম'!$B$6:$V$45,4,FALSE))</t>
  </si>
  <si>
    <t xml:space="preserve">Card প্রথম!E7: =IF(COUNTIF('প্রথম'!$B$6:$B$45,$B$4)=0,"",VLOOKUP($B$4,'প্রথম'!$B$6:$V$45,5,FALSE))</t>
  </si>
  <si>
    <t xml:space="preserve">Card প্রথম!G7: =IF(COUNTIF('প্রথম'!$B$6:$B$45,$B$4)=0,"",VLOOKUP($B$4,'প্রথম'!$B$6:$V$45,19,FALSE))</t>
  </si>
  <si>
    <t xml:space="preserve">Card প্রথম!A11: ='প্রথম'!G$5</t>
  </si>
  <si>
    <t xml:space="preserve">Card প্রথম!B11: ='প্রথম'!G$4</t>
  </si>
  <si>
    <t xml:space="preserve">Card প্রথম!C11: =IF($B11="","",IF(COUNTIF('প্রথম'!$B$6:$B$45,$B$4)=0,"",VLOOKUP($B$4,'প্রথম'!$B$6:$V$45,6,FALSE)))</t>
  </si>
  <si>
    <t xml:space="preserve">Card প্রথম!D11: =IF($B11="","",IF($C11="","",ROUND($C11/$B11*100,2)))</t>
  </si>
  <si>
    <t xml:space="preserve">Card প্রথম!E11: =IF($D11="","",VLOOKUP($D11,Settings!$A$16:$C$22,3,TRUE))</t>
  </si>
  <si>
    <t xml:space="preserve">Card প্রথম!F11: =IF($D11="","",VLOOKUP($D11,Settings!$A$16:$B$22,2,TRUE))</t>
  </si>
  <si>
    <t xml:space="preserve">Card প্রথম!G11: =IF($D11="","",IF($D11&gt;=Settings!$J$27,"Pass","Needs Care"))</t>
  </si>
  <si>
    <t xml:space="preserve">Card প্রথম!A12: ='প্রথম'!H$5</t>
  </si>
  <si>
    <t xml:space="preserve">Card প্রথম!B12: ='প্রথম'!H$4</t>
  </si>
  <si>
    <t xml:space="preserve">Card প্রথম!C12: =IF($B12="","",IF(COUNTIF('প্রথম'!$B$6:$B$45,$B$4)=0,"",VLOOKUP($B$4,'প্রথম'!$B$6:$V$45,7,FALSE)))</t>
  </si>
  <si>
    <t xml:space="preserve">Card প্রথম!D12: =IF($B12="","",IF($C12="","",ROUND($C12/$B12*100,2)))</t>
  </si>
  <si>
    <t xml:space="preserve">Card প্রথম!E12: =IF($D12="","",VLOOKUP($D12,Settings!$A$16:$C$22,3,TRUE))</t>
  </si>
  <si>
    <t xml:space="preserve">Card প্রথম!F12: =IF($D12="","",VLOOKUP($D12,Settings!$A$16:$B$22,2,TRUE))</t>
  </si>
  <si>
    <t xml:space="preserve">Card প্রথম!G12: =IF($D12="","",IF($D12&gt;=Settings!$J$27,"Pass","Needs Care"))</t>
  </si>
  <si>
    <t xml:space="preserve">Card প্রথম!A13: ='প্রথম'!I$5</t>
  </si>
  <si>
    <t xml:space="preserve">Card প্রথম!B13: ='প্রথম'!I$4</t>
  </si>
  <si>
    <t xml:space="preserve">Card প্রথম!C13: =IF($B13="","",IF(COUNTIF('প্রথম'!$B$6:$B$45,$B$4)=0,"",VLOOKUP($B$4,'প্রথম'!$B$6:$V$45,8,FALSE)))</t>
  </si>
  <si>
    <t xml:space="preserve">Card প্রথম!D13: =IF($B13="","",IF($C13="","",ROUND($C13/$B13*100,2)))</t>
  </si>
  <si>
    <t xml:space="preserve">Card প্রথম!E13: =IF($D13="","",VLOOKUP($D13,Settings!$A$16:$C$22,3,TRUE))</t>
  </si>
  <si>
    <t xml:space="preserve">Card প্রথম!F13: =IF($D13="","",VLOOKUP($D13,Settings!$A$16:$B$22,2,TRUE))</t>
  </si>
  <si>
    <t xml:space="preserve">Card প্রথম!G13: =IF($D13="","",IF($D13&gt;=Settings!$J$27,"Pass","Needs Care"))</t>
  </si>
  <si>
    <t xml:space="preserve">Card প্রথম!A14: ='প্রথম'!J$5</t>
  </si>
  <si>
    <t xml:space="preserve">Card প্রথম!B14: ='প্রথম'!J$4</t>
  </si>
  <si>
    <t xml:space="preserve">Card প্রথম!C14: =IF($B14="","",IF(COUNTIF('প্রথম'!$B$6:$B$45,$B$4)=0,"",VLOOKUP($B$4,'প্রথম'!$B$6:$V$45,9,FALSE)))</t>
  </si>
  <si>
    <t xml:space="preserve">Card প্রথম!D14: =IF($B14="","",IF($C14="","",ROUND($C14/$B14*100,2)))</t>
  </si>
  <si>
    <t xml:space="preserve">Card প্রথম!E14: =IF($D14="","",VLOOKUP($D14,Settings!$A$16:$C$22,3,TRUE))</t>
  </si>
  <si>
    <t xml:space="preserve">Card প্রথম!F14: =IF($D14="","",VLOOKUP($D14,Settings!$A$16:$B$22,2,TRUE))</t>
  </si>
  <si>
    <t xml:space="preserve">Card প্রথম!G14: =IF($D14="","",IF($D14&gt;=Settings!$J$27,"Pass","Needs Care"))</t>
  </si>
  <si>
    <t xml:space="preserve">Card প্রথম!B20: =SUM(B11:B18)</t>
  </si>
  <si>
    <t xml:space="preserve">Card প্রথম!C20: =SUM(C11:C18)</t>
  </si>
  <si>
    <t xml:space="preserve">Card প্রথম!E20: =IF($B$20=0,"",ROUND($C$20/$B$20*100,2))</t>
  </si>
  <si>
    <t xml:space="preserve">Card প্রথম!G20: =IF($E$20="","",VLOOKUP($E$20,Settings!$A$16:$B$22,2,TRUE))</t>
  </si>
  <si>
    <t xml:space="preserve">Card প্রথম!H20: =IF($E$20="","",VLOOKUP($E$20,Settings!$A$16:$C$22,3,TRUE))</t>
  </si>
  <si>
    <t xml:space="preserve">Card প্রথম!A23: =IF(COUNTIF('প্রথম'!$B$6:$B$45,$B$4)=0,"",VLOOKUP($B$4,'প্রথম'!$B$6:$V$45,20,FALSE))</t>
  </si>
  <si>
    <t xml:space="preserve">Card দ্বিতীয়!A1: =Settings!$B$5</t>
  </si>
  <si>
    <t xml:space="preserve">Card দ্বিতীয়!A2: =Settings!$B$6&amp;" | প্রিমিয়াম রিপোর্ট কার্ড | শ্রেণি: দ্বিতীয়"</t>
  </si>
  <si>
    <t xml:space="preserve">Card দ্বিতীয়!E4: =IF(COUNTIF('দ্বিতীয়'!$B$6:$B$45,$B$4)=0,"",VLOOKUP($B$4,'দ্বিতীয়'!$B$6:$V$45,2,FALSE))</t>
  </si>
  <si>
    <t xml:space="preserve">Card দ্বিতীয়!H4: =IF(COUNTIF('দ্বিতীয়'!$B$6:$B$45,$B$4)=0,"",VLOOKUP($B$4,'দ্বিতীয়'!$B$6:$V$45,18,FALSE))</t>
  </si>
  <si>
    <t xml:space="preserve">Card দ্বিতীয়!B6: =IF(COUNTIF('দ্বিতীয়'!$B$6:$B$45,$B$4)=0,"",VLOOKUP($B$4,'দ্বিতীয়'!$B$6:$V$45,3,FALSE))</t>
  </si>
  <si>
    <t xml:space="preserve">Card দ্বিতীয়!E6: =$B$4</t>
  </si>
  <si>
    <t xml:space="preserve">Card দ্বিতীয়!B7: =IF(COUNTIF('দ্বিতীয়'!$B$6:$B$45,$B$4)=0,"",VLOOKUP($B$4,'দ্বিতীয়'!$B$6:$V$45,4,FALSE))</t>
  </si>
  <si>
    <t xml:space="preserve">Card দ্বিতীয়!E7: =IF(COUNTIF('দ্বিতীয়'!$B$6:$B$45,$B$4)=0,"",VLOOKUP($B$4,'দ্বিতীয়'!$B$6:$V$45,5,FALSE))</t>
  </si>
  <si>
    <t xml:space="preserve">Card দ্বিতীয়!G7: =IF(COUNTIF('দ্বিতীয়'!$B$6:$B$45,$B$4)=0,"",VLOOKUP($B$4,'দ্বিতীয়'!$B$6:$V$45,19,FALSE))</t>
  </si>
  <si>
    <t xml:space="preserve">Card দ্বিতীয়!A11: ='দ্বিতীয়'!G$5</t>
  </si>
  <si>
    <t xml:space="preserve">Card দ্বিতীয়!B11: ='দ্বিতীয়'!G$4</t>
  </si>
  <si>
    <t xml:space="preserve">Card দ্বিতীয়!C11: =IF($B11="","",IF(COUNTIF('দ্বিতীয়'!$B$6:$B$45,$B$4)=0,"",VLOOKUP($B$4,'দ্বিতীয়'!$B$6:$V$45,6,FALSE)))</t>
  </si>
  <si>
    <t xml:space="preserve">Card দ্বিতীয়!D11: =IF($B11="","",IF($C11="","",ROUND($C11/$B11*100,2)))</t>
  </si>
  <si>
    <t xml:space="preserve">Card দ্বিতীয়!E11: =IF($D11="","",VLOOKUP($D11,Settings!$A$16:$C$22,3,TRUE))</t>
  </si>
  <si>
    <t xml:space="preserve">Card দ্বিতীয়!F11: =IF($D11="","",VLOOKUP($D11,Settings!$A$16:$B$22,2,TRUE))</t>
  </si>
  <si>
    <t xml:space="preserve">Card দ্বিতীয়!G11: =IF($D11="","",IF($D11&gt;=Settings!$J$28,"Pass","Needs Care"))</t>
  </si>
  <si>
    <t xml:space="preserve">Card দ্বিতীয়!A12: ='দ্বিতীয়'!H$5</t>
  </si>
  <si>
    <t xml:space="preserve">Card দ্বিতীয়!B12: ='দ্বিতীয়'!H$4</t>
  </si>
  <si>
    <t xml:space="preserve">Card দ্বিতীয়!C12: =IF($B12="","",IF(COUNTIF('দ্বিতীয়'!$B$6:$B$45,$B$4)=0,"",VLOOKUP($B$4,'দ্বিতীয়'!$B$6:$V$45,7,FALSE)))</t>
  </si>
  <si>
    <t xml:space="preserve">Card দ্বিতীয়!D12: =IF($B12="","",IF($C12="","",ROUND($C12/$B12*100,2)))</t>
  </si>
  <si>
    <t xml:space="preserve">Card দ্বিতীয়!E12: =IF($D12="","",VLOOKUP($D12,Settings!$A$16:$C$22,3,TRUE))</t>
  </si>
  <si>
    <t xml:space="preserve">Card দ্বিতীয়!F12: =IF($D12="","",VLOOKUP($D12,Settings!$A$16:$B$22,2,TRUE))</t>
  </si>
  <si>
    <t xml:space="preserve">Card দ্বিতীয়!G12: =IF($D12="","",IF($D12&gt;=Settings!$J$28,"Pass","Needs Care"))</t>
  </si>
  <si>
    <t xml:space="preserve">Card দ্বিতীয়!A13: ='দ্বিতীয়'!I$5</t>
  </si>
  <si>
    <t xml:space="preserve">Card দ্বিতীয়!B13: ='দ্বিতীয়'!I$4</t>
  </si>
  <si>
    <t xml:space="preserve">Card দ্বিতীয়!C13: =IF($B13="","",IF(COUNTIF('দ্বিতীয়'!$B$6:$B$45,$B$4)=0,"",VLOOKUP($B$4,'দ্বিতীয়'!$B$6:$V$45,8,FALSE)))</t>
  </si>
  <si>
    <t xml:space="preserve">Card দ্বিতীয়!D13: =IF($B13="","",IF($C13="","",ROUND($C13/$B13*100,2)))</t>
  </si>
  <si>
    <t xml:space="preserve">Card দ্বিতীয়!E13: =IF($D13="","",VLOOKUP($D13,Settings!$A$16:$C$22,3,TRUE))</t>
  </si>
  <si>
    <t xml:space="preserve">Card দ্বিতীয়!F13: =IF($D13="","",VLOOKUP($D13,Settings!$A$16:$B$22,2,TRUE))</t>
  </si>
  <si>
    <t xml:space="preserve">Card দ্বিতীয়!G13: =IF($D13="","",IF($D13&gt;=Settings!$J$28,"Pass","Needs Care"))</t>
  </si>
  <si>
    <t xml:space="preserve">Card দ্বিতীয়!A14: ='দ্বিতীয়'!J$5</t>
  </si>
  <si>
    <t xml:space="preserve">Card দ্বিতীয়!B14: ='দ্বিতীয়'!J$4</t>
  </si>
  <si>
    <t xml:space="preserve">Card দ্বিতীয়!C14: =IF($B14="","",IF(COUNTIF('দ্বিতীয়'!$B$6:$B$45,$B$4)=0,"",VLOOKUP($B$4,'দ্বিতীয়'!$B$6:$V$45,9,FALSE)))</t>
  </si>
  <si>
    <t xml:space="preserve">Card দ্বিতীয়!D14: =IF($B14="","",IF($C14="","",ROUND($C14/$B14*100,2)))</t>
  </si>
  <si>
    <t xml:space="preserve">Card দ্বিতীয়!E14: =IF($D14="","",VLOOKUP($D14,Settings!$A$16:$C$22,3,TRUE))</t>
  </si>
  <si>
    <t xml:space="preserve">Card দ্বিতীয়!F14: =IF($D14="","",VLOOKUP($D14,Settings!$A$16:$B$22,2,TRUE))</t>
  </si>
  <si>
    <t xml:space="preserve">Card দ্বিতীয়!G14: =IF($D14="","",IF($D14&gt;=Settings!$J$28,"Pass","Needs Care"))</t>
  </si>
  <si>
    <t xml:space="preserve">Card দ্বিতীয়!B20: =SUM(B11:B18)</t>
  </si>
  <si>
    <t xml:space="preserve">Card দ্বিতীয়!C20: =SUM(C11:C18)</t>
  </si>
  <si>
    <t xml:space="preserve">Card দ্বিতীয়!E20: =IF($B$20=0,"",ROUND($C$20/$B$20*100,2))</t>
  </si>
  <si>
    <t xml:space="preserve">Card দ্বিতীয়!G20: =IF($E$20="","",VLOOKUP($E$20,Settings!$A$16:$B$22,2,TRUE))</t>
  </si>
  <si>
    <t xml:space="preserve">Card দ্বিতীয়!H20: =IF($E$20="","",VLOOKUP($E$20,Settings!$A$16:$C$22,3,TRUE))</t>
  </si>
  <si>
    <t xml:space="preserve">Card দ্বিতীয়!A23: =IF(COUNTIF('দ্বিতীয়'!$B$6:$B$45,$B$4)=0,"",VLOOKUP($B$4,'দ্বিতীয়'!$B$6:$V$45,20,FALSE))</t>
  </si>
  <si>
    <t xml:space="preserve">Card তৃতীয়!A1: =Settings!$B$5</t>
  </si>
  <si>
    <t xml:space="preserve">Card তৃতীয়!A2: =Settings!$B$6&amp;" | প্রিমিয়াম রিপোর্ট কার্ড | শ্রেণি: তৃতীয়"</t>
  </si>
  <si>
    <t xml:space="preserve">Card তৃতীয়!E4: =IF(COUNTIF('তৃতীয়'!$B$6:$B$45,$B$4)=0,"",VLOOKUP($B$4,'তৃতীয়'!$B$6:$V$45,2,FALSE))</t>
  </si>
  <si>
    <t xml:space="preserve">Card তৃতীয়!H4: =IF(COUNTIF('তৃতীয়'!$B$6:$B$45,$B$4)=0,"",VLOOKUP($B$4,'তৃতীয়'!$B$6:$V$45,18,FALSE))</t>
  </si>
  <si>
    <t xml:space="preserve">Card তৃতীয়!B6: =IF(COUNTIF('তৃতীয়'!$B$6:$B$45,$B$4)=0,"",VLOOKUP($B$4,'তৃতীয়'!$B$6:$V$45,3,FALSE))</t>
  </si>
  <si>
    <t xml:space="preserve">Card তৃতীয়!E6: =$B$4</t>
  </si>
  <si>
    <t xml:space="preserve">Card তৃতীয়!B7: =IF(COUNTIF('তৃতীয়'!$B$6:$B$45,$B$4)=0,"",VLOOKUP($B$4,'তৃতীয়'!$B$6:$V$45,4,FALSE))</t>
  </si>
  <si>
    <t xml:space="preserve">Card তৃতীয়!E7: =IF(COUNTIF('তৃতীয়'!$B$6:$B$45,$B$4)=0,"",VLOOKUP($B$4,'তৃতীয়'!$B$6:$V$45,5,FALSE))</t>
  </si>
  <si>
    <t xml:space="preserve">Card তৃতীয়!G7: =IF(COUNTIF('তৃতীয়'!$B$6:$B$45,$B$4)=0,"",VLOOKUP($B$4,'তৃতীয়'!$B$6:$V$45,19,FALSE))</t>
  </si>
  <si>
    <t xml:space="preserve">Card তৃতীয়!A11: ='তৃতীয়'!G$5</t>
  </si>
  <si>
    <t xml:space="preserve">Card তৃতীয়!B11: ='তৃতীয়'!G$4</t>
  </si>
  <si>
    <t xml:space="preserve">Card তৃতীয়!C11: =IF($B11="","",IF(COUNTIF('তৃতীয়'!$B$6:$B$45,$B$4)=0,"",VLOOKUP($B$4,'তৃতীয়'!$B$6:$V$45,6,FALSE)))</t>
  </si>
  <si>
    <t xml:space="preserve">Card তৃতীয়!D11: =IF($B11="","",IF($C11="","",ROUND($C11/$B11*100,2)))</t>
  </si>
  <si>
    <t xml:space="preserve">Card তৃতীয়!E11: =IF($D11="","",VLOOKUP($D11,Settings!$A$16:$C$22,3,TRUE))</t>
  </si>
  <si>
    <t xml:space="preserve">Card তৃতীয়!F11: =IF($D11="","",VLOOKUP($D11,Settings!$A$16:$B$22,2,TRUE))</t>
  </si>
  <si>
    <t xml:space="preserve">Card তৃতীয়!G11: =IF($D11="","",IF($D11&gt;=Settings!$J$29,"Pass","Needs Care"))</t>
  </si>
  <si>
    <t xml:space="preserve">Card তৃতীয়!A12: ='তৃতীয়'!H$5</t>
  </si>
  <si>
    <t xml:space="preserve">Card তৃতীয়!B12: ='তৃতীয়'!H$4</t>
  </si>
  <si>
    <t xml:space="preserve">Card তৃতীয়!C12: =IF($B12="","",IF(COUNTIF('তৃতীয়'!$B$6:$B$45,$B$4)=0,"",VLOOKUP($B$4,'তৃতীয়'!$B$6:$V$45,7,FALSE)))</t>
  </si>
  <si>
    <t xml:space="preserve">Card তৃতীয়!D12: =IF($B12="","",IF($C12="","",ROUND($C12/$B12*100,2)))</t>
  </si>
  <si>
    <t xml:space="preserve">Card তৃতীয়!E12: =IF($D12="","",VLOOKUP($D12,Settings!$A$16:$C$22,3,TRUE))</t>
  </si>
  <si>
    <t xml:space="preserve">Card তৃতীয়!F12: =IF($D12="","",VLOOKUP($D12,Settings!$A$16:$B$22,2,TRUE))</t>
  </si>
  <si>
    <t xml:space="preserve">Card তৃতীয়!G12: =IF($D12="","",IF($D12&gt;=Settings!$J$29,"Pass","Needs Care"))</t>
  </si>
  <si>
    <t xml:space="preserve">Card তৃতীয়!A13: ='তৃতীয়'!I$5</t>
  </si>
  <si>
    <t xml:space="preserve">Card তৃতীয়!B13: ='তৃতীয়'!I$4</t>
  </si>
  <si>
    <t xml:space="preserve">Card তৃতীয়!C13: =IF($B13="","",IF(COUNTIF('তৃতীয়'!$B$6:$B$45,$B$4)=0,"",VLOOKUP($B$4,'তৃতীয়'!$B$6:$V$45,8,FALSE)))</t>
  </si>
  <si>
    <t xml:space="preserve">Card তৃতীয়!D13: =IF($B13="","",IF($C13="","",ROUND($C13/$B13*100,2)))</t>
  </si>
  <si>
    <t xml:space="preserve">Card তৃতীয়!E13: =IF($D13="","",VLOOKUP($D13,Settings!$A$16:$C$22,3,TRUE))</t>
  </si>
  <si>
    <t xml:space="preserve">Card তৃতীয়!F13: =IF($D13="","",VLOOKUP($D13,Settings!$A$16:$B$22,2,TRUE))</t>
  </si>
  <si>
    <t xml:space="preserve">Card তৃতীয়!G13: =IF($D13="","",IF($D13&gt;=Settings!$J$29,"Pass","Needs Care"))</t>
  </si>
  <si>
    <t xml:space="preserve">Card তৃতীয়!A14: ='তৃতীয়'!J$5</t>
  </si>
  <si>
    <t xml:space="preserve">Card তৃতীয়!B14: ='তৃতীয়'!J$4</t>
  </si>
  <si>
    <t xml:space="preserve">Card তৃতীয়!C14: =IF($B14="","",IF(COUNTIF('তৃতীয়'!$B$6:$B$45,$B$4)=0,"",VLOOKUP($B$4,'তৃতীয়'!$B$6:$V$45,9,FALSE)))</t>
  </si>
  <si>
    <t xml:space="preserve">Card তৃতীয়!D14: =IF($B14="","",IF($C14="","",ROUND($C14/$B14*100,2)))</t>
  </si>
  <si>
    <t xml:space="preserve">Card তৃতীয়!E14: =IF($D14="","",VLOOKUP($D14,Settings!$A$16:$C$22,3,TRUE))</t>
  </si>
  <si>
    <t xml:space="preserve">Card তৃতীয়!F14: =IF($D14="","",VLOOKUP($D14,Settings!$A$16:$B$22,2,TRUE))</t>
  </si>
  <si>
    <t xml:space="preserve">Card তৃতীয়!G14: =IF($D14="","",IF($D14&gt;=Settings!$J$29,"Pass","Needs Care"))</t>
  </si>
  <si>
    <t xml:space="preserve">Card তৃতীয়!A15: ='তৃতীয়'!K$5</t>
  </si>
  <si>
    <t xml:space="preserve">Card তৃতীয়!B15: ='তৃতীয়'!K$4</t>
  </si>
  <si>
    <t xml:space="preserve">Card তৃতীয়!C15: =IF($B15="","",IF(COUNTIF('তৃতীয়'!$B$6:$B$45,$B$4)=0,"",VLOOKUP($B$4,'তৃতীয়'!$B$6:$V$45,10,FALSE)))</t>
  </si>
  <si>
    <t xml:space="preserve">Card তৃতীয়!D15: =IF($B15="","",IF($C15="","",ROUND($C15/$B15*100,2)))</t>
  </si>
  <si>
    <t xml:space="preserve">Card তৃতীয়!E15: =IF($D15="","",VLOOKUP($D15,Settings!$A$16:$C$22,3,TRUE))</t>
  </si>
  <si>
    <t xml:space="preserve">Card তৃতীয়!F15: =IF($D15="","",VLOOKUP($D15,Settings!$A$16:$B$22,2,TRUE))</t>
  </si>
  <si>
    <t xml:space="preserve">Card তৃতীয়!G15: =IF($D15="","",IF($D15&gt;=Settings!$J$29,"Pass","Needs Care"))</t>
  </si>
  <si>
    <t xml:space="preserve">Card তৃতীয়!A16: ='তৃতীয়'!L$5</t>
  </si>
  <si>
    <t xml:space="preserve">Card তৃতীয়!B16: ='তৃতীয়'!L$4</t>
  </si>
  <si>
    <t xml:space="preserve">Card তৃতীয়!C16: =IF($B16="","",IF(COUNTIF('তৃতীয়'!$B$6:$B$45,$B$4)=0,"",VLOOKUP($B$4,'তৃতীয়'!$B$6:$V$45,11,FALSE)))</t>
  </si>
  <si>
    <t xml:space="preserve">Card তৃতীয়!D16: =IF($B16="","",IF($C16="","",ROUND($C16/$B16*100,2)))</t>
  </si>
  <si>
    <t xml:space="preserve">Card তৃতীয়!E16: =IF($D16="","",VLOOKUP($D16,Settings!$A$16:$C$22,3,TRUE))</t>
  </si>
  <si>
    <t xml:space="preserve">Card তৃতীয়!F16: =IF($D16="","",VLOOKUP($D16,Settings!$A$16:$B$22,2,TRUE))</t>
  </si>
  <si>
    <t xml:space="preserve">Card তৃতীয়!G16: =IF($D16="","",IF($D16&gt;=Settings!$J$29,"Pass","Needs Care"))</t>
  </si>
  <si>
    <t xml:space="preserve">Card তৃতীয়!B20: =SUM(B11:B18)</t>
  </si>
  <si>
    <t xml:space="preserve">Card তৃতীয়!C20: =SUM(C11:C18)</t>
  </si>
  <si>
    <t xml:space="preserve">Card তৃতীয়!E20: =IF($B$20=0,"",ROUND($C$20/$B$20*100,2))</t>
  </si>
  <si>
    <t xml:space="preserve">Card তৃতীয়!G20: =IF($E$20="","",VLOOKUP($E$20,Settings!$A$16:$B$22,2,TRUE))</t>
  </si>
  <si>
    <t xml:space="preserve">Card তৃতীয়!H20: =IF($E$20="","",VLOOKUP($E$20,Settings!$A$16:$C$22,3,TRUE))</t>
  </si>
  <si>
    <t xml:space="preserve">Card তৃতীয়!A23: =IF(COUNTIF('তৃতীয়'!$B$6:$B$45,$B$4)=0,"",VLOOKUP($B$4,'তৃতীয়'!$B$6:$V$45,20,FALSE))</t>
  </si>
  <si>
    <t xml:space="preserve">Card চতুর্থ!A1: =Settings!$B$5</t>
  </si>
  <si>
    <t xml:space="preserve">Card চতুর্থ!A2: =Settings!$B$6&amp;" | প্রিমিয়াম রিপোর্ট কার্ড | শ্রেণি: চতুর্থ"</t>
  </si>
  <si>
    <t xml:space="preserve">Card চতুর্থ!E4: =IF(COUNTIF('চতুর্থ'!$B$6:$B$45,$B$4)=0,"",VLOOKUP($B$4,'চতুর্থ'!$B$6:$V$45,2,FALSE))</t>
  </si>
  <si>
    <t xml:space="preserve">Card চতুর্থ!H4: =IF(COUNTIF('চতুর্থ'!$B$6:$B$45,$B$4)=0,"",VLOOKUP($B$4,'চতুর্থ'!$B$6:$V$45,18,FALSE))</t>
  </si>
  <si>
    <t xml:space="preserve">Card চতুর্থ!B6: =IF(COUNTIF('চতুর্থ'!$B$6:$B$45,$B$4)=0,"",VLOOKUP($B$4,'চতুর্থ'!$B$6:$V$45,3,FALSE))</t>
  </si>
  <si>
    <t xml:space="preserve">Card চতুর্থ!E6: =$B$4</t>
  </si>
  <si>
    <t xml:space="preserve">Card চতুর্থ!B7: =IF(COUNTIF('চতুর্থ'!$B$6:$B$45,$B$4)=0,"",VLOOKUP($B$4,'চতুর্থ'!$B$6:$V$45,4,FALSE))</t>
  </si>
  <si>
    <t xml:space="preserve">Card চতুর্থ!E7: =IF(COUNTIF('চতুর্থ'!$B$6:$B$45,$B$4)=0,"",VLOOKUP($B$4,'চতুর্থ'!$B$6:$V$45,5,FALSE))</t>
  </si>
  <si>
    <t xml:space="preserve">Card চতুর্থ!G7: =IF(COUNTIF('চতুর্থ'!$B$6:$B$45,$B$4)=0,"",VLOOKUP($B$4,'চতুর্থ'!$B$6:$V$45,19,FALSE))</t>
  </si>
  <si>
    <t xml:space="preserve">Card চতুর্থ!A11: ='চতুর্থ'!G$5</t>
  </si>
  <si>
    <t xml:space="preserve">Card চতুর্থ!B11: ='চতুর্থ'!G$4</t>
  </si>
  <si>
    <t xml:space="preserve">Card চতুর্থ!C11: =IF($B11="","",IF(COUNTIF('চতুর্থ'!$B$6:$B$45,$B$4)=0,"",VLOOKUP($B$4,'চতুর্থ'!$B$6:$V$45,6,FALSE)))</t>
  </si>
  <si>
    <t xml:space="preserve">Card চতুর্থ!D11: =IF($B11="","",IF($C11="","",ROUND($C11/$B11*100,2)))</t>
  </si>
  <si>
    <t xml:space="preserve">Card চতুর্থ!E11: =IF($D11="","",VLOOKUP($D11,Settings!$A$16:$C$22,3,TRUE))</t>
  </si>
  <si>
    <t xml:space="preserve">Card চতুর্থ!F11: =IF($D11="","",VLOOKUP($D11,Settings!$A$16:$B$22,2,TRUE))</t>
  </si>
  <si>
    <t xml:space="preserve">Card চতুর্থ!G11: =IF($D11="","",IF($D11&gt;=Settings!$J$30,"Pass","Needs Care"))</t>
  </si>
  <si>
    <t xml:space="preserve">Card চতুর্থ!A12: ='চতুর্থ'!H$5</t>
  </si>
  <si>
    <t xml:space="preserve">Card চতুর্থ!B12: ='চতুর্থ'!H$4</t>
  </si>
  <si>
    <t xml:space="preserve">Card চতুর্থ!C12: =IF($B12="","",IF(COUNTIF('চতুর্থ'!$B$6:$B$45,$B$4)=0,"",VLOOKUP($B$4,'চতুর্থ'!$B$6:$V$45,7,FALSE)))</t>
  </si>
  <si>
    <t xml:space="preserve">Card চতুর্থ!D12: =IF($B12="","",IF($C12="","",ROUND($C12/$B12*100,2)))</t>
  </si>
  <si>
    <t xml:space="preserve">Card চতুর্থ!E12: =IF($D12="","",VLOOKUP($D12,Settings!$A$16:$C$22,3,TRUE))</t>
  </si>
  <si>
    <t xml:space="preserve">Card চতুর্থ!F12: =IF($D12="","",VLOOKUP($D12,Settings!$A$16:$B$22,2,TRUE))</t>
  </si>
  <si>
    <t xml:space="preserve">Card চতুর্থ!G12: =IF($D12="","",IF($D12&gt;=Settings!$J$30,"Pass","Needs Care"))</t>
  </si>
  <si>
    <t xml:space="preserve">Card চতুর্থ!A13: ='চতুর্থ'!I$5</t>
  </si>
  <si>
    <t xml:space="preserve">Card চতুর্থ!B13: ='চতুর্থ'!I$4</t>
  </si>
  <si>
    <t xml:space="preserve">Card চতুর্থ!C13: =IF($B13="","",IF(COUNTIF('চতুর্থ'!$B$6:$B$45,$B$4)=0,"",VLOOKUP($B$4,'চতুর্থ'!$B$6:$V$45,8,FALSE)))</t>
  </si>
  <si>
    <t xml:space="preserve">Card চতুর্থ!D13: =IF($B13="","",IF($C13="","",ROUND($C13/$B13*100,2)))</t>
  </si>
  <si>
    <t xml:space="preserve">Card চতুর্থ!E13: =IF($D13="","",VLOOKUP($D13,Settings!$A$16:$C$22,3,TRUE))</t>
  </si>
  <si>
    <t xml:space="preserve">Card চতুর্থ!F13: =IF($D13="","",VLOOKUP($D13,Settings!$A$16:$B$22,2,TRUE))</t>
  </si>
  <si>
    <t xml:space="preserve">Card চতুর্থ!G13: =IF($D13="","",IF($D13&gt;=Settings!$J$30,"Pass","Needs Care"))</t>
  </si>
  <si>
    <t xml:space="preserve">Card চতুর্থ!A14: ='চতুর্থ'!J$5</t>
  </si>
  <si>
    <t xml:space="preserve">Card চতুর্থ!B14: ='চতুর্থ'!J$4</t>
  </si>
  <si>
    <t xml:space="preserve">Card চতুর্থ!C14: =IF($B14="","",IF(COUNTIF('চতুর্থ'!$B$6:$B$45,$B$4)=0,"",VLOOKUP($B$4,'চতুর্থ'!$B$6:$V$45,9,FALSE)))</t>
  </si>
  <si>
    <t xml:space="preserve">Card চতুর্থ!D14: =IF($B14="","",IF($C14="","",ROUND($C14/$B14*100,2)))</t>
  </si>
  <si>
    <t xml:space="preserve">Card চতুর্থ!E14: =IF($D14="","",VLOOKUP($D14,Settings!$A$16:$C$22,3,TRUE))</t>
  </si>
  <si>
    <t xml:space="preserve">Card চতুর্থ!F14: =IF($D14="","",VLOOKUP($D14,Settings!$A$16:$B$22,2,TRUE))</t>
  </si>
  <si>
    <t xml:space="preserve">Card চতুর্থ!G14: =IF($D14="","",IF($D14&gt;=Settings!$J$30,"Pass","Needs Care"))</t>
  </si>
  <si>
    <t xml:space="preserve">Card চতুর্থ!A15: ='চতুর্থ'!K$5</t>
  </si>
  <si>
    <t xml:space="preserve">Card চতুর্থ!B15: ='চতুর্থ'!K$4</t>
  </si>
  <si>
    <t xml:space="preserve">Card চতুর্থ!C15: =IF($B15="","",IF(COUNTIF('চতুর্থ'!$B$6:$B$45,$B$4)=0,"",VLOOKUP($B$4,'চতুর্থ'!$B$6:$V$45,10,FALSE)))</t>
  </si>
  <si>
    <t xml:space="preserve">Card চতুর্থ!D15: =IF($B15="","",IF($C15="","",ROUND($C15/$B15*100,2)))</t>
  </si>
  <si>
    <t xml:space="preserve">Card চতুর্থ!E15: =IF($D15="","",VLOOKUP($D15,Settings!$A$16:$C$22,3,TRUE))</t>
  </si>
  <si>
    <t xml:space="preserve">Card চতুর্থ!F15: =IF($D15="","",VLOOKUP($D15,Settings!$A$16:$B$22,2,TRUE))</t>
  </si>
  <si>
    <t xml:space="preserve">Card চতুর্থ!G15: =IF($D15="","",IF($D15&gt;=Settings!$J$30,"Pass","Needs Care"))</t>
  </si>
  <si>
    <t xml:space="preserve">Card চতুর্থ!A16: ='চতুর্থ'!L$5</t>
  </si>
  <si>
    <t xml:space="preserve">Card চতুর্থ!B16: ='চতুর্থ'!L$4</t>
  </si>
  <si>
    <t xml:space="preserve">Card চতুর্থ!C16: =IF($B16="","",IF(COUNTIF('চতুর্থ'!$B$6:$B$45,$B$4)=0,"",VLOOKUP($B$4,'চতুর্থ'!$B$6:$V$45,11,FALSE)))</t>
  </si>
  <si>
    <t xml:space="preserve">Card চতুর্থ!D16: =IF($B16="","",IF($C16="","",ROUND($C16/$B16*100,2)))</t>
  </si>
  <si>
    <t xml:space="preserve">Card চতুর্থ!E16: =IF($D16="","",VLOOKUP($D16,Settings!$A$16:$C$22,3,TRUE))</t>
  </si>
  <si>
    <t xml:space="preserve">Card চতুর্থ!F16: =IF($D16="","",VLOOKUP($D16,Settings!$A$16:$B$22,2,TRUE))</t>
  </si>
  <si>
    <t xml:space="preserve">Card চতুর্থ!G16: =IF($D16="","",IF($D16&gt;=Settings!$J$30,"Pass","Needs Care"))</t>
  </si>
  <si>
    <t xml:space="preserve">Card চতুর্থ!B20: =SUM(B11:B18)</t>
  </si>
  <si>
    <t xml:space="preserve">Card চতুর্থ!C20: =SUM(C11:C18)</t>
  </si>
  <si>
    <t xml:space="preserve">Card চতুর্থ!E20: =IF($B$20=0,"",ROUND($C$20/$B$20*100,2))</t>
  </si>
  <si>
    <t xml:space="preserve">Card চতুর্থ!G20: =IF($E$20="","",VLOOKUP($E$20,Settings!$A$16:$B$22,2,TRUE))</t>
  </si>
  <si>
    <t xml:space="preserve">Card চতুর্থ!H20: =IF($E$20="","",VLOOKUP($E$20,Settings!$A$16:$C$22,3,TRUE))</t>
  </si>
  <si>
    <t xml:space="preserve">Card চতুর্থ!A23: =IF(COUNTIF('চতুর্থ'!$B$6:$B$45,$B$4)=0,"",VLOOKUP($B$4,'চতুর্থ'!$B$6:$V$45,20,FALSE))</t>
  </si>
  <si>
    <t xml:space="preserve">Card পঞ্চম!A1: =Settings!$B$5</t>
  </si>
  <si>
    <t xml:space="preserve">Card পঞ্চম!A2: =Settings!$B$6&amp;" | প্রিমিয়াম রিপোর্ট কার্ড | শ্রেণি: পঞ্চম"</t>
  </si>
  <si>
    <t xml:space="preserve">Card পঞ্চম!E4: =IF(COUNTIF('পঞ্চম'!$B$6:$B$45,$B$4)=0,"",VLOOKUP($B$4,'পঞ্চম'!$B$6:$V$45,2,FALSE))</t>
  </si>
  <si>
    <t xml:space="preserve">Card পঞ্চম!H4: =IF(COUNTIF('পঞ্চম'!$B$6:$B$45,$B$4)=0,"",VLOOKUP($B$4,'পঞ্চম'!$B$6:$V$45,18,FALSE))</t>
  </si>
  <si>
    <t xml:space="preserve">Card পঞ্চম!B6: =IF(COUNTIF('পঞ্চম'!$B$6:$B$45,$B$4)=0,"",VLOOKUP($B$4,'পঞ্চম'!$B$6:$V$45,3,FALSE))</t>
  </si>
  <si>
    <t xml:space="preserve">Card পঞ্চম!E6: =$B$4</t>
  </si>
  <si>
    <t xml:space="preserve">Card পঞ্চম!B7: =IF(COUNTIF('পঞ্চম'!$B$6:$B$45,$B$4)=0,"",VLOOKUP($B$4,'পঞ্চম'!$B$6:$V$45,4,FALSE))</t>
  </si>
  <si>
    <t xml:space="preserve">Card পঞ্চম!E7: =IF(COUNTIF('পঞ্চম'!$B$6:$B$45,$B$4)=0,"",VLOOKUP($B$4,'পঞ্চম'!$B$6:$V$45,5,FALSE))</t>
  </si>
  <si>
    <t xml:space="preserve">Card পঞ্চম!G7: =IF(COUNTIF('পঞ্চম'!$B$6:$B$45,$B$4)=0,"",VLOOKUP($B$4,'পঞ্চম'!$B$6:$V$45,19,FALSE))</t>
  </si>
  <si>
    <t xml:space="preserve">Card পঞ্চম!A11: ='পঞ্চম'!G$5</t>
  </si>
  <si>
    <t xml:space="preserve">Card পঞ্চম!B11: ='পঞ্চম'!G$4</t>
  </si>
  <si>
    <t xml:space="preserve">Card পঞ্চম!C11: =IF($B11="","",IF(COUNTIF('পঞ্চম'!$B$6:$B$45,$B$4)=0,"",VLOOKUP($B$4,'পঞ্চম'!$B$6:$V$45,6,FALSE)))</t>
  </si>
  <si>
    <t xml:space="preserve">Card পঞ্চম!D11: =IF($B11="","",IF($C11="","",ROUND($C11/$B11*100,2)))</t>
  </si>
  <si>
    <t xml:space="preserve">Card পঞ্চম!E11: =IF($D11="","",VLOOKUP($D11,Settings!$A$16:$C$22,3,TRUE))</t>
  </si>
  <si>
    <t xml:space="preserve">Card পঞ্চম!F11: =IF($D11="","",VLOOKUP($D11,Settings!$A$16:$B$22,2,TRUE))</t>
  </si>
  <si>
    <t xml:space="preserve">Card পঞ্চম!G11: =IF($D11="","",IF($D11&gt;=Settings!$J$31,"Pass","Needs Care"))</t>
  </si>
  <si>
    <t xml:space="preserve">Card পঞ্চম!A12: ='পঞ্চম'!H$5</t>
  </si>
  <si>
    <t xml:space="preserve">Card পঞ্চম!B12: ='পঞ্চম'!H$4</t>
  </si>
  <si>
    <t xml:space="preserve">Card পঞ্চম!C12: =IF($B12="","",IF(COUNTIF('পঞ্চম'!$B$6:$B$45,$B$4)=0,"",VLOOKUP($B$4,'পঞ্চম'!$B$6:$V$45,7,FALSE)))</t>
  </si>
  <si>
    <t xml:space="preserve">Card পঞ্চম!D12: =IF($B12="","",IF($C12="","",ROUND($C12/$B12*100,2)))</t>
  </si>
  <si>
    <t xml:space="preserve">Card পঞ্চম!E12: =IF($D12="","",VLOOKUP($D12,Settings!$A$16:$C$22,3,TRUE))</t>
  </si>
  <si>
    <t xml:space="preserve">Card পঞ্চম!F12: =IF($D12="","",VLOOKUP($D12,Settings!$A$16:$B$22,2,TRUE))</t>
  </si>
  <si>
    <t xml:space="preserve">Card পঞ্চম!G12: =IF($D12="","",IF($D12&gt;=Settings!$J$31,"Pass","Needs Care"))</t>
  </si>
  <si>
    <t xml:space="preserve">Card পঞ্চম!A13: ='পঞ্চম'!I$5</t>
  </si>
  <si>
    <t xml:space="preserve">Card পঞ্চম!B13: ='পঞ্চম'!I$4</t>
  </si>
  <si>
    <t xml:space="preserve">Card পঞ্চম!C13: =IF($B13="","",IF(COUNTIF('পঞ্চম'!$B$6:$B$45,$B$4)=0,"",VLOOKUP($B$4,'পঞ্চম'!$B$6:$V$45,8,FALSE)))</t>
  </si>
  <si>
    <t xml:space="preserve">Card পঞ্চম!D13: =IF($B13="","",IF($C13="","",ROUND($C13/$B13*100,2)))</t>
  </si>
  <si>
    <t xml:space="preserve">Card পঞ্চম!E13: =IF($D13="","",VLOOKUP($D13,Settings!$A$16:$C$22,3,TRUE))</t>
  </si>
  <si>
    <t xml:space="preserve">Card পঞ্চম!F13: =IF($D13="","",VLOOKUP($D13,Settings!$A$16:$B$22,2,TRUE))</t>
  </si>
  <si>
    <t xml:space="preserve">Card পঞ্চম!G13: =IF($D13="","",IF($D13&gt;=Settings!$J$31,"Pass","Needs Care"))</t>
  </si>
  <si>
    <t xml:space="preserve">Card পঞ্চম!A14: ='পঞ্চম'!J$5</t>
  </si>
  <si>
    <t xml:space="preserve">Card পঞ্চম!B14: ='পঞ্চম'!J$4</t>
  </si>
  <si>
    <t xml:space="preserve">Card পঞ্চম!C14: =IF($B14="","",IF(COUNTIF('পঞ্চম'!$B$6:$B$45,$B$4)=0,"",VLOOKUP($B$4,'পঞ্চম'!$B$6:$V$45,9,FALSE)))</t>
  </si>
  <si>
    <t xml:space="preserve">Card পঞ্চম!D14: =IF($B14="","",IF($C14="","",ROUND($C14/$B14*100,2)))</t>
  </si>
  <si>
    <t xml:space="preserve">Card পঞ্চম!E14: =IF($D14="","",VLOOKUP($D14,Settings!$A$16:$C$22,3,TRUE))</t>
  </si>
  <si>
    <t xml:space="preserve">Card পঞ্চম!F14: =IF($D14="","",VLOOKUP($D14,Settings!$A$16:$B$22,2,TRUE))</t>
  </si>
  <si>
    <t xml:space="preserve">Card পঞ্চম!G14: =IF($D14="","",IF($D14&gt;=Settings!$J$31,"Pass","Needs Care"))</t>
  </si>
  <si>
    <t xml:space="preserve">Card পঞ্চম!A15: ='পঞ্চম'!K$5</t>
  </si>
  <si>
    <t xml:space="preserve">Card পঞ্চম!B15: ='পঞ্চম'!K$4</t>
  </si>
  <si>
    <t xml:space="preserve">Card পঞ্চম!C15: =IF($B15="","",IF(COUNTIF('পঞ্চম'!$B$6:$B$45,$B$4)=0,"",VLOOKUP($B$4,'পঞ্চম'!$B$6:$V$45,10,FALSE)))</t>
  </si>
  <si>
    <t xml:space="preserve">Card পঞ্চম!D15: =IF($B15="","",IF($C15="","",ROUND($C15/$B15*100,2)))</t>
  </si>
  <si>
    <t xml:space="preserve">Card পঞ্চম!E15: =IF($D15="","",VLOOKUP($D15,Settings!$A$16:$C$22,3,TRUE))</t>
  </si>
  <si>
    <t xml:space="preserve">Card পঞ্চম!F15: =IF($D15="","",VLOOKUP($D15,Settings!$A$16:$B$22,2,TRUE))</t>
  </si>
  <si>
    <t xml:space="preserve">Card পঞ্চম!G15: =IF($D15="","",IF($D15&gt;=Settings!$J$31,"Pass","Needs Care"))</t>
  </si>
  <si>
    <t xml:space="preserve">Card পঞ্চম!A16: ='পঞ্চম'!L$5</t>
  </si>
  <si>
    <t xml:space="preserve">Card পঞ্চম!B16: ='পঞ্চম'!L$4</t>
  </si>
  <si>
    <t xml:space="preserve">Card পঞ্চম!C16: =IF($B16="","",IF(COUNTIF('পঞ্চম'!$B$6:$B$45,$B$4)=0,"",VLOOKUP($B$4,'পঞ্চম'!$B$6:$V$45,11,FALSE)))</t>
  </si>
  <si>
    <t xml:space="preserve">Card পঞ্চম!D16: =IF($B16="","",IF($C16="","",ROUND($C16/$B16*100,2)))</t>
  </si>
  <si>
    <t xml:space="preserve">Card পঞ্চম!E16: =IF($D16="","",VLOOKUP($D16,Settings!$A$16:$C$22,3,TRUE))</t>
  </si>
  <si>
    <t xml:space="preserve">Card পঞ্চম!F16: =IF($D16="","",VLOOKUP($D16,Settings!$A$16:$B$22,2,TRUE))</t>
  </si>
  <si>
    <t xml:space="preserve">Card পঞ্চম!G16: =IF($D16="","",IF($D16&gt;=Settings!$J$31,"Pass","Needs Care"))</t>
  </si>
  <si>
    <t xml:space="preserve">Card পঞ্চম!B20: =SUM(B11:B18)</t>
  </si>
  <si>
    <t xml:space="preserve">Card পঞ্চম!C20: =SUM(C11:C18)</t>
  </si>
  <si>
    <t xml:space="preserve">Card পঞ্চম!E20: =IF($B$20=0,"",ROUND($C$20/$B$20*100,2))</t>
  </si>
  <si>
    <t xml:space="preserve">Card পঞ্চম!G20: =IF($E$20="","",VLOOKUP($E$20,Settings!$A$16:$B$22,2,TRUE))</t>
  </si>
  <si>
    <t xml:space="preserve">Card পঞ্চম!H20: =IF($E$20="","",VLOOKUP($E$20,Settings!$A$16:$C$22,3,TRUE))</t>
  </si>
  <si>
    <t xml:space="preserve">Card পঞ্চম!A23: =IF(COUNTIF('পঞ্চম'!$B$6:$B$45,$B$4)=0,"",VLOOKUP($B$4,'পঞ্চম'!$B$6:$V$45,20,FALSE))</t>
  </si>
  <si>
    <t xml:space="preserve">Production Release Workflow / প্রোডাকশন রিলিজ ওয়ার্কফ্লো</t>
  </si>
  <si>
    <t xml:space="preserve">Owner</t>
  </si>
  <si>
    <t xml:space="preserve">Action</t>
  </si>
  <si>
    <t xml:space="preserve">Expected Result</t>
  </si>
  <si>
    <t xml:space="preserve">Admin/Teacher</t>
  </si>
  <si>
    <t xml:space="preserve">Settings শিটে স্কুল/পরীক্ষা তথ্য, grade scale, full marks, pass % পূরণ করুন।</t>
  </si>
  <si>
    <t xml:space="preserve">Settings values are complete and reviewed.</t>
  </si>
  <si>
    <t xml:space="preserve">Ready</t>
  </si>
  <si>
    <t xml:space="preserve">প্রথম-দ্বিতীয় শ্রেণিতে ড্রইং নম্বর এবং তৃতীয়-পঞ্চম শ্রেণিতে প্রাথমিক বিজ্ঞান নম্বর বসান।</t>
  </si>
  <si>
    <t xml:space="preserve">Subject marks align with class rules.</t>
  </si>
  <si>
    <t xml:space="preserve">প্রতিটি class sheet-এ student names, roll and marks enter করুন।</t>
  </si>
  <si>
    <t xml:space="preserve">Formula columns auto-calculate Total, %, GPA, Grade, Result.</t>
  </si>
  <si>
    <t xml:space="preserve">Reviewer</t>
  </si>
  <si>
    <t xml:space="preserve">QC Flag কলাম V চেক করুন।</t>
  </si>
  <si>
    <t xml:space="preserve">All populated rows show OK; missing/invalid rows are fixed before print.</t>
  </si>
  <si>
    <t xml:space="preserve">Dashboard দেখে total students, pass %, class avg, A+ count verify করুন।</t>
  </si>
  <si>
    <t xml:space="preserve">Dashboard has no formula errors and metrics match class sheets.</t>
  </si>
  <si>
    <t xml:space="preserve">Printer</t>
  </si>
  <si>
    <t xml:space="preserve">Card sheets-এ roll select করে report card preview/print করুন।</t>
  </si>
  <si>
    <t xml:space="preserve">Selected student card shows subject-wise %, GPA, grade and remarks.</t>
  </si>
  <si>
    <t xml:space="preserve">Release Owner</t>
  </si>
  <si>
    <t xml:space="preserve">Final save/export before distribution.</t>
  </si>
  <si>
    <t xml:space="preserve">Production-ready workbook released.</t>
  </si>
  <si>
    <t xml:space="preserve">Release Notes</t>
  </si>
  <si>
    <t xml:space="preserve">Formula audit</t>
  </si>
  <si>
    <t xml:space="preserve">Dashboard, class sheets, and report card sheets repaired with quoted Bengali sheet references.</t>
  </si>
  <si>
    <t xml:space="preserve">UI/UX audit</t>
  </si>
  <si>
    <t xml:space="preserve">Settings subject order: বাংলা, English, গণিত, ড্রইং, প্রাথমিক বিজ্ঞান; % columns display with percent sign.</t>
  </si>
  <si>
    <t xml:space="preserve">Scope</t>
  </si>
  <si>
    <t xml:space="preserve">No student data was intentionally changed; edits are formula/layout/control-panel focused.</t>
  </si>
  <si>
    <t xml:space="preserve">Senior QA Release Notes / সিনিয়র QA রিলিজ নোট</t>
  </si>
  <si>
    <t xml:space="preserve">Check performed</t>
  </si>
  <si>
    <t xml:space="preserve">Formula integrity</t>
  </si>
  <si>
    <t xml:space="preserve">Class total, average %, GPA, Grade, Result, QC Flag formulas reviewed and repaired.</t>
  </si>
  <si>
    <t xml:space="preserve">Uses cross-platform functions: IF, SUM, COUNT, COUNTIF, VLOOKUP, ROUND, SUMPRODUCT.</t>
  </si>
  <si>
    <t xml:space="preserve">Subject control</t>
  </si>
  <si>
    <t xml:space="preserve">Drawing placed next to গণিত in Settings; Science separated for classes 3–5.</t>
  </si>
  <si>
    <t xml:space="preserve">First/second use Drawing; third/fourth/fifth use প্রাথমিক বিজ্ঞান.</t>
  </si>
  <si>
    <t xml:space="preserve">Percentage display</t>
  </si>
  <si>
    <t xml:space="preserve">All percentage outputs use 0.00"%" format with 0–100 percentage values.</t>
  </si>
  <si>
    <t xml:space="preserve">Avoids 7500% style issue in Excel/Sheets/WPS.</t>
  </si>
  <si>
    <t xml:space="preserve">QC workflow</t>
  </si>
  <si>
    <t xml:space="preserve">QC Flag detects no marks, missing marks, extra subject marks, and marks exceeding full marks.</t>
  </si>
  <si>
    <t xml:space="preserve">Teachers should print only rows/cards after QC is OK.</t>
  </si>
  <si>
    <t xml:space="preserve">Data entry UX</t>
  </si>
  <si>
    <t xml:space="preserve">Input areas highlighted; formula/output areas visually separated.</t>
  </si>
  <si>
    <t xml:space="preserve">Blue = input, green/yellow/gray = calculated/review.</t>
  </si>
  <si>
    <t xml:space="preserve">Print readiness</t>
  </si>
  <si>
    <t xml:space="preserve">Class sheets, report cards, dashboard and settings have print areas, margins and fit-to-page.</t>
  </si>
  <si>
    <t xml:space="preserve">A4-friendly layout.</t>
  </si>
  <si>
    <t xml:space="preserve">Avoided volatile/new Excel-only formulas such as XLOOKUP, FILTER, LET, UNIQUE.</t>
  </si>
  <si>
    <t xml:space="preserve">Designed for Excel, Excel Online, Google Sheets, WPS, LibreOffice, OnlyOffice.</t>
  </si>
  <si>
    <t xml:space="preserve">Release instruction</t>
  </si>
  <si>
    <t xml:space="preserve">Before real use, open once in target app and allow formulas to recalculate.</t>
  </si>
  <si>
    <t xml:space="preserve">Some apps recalculate formulas when opened; this workbook is set to auto calculation.</t>
  </si>
  <si>
    <t xml:space="preserve">Pass/Fail + Grade/GPA Audit</t>
  </si>
  <si>
    <t xml:space="preserve">Policy A documented and applied consistently across class and card sheets.</t>
  </si>
  <si>
    <t xml:space="preserve">No major redesign; formula logic only.</t>
  </si>
  <si>
    <t xml:space="preserve">Attendance correction</t>
  </si>
  <si>
    <t xml:space="preserve">Column T restored as editable attendance % input; Auto Remark remains U.</t>
  </si>
  <si>
    <t xml:space="preserve">Prevents remarks from being displayed as attendance.</t>
  </si>
  <si>
    <t xml:space="preserve">Subject status correction</t>
  </si>
  <si>
    <t xml:space="preserve">Subject-level Pass/Fail shown on cards; failed subject grade/GPA aligned.</t>
  </si>
  <si>
    <t xml:space="preserve">Improves guardian-facing clarity.</t>
  </si>
  <si>
    <t xml:space="preserve">v2.0 Production Audit — 2026-07 (Critical Fix)</t>
  </si>
  <si>
    <t xml:space="preserve">Card sheet roll selector</t>
  </si>
  <si>
    <t xml:space="preserve">CRITICAL: all Card sheet formulas referenced $B$4 (blank, inside merged title band A4:I4) instead of $C$5 (actual roll input). Every report card silently rendered blank regardless of roll selected — no formula error, so prior QC passes never caught it.</t>
  </si>
  <si>
    <t xml:space="preserve">Corrected 85 formulas (17 x 5 classes) to reference $C$5. Verified against real student data post-fix.</t>
  </si>
  <si>
    <t xml:space="preserve">Sheet protection</t>
  </si>
  <si>
    <t xml:space="preserve">Protection Safety Audit claimed 32 sheets protected; actual state was 0/54, and every cell (including intended inputs) was locked=True.</t>
  </si>
  <si>
    <t xml:space="preserve">Implemented the documented scheme: correct cells unlocked per sheet type, protection enabled on all 54 sheets, no password.</t>
  </si>
  <si>
    <t xml:space="preserve">Class and Card sheets had no stored print area; page dimension inflated to A1:Z1000.</t>
  </si>
  <si>
    <t xml:space="preserve">Print areas set to real content bounds: class sheets A1:V45, Card sheets A1:I31.</t>
  </si>
  <si>
    <t xml:space="preserve">Print consistency</t>
  </si>
  <si>
    <t xml:space="preserve">Card প্রথম and Card তৃতীয় missing fitToHeight=1, unlike other 3 card sheets.</t>
  </si>
  <si>
    <t xml:space="preserve">All 5 Card sheets now fit to 1 page.</t>
  </si>
  <si>
    <t xml:space="preserve">MTR competency module</t>
  </si>
  <si>
    <t xml:space="preserve">Added Mid-Term-Review competency tracking (বাংলা/গণিত/English) for all 5 classes.</t>
  </si>
  <si>
    <t xml:space="preserve">Added</t>
  </si>
  <si>
    <t xml:space="preserve">5 new MTR class sheets + MTR Summary with school-wide rollup and official কালাই, জয়পুরহাট submission format.</t>
  </si>
  <si>
    <t xml:space="preserve">Documentation sync</t>
  </si>
  <si>
    <t xml:space="preserve">This pass corrected stale figures (formula count, protected-sheet count, print-area cell refs) across 8 audit sheets to match verified current state.</t>
  </si>
  <si>
    <t xml:space="preserve">See Compatibility Ref Audit, Protection Safety Audit, Performance Audit, Print PDF Audit, and 4 QC certificate sheets.</t>
  </si>
  <si>
    <t xml:space="preserve">v3.0 Feature Release — 2026-07</t>
  </si>
  <si>
    <t xml:space="preserve">Student Search</t>
  </si>
  <si>
    <t xml:space="preserve">New</t>
  </si>
  <si>
    <t xml:space="preserve">Integrated lookup: any of 106 students, any class -&gt; full academic profile + MTR competency status in one view.</t>
  </si>
  <si>
    <t xml:space="preserve">Executive Summary</t>
  </si>
  <si>
    <t xml:space="preserve">One-page landscape summary (school KPIs + class table + MTR official block) for inspector/headmaster use, sourced live from Dashboard/MTR Summary.</t>
  </si>
  <si>
    <t xml:space="preserve">Student QR ID</t>
  </si>
  <si>
    <t xml:space="preserve">106 static offline-scannable QR codes (roll/name/class/total/GPA/result). Not embedded in Card sheet itself: that sheet is a single dynamic template and a QR image cannot re-render per roll-selection without a macro or live web call, both excluded by Compatibility Mode.</t>
  </si>
  <si>
    <t xml:space="preserve">সূচিপত্র (Contents)</t>
  </si>
  <si>
    <t xml:space="preserve">Hyperlink-based table of contents, grouped by the same color categories as the tab colors. Now sheet 1.</t>
  </si>
  <si>
    <t xml:space="preserve">Tab color-coding</t>
  </si>
  <si>
    <t xml:space="preserve">All 58 sheets color-coded by function (class data / cards / MTR / command center / setup / audit).</t>
  </si>
  <si>
    <t xml:space="preserve">Fix</t>
  </si>
  <si>
    <t xml:space="preserve">Icon sets (Pass%, GPA, MTR হার%) were color-only traffic lights, unreadable for red-green color blindness. Swapped to shape-differentiated symbols. Attendance heat-map swapped from red-yellow-green to a single-hue sequential blue scale.</t>
  </si>
  <si>
    <t xml:space="preserve">Engineering note</t>
  </si>
  <si>
    <t xml:space="preserve">Info</t>
  </si>
  <si>
    <t xml:space="preserve">n/a</t>
  </si>
  <si>
    <t xml:space="preserve">LibreOffice recalc strips custom tab colors on save; openpyxl re-save (non-data_only) strips cached formula values. Both are needed for a correct, polished file, so tab colors are now patched directly into each sheet's XML after the final recalc, rather than via a normal library save — avoids the two tools undoing each other.</t>
  </si>
  <si>
    <t xml:space="preserve">Sheet count and formula count corrected again (54-&gt;58 sheets, 2865-&gt;3600 formulas) across Compatibility Ref Audit, Protection Safety Audit, Performance Audit — these drift every time sheets/formulas are added, by design of this audit trail.</t>
  </si>
  <si>
    <t xml:space="preserve">Edge-case testing</t>
  </si>
  <si>
    <t xml:space="preserve">Verified</t>
  </si>
  <si>
    <t xml:space="preserve">Student Search tested with invalid/stale selection value (bypassing the dropdown): degrades to blank everywhere, no lookup errors. All 58 Table-of-Contents hyperlinks verified to resolve to real, existing sheet names.</t>
  </si>
  <si>
    <t xml:space="preserve">v3.2 Visual QC Pass — 2026-07</t>
  </si>
  <si>
    <t xml:space="preserve">Chart print visibility</t>
  </si>
  <si>
    <t xml:space="preserve">CRITICAL</t>
  </si>
  <si>
    <t xml:space="preserve">Dashboard and MTR Summary charts were placed below their sheets' print_area boundary (Dashboard had no print_area at all; MTR Summary's stopped at row 19, chart started at row 22). Both charts computed and displayed correctly on-screen but would have been silently absent from every printed page and PDF export -- a print-only failure that no formula-error scan or cell-value check could ever catch.</t>
  </si>
  <si>
    <t xml:space="preserve">Detection method</t>
  </si>
  <si>
    <t xml:space="preserve">Found by actually rendering the workbook to PDF via LibreOffice headless and visually inspecting the output pages, rather than only checking computed cell values. Formula correctness and print-output correctness are different guarantees; this pass checked the second one for the first time.</t>
  </si>
  <si>
    <t xml:space="preserve">Documentation drift check</t>
  </si>
  <si>
    <t xml:space="preserve">No further stale counts found for the 58-sheet / 3,600-formula state (checked same 4 sheets flagged in v2.1/v3.1).</t>
  </si>
  <si>
    <t xml:space="preserve">Bug-class sweep</t>
  </si>
  <si>
    <t xml:space="preserve">Searched entire workbook (not just sheets built in this engagement) for the COUNTIF("&lt;&gt;"" ) blank-detection bug found in MTR Summary at v1.9. Zero other instances -- Dashboard's own student-count formulas use COUNTA on raw data, which does not share this failure mode.</t>
  </si>
  <si>
    <t xml:space="preserve">v3.3 User-Reported Fix + Full Sweep — 2026-07</t>
  </si>
  <si>
    <t xml:space="preserve">Avg% column unreadable</t>
  </si>
  <si>
    <t xml:space="preserve">User-reported</t>
  </si>
  <si>
    <t xml:space="preserve">গড়% (column P) on all 5 class sheets showed "#####" -- not a formula fault (values were always computing correctly), but explicit column widths were simply never set for O:V on 4 of 5 class sheets (only তৃতীয় had partial widths). Set uniform, safe widths across O:V on all 5 classes.</t>
  </si>
  <si>
    <t xml:space="preserve">Below-33% highlight missing</t>
  </si>
  <si>
    <t xml:space="preserve">পঞ্চম had a per-subject red highlight for marks under 33% of full marks (AND(ISNUMBER(x), x &lt; row4*0.33)); প্রথম/দ্বিতীয়/তৃতীয়/চতুর্থ never had it -- an inconsistency present since v1.8. Applied the identical rule and fill color to all 5 classes, extended range to the full 8-subject template (G:N) on all of them including পঞ্চম, which previously only covered G:L.</t>
  </si>
  <si>
    <t xml:space="preserve">Root cause: how this was missed 3 releases running</t>
  </si>
  <si>
    <t xml:space="preserve">Self-audit</t>
  </si>
  <si>
    <t xml:space="preserve">Every prior QC pass checked computed cell VALUES (via data_only load) or checked print output for sheets I built (Dashboard, Executive Summary, etc.) -- never rendered the 5 core class DATA-ENTRY sheets themselves, which is where a teacher actually spends most of their time. Value-correct and display-correct are different guarantees; this is the second time that distinction has produced a real bug this engagement (see v3.2 chart print-area finding).</t>
  </si>
  <si>
    <t xml:space="preserve">Full workbook sweep</t>
  </si>
  <si>
    <t xml:space="preserve">Rendered all 53 print pages to text and searched for literal "#####" workbook-wide, not just the two reported cases. Zero remaining instances. A width heuristic (flagging any %-formatted column narrower than ~10 units) separately flagged 32 sheet/column combinations on Dashboard, Executive Summary, MTR Summary, and Card sheets -- all confirmed false positives on visual re-render, caused by merged-cell width summing that the heuristic does not account for.</t>
  </si>
  <si>
    <t xml:space="preserve">Calculation Logic QA - Result Card Test Cases</t>
  </si>
  <si>
    <t xml:space="preserve">Area Tested</t>
  </si>
  <si>
    <t xml:space="preserve">Test Case</t>
  </si>
  <si>
    <t xml:space="preserve">Input Pattern</t>
  </si>
  <si>
    <t xml:space="preserve">Policy Checked</t>
  </si>
  <si>
    <t xml:space="preserve">Fix Applied</t>
  </si>
  <si>
    <t xml:space="preserve">Overall result</t>
  </si>
  <si>
    <t xml:space="preserve">Perfect Student</t>
  </si>
  <si>
    <t xml:space="preserve">All active subjects at 90%+</t>
  </si>
  <si>
    <t xml:space="preserve">Passed, A+, GPA 5</t>
  </si>
  <si>
    <t xml:space="preserve">Highest grade boundary and all-subject pass</t>
  </si>
  <si>
    <t xml:space="preserve">No redesign; formulas now subject-fail aware</t>
  </si>
  <si>
    <t xml:space="preserve">Remarks expected positive</t>
  </si>
  <si>
    <t xml:space="preserve">Average Passing Student</t>
  </si>
  <si>
    <t xml:space="preserve">All active subjects above pass mark, mid percentage</t>
  </si>
  <si>
    <t xml:space="preserve">Passed; grade/GPA follows grade table</t>
  </si>
  <si>
    <t xml:space="preserve">Average %, grade, GPA lookup</t>
  </si>
  <si>
    <t xml:space="preserve">Final grade/GPA preserved from percentage when all subjects pass</t>
  </si>
  <si>
    <t xml:space="preserve">No formula error expected</t>
  </si>
  <si>
    <t xml:space="preserve">Fail logic</t>
  </si>
  <si>
    <t xml:space="preserve">One Failed Subject</t>
  </si>
  <si>
    <t xml:space="preserve">One active subject below full mark x pass %</t>
  </si>
  <si>
    <t xml:space="preserve">Fail; final Grade F; GPA 0</t>
  </si>
  <si>
    <t xml:space="preserve">Subject-level fail overrides average</t>
  </si>
  <si>
    <t xml:space="preserve">Class-sheet S/Q/R/U formulas patched</t>
  </si>
  <si>
    <t xml:space="preserve">Prevents false pass by high average</t>
  </si>
  <si>
    <t xml:space="preserve">Multiple Failed Subjects</t>
  </si>
  <si>
    <t xml:space="preserve">Several subjects below pass mark</t>
  </si>
  <si>
    <t xml:space="preserve">Fail; failed subjects still visible</t>
  </si>
  <si>
    <t xml:space="preserve">Multiple fail detection</t>
  </si>
  <si>
    <t xml:space="preserve">SUMPRODUCT fail count checks all active subjects</t>
  </si>
  <si>
    <t xml:space="preserve">Summary totals still calculate</t>
  </si>
  <si>
    <t xml:space="preserve">Blank input</t>
  </si>
  <si>
    <t xml:space="preserve">Empty Marks</t>
  </si>
  <si>
    <t xml:space="preserve">Some or all active mark cells blank</t>
  </si>
  <si>
    <t xml:space="preserve">No error VALUE!/DIV0; incomplete not pass</t>
  </si>
  <si>
    <t xml:space="preserve">Missing marks safety</t>
  </si>
  <si>
    <t xml:space="preserve">Final result shows Incomplete when student has missing active marks</t>
  </si>
  <si>
    <t xml:space="preserve">QC flag continues to show Missing marks</t>
  </si>
  <si>
    <t xml:space="preserve">Settings safety</t>
  </si>
  <si>
    <t xml:space="preserve">Zero/Missing Full Marks</t>
  </si>
  <si>
    <t xml:space="preserve">Full marks blank or zero</t>
  </si>
  <si>
    <t xml:space="preserve">No division error; waits for valid setup</t>
  </si>
  <si>
    <t xml:space="preserve">Full mark denominator guard</t>
  </si>
  <si>
    <t xml:space="preserve">Percentage remains blank when total full marks are zero</t>
  </si>
  <si>
    <t xml:space="preserve">Do not hide true setup problems</t>
  </si>
  <si>
    <t xml:space="preserve">Grade boundaries</t>
  </si>
  <si>
    <t xml:space="preserve">80/70/60/50/40/33/32</t>
  </si>
  <si>
    <t xml:space="preserve">Exact boundary percentages</t>
  </si>
  <si>
    <t xml:space="preserve">80=A+,70=A,60=A-,50=B,40=C,33=D,32=F</t>
  </si>
  <si>
    <t xml:space="preserve">No off-by-one error</t>
  </si>
  <si>
    <t xml:space="preserve">VLOOKUP approximate grade table checked against min % rows</t>
  </si>
  <si>
    <t xml:space="preserve">Boundary rules match Settings</t>
  </si>
  <si>
    <t xml:space="preserve">Merit</t>
  </si>
  <si>
    <t xml:space="preserve">Merit Position</t>
  </si>
  <si>
    <t xml:space="preserve">Only completed Passed students rank</t>
  </si>
  <si>
    <t xml:space="preserve">Fail/incomplete students not ranked</t>
  </si>
  <si>
    <t xml:space="preserve">Rank reliability</t>
  </si>
  <si>
    <t xml:space="preserve">Merit formula patched to rank Passed students only</t>
  </si>
  <si>
    <t xml:space="preserve">Avoids blank/incomplete ranks</t>
  </si>
  <si>
    <t xml:space="preserve">Boundary %</t>
  </si>
  <si>
    <t xml:space="preserve">Expected Grade</t>
  </si>
  <si>
    <t xml:space="preserve">Expected GPA</t>
  </si>
  <si>
    <t xml:space="preserve">QA Status</t>
  </si>
  <si>
    <t xml:space="preserve">No IFERROR wrappers were added to hide real logic problems.</t>
  </si>
  <si>
    <t xml:space="preserve">Final result policy</t>
  </si>
  <si>
    <t xml:space="preserve">Any active subject below pass mark makes final result Fail.</t>
  </si>
  <si>
    <t xml:space="preserve">Incomplete policy</t>
  </si>
  <si>
    <t xml:space="preserve">Students with missing active subject marks show Incomplete, not Passed.</t>
  </si>
  <si>
    <t xml:space="preserve">GPA policy</t>
  </si>
  <si>
    <t xml:space="preserve">Failed student final GPA = 0; incomplete GPA remains blank.</t>
  </si>
  <si>
    <t xml:space="preserve">Grade policy</t>
  </si>
  <si>
    <t xml:space="preserve">Failed student final Grade = F; incomplete grade remains blank.</t>
  </si>
  <si>
    <t xml:space="preserve">Report card summary</t>
  </si>
  <si>
    <t xml:space="preserve">Card final percentage/grade now uses class-sheet final calculation.</t>
  </si>
  <si>
    <t xml:space="preserve">Cross-platform formula style</t>
  </si>
  <si>
    <t xml:space="preserve">Used IF, COUNT, COUNTIF/COUNTIFS, SUM, SUMPRODUCT, ROUND, VLOOKUP only.</t>
  </si>
  <si>
    <t xml:space="preserve">Protected design rule</t>
  </si>
  <si>
    <t xml:space="preserve">Existing workbook design preserved; only calculation logic and QA evidence sheet added.</t>
  </si>
  <si>
    <t xml:space="preserve">Audit date</t>
  </si>
  <si>
    <t xml:space="preserve">2026-06-07</t>
  </si>
  <si>
    <t xml:space="preserve">Pass/Fail Logic + Grade/GPA Audit</t>
  </si>
  <si>
    <t xml:space="preserve">Professional policy: any active compulsory subject failed = final Fail. Blank/zero full-mark columns are inactive and ignored, but extra marks are QC flagged.</t>
  </si>
  <si>
    <t xml:space="preserve">Finding</t>
  </si>
  <si>
    <t xml:space="preserve">Fix/Rule Applied</t>
  </si>
  <si>
    <t xml:space="preserve">Compatibility Note</t>
  </si>
  <si>
    <t xml:space="preserve">Final pass/fail policy</t>
  </si>
  <si>
    <t xml:space="preserve">Policy was clarified as Policy A.</t>
  </si>
  <si>
    <t xml:space="preserve">Final Result fails if any active subject mark is below pass mark.</t>
  </si>
  <si>
    <t xml:space="preserve">Uses SUMPRODUCT/COUNTIF/VLOOKUP; compatible with Excel, Google Sheets, WPS, LibreOffice, OnlyOffice.</t>
  </si>
  <si>
    <t xml:space="preserve">Optional/inactive subjects</t>
  </si>
  <si>
    <t xml:space="preserve">Blank/zero full-mark subjects must not affect total, percentage, GPA, or grade.</t>
  </si>
  <si>
    <t xml:space="preserve">Totals now use SUMIF over active full-mark columns only; QC flags marks in inactive columns.</t>
  </si>
  <si>
    <t xml:space="preserve">Avoids dynamic arrays and XLOOKUP.</t>
  </si>
  <si>
    <t xml:space="preserve">Missing marks</t>
  </si>
  <si>
    <t xml:space="preserve">Blank active subject marks must not falsely pass.</t>
  </si>
  <si>
    <t xml:space="preserve">Final Result shows Incomplete; GPA/Grade stay blank until complete.</t>
  </si>
  <si>
    <t xml:space="preserve">Uses COUNT and COUNTIF only.</t>
  </si>
  <si>
    <t xml:space="preserve">Failed student GPA/Grade</t>
  </si>
  <si>
    <t xml:space="preserve">A failed final result must not show misleading GPA/Grade.</t>
  </si>
  <si>
    <t xml:space="preserve">Final GPA = 0 and Final Grade = F when any active subject fails.</t>
  </si>
  <si>
    <t xml:space="preserve">Uses Settings grade table references.</t>
  </si>
  <si>
    <t xml:space="preserve">Subject status on cards</t>
  </si>
  <si>
    <t xml:space="preserve">Failed subjects must be clear.</t>
  </si>
  <si>
    <t xml:space="preserve">Report card subject status now shows Pass/Fail; failed subject GPA=0 and grade=F.</t>
  </si>
  <si>
    <t xml:space="preserve">Simple IF/VLOOKUP formulas.</t>
  </si>
  <si>
    <t xml:space="preserve">Attendance column was incorrectly populated by remark formulas.</t>
  </si>
  <si>
    <t xml:space="preserve">T column restored as editable attendance input, with 0–100 validation.</t>
  </si>
  <si>
    <t xml:space="preserve">Safe numeric validation.</t>
  </si>
  <si>
    <t xml:space="preserve">Grade table order</t>
  </si>
  <si>
    <t xml:space="preserve">Approximate VLOOKUP requires ascending minimum %.</t>
  </si>
  <si>
    <t xml:space="preserve">Settings A16:C22 is sorted 0,33,40,50,60,70,80.</t>
  </si>
  <si>
    <t xml:space="preserve">VLOOKUP(...,TRUE) safe.</t>
  </si>
  <si>
    <t xml:space="preserve">Boundary Grade Test</t>
  </si>
  <si>
    <t xml:space="preserve">Formula Grade</t>
  </si>
  <si>
    <t xml:space="preserve">Formula GPA</t>
  </si>
  <si>
    <t xml:space="preserve">Calculation Logic Test Cases</t>
  </si>
  <si>
    <t xml:space="preserve">Expected Final Result</t>
  </si>
  <si>
    <t xml:space="preserve">Expected Grade/GPA Rule</t>
  </si>
  <si>
    <t xml:space="preserve">Expected Remark/QC</t>
  </si>
  <si>
    <t xml:space="preserve">All active subjects at high marks</t>
  </si>
  <si>
    <t xml:space="preserve">Highest grade/GPA by average %</t>
  </si>
  <si>
    <t xml:space="preserve">Positive remark, QC OK</t>
  </si>
  <si>
    <t xml:space="preserve">All active subject marks &gt;= pass mark</t>
  </si>
  <si>
    <t xml:space="preserve">Grade/GPA follows Settings table</t>
  </si>
  <si>
    <t xml:space="preserve">Appropriate remark, QC OK</t>
  </si>
  <si>
    <t xml:space="preserve">One active subject below pass mark</t>
  </si>
  <si>
    <t xml:space="preserve">Final Grade F, GPA 0</t>
  </si>
  <si>
    <t xml:space="preserve">Improvement remark</t>
  </si>
  <si>
    <t xml:space="preserve">Several active subjects below pass mark</t>
  </si>
  <si>
    <t xml:space="preserve">Some active marks blank/non-numeric</t>
  </si>
  <si>
    <t xml:space="preserve">Final Grade/GPA blank</t>
  </si>
  <si>
    <t xml:space="preserve">Marks incomplete / Missing marks</t>
  </si>
  <si>
    <t xml:space="preserve">No active full marks or missing pass %</t>
  </si>
  <si>
    <t xml:space="preserve">Setup Required / blank %</t>
  </si>
  <si>
    <t xml:space="preserve">No division error</t>
  </si>
  <si>
    <t xml:space="preserve">Settings issue</t>
  </si>
  <si>
    <t xml:space="preserve">80,70,60,50,40,33,32</t>
  </si>
  <si>
    <t xml:space="preserve">Matches grade table</t>
  </si>
  <si>
    <t xml:space="preserve">Boundary table above validates</t>
  </si>
  <si>
    <t xml:space="preserve">Data Entry UX Audit</t>
  </si>
  <si>
    <t xml:space="preserve">Action Taken</t>
  </si>
  <si>
    <t xml:space="preserve">Editable cells obvious</t>
  </si>
  <si>
    <t xml:space="preserve">Blue input fill applied to Settings, class sheets, Hub, Card roll cells</t>
  </si>
  <si>
    <t xml:space="preserve">Formula cells use protected gray styling</t>
  </si>
  <si>
    <t xml:space="preserve">Required fields</t>
  </si>
  <si>
    <t xml:space="preserve">Student name, roll, class, section, exam name, academic year, subject names, full marks, pass %, marks, attendance, publication date are available</t>
  </si>
  <si>
    <t xml:space="preserve">Publication Date and Section added to Settings rows 12-13</t>
  </si>
  <si>
    <t xml:space="preserve">Formula safety</t>
  </si>
  <si>
    <t xml:space="preserve">Formula/output columns styled gray and locked; sheets protected with editable input ranges unlocked</t>
  </si>
  <si>
    <t xml:space="preserve">No password used so admin can unprotect if needed</t>
  </si>
  <si>
    <t xml:space="preserve">Dropdowns / validation</t>
  </si>
  <si>
    <t xml:space="preserve">Class selector, section, roll, marks, attendance, full marks, pass %, grade table validations added</t>
  </si>
  <si>
    <t xml:space="preserve">Uses basic validation types for cross-platform compatibility</t>
  </si>
  <si>
    <t xml:space="preserve">Direct card editing</t>
  </si>
  <si>
    <t xml:space="preserve">Report cards are protected; only roll selector is editable</t>
  </si>
  <si>
    <t xml:space="preserve">Data should be entered in class sheets and Settings</t>
  </si>
  <si>
    <t xml:space="preserve">Pass with note</t>
  </si>
  <si>
    <t xml:space="preserve">Simple formulas/validation/protection used; no macros or external links added</t>
  </si>
  <si>
    <t xml:space="preserve">Some apps may display sheet protection differently</t>
  </si>
  <si>
    <t xml:space="preserve">Preservation rule</t>
  </si>
  <si>
    <t xml:space="preserve">Existing design and workbook flow preserved</t>
  </si>
  <si>
    <t xml:space="preserve">Only UX/safety changes were applied</t>
  </si>
  <si>
    <t xml:space="preserve">UI/UX Design Audit - Production Polish</t>
  </si>
  <si>
    <t xml:space="preserve">Issue/Risk</t>
  </si>
  <si>
    <t xml:space="preserve">Impact</t>
  </si>
  <si>
    <t xml:space="preserve">Report Cards</t>
  </si>
  <si>
    <t xml:space="preserve">Printable cards could look cramped or inconsistent across apps.</t>
  </si>
  <si>
    <t xml:space="preserve">Balanced row heights/widths, official neutral palette, thin internal borders, medium section borders.</t>
  </si>
  <si>
    <t xml:space="preserve">Cleaner A4 print layout and better black-and-white readability.</t>
  </si>
  <si>
    <t xml:space="preserve">Marks Table</t>
  </si>
  <si>
    <t xml:space="preserve">Subject marks, GPA, grade and status needed stronger scan hierarchy.</t>
  </si>
  <si>
    <t xml:space="preserve">Dark header row, centered numeric columns, consistent table borders.</t>
  </si>
  <si>
    <t xml:space="preserve">Teachers and guardians can read the result quickly.</t>
  </si>
  <si>
    <t xml:space="preserve">Student Information</t>
  </si>
  <si>
    <t xml:space="preserve">Labels and values needed clearer separation.</t>
  </si>
  <si>
    <t xml:space="preserve">Subtle label fill and boxed student info area.</t>
  </si>
  <si>
    <t xml:space="preserve">Student identity section is easier to verify.</t>
  </si>
  <si>
    <t xml:space="preserve">Class Data Entry</t>
  </si>
  <si>
    <t xml:space="preserve">Input cells and formula cells could be visually confused.</t>
  </si>
  <si>
    <t xml:space="preserve">Light-blue inputs, gray protected/formula outputs, warning tone for QC flag.</t>
  </si>
  <si>
    <t xml:space="preserve">Reduces accidental formula deletion.</t>
  </si>
  <si>
    <t xml:space="preserve">Control panel required clearer sections without redesign.</t>
  </si>
  <si>
    <t xml:space="preserve">Section bands, readable widths, consistent borders.</t>
  </si>
  <si>
    <t xml:space="preserve">Non-technical staff can edit school/exam/marks settings more easily.</t>
  </si>
  <si>
    <t xml:space="preserve">Management summary needed stronger hierarchy.</t>
  </si>
  <si>
    <t xml:space="preserve">Premium title, header and KPI styling with balanced spacing.</t>
  </si>
  <si>
    <t xml:space="preserve">Looks more official for school management review.</t>
  </si>
  <si>
    <t xml:space="preserve">Excessive decoration can print poorly or shift across apps.</t>
  </si>
  <si>
    <t xml:space="preserve">Minimal fills, consistent borders, A4 print setup, hidden gridlines.</t>
  </si>
  <si>
    <t xml:space="preserve">Improved Excel/WPS/Google Sheets/LibreOffice/mobile portability.</t>
  </si>
  <si>
    <t xml:space="preserve">Design Preservation</t>
  </si>
  <si>
    <t xml:space="preserve">Workbook should not be redesigned from zero.</t>
  </si>
  <si>
    <t xml:space="preserve">Kept existing sheet flow, formulas, subject logic and card structure.</t>
  </si>
  <si>
    <t xml:space="preserve">Improves appearance while preserving workflow.</t>
  </si>
  <si>
    <t xml:space="preserve">Typography and Font Audit</t>
  </si>
  <si>
    <t xml:space="preserve">Audit Date</t>
  </si>
  <si>
    <t xml:space="preserve">2026-06-07 07:20</t>
  </si>
  <si>
    <t xml:space="preserve">Rule</t>
  </si>
  <si>
    <t xml:space="preserve">Applied Decision</t>
  </si>
  <si>
    <t xml:space="preserve">Primary workbook font</t>
  </si>
  <si>
    <t xml:space="preserve">Noto Sans</t>
  </si>
  <si>
    <t xml:space="preserve">Common, clean sans-serif with strong cross-platform fallback behavior.</t>
  </si>
  <si>
    <t xml:space="preserve">Decorative/custom fonts</t>
  </si>
  <si>
    <t xml:space="preserve">Not used intentionally</t>
  </si>
  <si>
    <t xml:space="preserve">Avoids missing-font substitution in Excel, WPS, Google Sheets, LibreOffice and mobile apps.</t>
  </si>
  <si>
    <t xml:space="preserve">School name size</t>
  </si>
  <si>
    <t xml:space="preserve">20 pt on report cards</t>
  </si>
  <si>
    <t xml:space="preserve">Within recommended 18-22 pt range.</t>
  </si>
  <si>
    <t xml:space="preserve">Main title size</t>
  </si>
  <si>
    <t xml:space="preserve">14 pt on report cards</t>
  </si>
  <si>
    <t xml:space="preserve">Within recommended 14-16 pt range.</t>
  </si>
  <si>
    <t xml:space="preserve">Section/header size</t>
  </si>
  <si>
    <t xml:space="preserve">11 pt</t>
  </si>
  <si>
    <t xml:space="preserve">Within recommended 11-13 pt range.</t>
  </si>
  <si>
    <t xml:space="preserve">Body text size</t>
  </si>
  <si>
    <t xml:space="preserve">10 pt</t>
  </si>
  <si>
    <t xml:space="preserve">Within recommended 10-11 pt range.</t>
  </si>
  <si>
    <t xml:space="preserve">Small notes size</t>
  </si>
  <si>
    <t xml:space="preserve">9 pt</t>
  </si>
  <si>
    <t xml:space="preserve">Within recommended 8-9 pt range.</t>
  </si>
  <si>
    <t xml:space="preserve">Bold usage</t>
  </si>
  <si>
    <t xml:space="preserve">Limited to titles, headers and summaries</t>
  </si>
  <si>
    <t xml:space="preserve">Improves hierarchy without clutter.</t>
  </si>
  <si>
    <t xml:space="preserve">Line spacing/row height</t>
  </si>
  <si>
    <t xml:space="preserve">Normalized on class and card sheets</t>
  </si>
  <si>
    <t xml:space="preserve">Reduces clipped text and print overflow.</t>
  </si>
  <si>
    <t xml:space="preserve">Design preservation</t>
  </si>
  <si>
    <t xml:space="preserve">Existing layout preserved</t>
  </si>
  <si>
    <t xml:space="preserve">Only typography hierarchy and readability were improved.</t>
  </si>
  <si>
    <t xml:space="preserve">Compatibility note</t>
  </si>
  <si>
    <t xml:space="preserve">Noto Sans selected; apps may use system fallback for Bengali glyphs where needed</t>
  </si>
  <si>
    <t xml:space="preserve">No downloaded/custom font dependency is embedded.</t>
  </si>
  <si>
    <t xml:space="preserve">INFO</t>
  </si>
  <si>
    <t xml:space="preserve">Border, Spacing &amp; Alignment Audit</t>
  </si>
  <si>
    <t xml:space="preserve">Design rule</t>
  </si>
  <si>
    <t xml:space="preserve">Preserved existing workbook design; only polished borders, spacing, alignment, and print readability</t>
  </si>
  <si>
    <t xml:space="preserve">Issue checked</t>
  </si>
  <si>
    <t xml:space="preserve">Action applied</t>
  </si>
  <si>
    <t xml:space="preserve">Report cards</t>
  </si>
  <si>
    <t xml:space="preserve">Missing/uneven borders and cramped sections</t>
  </si>
  <si>
    <t xml:space="preserve">Standardized section borders, row heights, column widths, and middle alignment</t>
  </si>
  <si>
    <t xml:space="preserve">Marks table</t>
  </si>
  <si>
    <t xml:space="preserve">Scanability of subjects, marks, GPA, grade, and status</t>
  </si>
  <si>
    <t xml:space="preserve">Subjects left aligned; marks/GPA/grade/status centered; cleaner table borders</t>
  </si>
  <si>
    <t xml:space="preserve">Summary/signature</t>
  </si>
  <si>
    <t xml:space="preserve">Spacing from marks table to summary/signature/footer</t>
  </si>
  <si>
    <t xml:space="preserve">Balanced row heights and consistent white space</t>
  </si>
  <si>
    <t xml:space="preserve">Class data entry</t>
  </si>
  <si>
    <t xml:space="preserve">Misaligned labels/numbers and formula areas</t>
  </si>
  <si>
    <t xml:space="preserve">Teacher input area kept readable; formula columns kept visually distinct</t>
  </si>
  <si>
    <t xml:space="preserve">Full-mark and grade table readability</t>
  </si>
  <si>
    <t xml:space="preserve">Standardized borders and spacing while preserving subject order</t>
  </si>
  <si>
    <t xml:space="preserve">Avoid formula or structure disruption</t>
  </si>
  <si>
    <t xml:space="preserve">No formula rewrite and no redesign from zero</t>
  </si>
  <si>
    <t xml:space="preserve">Print style</t>
  </si>
  <si>
    <t xml:space="preserve">Official/black-and-white readability</t>
  </si>
  <si>
    <t xml:space="preserve">Reduced heavy/random borders and used subtle fills</t>
  </si>
  <si>
    <t xml:space="preserve">Formula error tokens after formatting pass</t>
  </si>
  <si>
    <t xml:space="preserve">No error REF!, error DIV/0!, error VALUE!, error NAME?, error N/A, error NULL!, error NUM! found</t>
  </si>
  <si>
    <t xml:space="preserve">Print and PDF Audit</t>
  </si>
  <si>
    <t xml:space="preserve">Audit item</t>
  </si>
  <si>
    <t xml:space="preserve">Paper size</t>
  </si>
  <si>
    <t xml:space="preserve">A4 applied to all sheets</t>
  </si>
  <si>
    <t xml:space="preserve">Orientation</t>
  </si>
  <si>
    <t xml:space="preserve">Portrait for result cards; landscape where wide data requires it</t>
  </si>
  <si>
    <t xml:space="preserve">Scaling</t>
  </si>
  <si>
    <t xml:space="preserve">Fit to 1 page wide; cards fit to 1 page tall</t>
  </si>
  <si>
    <t xml:space="preserve">Margins</t>
  </si>
  <si>
    <t xml:space="preserve">Narrow/balanced margins applied</t>
  </si>
  <si>
    <t xml:space="preserve">Print area</t>
  </si>
  <si>
    <t xml:space="preserve">Explicit print areas set to prevent blank pages</t>
  </si>
  <si>
    <t xml:space="preserve">Gridlines/headings</t>
  </si>
  <si>
    <t xml:space="preserve">Off for all sheets</t>
  </si>
  <si>
    <t xml:space="preserve">Header/footer</t>
  </si>
  <si>
    <t xml:space="preserve">Cleared to avoid unwanted print text</t>
  </si>
  <si>
    <t xml:space="preserve">Centering</t>
  </si>
  <si>
    <t xml:space="preserve">Horizontal centering enabled; vertical centering on cards and short sheets</t>
  </si>
  <si>
    <t xml:space="preserve">PDF preview</t>
  </si>
  <si>
    <t xml:space="preserve">Exported and reviewed via LibreOffice print engine</t>
  </si>
  <si>
    <t xml:space="preserve">Sheet</t>
  </si>
  <si>
    <t xml:space="preserve">Paper</t>
  </si>
  <si>
    <t xml:space="preserve">Width scaling</t>
  </si>
  <si>
    <t xml:space="preserve">Height scaling</t>
  </si>
  <si>
    <t xml:space="preserve">Grid/Headings</t>
  </si>
  <si>
    <t xml:space="preserve">Advanced Features</t>
  </si>
  <si>
    <t xml:space="preserve">A1:B98</t>
  </si>
  <si>
    <t xml:space="preserve">A4</t>
  </si>
  <si>
    <t xml:space="preserve">Portrait</t>
  </si>
  <si>
    <t xml:space="preserve">1 page wide</t>
  </si>
  <si>
    <t xml:space="preserve">auto height</t>
  </si>
  <si>
    <t xml:space="preserve">Centered H</t>
  </si>
  <si>
    <t xml:space="preserve">Gridlines off / headings off</t>
  </si>
  <si>
    <t xml:space="preserve">TEACHER INSTRUCTIONS</t>
  </si>
  <si>
    <t xml:space="preserve">A1:B51</t>
  </si>
  <si>
    <t xml:space="preserve">1 page tall</t>
  </si>
  <si>
    <t xml:space="preserve">A1:J16</t>
  </si>
  <si>
    <t xml:space="preserve">Landscape</t>
  </si>
  <si>
    <t xml:space="preserve">Centered H + V</t>
  </si>
  <si>
    <t xml:space="preserve">A1:B8</t>
  </si>
  <si>
    <t xml:space="preserve">How to Use</t>
  </si>
  <si>
    <t xml:space="preserve">A1:C18</t>
  </si>
  <si>
    <t xml:space="preserve">A1:L53</t>
  </si>
  <si>
    <t xml:space="preserve">Template Info</t>
  </si>
  <si>
    <t xml:space="preserve">A1:B11</t>
  </si>
  <si>
    <t xml:space="preserve">A1:V45</t>
  </si>
  <si>
    <t xml:space="preserve">Card প্রথম</t>
  </si>
  <si>
    <t xml:space="preserve">A1:I31</t>
  </si>
  <si>
    <t xml:space="preserve">Card দ্বিতীয়</t>
  </si>
  <si>
    <t xml:space="preserve">Card তৃতীয়</t>
  </si>
  <si>
    <t xml:space="preserve">Card চতুর্থ</t>
  </si>
  <si>
    <t xml:space="preserve">Card পঞ্চম</t>
  </si>
  <si>
    <t xml:space="preserve">FINAL QC CERTIFICATE</t>
  </si>
  <si>
    <t xml:space="preserve">A1:B10</t>
  </si>
  <si>
    <t xml:space="preserve">PM_Formula_Audit</t>
  </si>
  <si>
    <t xml:space="preserve">A1:A1963</t>
  </si>
  <si>
    <t xml:space="preserve">Production Workflow</t>
  </si>
  <si>
    <t xml:space="preserve">A1:E14</t>
  </si>
  <si>
    <t xml:space="preserve">QA Release Notes</t>
  </si>
  <si>
    <t xml:space="preserve">A1:D14</t>
  </si>
  <si>
    <t xml:space="preserve">Calculation Logic QA</t>
  </si>
  <si>
    <t xml:space="preserve">A1:H30</t>
  </si>
  <si>
    <t xml:space="preserve">Pass-Fail GPA Audit</t>
  </si>
  <si>
    <t xml:space="preserve">A1:F33</t>
  </si>
  <si>
    <t xml:space="preserve">A2:D10</t>
  </si>
  <si>
    <t xml:space="preserve">UI UX Design Audit</t>
  </si>
  <si>
    <t xml:space="preserve">A1:D11</t>
  </si>
  <si>
    <t xml:space="preserve">Typography Font Audit</t>
  </si>
  <si>
    <t xml:space="preserve">Border Spacing Alignment Audit</t>
  </si>
  <si>
    <t xml:space="preserve">A1:D12</t>
  </si>
  <si>
    <t xml:space="preserve">Cross-Platform Compatibility + Named Ranges Audit</t>
  </si>
  <si>
    <t xml:space="preserve">Generated: 2026-06-07 07:44</t>
  </si>
  <si>
    <t xml:space="preserve">Scope: Excel Desktop, Excel Online, Google Sheets, WPS Office, LibreOffice Calc, OnlyOffice</t>
  </si>
  <si>
    <t xml:space="preserve">Action / Release Decision</t>
  </si>
  <si>
    <t xml:space="preserve">Name</t>
  </si>
  <si>
    <t xml:space="preserve">Local Sheet Id</t>
  </si>
  <si>
    <t xml:space="preserve">Reference / Formula</t>
  </si>
  <si>
    <t xml:space="preserve">Audit Status</t>
  </si>
  <si>
    <t xml:space="preserve">Workbook structure</t>
  </si>
  <si>
    <t xml:space="preserve">58 sheets found (58 visible, 0 hidden).</t>
  </si>
  <si>
    <t xml:space="preserve">Preserved existing structure. No sheet redesign required.</t>
  </si>
  <si>
    <t xml:space="preserve">_xlnm.Print_Area</t>
  </si>
  <si>
    <t xml:space="preserve">0</t>
  </si>
  <si>
    <t xml:space="preserve">'Advanced Features'!$A$1:$B$98</t>
  </si>
  <si>
    <t xml:space="preserve">3600 formulas scanned.</t>
  </si>
  <si>
    <t xml:space="preserve">No dynamic-array/new Excel-only functions found in actual formulas.</t>
  </si>
  <si>
    <t xml:space="preserve">'TEACHER INSTRUCTIONS'!$A$1:$B$51</t>
  </si>
  <si>
    <t xml:space="preserve">Unsupported formulas</t>
  </si>
  <si>
    <t xml:space="preserve">0 instances of XLOOKUP/FILTER/SORT/UNIQUE/LET/LAMBDA/TAKE/DROP/CHOOSECOLS etc.</t>
  </si>
  <si>
    <t xml:space="preserve">No replacement needed because none were found in formulas.</t>
  </si>
  <si>
    <t xml:space="preserve">'Dashboard'!$A$1:$J$16</t>
  </si>
  <si>
    <t xml:space="preserve">Preferred formula set</t>
  </si>
  <si>
    <t xml:space="preserve">Workbook uses compatibility-safe functions such as IF, OR, COUNTIF, SUM, ROUND, VLOOKUP.</t>
  </si>
  <si>
    <t xml:space="preserve">Kept formulas cross-platform friendly for Excel, Google Sheets, WPS, LibreOffice, OnlyOffice.</t>
  </si>
  <si>
    <t xml:space="preserve">'Report Card Hub'!$A$1:$B$8</t>
  </si>
  <si>
    <t xml:space="preserve">External formula links</t>
  </si>
  <si>
    <t xml:space="preserve">0 formula references with [, ], .xlsx, or .xls.</t>
  </si>
  <si>
    <t xml:space="preserve">No external workbook formula dependency found.</t>
  </si>
  <si>
    <t xml:space="preserve">'How to Use'!$A$1:$C$18</t>
  </si>
  <si>
    <t xml:space="preserve">External link package parts</t>
  </si>
  <si>
    <t xml:space="preserve">0 externalLink package parts.</t>
  </si>
  <si>
    <t xml:space="preserve">No external link object found.</t>
  </si>
  <si>
    <t xml:space="preserve">'Settings'!$A$1:$L$53</t>
  </si>
  <si>
    <t xml:space="preserve">Macros / VBA</t>
  </si>
  <si>
    <t xml:space="preserve">0 macro/VBA binary parts.</t>
  </si>
  <si>
    <t xml:space="preserve">No macros, VBA, or binary workbook dependency found.</t>
  </si>
  <si>
    <t xml:space="preserve">'Template Info'!$A$1:$B$11</t>
  </si>
  <si>
    <t xml:space="preserve">Power Query / Pivot / Slicer</t>
  </si>
  <si>
    <t xml:space="preserve">0 query/pivot/slicer-related package parts.</t>
  </si>
  <si>
    <t xml:space="preserve">No Power Query, pivot cache, slicer, or complex Excel-only report feature found.</t>
  </si>
  <si>
    <t xml:space="preserve">_xlnm.Print_Titles</t>
  </si>
  <si>
    <t xml:space="preserve">'প্রথম'!$1:$3</t>
  </si>
  <si>
    <t xml:space="preserve">ActiveX / unsupported controls</t>
  </si>
  <si>
    <t xml:space="preserve">0 control-related parts.</t>
  </si>
  <si>
    <t xml:space="preserve">No ActiveX or unsupported form-control dependency found.</t>
  </si>
  <si>
    <t xml:space="preserve">'প্রথম'!$A$1:$V$45</t>
  </si>
  <si>
    <t xml:space="preserve">Named ranges</t>
  </si>
  <si>
    <t xml:space="preserve">33 defined names found.</t>
  </si>
  <si>
    <t xml:space="preserve">All defined names checked for #REF and external workbook references.</t>
  </si>
  <si>
    <t xml:space="preserve">'দ্বিতীয়'!$1:$3</t>
  </si>
  <si>
    <t xml:space="preserve">Broken named ranges</t>
  </si>
  <si>
    <t xml:space="preserve">0 defined names with #REF.</t>
  </si>
  <si>
    <t xml:space="preserve">No broken named ranges found.</t>
  </si>
  <si>
    <t xml:space="preserve">'দ্বিতীয়'!$A$1:$V$45</t>
  </si>
  <si>
    <t xml:space="preserve">External named ranges</t>
  </si>
  <si>
    <t xml:space="preserve">0 named ranges with external workbook references.</t>
  </si>
  <si>
    <t xml:space="preserve">No external named range dependency found.</t>
  </si>
  <si>
    <t xml:space="preserve">'তৃতীয়'!$1:$3</t>
  </si>
  <si>
    <t xml:space="preserve">Missing sheet references</t>
  </si>
  <si>
    <t xml:space="preserve">0 formulas reference missing sheets.</t>
  </si>
  <si>
    <t xml:space="preserve">No missing-sheet references found.</t>
  </si>
  <si>
    <t xml:space="preserve">'তৃতীয়'!$A$1:$V$45</t>
  </si>
  <si>
    <t xml:space="preserve">Formula error tokens</t>
  </si>
  <si>
    <t xml:space="preserve">0 actual formula strings contain error tokens.</t>
  </si>
  <si>
    <t xml:space="preserve">No broken #REF/#VALUE/#DIV/0/#NAME/error N/A/#NULL/#NUM formula text found.</t>
  </si>
  <si>
    <t xml:space="preserve">'চতুর্থ'!$1:$3</t>
  </si>
  <si>
    <t xml:space="preserve">Formatting portability</t>
  </si>
  <si>
    <t xml:space="preserve">Common font/style approach retained from prior typography audit.</t>
  </si>
  <si>
    <t xml:space="preserve">Compatible with Excel, Google Sheets, WPS, LibreOffice, OnlyOffice; minor visual drift may occur by app.</t>
  </si>
  <si>
    <t xml:space="preserve">'চতুর্থ'!$A$1:$V$45</t>
  </si>
  <si>
    <t xml:space="preserve">Workbook uses standard Excel data validation only.</t>
  </si>
  <si>
    <t xml:space="preserve">Expected to work in Excel/WPS/LibreOffice/OnlyOffice and degrade acceptably in Google Sheets/mobile.</t>
  </si>
  <si>
    <t xml:space="preserve">'পঞ্চম'!$1:$3</t>
  </si>
  <si>
    <t xml:space="preserve">Conditional formatting</t>
  </si>
  <si>
    <t xml:space="preserve">Existing conditional formatting retained.</t>
  </si>
  <si>
    <t xml:space="preserve">No unsupported icon sets/slicers/Excel-only dashboard controls detected during package scan.</t>
  </si>
  <si>
    <t xml:space="preserve">'পঞ্চম'!$A$1:$V$45</t>
  </si>
  <si>
    <t xml:space="preserve">Print settings</t>
  </si>
  <si>
    <t xml:space="preserve">A4/print areas set in prior print audit.</t>
  </si>
  <si>
    <t xml:space="preserve">Preserved print settings and page setup.</t>
  </si>
  <si>
    <t xml:space="preserve">'Card প্রথম'!$A$1:$H$31</t>
  </si>
  <si>
    <t xml:space="preserve">Known portability note</t>
  </si>
  <si>
    <t xml:space="preserve">Some audit-note text may mention .xlsx or #VALUE as plain text.</t>
  </si>
  <si>
    <t xml:space="preserve">These are documentation strings, not formulas or external dependencies.</t>
  </si>
  <si>
    <t xml:space="preserve">'Card দ্বিতীয়'!$A$1:$H$31</t>
  </si>
  <si>
    <t xml:space="preserve">14</t>
  </si>
  <si>
    <t xml:space="preserve">'Card তৃতীয়'!$A$1:$H$31</t>
  </si>
  <si>
    <t xml:space="preserve">15</t>
  </si>
  <si>
    <t xml:space="preserve">'Card চতুর্থ'!$A$1:$H$31</t>
  </si>
  <si>
    <t xml:space="preserve">16</t>
  </si>
  <si>
    <t xml:space="preserve">'Card পঞ্চম'!$A$1:$H$31</t>
  </si>
  <si>
    <t xml:space="preserve">Function/Risk</t>
  </si>
  <si>
    <t xml:space="preserve">Count</t>
  </si>
  <si>
    <t xml:space="preserve">17</t>
  </si>
  <si>
    <t xml:space="preserve">'FINAL QC CERTIFICATE'!$A$1:$B$10</t>
  </si>
  <si>
    <t xml:space="preserve">XLOOKUP</t>
  </si>
  <si>
    <t xml:space="preserve">Avoided in actual formulas</t>
  </si>
  <si>
    <t xml:space="preserve">18</t>
  </si>
  <si>
    <t xml:space="preserve">'PM_Formula_Audit'!$A$1:$A$1963</t>
  </si>
  <si>
    <t xml:space="preserve">FILTER</t>
  </si>
  <si>
    <t xml:space="preserve">19</t>
  </si>
  <si>
    <t xml:space="preserve">'Production Workflow'!$A$1:$E$14</t>
  </si>
  <si>
    <t xml:space="preserve">SORT</t>
  </si>
  <si>
    <t xml:space="preserve">20</t>
  </si>
  <si>
    <t xml:space="preserve">'QA Release Notes'!$A$1:$D$14</t>
  </si>
  <si>
    <t xml:space="preserve">UNIQUE</t>
  </si>
  <si>
    <t xml:space="preserve">21</t>
  </si>
  <si>
    <t xml:space="preserve">'Calculation Logic QA'!$A$1:$H$30</t>
  </si>
  <si>
    <t xml:space="preserve">LET</t>
  </si>
  <si>
    <t xml:space="preserve">22</t>
  </si>
  <si>
    <t xml:space="preserve">'Pass-Fail GPA Audit'!$A$1:$F$33</t>
  </si>
  <si>
    <t xml:space="preserve">LAMBDA</t>
  </si>
  <si>
    <t xml:space="preserve">23</t>
  </si>
  <si>
    <t xml:space="preserve">'Data Entry UX Audit'!$A$2:$D$10</t>
  </si>
  <si>
    <t xml:space="preserve">TAKE</t>
  </si>
  <si>
    <t xml:space="preserve">24</t>
  </si>
  <si>
    <t xml:space="preserve">'UI UX Design Audit'!$A$1:$D$11</t>
  </si>
  <si>
    <t xml:space="preserve">DROP</t>
  </si>
  <si>
    <t xml:space="preserve">25</t>
  </si>
  <si>
    <t xml:space="preserve">'Typography Font Audit'!$A$1:$D$14</t>
  </si>
  <si>
    <t xml:space="preserve">CHOOSECOLS</t>
  </si>
  <si>
    <t xml:space="preserve">26</t>
  </si>
  <si>
    <t xml:space="preserve">'Border Spacing Alignment Audit'!$A$1:$D$12</t>
  </si>
  <si>
    <t xml:space="preserve">CHOSEROWS</t>
  </si>
  <si>
    <t xml:space="preserve">27</t>
  </si>
  <si>
    <t xml:space="preserve">'Print PDF Audit'!$A$1:$H$42</t>
  </si>
  <si>
    <t xml:space="preserve">TOCOL</t>
  </si>
  <si>
    <t xml:space="preserve">TOROW</t>
  </si>
  <si>
    <t xml:space="preserve">TEXTSPLIT</t>
  </si>
  <si>
    <t xml:space="preserve">TEXTBEFORE</t>
  </si>
  <si>
    <t xml:space="preserve">TEXTAFTER</t>
  </si>
  <si>
    <t xml:space="preserve">VSTACK</t>
  </si>
  <si>
    <t xml:space="preserve">HSTACK</t>
  </si>
  <si>
    <t xml:space="preserve">SEQUENCE</t>
  </si>
  <si>
    <t xml:space="preserve">RANDARRAY</t>
  </si>
  <si>
    <t xml:space="preserve">MAP</t>
  </si>
  <si>
    <t xml:space="preserve">REDUCE</t>
  </si>
  <si>
    <t xml:space="preserve">SCAN</t>
  </si>
  <si>
    <t xml:space="preserve">BYROW</t>
  </si>
  <si>
    <t xml:space="preserve">BYCOL</t>
  </si>
  <si>
    <t xml:space="preserve">External workbook refs in formulas</t>
  </si>
  <si>
    <t xml:space="preserve">Searched [, ], .xlsx, .xls in formula XML</t>
  </si>
  <si>
    <t xml:space="preserve">Missing sheet refs</t>
  </si>
  <si>
    <t xml:space="preserve">Parsed quoted/unquoted sheet refs in formulas</t>
  </si>
  <si>
    <t xml:space="preserve">Searched formula text for standard error tokens</t>
  </si>
  <si>
    <t xml:space="preserve">Data Validation Audit</t>
  </si>
  <si>
    <t xml:space="preserve">Purpose: Ensure dropdowns and validation rules are clear, compatible, and do not block normal school use.</t>
  </si>
  <si>
    <t xml:space="preserve">Audit Item</t>
  </si>
  <si>
    <t xml:space="preserve">Details</t>
  </si>
  <si>
    <t xml:space="preserve">Dropdown source validity</t>
  </si>
  <si>
    <t xml:space="preserve">Inline lists or simple cell references used; no external validation sources.</t>
  </si>
  <si>
    <t xml:space="preserve">Duplicate/overlapping rules</t>
  </si>
  <si>
    <t xml:space="preserve">FIXED</t>
  </si>
  <si>
    <t xml:space="preserve">Old duplicate validation rules were replaced with one clean rule per input range.</t>
  </si>
  <si>
    <t xml:space="preserve">Rules use standard list/whole/decimal/date validations supported by Excel, Google Sheets, WPS, LibreOffice and OnlyOffice as far as the XLSX format permits.</t>
  </si>
  <si>
    <t xml:space="preserve">Invalid entry handling</t>
  </si>
  <si>
    <t xml:space="preserve">Error prompts added for marks, roll, attendance, full marks, pass %, layout and Yes/No toggles.</t>
  </si>
  <si>
    <t xml:space="preserve">Google Sheets / LibreOffice</t>
  </si>
  <si>
    <t xml:space="preserve">ACCEPTABLE</t>
  </si>
  <si>
    <t xml:space="preserve">Complex dynamic validation formulas were avoided. Some apps may simplify prompt text, but rule logic should degrade safely.</t>
  </si>
  <si>
    <t xml:space="preserve">Formula error scan</t>
  </si>
  <si>
    <t xml:space="preserve">0 formula error-token references found in actual formulas.</t>
  </si>
  <si>
    <t xml:space="preserve">External reference scan</t>
  </si>
  <si>
    <t xml:space="preserve">0 external formula refs; 0 validation source issues.</t>
  </si>
  <si>
    <t xml:space="preserve">Validation Rules Applied</t>
  </si>
  <si>
    <t xml:space="preserve">Range</t>
  </si>
  <si>
    <t xml:space="preserve">Rule Type</t>
  </si>
  <si>
    <t xml:space="preserve">Rule / Source</t>
  </si>
  <si>
    <t xml:space="preserve">Blank Allowed</t>
  </si>
  <si>
    <t xml:space="preserve">User Message</t>
  </si>
  <si>
    <t xml:space="preserve">B12</t>
  </si>
  <si>
    <t xml:space="preserve">date</t>
  </si>
  <si>
    <t xml:space="preserve">between DATE(2020,1,1) DATE(2100,12,31)</t>
  </si>
  <si>
    <t xml:space="preserve">Publication Date: Enter a valid publication date. Blank is allowed.</t>
  </si>
  <si>
    <t xml:space="preserve">B13</t>
  </si>
  <si>
    <t xml:space="preserve">list</t>
  </si>
  <si>
    <t xml:space="preserve">"A,B,C,D,প্রযোজ্য নয়"</t>
  </si>
  <si>
    <t xml:space="preserve">Default Section: Choose a section or leave blank if not applicable.</t>
  </si>
  <si>
    <t xml:space="preserve">A16:A22</t>
  </si>
  <si>
    <t xml:space="preserve">decimal</t>
  </si>
  <si>
    <t xml:space="preserve">between 0 100</t>
  </si>
  <si>
    <t xml:space="preserve">No</t>
  </si>
  <si>
    <t xml:space="preserve">Minimum Percentage: Grade boundary must be between 0 and 100. Keep rows sorted low to high.</t>
  </si>
  <si>
    <t xml:space="preserve">C16:C22</t>
  </si>
  <si>
    <t xml:space="preserve">between 0 5</t>
  </si>
  <si>
    <t xml:space="preserve">GPA: Enter GPA from 0 to 5.</t>
  </si>
  <si>
    <t xml:space="preserve">B27:J31</t>
  </si>
  <si>
    <t xml:space="preserve">between 0 200</t>
  </si>
  <si>
    <t xml:space="preserve">Full Marks: Enter full marks for active subjects only. Leave inactive subjects blank.</t>
  </si>
  <si>
    <t xml:space="preserve">K27:K31</t>
  </si>
  <si>
    <t xml:space="preserve">Pass Percentage: Enter pass percentage for each class.</t>
  </si>
  <si>
    <t xml:space="preserve">L27:L31</t>
  </si>
  <si>
    <t xml:space="preserve">"Premium,Simple"</t>
  </si>
  <si>
    <t xml:space="preserve">Card Layout: Select print layout style.</t>
  </si>
  <si>
    <t xml:space="preserve">B36:B42</t>
  </si>
  <si>
    <t xml:space="preserve">"Yes,No"</t>
  </si>
  <si>
    <t xml:space="preserve">Feature Toggle: Choose Yes or No.</t>
  </si>
  <si>
    <t xml:space="preserve">B4</t>
  </si>
  <si>
    <t xml:space="preserve">"প্রথম,দ্বিতীয়,তৃতীয়,চতুর্থ,পঞ্চম"</t>
  </si>
  <si>
    <t xml:space="preserve">Select Class: Choose the class for the report card preview/print workflow.</t>
  </si>
  <si>
    <t xml:space="preserve">B5</t>
  </si>
  <si>
    <t xml:space="preserve">whole</t>
  </si>
  <si>
    <t xml:space="preserve">between 1 9999</t>
  </si>
  <si>
    <t xml:space="preserve">Roll: Enter the student roll number to view/print.</t>
  </si>
  <si>
    <t xml:space="preserve">B6:B45</t>
  </si>
  <si>
    <t xml:space="preserve">Roll / Student ID: Enter a unique student roll or ID number.</t>
  </si>
  <si>
    <t xml:space="preserve">G6:G45</t>
  </si>
  <si>
    <t xml:space="preserve">between 0 $G$4</t>
  </si>
  <si>
    <t xml:space="preserve">Obtained Marks: Enter marks from 0 to the full mark in G$4. Leave blank if not entered.</t>
  </si>
  <si>
    <t xml:space="preserve">H6:H45</t>
  </si>
  <si>
    <t xml:space="preserve">between 0 $H$4</t>
  </si>
  <si>
    <t xml:space="preserve">Obtained Marks: Enter marks from 0 to the full mark in H$4. Leave blank if not entered.</t>
  </si>
  <si>
    <t xml:space="preserve">I6:I45</t>
  </si>
  <si>
    <t xml:space="preserve">between 0 $I$4</t>
  </si>
  <si>
    <t xml:space="preserve">Obtained Marks: Enter marks from 0 to the full mark in I$4. Leave blank if not entered.</t>
  </si>
  <si>
    <t xml:space="preserve">J6:J45</t>
  </si>
  <si>
    <t xml:space="preserve">between 0 $J$4</t>
  </si>
  <si>
    <t xml:space="preserve">Obtained Marks: Enter marks from 0 to the full mark in J$4. Leave blank if not entered.</t>
  </si>
  <si>
    <t xml:space="preserve">K6:K45</t>
  </si>
  <si>
    <t xml:space="preserve">between 0 $K$4</t>
  </si>
  <si>
    <t xml:space="preserve">Obtained Marks: Enter marks from 0 to the full mark in K$4. Leave blank if not entered.</t>
  </si>
  <si>
    <t xml:space="preserve">L6:L45</t>
  </si>
  <si>
    <t xml:space="preserve">between 0 $L$4</t>
  </si>
  <si>
    <t xml:space="preserve">Obtained Marks: Enter marks from 0 to the full mark in L$4. Leave blank if not entered.</t>
  </si>
  <si>
    <t xml:space="preserve">M6:M45</t>
  </si>
  <si>
    <t xml:space="preserve">between 0 $M$4</t>
  </si>
  <si>
    <t xml:space="preserve">Obtained Marks: Enter marks from 0 to the full mark in M$4. Leave blank if not entered.</t>
  </si>
  <si>
    <t xml:space="preserve">N6:N45</t>
  </si>
  <si>
    <t xml:space="preserve">between 0 $N$4</t>
  </si>
  <si>
    <t xml:space="preserve">Obtained Marks: Enter marks from 0 to the full mark in N$4. Leave blank if not entered.</t>
  </si>
  <si>
    <t xml:space="preserve">T6:T45</t>
  </si>
  <si>
    <t xml:space="preserve">Attendance %: Enter attendance percentage from 0 to 100.</t>
  </si>
  <si>
    <t xml:space="preserve">Roll: Enter/select the student roll number for this card.</t>
  </si>
  <si>
    <t xml:space="preserve">Before / After Validation Count</t>
  </si>
  <si>
    <t xml:space="preserve">Before</t>
  </si>
  <si>
    <t xml:space="preserve">After</t>
  </si>
  <si>
    <t xml:space="preserve">Cleaned</t>
  </si>
  <si>
    <t xml:space="preserve">Conditional Formatting Audit</t>
  </si>
  <si>
    <t xml:space="preserve">Rules kept</t>
  </si>
  <si>
    <t xml:space="preserve">Performance note</t>
  </si>
  <si>
    <t xml:space="preserve">Class data sheets</t>
  </si>
  <si>
    <t xml:space="preserve">9 rules per sheet</t>
  </si>
  <si>
    <t xml:space="preserve">Fail marks, missing marks, final status, A+ grade, QC flags</t>
  </si>
  <si>
    <t xml:space="preserve">Uses simple AND/containsText formulas; no icon sets/color scales</t>
  </si>
  <si>
    <t xml:space="preserve">Bounded to A1:V45 / row data ranges</t>
  </si>
  <si>
    <t xml:space="preserve">Report card sheets</t>
  </si>
  <si>
    <t xml:space="preserve">6 rules per sheet</t>
  </si>
  <si>
    <t xml:space="preserve">Subject pass/fail, missing mark, final result, A+ grade</t>
  </si>
  <si>
    <t xml:space="preserve">Uses simple formulas and text rules</t>
  </si>
  <si>
    <t xml:space="preserve">Bounded to A1:G31</t>
  </si>
  <si>
    <t xml:space="preserve">4 rules</t>
  </si>
  <si>
    <t xml:space="preserve">Pass/fail visibility, low pass %, A+ summary</t>
  </si>
  <si>
    <t xml:space="preserve">No complex dashboard-only CF features</t>
  </si>
  <si>
    <t xml:space="preserve">Bounded to A1:J14</t>
  </si>
  <si>
    <t xml:space="preserve">3 rules</t>
  </si>
  <si>
    <t xml:space="preserve">Missing setup, grade table blanks, invalid negative values</t>
  </si>
  <si>
    <t xml:space="preserve">Simple formula rules only</t>
  </si>
  <si>
    <t xml:space="preserve">Bounded to A1:L53</t>
  </si>
  <si>
    <t xml:space="preserve">Removed/avoided</t>
  </si>
  <si>
    <t xml:space="preserve">N/A</t>
  </si>
  <si>
    <t xml:space="preserve">Avoided icon sets, data bars, color scales, entire-column rules, duplicate overlaps</t>
  </si>
  <si>
    <t xml:space="preserve">Safer for WPS, Google Sheets, LibreOffice, OnlyOffice</t>
  </si>
  <si>
    <t xml:space="preserve">Reduced risk of slow workbook</t>
  </si>
  <si>
    <t xml:space="preserve">QA Notes: Conditional formatting was simplified to essential, print-safe, cross-platform-friendly rules. No whole-column rules, icon sets, color scales, data bars, macros, or external dependencies were introduced.</t>
  </si>
  <si>
    <t xml:space="preserve">Protection and Safety Audit / Formula Safety Release Notes</t>
  </si>
  <si>
    <t xml:space="preserve">Protected cells</t>
  </si>
  <si>
    <t xml:space="preserve">User guidance</t>
  </si>
  <si>
    <t xml:space="preserve">B5:B13, A16:G22, A27:L31, B36:B42</t>
  </si>
  <si>
    <t xml:space="preserve">All labels, notes, and non-input cells</t>
  </si>
  <si>
    <t xml:space="preserve">Edit school/exam info, grade scale, subject full marks/pass %, feature toggles only in blue cells.</t>
  </si>
  <si>
    <t xml:space="preserve">B6:B45, D6:F45, G6:N45, T6:T45</t>
  </si>
  <si>
    <t xml:space="preserve">Formula columns C and O:V, headers, full-mark row</t>
  </si>
  <si>
    <t xml:space="preserve">Teachers enter roll, student details, marks, and attendance only. GPA/Grade/Result/QC stay protected.</t>
  </si>
  <si>
    <t xml:space="preserve">B4:B5</t>
  </si>
  <si>
    <t xml:space="preserve">Generated output cells</t>
  </si>
  <si>
    <t xml:space="preserve">Use class and roll selectors to locate the correct card.</t>
  </si>
  <si>
    <t xml:space="preserve">Card sheets</t>
  </si>
  <si>
    <t xml:space="preserve">C5 only</t>
  </si>
  <si>
    <t xml:space="preserve">All report-card formulas/layout cells</t>
  </si>
  <si>
    <t xml:space="preserve">Change only roll selector. Do not type directly on result card formulas.</t>
  </si>
  <si>
    <t xml:space="preserve">Audit/instruction/dashboard sheets</t>
  </si>
  <si>
    <t xml:space="preserve">None for normal users</t>
  </si>
  <si>
    <t xml:space="preserve">Protected from accidental edits</t>
  </si>
  <si>
    <t xml:space="preserve">Use these for review/printing guidance; not normal data entry.</t>
  </si>
  <si>
    <t xml:space="preserve">How to update grade settings</t>
  </si>
  <si>
    <t xml:space="preserve">Go to Settings sheet → edit A16:G22. Keep Min % ascending: 0, 33, 40, 50, 60, 70, 80. Do not type over formulas in class/card sheets.</t>
  </si>
  <si>
    <t xml:space="preserve">How to update subject marks</t>
  </si>
  <si>
    <t xml:space="preserve">Go to Settings sheet → edit A27:L31. Blank or 0 full marks make a subject inactive/optional for that class.</t>
  </si>
  <si>
    <t xml:space="preserve">How teachers enter data</t>
  </si>
  <si>
    <t xml:space="preserve">Use the class sheet: Roll in B, Name in D, Guardian/Village in E:F, Marks in G:N, Attendance in T. Blue cells are editable.</t>
  </si>
  <si>
    <t xml:space="preserve">How to print</t>
  </si>
  <si>
    <t xml:space="preserve">Use Card প্রথম/Card দ্বিতীয়/Card তৃতীয়/Card চতুর্থ/Card পঞ্চম. Select roll in C5, then print/export using the existing A4 print area.</t>
  </si>
  <si>
    <t xml:space="preserve">Protection approach</t>
  </si>
  <si>
    <t xml:space="preserve">Sheet protection is enabled without workbook-structure protection. This prevents accidental formula deletion while keeping normal input cells editable.</t>
  </si>
  <si>
    <t xml:space="preserve">Cross-platform note</t>
  </si>
  <si>
    <t xml:space="preserve">Excel/WPS/LibreOffice generally preserve locked/unlocked cells. Google Sheets may import protection differently, but blue input-cell guidance remains visible.</t>
  </si>
  <si>
    <t xml:space="preserve">Final check</t>
  </si>
  <si>
    <t xml:space="preserve">Protected sheets: 58. Formula count preserved: 3600. Workbook structure protection: OFF.</t>
  </si>
  <si>
    <t xml:space="preserve">Performance Audit - School Result Card Workbook</t>
  </si>
  <si>
    <t xml:space="preserve">Check and reduce workbook performance risks while preserving the existing design and formulas.</t>
  </si>
  <si>
    <t xml:space="preserve">Source workbook</t>
  </si>
  <si>
    <t xml:space="preserve">রেজাল্ট_protection_safety_audited.xlsx</t>
  </si>
  <si>
    <t xml:space="preserve">Output workbook</t>
  </si>
  <si>
    <t xml:space="preserve">রেজাল্ট_performance_audited.xlsx</t>
  </si>
  <si>
    <t xml:space="preserve">Audit Result</t>
  </si>
  <si>
    <t xml:space="preserve">Too many formulas</t>
  </si>
  <si>
    <t xml:space="preserve">Formula count after cleanup: 3,600; formulas are limited to working areas.</t>
  </si>
  <si>
    <t xml:space="preserve">Entire-column formulas</t>
  </si>
  <si>
    <t xml:space="preserve">No whole-column formulas found.</t>
  </si>
  <si>
    <t xml:space="preserve">Excessive conditional formatting ranges</t>
  </si>
  <si>
    <t xml:space="preserve">Conditional formatting rules after cleanup: 139; rules are bounded, not applied to full worksheet columns.</t>
  </si>
  <si>
    <t xml:space="preserve">Large unused areas</t>
  </si>
  <si>
    <t xml:space="preserve">Cleaned trailing styled rows/columns on 25 sheets.</t>
  </si>
  <si>
    <t xml:space="preserve">Too many merged cells</t>
  </si>
  <si>
    <t xml:space="preserve">Merged ranges after cleanup: 77; retained only layout/header/report-card merges.</t>
  </si>
  <si>
    <t xml:space="preserve">Unused hidden sheets</t>
  </si>
  <si>
    <t xml:space="preserve">No hidden sheets were removed; workbook structure preserved.</t>
  </si>
  <si>
    <t xml:space="preserve">Large images</t>
  </si>
  <si>
    <t xml:space="preserve">Images found: 0; no large embedded images detected.</t>
  </si>
  <si>
    <t xml:space="preserve">Unnecessary formatting</t>
  </si>
  <si>
    <t xml:space="preserve">Removed styled 1000-row tails and unused columns where safe.</t>
  </si>
  <si>
    <t xml:space="preserve">Volatile functions</t>
  </si>
  <si>
    <t xml:space="preserve">No NOW/TODAY/RAND/RANDBETWEEN/OFFSET/INDIRECT formulas found.</t>
  </si>
  <si>
    <t xml:space="preserve">No formula error tokens found in live formulas.</t>
  </si>
  <si>
    <t xml:space="preserve">Cleanup Log</t>
  </si>
  <si>
    <t xml:space="preserve">Before Rows</t>
  </si>
  <si>
    <t xml:space="preserve">Before Cols</t>
  </si>
  <si>
    <t xml:space="preserve">After Rows</t>
  </si>
  <si>
    <t xml:space="preserve">After Cols</t>
  </si>
  <si>
    <t xml:space="preserve">Rows Removed</t>
  </si>
  <si>
    <t xml:space="preserve">Cols Removed</t>
  </si>
  <si>
    <t xml:space="preserve">Sheet Performance Summary</t>
  </si>
  <si>
    <t xml:space="preserve">Rows</t>
  </si>
  <si>
    <t xml:space="preserve">Cols</t>
  </si>
  <si>
    <t xml:space="preserve">Value Cells</t>
  </si>
  <si>
    <t xml:space="preserve">Styled Cells</t>
  </si>
  <si>
    <t xml:space="preserve">Formulas</t>
  </si>
  <si>
    <t xml:space="preserve">CF Rules</t>
  </si>
  <si>
    <t xml:space="preserve">Merged Ranges</t>
  </si>
  <si>
    <t xml:space="preserve">Images</t>
  </si>
  <si>
    <t xml:space="preserve">Print PDF Audit</t>
  </si>
  <si>
    <t xml:space="preserve">Compatibility Ref Audit</t>
  </si>
  <si>
    <t xml:space="preserve">Protection Safety Audit</t>
  </si>
  <si>
    <t xml:space="preserve">Performance Audit</t>
  </si>
  <si>
    <t xml:space="preserve">Formula logic was not changed in this performance pass.</t>
  </si>
  <si>
    <t xml:space="preserve">Existing design was preserved; only clearly unused styled tails/columns were removed.</t>
  </si>
  <si>
    <t xml:space="preserve">Workbook structure protection remains off for cross-platform use; sheet protections from prior safety pass are preserved.</t>
  </si>
  <si>
    <t xml:space="preserve">Conditional formatting and validation rules were not expanded.</t>
  </si>
  <si>
    <t xml:space="preserve">Accessibility and Readability Audit</t>
  </si>
  <si>
    <t xml:space="preserve">Text contrast</t>
  </si>
  <si>
    <t xml:space="preserve">Improved with dark text on light backgrounds and high-contrast status areas.</t>
  </si>
  <si>
    <t xml:space="preserve">Font size</t>
  </si>
  <si>
    <t xml:space="preserve">Main class/card areas use readable common fonts and controlled sizes for print.</t>
  </si>
  <si>
    <t xml:space="preserve">Color meaning</t>
  </si>
  <si>
    <t xml:space="preserve">Pass/Fail/Incomplete are displayed as text; color is supplemental only.</t>
  </si>
  <si>
    <t xml:space="preserve">Important statuses</t>
  </si>
  <si>
    <t xml:space="preserve">Subject Status, Final Result, Grade, GPA, QC Flag, and remarks remain text-based.</t>
  </si>
  <si>
    <t xml:space="preserve">Print readability</t>
  </si>
  <si>
    <t xml:space="preserve">Borders, spacing, and high-contrast text are maintained for black-and-white printing.</t>
  </si>
  <si>
    <t xml:space="preserve">Clear labels</t>
  </si>
  <si>
    <t xml:space="preserve">Student info, marks table, result summary, signatures, and publication date remain explicitly labeled.</t>
  </si>
  <si>
    <t xml:space="preserve">Logical reading order</t>
  </si>
  <si>
    <t xml:space="preserve">Card layout reads from header to student info, marks, summary, remarks, signatures, and footer.</t>
  </si>
  <si>
    <t xml:space="preserve">Keyboard navigation</t>
  </si>
  <si>
    <t xml:space="preserve">Teachers can move through blue input cells on class sheets; cards are not direct data-entry sheets.</t>
  </si>
  <si>
    <t xml:space="preserve">Simple instructions</t>
  </si>
  <si>
    <t xml:space="preserve">Teacher Instructions now include accessibility/readability notes.</t>
  </si>
  <si>
    <t xml:space="preserve">No formula logic was intentionally changed during this accessibility audit.</t>
  </si>
  <si>
    <t xml:space="preserve">No macros, custom fonts, external links, ActiveX, or unsupported controls added.</t>
  </si>
  <si>
    <t xml:space="preserve">Final Verification</t>
  </si>
  <si>
    <t xml:space="preserve">Formula count</t>
  </si>
  <si>
    <t xml:space="preserve">Formula error tokens inside formulas</t>
  </si>
  <si>
    <t xml:space="preserve">Plain-text mentions of error tokens</t>
  </si>
  <si>
    <t xml:space="preserve">Accessibility pass/fail not color-only</t>
  </si>
  <si>
    <t xml:space="preserve">Confirmed: statuses remain text-based.</t>
  </si>
  <si>
    <t xml:space="preserve">Instruction Sheet Audit</t>
  </si>
  <si>
    <t xml:space="preserve">Action taken</t>
  </si>
  <si>
    <t xml:space="preserve">Instruction sheet exists</t>
  </si>
  <si>
    <t xml:space="preserve">Updated TEACHER INSTRUCTIONS</t>
  </si>
  <si>
    <t xml:space="preserve">Simple school-staff workflow added</t>
  </si>
  <si>
    <t xml:space="preserve">Student information entry explained</t>
  </si>
  <si>
    <t xml:space="preserve">Step 2 added</t>
  </si>
  <si>
    <t xml:space="preserve">Class sheets identified</t>
  </si>
  <si>
    <t xml:space="preserve">Subject marks entry explained</t>
  </si>
  <si>
    <t xml:space="preserve">Step 3 added</t>
  </si>
  <si>
    <t xml:space="preserve">Blue input cells emphasized</t>
  </si>
  <si>
    <t xml:space="preserve">Grade calculation explained</t>
  </si>
  <si>
    <t xml:space="preserve">Step 5 added</t>
  </si>
  <si>
    <t xml:space="preserve">Settings grade table referenced</t>
  </si>
  <si>
    <t xml:space="preserve">Pass/fail policy explained</t>
  </si>
  <si>
    <t xml:space="preserve">Step 6 added</t>
  </si>
  <si>
    <t xml:space="preserve">Policy A documented</t>
  </si>
  <si>
    <t xml:space="preserve">Grade settings editing explained</t>
  </si>
  <si>
    <t xml:space="preserve">Step 7 added</t>
  </si>
  <si>
    <t xml:space="preserve">Boundary/order warning included</t>
  </si>
  <si>
    <t xml:space="preserve">Print/PDF instructions explained</t>
  </si>
  <si>
    <t xml:space="preserve">Step 8 added</t>
  </si>
  <si>
    <t xml:space="preserve">A4/Portrait/Fit-to-page noted</t>
  </si>
  <si>
    <t xml:space="preserve">Cells not to edit documented</t>
  </si>
  <si>
    <t xml:space="preserve">Steps 9-10 added</t>
  </si>
  <si>
    <t xml:space="preserve">Formula safety highlighted</t>
  </si>
  <si>
    <t xml:space="preserve">Compatibility notes documented</t>
  </si>
  <si>
    <t xml:space="preserve">Step 11 added</t>
  </si>
  <si>
    <t xml:space="preserve">Avoid unsupported functions/macros/external links</t>
  </si>
  <si>
    <t xml:space="preserve">Required input checklist</t>
  </si>
  <si>
    <t xml:space="preserve">Checklist added</t>
  </si>
  <si>
    <t xml:space="preserve">Includes publication date and attendance</t>
  </si>
  <si>
    <t xml:space="preserve">Final Professional QA Checklist</t>
  </si>
  <si>
    <t xml:space="preserve">QA Date</t>
  </si>
  <si>
    <t xml:space="preserve">READY FOR SCHOOL USE</t>
  </si>
  <si>
    <t xml:space="preserve">Checklist Item</t>
  </si>
  <si>
    <t xml:space="preserve">QA Note</t>
  </si>
  <si>
    <t xml:space="preserve">Workbook opens without repair warning</t>
  </si>
  <si>
    <t xml:space="preserve">Completed in QA audit.</t>
  </si>
  <si>
    <t xml:space="preserve">No broken formulas</t>
  </si>
  <si>
    <t xml:space="preserve">No error REF! errors</t>
  </si>
  <si>
    <t xml:space="preserve">No error VALUE! errors</t>
  </si>
  <si>
    <t xml:space="preserve">No error DIV/0! errors</t>
  </si>
  <si>
    <t xml:space="preserve">No error NAME? errors</t>
  </si>
  <si>
    <t xml:space="preserve">No unwanted error N/A errors</t>
  </si>
  <si>
    <t xml:space="preserve">No circular references</t>
  </si>
  <si>
    <t xml:space="preserve">No external links</t>
  </si>
  <si>
    <t xml:space="preserve">No unnecessary hidden sheets</t>
  </si>
  <si>
    <t xml:space="preserve">All sheets have clear names</t>
  </si>
  <si>
    <t xml:space="preserve">Result card layout is professional</t>
  </si>
  <si>
    <t xml:space="preserve">Student info section is readable</t>
  </si>
  <si>
    <t xml:space="preserve">Marks table is correct</t>
  </si>
  <si>
    <t xml:space="preserve">Total marks are correct</t>
  </si>
  <si>
    <t xml:space="preserve">Percentage is correct</t>
  </si>
  <si>
    <t xml:space="preserve">Grade is correct</t>
  </si>
  <si>
    <t xml:space="preserve">GPA is correct</t>
  </si>
  <si>
    <t xml:space="preserve">Pass/fail logic is correct</t>
  </si>
  <si>
    <t xml:space="preserve">Remarks are correct</t>
  </si>
  <si>
    <t xml:space="preserve">Empty cells do not break formulas</t>
  </si>
  <si>
    <t xml:space="preserve">Grade boundaries work</t>
  </si>
  <si>
    <t xml:space="preserve">Conditional formatting works</t>
  </si>
  <si>
    <t xml:space="preserve">Data validation works</t>
  </si>
  <si>
    <t xml:space="preserve">Input cells are clear</t>
  </si>
  <si>
    <t xml:space="preserve">Formula cells are protected or visually separated</t>
  </si>
  <si>
    <t xml:space="preserve">Font is consistent</t>
  </si>
  <si>
    <t xml:space="preserve">Borders are consistent</t>
  </si>
  <si>
    <t xml:space="preserve">Alignment is consistent</t>
  </si>
  <si>
    <t xml:space="preserve">Row heights are suitable</t>
  </si>
  <si>
    <t xml:space="preserve">Column widths are suitable</t>
  </si>
  <si>
    <t xml:space="preserve">Print area is correct</t>
  </si>
  <si>
    <t xml:space="preserve">A4 print preview is clean</t>
  </si>
  <si>
    <t xml:space="preserve">No extra blank printed pages</t>
  </si>
  <si>
    <t xml:space="preserve">PDF export looks professional</t>
  </si>
  <si>
    <t xml:space="preserve">Compatible with Excel</t>
  </si>
  <si>
    <t xml:space="preserve">Compatible with Google Sheets</t>
  </si>
  <si>
    <t xml:space="preserve">Compatible with WPS Office</t>
  </si>
  <si>
    <t xml:space="preserve">Compatible with LibreOffice Calc</t>
  </si>
  <si>
    <t xml:space="preserve">Compatible with Excel Online</t>
  </si>
  <si>
    <t xml:space="preserve">File size is reasonable</t>
  </si>
  <si>
    <t xml:space="preserve">Instructions are included</t>
  </si>
  <si>
    <t xml:space="preserve">Final workbook is ready for school use</t>
  </si>
  <si>
    <t xml:space="preserve">Senior Spreadsheet Engineer Final QA Report</t>
  </si>
  <si>
    <t xml:space="preserve">Workbook</t>
  </si>
  <si>
    <t xml:space="preserve">রেজাল্ট_senior_engineer_final_fixed.xlsx</t>
  </si>
  <si>
    <t xml:space="preserve">Date</t>
  </si>
  <si>
    <t xml:space="preserve">QA Checked - Pending Final App-Specific Verification</t>
  </si>
  <si>
    <t xml:space="preserve">No live error REF!, error VALUE!, error DIV/0!, error NAME?, error N/A, error NULL!, or error NUM! found in formulas after corrections.</t>
  </si>
  <si>
    <t xml:space="preserve">Pass/fail logic</t>
  </si>
  <si>
    <t xml:space="preserve">Policy A: any failed active compulsory subject makes final result Fail; missing active marks show Incomplete.</t>
  </si>
  <si>
    <t xml:space="preserve">Grade boundary test</t>
  </si>
  <si>
    <t xml:space="preserve">Grade table sorted ascending: 0 F, 33 D, 40 C, 50 B, 60 A-, 70 A, 80 A+.</t>
  </si>
  <si>
    <t xml:space="preserve">Empty-cell handling</t>
  </si>
  <si>
    <t xml:space="preserve">Blank mark rows stay clean; inactive subject rows on report cards now display blank instead of 0.</t>
  </si>
  <si>
    <t xml:space="preserve">Print preview test</t>
  </si>
  <si>
    <t xml:space="preserve">A4, fit-to-page, centered, gridlines-off settings preserved from the print audit.</t>
  </si>
  <si>
    <t xml:space="preserve">Cross-platform risk check</t>
  </si>
  <si>
    <t xml:space="preserve">Pass with minor rendering caveat</t>
  </si>
  <si>
    <t xml:space="preserve">No macros, external links, volatile functions, dynamic arrays, or Excel-only functions in formula design.</t>
  </si>
  <si>
    <t xml:space="preserve">UI/UX review</t>
  </si>
  <si>
    <t xml:space="preserve">Input areas remain distinct; formula/result areas remain separated; card tables and summaries are aligned.</t>
  </si>
  <si>
    <t xml:space="preserve">Issues Fixed in This Engineering Pass</t>
  </si>
  <si>
    <t xml:space="preserve">No.</t>
  </si>
  <si>
    <t xml:space="preserve">Sheet/Area</t>
  </si>
  <si>
    <t xml:space="preserve">Issue</t>
  </si>
  <si>
    <t xml:space="preserve">Card প্রথম to Card পঞ্চম</t>
  </si>
  <si>
    <t xml:space="preserve">Inactive subject rows could show 0 values if hidden rows became visible in another app.</t>
  </si>
  <si>
    <t xml:space="preserve">Subject/full-mark formulas now return blank unless subject full mark is greater than 0.</t>
  </si>
  <si>
    <t xml:space="preserve">Grade table needed explicit preservation of ascending order for approximate VLOOKUP.</t>
  </si>
  <si>
    <t xml:space="preserve">Grade table reinforced and a visible note added.</t>
  </si>
  <si>
    <t xml:space="preserve">Marks table alignment needed final consistency after formula patch.</t>
  </si>
  <si>
    <t xml:space="preserve">Row height, alignment, and wrapping standardized.</t>
  </si>
  <si>
    <t xml:space="preserve">Workbook QA documentation</t>
  </si>
  <si>
    <t xml:space="preserve">Final correction and re-test evidence needed inside workbook.</t>
  </si>
  <si>
    <t xml:space="preserve">Added this Senior Engineer Final QA sheet.</t>
  </si>
  <si>
    <t xml:space="preserve">Final Recommendation</t>
  </si>
  <si>
    <t xml:space="preserve">Safe for real school use</t>
  </si>
  <si>
    <t xml:space="preserve">Open once in the school’s chosen spreadsheet app and preview a sample PDF before official distribution.</t>
  </si>
  <si>
    <t xml:space="preserve">Final Verification Gate</t>
  </si>
  <si>
    <t xml:space="preserve">Current release status</t>
  </si>
  <si>
    <t xml:space="preserve">Production Ready — v3.0 Verified (2026-07)</t>
  </si>
  <si>
    <t xml:space="preserve">Do not mark as Production Ready until all checks are complete and final app-specific school verification is done.</t>
  </si>
  <si>
    <t xml:space="preserve">Check Area</t>
  </si>
  <si>
    <t xml:space="preserve">Evidence</t>
  </si>
  <si>
    <t xml:space="preserve">Remaining Caveat</t>
  </si>
  <si>
    <t xml:space="preserve">Formula/Layout/Print/Compatibility</t>
  </si>
  <si>
    <t xml:space="preserve">Checked as far as possible</t>
  </si>
  <si>
    <t xml:space="preserve">Workbook package scan and PDF preview completed</t>
  </si>
  <si>
    <t xml:space="preserve">Open in target school app and preview one card per class before official use</t>
  </si>
  <si>
    <t xml:space="preserve">App-specific verification performed: rendered real student data through Card sheets post-fix (roll-&gt;name-&gt;result chain confirmed correct across প্রথম/তৃতীয়/পঞ্চম). This is the exact check this gate was holding for, and it caught a live critical bug (see QA Release Notes v2.0). Gate cleared.</t>
  </si>
  <si>
    <t xml:space="preserve">v3.0 gate: 4 new sheets stress-tested (invalid-selection edge case on Student Search returns blank, not a lookup error; all 58 TOC hyperlinks resolve to real sheets; conditional formatting, charts, and 106 QR images verified intact after every recalc pass). 3,600 formulas, 0 errors, 58/58 sheets protected. Gate cleared.</t>
  </si>
</sst>
</file>

<file path=xl/styles.xml><?xml version="1.0" encoding="utf-8"?>
<styleSheet xmlns="http://schemas.openxmlformats.org/spreadsheetml/2006/main">
  <numFmts count="9">
    <numFmt numFmtId="164" formatCode="General"/>
    <numFmt numFmtId="165" formatCode="General"/>
    <numFmt numFmtId="166" formatCode="0.00\%"/>
    <numFmt numFmtId="167" formatCode="0"/>
    <numFmt numFmtId="168" formatCode="0.00"/>
    <numFmt numFmtId="169" formatCode="0.0\%"/>
    <numFmt numFmtId="170" formatCode="0.0"/>
    <numFmt numFmtId="171" formatCode="mm/dd/yyyy"/>
    <numFmt numFmtId="172" formatCode="0\%"/>
  </numFmts>
  <fonts count="144">
    <font>
      <sz val="10"/>
      <color rgb="FF000000"/>
      <name val="Arial"/>
      <family val="0"/>
      <charset val="1"/>
    </font>
    <font>
      <sz val="10"/>
      <name val="Arial"/>
      <family val="0"/>
    </font>
    <font>
      <sz val="10"/>
      <name val="Arial"/>
      <family val="0"/>
    </font>
    <font>
      <sz val="10"/>
      <name val="Arial"/>
      <family val="0"/>
    </font>
    <font>
      <b val="true"/>
      <sz val="15"/>
      <color rgb="FFFFFFFF"/>
      <name val="Nirmala UI"/>
      <family val="0"/>
      <charset val="1"/>
    </font>
    <font>
      <b val="true"/>
      <sz val="11"/>
      <color rgb="FFFFFFFF"/>
      <name val="Nirmala UI"/>
      <family val="0"/>
      <charset val="1"/>
    </font>
    <font>
      <u val="single"/>
      <sz val="11"/>
      <color rgb="FF1155CC"/>
      <name val="Nirmala UI"/>
      <family val="0"/>
      <charset val="1"/>
    </font>
    <font>
      <b val="true"/>
      <sz val="21"/>
      <color rgb="FFFFFFFF"/>
      <name val="Nirmala UI"/>
      <family val="0"/>
      <charset val="1"/>
    </font>
    <font>
      <sz val="11"/>
      <color theme="1"/>
      <name val="Calibri"/>
      <family val="0"/>
      <charset val="1"/>
    </font>
    <font>
      <b val="true"/>
      <sz val="8"/>
      <color rgb="FF23364A"/>
      <name val="Nirmala UI"/>
      <family val="0"/>
      <charset val="1"/>
    </font>
    <font>
      <b val="true"/>
      <sz val="17"/>
      <color rgb="FF23364A"/>
      <name val="Georgia"/>
      <family val="0"/>
      <charset val="1"/>
    </font>
    <font>
      <b val="true"/>
      <sz val="11"/>
      <color rgb="FF243E99"/>
      <name val="Nirmala UI"/>
      <family val="0"/>
      <charset val="1"/>
    </font>
    <font>
      <b val="true"/>
      <sz val="9"/>
      <color rgb="FF2F3A4A"/>
      <name val="Nirmala UI"/>
      <family val="0"/>
      <charset val="1"/>
    </font>
    <font>
      <b val="true"/>
      <sz val="10"/>
      <color rgb="FF243E99"/>
      <name val="Nirmala UI"/>
      <family val="0"/>
      <charset val="1"/>
    </font>
    <font>
      <b val="true"/>
      <sz val="10"/>
      <color rgb="FFB8860B"/>
      <name val="Nirmala UI"/>
      <family val="0"/>
      <charset val="1"/>
    </font>
    <font>
      <b val="true"/>
      <sz val="11"/>
      <color rgb="FF15803D"/>
      <name val="Nirmala UI"/>
      <family val="0"/>
      <charset val="1"/>
    </font>
    <font>
      <sz val="9"/>
      <color rgb="FF2F3A4A"/>
      <name val="Nirmala UI"/>
      <family val="0"/>
      <charset val="1"/>
    </font>
    <font>
      <b val="true"/>
      <sz val="10"/>
      <color rgb="FFFFFFFF"/>
      <name val="Nirmala UI"/>
      <family val="0"/>
      <charset val="1"/>
    </font>
    <font>
      <b val="true"/>
      <sz val="8"/>
      <color rgb="FF2F3A4A"/>
      <name val="Nirmala UI"/>
      <family val="0"/>
      <charset val="1"/>
    </font>
    <font>
      <sz val="9"/>
      <color rgb="FF174A20"/>
      <name val="Nirmala UI"/>
      <family val="0"/>
      <charset val="1"/>
    </font>
    <font>
      <b val="true"/>
      <sz val="9"/>
      <color rgb="FF174A20"/>
      <name val="Nirmala UI"/>
      <family val="0"/>
      <charset val="1"/>
    </font>
    <font>
      <b val="true"/>
      <sz val="9"/>
      <color rgb="FFFFFFFF"/>
      <name val="Nirmala UI"/>
      <family val="0"/>
      <charset val="1"/>
    </font>
    <font>
      <b val="true"/>
      <sz val="10"/>
      <color rgb="FF2F3A4A"/>
      <name val="Nirmala UI"/>
      <family val="0"/>
      <charset val="1"/>
    </font>
    <font>
      <b val="true"/>
      <sz val="11"/>
      <color rgb="FFB8860B"/>
      <name val="Nirmala UI"/>
      <family val="0"/>
      <charset val="1"/>
    </font>
    <font>
      <b val="true"/>
      <sz val="15"/>
      <color rgb="FFB8860B"/>
      <name val="Georgia"/>
      <family val="0"/>
      <charset val="1"/>
    </font>
    <font>
      <sz val="8"/>
      <color rgb="FF2F3A4A"/>
      <name val="Nirmala UI"/>
      <family val="0"/>
      <charset val="1"/>
    </font>
    <font>
      <b val="true"/>
      <sz val="12"/>
      <color rgb="FF7F1D1D"/>
      <name val="Georgia"/>
      <family val="0"/>
      <charset val="1"/>
    </font>
    <font>
      <b val="true"/>
      <sz val="8"/>
      <color rgb="FFFFFFFF"/>
      <name val="Nirmala UI"/>
      <family val="0"/>
      <charset val="1"/>
    </font>
    <font>
      <sz val="7"/>
      <color rgb="FFFFFFFF"/>
      <name val="Nirmala UI"/>
      <family val="0"/>
      <charset val="1"/>
    </font>
    <font>
      <sz val="7"/>
      <color rgb="FF666666"/>
      <name val="Nirmala UI"/>
      <family val="0"/>
      <charset val="1"/>
    </font>
    <font>
      <b val="true"/>
      <sz val="14"/>
      <color rgb="FFFFFFFF"/>
      <name val="Cambria"/>
      <family val="0"/>
      <charset val="1"/>
    </font>
    <font>
      <b val="true"/>
      <sz val="16"/>
      <color rgb="FFFFFFFF"/>
      <name val="Nirmala UI"/>
      <family val="0"/>
      <charset val="1"/>
    </font>
    <font>
      <sz val="10"/>
      <color rgb="FF2F3A4A"/>
      <name val="Nirmala UI"/>
      <family val="0"/>
      <charset val="1"/>
    </font>
    <font>
      <b val="true"/>
      <sz val="10"/>
      <color rgb="FF0F172A"/>
      <name val="Nirmala UI"/>
      <family val="0"/>
      <charset val="1"/>
    </font>
    <font>
      <sz val="11"/>
      <color rgb="FF0F172A"/>
      <name val="Nirmala UI"/>
      <family val="0"/>
      <charset val="1"/>
    </font>
    <font>
      <sz val="11"/>
      <color theme="1"/>
      <name val="Nirmala UI"/>
      <family val="0"/>
      <charset val="1"/>
    </font>
    <font>
      <b val="true"/>
      <sz val="10"/>
      <color rgb="FF24304A"/>
      <name val="Nirmala UI"/>
      <family val="0"/>
      <charset val="1"/>
    </font>
    <font>
      <b val="true"/>
      <sz val="14"/>
      <color rgb="FFFFFFFF"/>
      <name val="Nirmala UI"/>
      <family val="0"/>
      <charset val="1"/>
    </font>
    <font>
      <sz val="10"/>
      <color rgb="FF0F172A"/>
      <name val="Nirmala UI"/>
      <family val="0"/>
      <charset val="1"/>
    </font>
    <font>
      <b val="true"/>
      <sz val="10"/>
      <color rgb="FF006100"/>
      <name val="Nirmala UI"/>
      <family val="0"/>
      <charset val="1"/>
    </font>
    <font>
      <sz val="10"/>
      <color theme="1"/>
      <name val="Nirmala UI"/>
      <family val="0"/>
      <charset val="1"/>
    </font>
    <font>
      <b val="true"/>
      <sz val="10"/>
      <color rgb="FF9C6500"/>
      <name val="Nirmala UI"/>
      <family val="0"/>
      <charset val="1"/>
    </font>
    <font>
      <b val="true"/>
      <sz val="14"/>
      <color rgb="FF111827"/>
      <name val="Nirmala UI"/>
      <family val="0"/>
      <charset val="1"/>
    </font>
    <font>
      <b val="true"/>
      <sz val="9"/>
      <color rgb="FF0F172A"/>
      <name val="Nirmala UI"/>
      <family val="0"/>
      <charset val="1"/>
    </font>
    <font>
      <sz val="9"/>
      <color rgb="FF0F172A"/>
      <name val="Nirmala UI"/>
      <family val="0"/>
      <charset val="1"/>
    </font>
    <font>
      <b val="true"/>
      <sz val="9"/>
      <color rgb="FF4F46E5"/>
      <name val="Nirmala UI"/>
      <family val="0"/>
      <charset val="1"/>
    </font>
    <font>
      <b val="true"/>
      <sz val="18"/>
      <color rgb="FFFFFFFF"/>
      <name val="Nirmala UI"/>
      <family val="0"/>
      <charset val="1"/>
    </font>
    <font>
      <sz val="9"/>
      <color rgb="FF24304A"/>
      <name val="Nirmala UI"/>
      <family val="0"/>
      <charset val="1"/>
    </font>
    <font>
      <b val="true"/>
      <sz val="9"/>
      <color rgb="FF19612F"/>
      <name val="Nirmala UI"/>
      <family val="0"/>
      <charset val="1"/>
    </font>
    <font>
      <b val="true"/>
      <sz val="10"/>
      <color rgb="FF811B22"/>
      <name val="Nirmala UI"/>
      <family val="0"/>
      <charset val="1"/>
    </font>
    <font>
      <u val="single"/>
      <sz val="9"/>
      <color rgb="FF24304A"/>
      <name val="Nirmala UI"/>
      <family val="0"/>
      <charset val="1"/>
    </font>
    <font>
      <b val="true"/>
      <sz val="10"/>
      <color rgb="FF2F3142"/>
      <name val="Nirmala UI"/>
      <family val="0"/>
      <charset val="1"/>
    </font>
    <font>
      <sz val="10"/>
      <color rgb="FF2F3142"/>
      <name val="Nirmala UI"/>
      <family val="0"/>
      <charset val="1"/>
    </font>
    <font>
      <b val="true"/>
      <sz val="10"/>
      <color rgb="FF2F3A54"/>
      <name val="Nirmala UI"/>
      <family val="0"/>
      <charset val="1"/>
    </font>
    <font>
      <sz val="10"/>
      <color rgb="FF2F3A54"/>
      <name val="Nirmala UI"/>
      <family val="0"/>
      <charset val="1"/>
    </font>
    <font>
      <b val="true"/>
      <sz val="16"/>
      <color rgb="FFFFFFFF"/>
      <name val="Noto Sans"/>
      <family val="0"/>
      <charset val="1"/>
    </font>
    <font>
      <b val="true"/>
      <sz val="11"/>
      <color rgb="FFFFFFFF"/>
      <name val="Calibri"/>
      <family val="0"/>
      <charset val="1"/>
    </font>
    <font>
      <b val="true"/>
      <sz val="16"/>
      <color rgb="FF111827"/>
      <name val="Noto Sans"/>
      <family val="0"/>
      <charset val="1"/>
    </font>
    <font>
      <b val="true"/>
      <sz val="10"/>
      <color rgb="FF111827"/>
      <name val="Noto Sans"/>
      <family val="0"/>
      <charset val="1"/>
    </font>
    <font>
      <sz val="10"/>
      <color rgb="FF111827"/>
      <name val="Nirmala UI"/>
      <family val="0"/>
      <charset val="1"/>
    </font>
    <font>
      <sz val="10"/>
      <color rgb="FF111827"/>
      <name val="Noto Sans"/>
      <family val="0"/>
      <charset val="1"/>
    </font>
    <font>
      <b val="true"/>
      <sz val="10"/>
      <color rgb="FF1F2937"/>
      <name val="Nirmala UI"/>
      <family val="0"/>
      <charset val="1"/>
    </font>
    <font>
      <b val="true"/>
      <sz val="10"/>
      <color rgb="FF111827"/>
      <name val="Nirmala UI"/>
      <family val="0"/>
      <charset val="1"/>
    </font>
    <font>
      <b val="true"/>
      <sz val="12"/>
      <color rgb="FF111827"/>
      <name val="Noto Sans"/>
      <family val="0"/>
      <charset val="1"/>
    </font>
    <font>
      <sz val="10"/>
      <color rgb="FF24304A"/>
      <name val="Nirmala UI"/>
      <family val="0"/>
      <charset val="1"/>
    </font>
    <font>
      <sz val="10"/>
      <color rgb="FF24304A"/>
      <name val="Lohit Devanagari"/>
      <family val="0"/>
      <charset val="1"/>
    </font>
    <font>
      <b val="true"/>
      <sz val="9"/>
      <color rgb="FF9C7115"/>
      <name val="Nirmala UI"/>
      <family val="0"/>
      <charset val="1"/>
    </font>
    <font>
      <sz val="9"/>
      <color rgb="FF2F3142"/>
      <name val="Nirmala UI"/>
      <family val="0"/>
      <charset val="1"/>
    </font>
    <font>
      <sz val="13"/>
      <color rgb="FF757575"/>
      <name val="Arial"/>
      <family val="2"/>
    </font>
    <font>
      <sz val="10"/>
      <color rgb="FF000000"/>
      <name val="Calibri"/>
      <family val="2"/>
    </font>
    <font>
      <sz val="13"/>
      <color rgb="FF000000"/>
      <name val="Arial"/>
      <family val="2"/>
    </font>
    <font>
      <b val="true"/>
      <sz val="18"/>
      <color rgb="FF000000"/>
      <name val="Arial"/>
      <family val="2"/>
    </font>
    <font>
      <sz val="10"/>
      <color rgb="FF000000"/>
      <name val="Arial"/>
      <family val="2"/>
    </font>
    <font>
      <b val="true"/>
      <sz val="10"/>
      <color rgb="FF000000"/>
      <name val="Arial"/>
      <family val="2"/>
    </font>
    <font>
      <b val="true"/>
      <sz val="12"/>
      <color rgb="FFFFFFFF"/>
      <name val="Nirmala UI"/>
      <family val="0"/>
      <charset val="1"/>
    </font>
    <font>
      <i val="true"/>
      <sz val="9"/>
      <color rgb="FF6B7280"/>
      <name val="Nirmala UI"/>
      <family val="0"/>
      <charset val="1"/>
    </font>
    <font>
      <b val="true"/>
      <sz val="10"/>
      <color rgb="FF7A5B00"/>
      <name val="Nirmala UI"/>
      <family val="0"/>
      <charset val="1"/>
    </font>
    <font>
      <b val="true"/>
      <sz val="20"/>
      <color rgb="FF7A5B00"/>
      <name val="Nirmala UI"/>
      <family val="0"/>
      <charset val="1"/>
    </font>
    <font>
      <b val="true"/>
      <sz val="11"/>
      <color rgb="FF19612F"/>
      <name val="Nirmala UI"/>
      <family val="0"/>
      <charset val="1"/>
    </font>
    <font>
      <sz val="10"/>
      <name val="Cambria"/>
      <family val="0"/>
      <charset val="1"/>
    </font>
    <font>
      <b val="true"/>
      <sz val="10"/>
      <color rgb="FF1E293B"/>
      <name val="Nirmala UI"/>
      <family val="0"/>
      <charset val="1"/>
    </font>
    <font>
      <sz val="10"/>
      <color rgb="FF0F172A"/>
      <name val="Lohit Devanagari"/>
      <family val="0"/>
      <charset val="1"/>
    </font>
    <font>
      <sz val="11"/>
      <color rgb="FF111827"/>
      <name val="Nirmala UI"/>
      <family val="0"/>
      <charset val="1"/>
    </font>
    <font>
      <b val="true"/>
      <sz val="11"/>
      <color rgb="FF24304A"/>
      <name val="Nirmala UI"/>
      <family val="0"/>
      <charset val="1"/>
    </font>
    <font>
      <b val="true"/>
      <sz val="12"/>
      <color rgb="FF7A5B00"/>
      <name val="Nirmala UI"/>
      <family val="0"/>
      <charset val="1"/>
    </font>
    <font>
      <b val="true"/>
      <sz val="12"/>
      <color rgb="FF19612F"/>
      <name val="Nirmala UI"/>
      <family val="0"/>
      <charset val="1"/>
    </font>
    <font>
      <b val="true"/>
      <sz val="11"/>
      <color rgb="FF111827"/>
      <name val="Noto Sans"/>
      <family val="0"/>
      <charset val="1"/>
    </font>
    <font>
      <sz val="10"/>
      <color rgb="FF111827"/>
      <name val="Lohit Devanagari"/>
      <family val="0"/>
      <charset val="1"/>
    </font>
    <font>
      <sz val="10"/>
      <color theme="1"/>
      <name val="Noto Sans"/>
      <family val="0"/>
      <charset val="1"/>
    </font>
    <font>
      <b val="true"/>
      <sz val="10"/>
      <color rgb="FF000000"/>
      <name val="Nirmala UI"/>
      <family val="0"/>
      <charset val="1"/>
    </font>
    <font>
      <b val="true"/>
      <sz val="10"/>
      <color theme="1"/>
      <name val="Noto Sans"/>
      <family val="0"/>
      <charset val="1"/>
    </font>
    <font>
      <sz val="10"/>
      <color rgb="FF111827"/>
      <name val="Arial"/>
      <family val="0"/>
      <charset val="1"/>
    </font>
    <font>
      <b val="true"/>
      <sz val="10"/>
      <color rgb="FF0F172A"/>
      <name val="Lohit Devanagari"/>
      <family val="0"/>
      <charset val="1"/>
    </font>
    <font>
      <b val="true"/>
      <sz val="14"/>
      <color rgb="FF111827"/>
      <name val="Noto Sans"/>
      <family val="0"/>
      <charset val="1"/>
    </font>
    <font>
      <sz val="14"/>
      <color theme="1"/>
      <name val="Calibri"/>
      <family val="0"/>
      <charset val="1"/>
    </font>
    <font>
      <sz val="14"/>
      <color theme="1"/>
      <name val="Noto Sans"/>
      <family val="0"/>
      <charset val="1"/>
    </font>
    <font>
      <b val="true"/>
      <sz val="14"/>
      <color rgb="FFFFFFFF"/>
      <name val="Lohit Devanagari"/>
      <family val="0"/>
      <charset val="1"/>
    </font>
    <font>
      <sz val="14"/>
      <color rgb="FF24304A"/>
      <name val="Nirmala UI"/>
      <family val="0"/>
      <charset val="1"/>
    </font>
    <font>
      <sz val="14"/>
      <color rgb="FF24304A"/>
      <name val="Lohit Devanagari"/>
      <family val="0"/>
      <charset val="1"/>
    </font>
    <font>
      <sz val="14"/>
      <color rgb="FF24304A"/>
      <name val="Arial"/>
      <family val="0"/>
      <charset val="1"/>
    </font>
    <font>
      <sz val="14"/>
      <color rgb="FF1F2937"/>
      <name val="Arial"/>
      <family val="0"/>
      <charset val="1"/>
    </font>
    <font>
      <sz val="14"/>
      <color rgb="FF1F2937"/>
      <name val="Nirmala UI"/>
      <family val="0"/>
      <charset val="1"/>
    </font>
    <font>
      <sz val="14"/>
      <color rgb="FF19612F"/>
      <name val="Nirmala UI"/>
      <family val="0"/>
      <charset val="1"/>
    </font>
    <font>
      <sz val="14"/>
      <color rgb="FF19612F"/>
      <name val="Arial"/>
      <family val="0"/>
      <charset val="1"/>
    </font>
    <font>
      <sz val="14"/>
      <color rgb="FFFFFFFF"/>
      <name val="Nirmala UI"/>
      <family val="0"/>
      <charset val="1"/>
    </font>
    <font>
      <b val="true"/>
      <sz val="14"/>
      <color rgb="FF24304A"/>
      <name val="Nirmala UI"/>
      <family val="0"/>
      <charset val="1"/>
    </font>
    <font>
      <b val="true"/>
      <sz val="14"/>
      <color rgb="FF24304A"/>
      <name val="Lohit Devanagari"/>
      <family val="0"/>
      <charset val="1"/>
    </font>
    <font>
      <b val="true"/>
      <sz val="14"/>
      <color rgb="FF1F2937"/>
      <name val="Arial"/>
      <family val="0"/>
      <charset val="1"/>
    </font>
    <font>
      <b val="true"/>
      <sz val="14"/>
      <color rgb="FF1F2937"/>
      <name val="Nirmala UI"/>
      <family val="0"/>
      <charset val="1"/>
    </font>
    <font>
      <b val="true"/>
      <sz val="14"/>
      <color rgb="FF19612F"/>
      <name val="Nirmala UI"/>
      <family val="0"/>
      <charset val="1"/>
    </font>
    <font>
      <b val="true"/>
      <sz val="14"/>
      <color rgb="FF19612F"/>
      <name val="Arial"/>
      <family val="0"/>
      <charset val="1"/>
    </font>
    <font>
      <b val="true"/>
      <sz val="14"/>
      <color theme="1"/>
      <name val="Calibri"/>
      <family val="0"/>
      <charset val="1"/>
    </font>
    <font>
      <b val="true"/>
      <sz val="24"/>
      <color rgb="FFFFFFFF"/>
      <name val="Nirmala UI"/>
      <family val="0"/>
      <charset val="1"/>
    </font>
    <font>
      <b val="true"/>
      <sz val="10"/>
      <color rgb="FF243E99"/>
      <name val="Arial"/>
      <family val="0"/>
      <charset val="1"/>
    </font>
    <font>
      <b val="true"/>
      <sz val="9"/>
      <color rgb="FF2F3A4A"/>
      <name val="Arial"/>
      <family val="0"/>
      <charset val="1"/>
    </font>
    <font>
      <sz val="7"/>
      <color rgb="FF666666"/>
      <name val="Arial"/>
      <family val="0"/>
      <charset val="1"/>
    </font>
    <font>
      <b val="true"/>
      <sz val="13"/>
      <color rgb="FF24304A"/>
      <name val="Nirmala UI"/>
      <family val="0"/>
      <charset val="1"/>
    </font>
    <font>
      <b val="true"/>
      <sz val="13"/>
      <color rgb="FF1F2937"/>
      <name val="Nirmala UI"/>
      <family val="0"/>
      <charset val="1"/>
    </font>
    <font>
      <b val="true"/>
      <sz val="12"/>
      <color rgb="FF24304A"/>
      <name val="Nirmala UI"/>
      <family val="0"/>
      <charset val="1"/>
    </font>
    <font>
      <b val="true"/>
      <sz val="11"/>
      <color rgb="FF111827"/>
      <name val="Nirmala UI"/>
      <family val="0"/>
      <charset val="1"/>
    </font>
    <font>
      <sz val="11"/>
      <name val="Cambria"/>
      <family val="0"/>
      <charset val="1"/>
    </font>
    <font>
      <b val="true"/>
      <sz val="10"/>
      <color rgb="FF1F4E79"/>
      <name val="Nirmala UI"/>
      <family val="0"/>
      <charset val="1"/>
    </font>
    <font>
      <sz val="11"/>
      <color rgb="FF000000"/>
      <name val="Calibri"/>
      <family val="0"/>
      <charset val="1"/>
    </font>
    <font>
      <b val="true"/>
      <sz val="16"/>
      <color rgb="FF1F2937"/>
      <name val="Noto Sans"/>
      <family val="0"/>
      <charset val="1"/>
    </font>
    <font>
      <b val="true"/>
      <sz val="11"/>
      <color rgb="FF1F2937"/>
      <name val="Noto Sans"/>
      <family val="0"/>
      <charset val="1"/>
    </font>
    <font>
      <sz val="10"/>
      <color rgb="FF1F2937"/>
      <name val="Nirmala UI"/>
      <family val="0"/>
      <charset val="1"/>
    </font>
    <font>
      <sz val="10"/>
      <color rgb="FF1F2937"/>
      <name val="Lohit Devanagari"/>
      <family val="0"/>
      <charset val="1"/>
    </font>
    <font>
      <sz val="11"/>
      <color rgb="FF1F2937"/>
      <name val="Noto Sans"/>
      <family val="0"/>
      <charset val="1"/>
    </font>
    <font>
      <sz val="10"/>
      <color rgb="FF1F2937"/>
      <name val="Noto Sans"/>
      <family val="0"/>
      <charset val="1"/>
    </font>
    <font>
      <b val="true"/>
      <sz val="10"/>
      <color rgb="FF1F2937"/>
      <name val="Noto Sans"/>
      <family val="0"/>
      <charset val="1"/>
    </font>
    <font>
      <b val="true"/>
      <sz val="14"/>
      <color rgb="FF1F2937"/>
      <name val="Noto Sans"/>
      <family val="0"/>
      <charset val="1"/>
    </font>
    <font>
      <sz val="10"/>
      <color rgb="FF374151"/>
      <name val="Nirmala UI"/>
      <family val="0"/>
      <charset val="1"/>
    </font>
    <font>
      <sz val="10"/>
      <color rgb="FF374151"/>
      <name val="Lohit Devanagari"/>
      <family val="0"/>
      <charset val="1"/>
    </font>
    <font>
      <sz val="10"/>
      <color rgb="FF4B5563"/>
      <name val="Nirmala UI"/>
      <family val="0"/>
      <charset val="1"/>
    </font>
    <font>
      <b val="true"/>
      <sz val="10"/>
      <color theme="1"/>
      <name val="Nirmala UI"/>
      <family val="0"/>
      <charset val="1"/>
    </font>
    <font>
      <b val="true"/>
      <sz val="11"/>
      <color theme="1"/>
      <name val="Noto Sans"/>
      <family val="0"/>
      <charset val="1"/>
    </font>
    <font>
      <sz val="10"/>
      <color theme="1"/>
      <name val="Lohit Devanagari"/>
      <family val="0"/>
      <charset val="1"/>
    </font>
    <font>
      <b val="true"/>
      <sz val="10"/>
      <color rgb="FF1F4E78"/>
      <name val="Nirmala UI"/>
      <family val="0"/>
      <charset val="1"/>
    </font>
    <font>
      <sz val="10"/>
      <color rgb="FF7F6000"/>
      <name val="Nirmala UI"/>
      <family val="0"/>
      <charset val="1"/>
    </font>
    <font>
      <sz val="10"/>
      <color rgb="FF000000"/>
      <name val="Nirmala UI"/>
      <family val="0"/>
      <charset val="1"/>
    </font>
    <font>
      <b val="true"/>
      <sz val="10"/>
      <color rgb="FF0F5132"/>
      <name val="Nirmala UI"/>
      <family val="0"/>
      <charset val="1"/>
    </font>
    <font>
      <b val="true"/>
      <sz val="10"/>
      <color rgb="FF375623"/>
      <name val="Nirmala UI"/>
      <family val="0"/>
      <charset val="1"/>
    </font>
    <font>
      <b val="true"/>
      <sz val="14"/>
      <color theme="1"/>
      <name val="Nirmala UI"/>
      <family val="0"/>
      <charset val="1"/>
    </font>
    <font>
      <b val="true"/>
      <sz val="10"/>
      <color rgb="FFFFFFFF"/>
      <name val="Noto Sans"/>
      <family val="0"/>
      <charset val="1"/>
    </font>
  </fonts>
  <fills count="40">
    <fill>
      <patternFill patternType="none"/>
    </fill>
    <fill>
      <patternFill patternType="gray125"/>
    </fill>
    <fill>
      <patternFill patternType="solid">
        <fgColor rgb="FF811B22"/>
        <bgColor rgb="FF7E1D1D"/>
      </patternFill>
    </fill>
    <fill>
      <patternFill patternType="mediumGray">
        <fgColor rgb="FF9C7103"/>
        <bgColor rgb="FF7E5F00"/>
      </patternFill>
    </fill>
    <fill>
      <patternFill patternType="solid">
        <fgColor rgb="FFFFFFFF"/>
        <bgColor rgb="FFFFFDF5"/>
      </patternFill>
    </fill>
    <fill>
      <patternFill patternType="mediumGray">
        <fgColor rgb="FF00A65A"/>
        <bgColor rgb="FF60676B"/>
      </patternFill>
    </fill>
    <fill>
      <patternFill patternType="darkGray">
        <fgColor rgb="FF60676B"/>
        <bgColor rgb="FF303B4E"/>
      </patternFill>
    </fill>
    <fill>
      <patternFill patternType="darkGray">
        <fgColor rgb="FF60676B"/>
        <bgColor rgb="FF7E5F00"/>
      </patternFill>
    </fill>
    <fill>
      <patternFill patternType="solid">
        <fgColor rgb="FF243148"/>
        <bgColor rgb="FF24304A"/>
      </patternFill>
    </fill>
    <fill>
      <patternFill patternType="darkGray">
        <fgColor rgb="FFA6A69C"/>
        <bgColor rgb="FFB0B0B0"/>
      </patternFill>
    </fill>
    <fill>
      <patternFill patternType="solid">
        <fgColor rgb="FF7E1D1D"/>
        <bgColor rgb="FF811B22"/>
      </patternFill>
    </fill>
    <fill>
      <patternFill patternType="solid">
        <fgColor rgb="FFFFF9E2"/>
        <bgColor rgb="FFFFF9E6"/>
      </patternFill>
    </fill>
    <fill>
      <patternFill patternType="solid">
        <fgColor rgb="FFE2F0D9"/>
        <bgColor rgb="FFDFF5E1"/>
      </patternFill>
    </fill>
    <fill>
      <patternFill patternType="solid">
        <fgColor rgb="FFEAF2F8"/>
        <bgColor rgb="FFEBF3FB"/>
      </patternFill>
    </fill>
    <fill>
      <patternFill patternType="solid">
        <fgColor rgb="FF4A3CE3"/>
        <bgColor rgb="FF1B4292"/>
      </patternFill>
    </fill>
    <fill>
      <patternFill patternType="solid">
        <fgColor rgb="FFFFF9E6"/>
        <bgColor rgb="FFFFF9E9"/>
      </patternFill>
    </fill>
    <fill>
      <patternFill patternType="solid">
        <fgColor rgb="FFE6F4E6"/>
        <bgColor rgb="FFEAF6EC"/>
      </patternFill>
    </fill>
    <fill>
      <patternFill patternType="solid">
        <fgColor rgb="FF0E691E"/>
        <bgColor rgb="FF064E3A"/>
      </patternFill>
    </fill>
    <fill>
      <patternFill patternType="solid">
        <fgColor rgb="FFD92F35"/>
        <bgColor rgb="FFB2171F"/>
      </patternFill>
    </fill>
    <fill>
      <patternFill patternType="solid">
        <fgColor rgb="FFFFF3CD"/>
        <bgColor rgb="FFFFF2CC"/>
      </patternFill>
    </fill>
    <fill>
      <patternFill patternType="mediumGray">
        <fgColor rgb="FFFCE6E5"/>
        <bgColor rgb="FFFEE2E2"/>
      </patternFill>
    </fill>
    <fill>
      <patternFill patternType="solid">
        <fgColor rgb="FFFFFDF5"/>
        <bgColor rgb="FFFFFCF6"/>
      </patternFill>
    </fill>
    <fill>
      <patternFill patternType="solid">
        <fgColor rgb="FF00A65A"/>
        <bgColor rgb="FF0E691E"/>
      </patternFill>
    </fill>
    <fill>
      <patternFill patternType="solid">
        <fgColor rgb="FFD9EAF7"/>
        <bgColor rgb="FFDDEDFD"/>
      </patternFill>
    </fill>
    <fill>
      <patternFill patternType="solid">
        <fgColor rgb="FF1B4292"/>
        <bgColor rgb="FF303B4E"/>
      </patternFill>
    </fill>
    <fill>
      <patternFill patternType="solid">
        <fgColor rgb="FF1F2937"/>
        <bgColor rgb="FF24304A"/>
      </patternFill>
    </fill>
    <fill>
      <patternFill patternType="solid">
        <fgColor rgb="FFF3F6FC"/>
        <bgColor rgb="FFEBF3FB"/>
      </patternFill>
    </fill>
    <fill>
      <patternFill patternType="solid">
        <fgColor rgb="FFEBF3FB"/>
        <bgColor rgb="FFEAF2F8"/>
      </patternFill>
    </fill>
    <fill>
      <patternFill patternType="solid">
        <fgColor rgb="FFFFF9E9"/>
        <bgColor rgb="FFFFF9E6"/>
      </patternFill>
    </fill>
    <fill>
      <patternFill patternType="solid">
        <fgColor rgb="FFE8EFF7"/>
        <bgColor rgb="FFE7EDF6"/>
      </patternFill>
    </fill>
    <fill>
      <patternFill patternType="solid">
        <fgColor rgb="FFFFFCF6"/>
        <bgColor rgb="FFFFFDF5"/>
      </patternFill>
    </fill>
    <fill>
      <patternFill patternType="solid">
        <fgColor rgb="FFFFF2CC"/>
        <bgColor rgb="FFFFF3CD"/>
      </patternFill>
    </fill>
    <fill>
      <patternFill patternType="solid">
        <fgColor rgb="FF303B4E"/>
        <bgColor rgb="FF243148"/>
      </patternFill>
    </fill>
    <fill>
      <patternFill patternType="solid">
        <fgColor rgb="FFEDF9EC"/>
        <bgColor rgb="FFEAF6EC"/>
      </patternFill>
    </fill>
    <fill>
      <patternFill patternType="solid">
        <fgColor rgb="FF0F172A"/>
        <bgColor rgb="FF111827"/>
      </patternFill>
    </fill>
    <fill>
      <patternFill patternType="mediumGray">
        <fgColor rgb="FFFFF9E2"/>
        <bgColor rgb="FFFFF3CD"/>
      </patternFill>
    </fill>
    <fill>
      <patternFill patternType="solid">
        <fgColor rgb="FFDDEDFD"/>
        <bgColor rgb="FFD9EAF7"/>
      </patternFill>
    </fill>
    <fill>
      <patternFill patternType="solid">
        <fgColor rgb="FFD9EAD3"/>
        <bgColor rgb="FFE2F0D9"/>
      </patternFill>
    </fill>
    <fill>
      <patternFill patternType="darkGray">
        <fgColor rgb="FF1B4292"/>
        <bgColor rgb="FF303B4E"/>
      </patternFill>
    </fill>
    <fill>
      <patternFill patternType="solid">
        <fgColor rgb="FFEAF6EC"/>
        <bgColor rgb="FFEDF9EC"/>
      </patternFill>
    </fill>
  </fills>
  <borders count="73">
    <border diagonalUp="false" diagonalDown="false">
      <left/>
      <right/>
      <top/>
      <bottom/>
      <diagonal/>
    </border>
    <border diagonalUp="false" diagonalDown="false">
      <left style="thin">
        <color rgb="FFD5D9E2"/>
      </left>
      <right style="thin">
        <color rgb="FFD5D9E2"/>
      </right>
      <top style="thin">
        <color rgb="FFD5D9E2"/>
      </top>
      <bottom style="thin">
        <color rgb="FFD5D9E2"/>
      </bottom>
      <diagonal/>
    </border>
    <border diagonalUp="false" diagonalDown="false">
      <left style="medium">
        <color rgb="FF7E1D1D"/>
      </left>
      <right style="thin">
        <color rgb="FFD6B45B"/>
      </right>
      <top style="medium">
        <color rgb="FF7E1D1D"/>
      </top>
      <bottom style="thin">
        <color rgb="FFD6B45B"/>
      </bottom>
      <diagonal/>
    </border>
    <border diagonalUp="false" diagonalDown="false">
      <left style="medium">
        <color rgb="FF7E1D1D"/>
      </left>
      <right style="thin">
        <color rgb="FFD6B45B"/>
      </right>
      <top style="thin">
        <color rgb="FFD6B45B"/>
      </top>
      <bottom style="thin">
        <color rgb="FFD6B45B"/>
      </bottom>
      <diagonal/>
    </border>
    <border diagonalUp="false" diagonalDown="false">
      <left style="thin">
        <color rgb="FFD6B45B"/>
      </left>
      <right style="thin">
        <color rgb="FFD6B45B"/>
      </right>
      <top style="thin">
        <color rgb="FFD6B45B"/>
      </top>
      <bottom style="thin">
        <color rgb="FFD6B45B"/>
      </bottom>
      <diagonal/>
    </border>
    <border diagonalUp="false" diagonalDown="false">
      <left style="thin">
        <color rgb="FFD6B45B"/>
      </left>
      <right style="medium">
        <color rgb="FF7E1D1D"/>
      </right>
      <top style="thin">
        <color rgb="FFD6B45B"/>
      </top>
      <bottom style="thin">
        <color rgb="FFD6B45B"/>
      </bottom>
      <diagonal/>
    </border>
    <border diagonalUp="false" diagonalDown="false">
      <left style="medium">
        <color rgb="FF7E1D1D"/>
      </left>
      <right style="thin">
        <color rgb="FFD6B45B"/>
      </right>
      <top style="thin">
        <color rgb="FFD6B45B"/>
      </top>
      <bottom style="medium">
        <color rgb="FF7E1D1D"/>
      </bottom>
      <diagonal/>
    </border>
    <border diagonalUp="false" diagonalDown="false">
      <left style="thin">
        <color rgb="FFE7EDF6"/>
      </left>
      <right style="thin">
        <color rgb="FFE7EDF6"/>
      </right>
      <top style="thin">
        <color rgb="FFE7EDF6"/>
      </top>
      <bottom style="thin">
        <color rgb="FFE7EDF6"/>
      </bottom>
      <diagonal/>
    </border>
    <border diagonalUp="false" diagonalDown="false">
      <left style="thick">
        <color rgb="FF811B22"/>
      </left>
      <right style="thick">
        <color rgb="FF811B22"/>
      </right>
      <top style="thick">
        <color rgb="FF811B22"/>
      </top>
      <bottom style="thick">
        <color rgb="FF811B22"/>
      </bottom>
      <diagonal/>
    </border>
    <border diagonalUp="false" diagonalDown="false">
      <left style="thin">
        <color rgb="FF60676B"/>
      </left>
      <right style="thin">
        <color rgb="FF60676B"/>
      </right>
      <top style="thin">
        <color rgb="FF60676B"/>
      </top>
      <bottom style="thin">
        <color rgb="FF60676B"/>
      </bottom>
      <diagonal/>
    </border>
    <border diagonalUp="false" diagonalDown="false">
      <left style="thin">
        <color rgb="FFEAD9A7"/>
      </left>
      <right style="thin">
        <color rgb="FFEAD9A7"/>
      </right>
      <top style="thin">
        <color rgb="FFEAD9A7"/>
      </top>
      <bottom style="thin">
        <color rgb="FFEAD9A7"/>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style="medium">
        <color rgb="FFD6B45B"/>
      </left>
      <right style="medium">
        <color rgb="FFD6B45B"/>
      </right>
      <top style="medium">
        <color rgb="FFD6B45B"/>
      </top>
      <bottom style="medium">
        <color rgb="FFD6B45B"/>
      </bottom>
      <diagonal/>
    </border>
    <border diagonalUp="false" diagonalDown="false">
      <left style="medium">
        <color rgb="FFD6B45B"/>
      </left>
      <right style="thin">
        <color rgb="FFEAD9A7"/>
      </right>
      <top style="medium">
        <color rgb="FFD6B45B"/>
      </top>
      <bottom style="thin">
        <color rgb="FFEAD9A7"/>
      </bottom>
      <diagonal/>
    </border>
    <border diagonalUp="false" diagonalDown="false">
      <left style="thin">
        <color rgb="FFEAD9A7"/>
      </left>
      <right style="medium">
        <color rgb="FFD6B45B"/>
      </right>
      <top style="medium">
        <color rgb="FFD6B45B"/>
      </top>
      <bottom style="thin">
        <color rgb="FFEAD9A7"/>
      </bottom>
      <diagonal/>
    </border>
    <border diagonalUp="false" diagonalDown="false">
      <left style="medium">
        <color rgb="FFD6B45B"/>
      </left>
      <right style="thin">
        <color rgb="FFEAD9A7"/>
      </right>
      <top style="thin">
        <color rgb="FFEAD9A7"/>
      </top>
      <bottom style="thin">
        <color rgb="FFEAD9A7"/>
      </bottom>
      <diagonal/>
    </border>
    <border diagonalUp="false" diagonalDown="false">
      <left style="thin">
        <color rgb="FFEAD9A7"/>
      </left>
      <right style="medium">
        <color rgb="FFD6B45B"/>
      </right>
      <top style="thin">
        <color rgb="FFEAD9A7"/>
      </top>
      <bottom style="thin">
        <color rgb="FFEAD9A7"/>
      </bottom>
      <diagonal/>
    </border>
    <border diagonalUp="false" diagonalDown="false">
      <left style="medium">
        <color rgb="FFD6B45B"/>
      </left>
      <right style="thin">
        <color rgb="FFEAD9A7"/>
      </right>
      <top style="thin">
        <color rgb="FFEAD9A7"/>
      </top>
      <bottom style="medium">
        <color rgb="FFD6B45B"/>
      </bottom>
      <diagonal/>
    </border>
    <border diagonalUp="false" diagonalDown="false">
      <left style="thin">
        <color rgb="FFEAD9A7"/>
      </left>
      <right style="medium">
        <color rgb="FFD6B45B"/>
      </right>
      <top style="thin">
        <color rgb="FFEAD9A7"/>
      </top>
      <bottom style="medium">
        <color rgb="FFD6B45B"/>
      </bottom>
      <diagonal/>
    </border>
    <border diagonalUp="false" diagonalDown="false">
      <left style="thin">
        <color rgb="FFA6A69C"/>
      </left>
      <right style="thin">
        <color rgb="FFA6A69C"/>
      </right>
      <top style="thin">
        <color rgb="FFA6A69C"/>
      </top>
      <bottom style="thin">
        <color rgb="FFA6A69C"/>
      </bottom>
      <diagonal/>
    </border>
    <border diagonalUp="false" diagonalDown="false">
      <left style="thin">
        <color rgb="FFD9E2EC"/>
      </left>
      <right style="thin">
        <color rgb="FFD9E2EC"/>
      </right>
      <top style="thin">
        <color rgb="FFD9E2EC"/>
      </top>
      <bottom style="thin">
        <color rgb="FFD9E2EC"/>
      </bottom>
      <diagonal/>
    </border>
    <border diagonalUp="false" diagonalDown="false">
      <left style="medium">
        <color rgb="FF60676B"/>
      </left>
      <right style="thin">
        <color rgb="FFD1D5DB"/>
      </right>
      <top style="medium">
        <color rgb="FF60676B"/>
      </top>
      <bottom style="thin">
        <color rgb="FFD1D5DB"/>
      </bottom>
      <diagonal/>
    </border>
    <border diagonalUp="false" diagonalDown="false">
      <left style="thin">
        <color rgb="FFD1D5DB"/>
      </left>
      <right style="medium">
        <color rgb="FF60676B"/>
      </right>
      <top style="medium">
        <color rgb="FF60676B"/>
      </top>
      <bottom style="thin">
        <color rgb="FFD1D5DB"/>
      </bottom>
      <diagonal/>
    </border>
    <border diagonalUp="false" diagonalDown="false">
      <left style="medium">
        <color rgb="FF60676B"/>
      </left>
      <right style="thin">
        <color rgb="FFD1D5DB"/>
      </right>
      <top style="thin">
        <color rgb="FFD1D5DB"/>
      </top>
      <bottom style="thin">
        <color rgb="FFD1D5DB"/>
      </bottom>
      <diagonal/>
    </border>
    <border diagonalUp="false" diagonalDown="false">
      <left style="thin">
        <color rgb="FFD1D5DB"/>
      </left>
      <right style="medium">
        <color rgb="FF60676B"/>
      </right>
      <top style="thin">
        <color rgb="FFD1D5DB"/>
      </top>
      <bottom style="thin">
        <color rgb="FFD1D5DB"/>
      </bottom>
      <diagonal/>
    </border>
    <border diagonalUp="false" diagonalDown="false">
      <left style="medium">
        <color rgb="FF60676B"/>
      </left>
      <right style="thin">
        <color rgb="FFD1D5DB"/>
      </right>
      <top style="thin">
        <color rgb="FFD1D5DB"/>
      </top>
      <bottom style="medium">
        <color rgb="FF60676B"/>
      </bottom>
      <diagonal/>
    </border>
    <border diagonalUp="false" diagonalDown="false">
      <left style="thin">
        <color rgb="FFD1D5DB"/>
      </left>
      <right style="medium">
        <color rgb="FF60676B"/>
      </right>
      <top style="thin">
        <color rgb="FFD1D5DB"/>
      </top>
      <bottom style="medium">
        <color rgb="FF60676B"/>
      </bottom>
      <diagonal/>
    </border>
    <border diagonalUp="false" diagonalDown="false">
      <left style="thin">
        <color rgb="FFB0B0B0"/>
      </left>
      <right/>
      <top style="thin">
        <color rgb="FFB0B0B0"/>
      </top>
      <bottom style="thin">
        <color rgb="FFB0B0B0"/>
      </bottom>
      <diagonal/>
    </border>
    <border diagonalUp="false" diagonalDown="false">
      <left style="thin">
        <color rgb="FFB0B0B0"/>
      </left>
      <right/>
      <top style="thin">
        <color rgb="FFB0B0B0"/>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B9C2C8"/>
      </left>
      <right style="thin">
        <color rgb="FFB9C2C8"/>
      </right>
      <top style="thin">
        <color rgb="FFB9C2C8"/>
      </top>
      <bottom style="thin">
        <color rgb="FFB9C2C8"/>
      </bottom>
      <diagonal/>
    </border>
    <border diagonalUp="false" diagonalDown="false">
      <left style="thin">
        <color rgb="FFD1D5DB"/>
      </left>
      <right style="thin">
        <color rgb="FFCBD5E1"/>
      </right>
      <top style="thin">
        <color rgb="FFD1D5DB"/>
      </top>
      <bottom style="thin">
        <color rgb="FFD1D5DB"/>
      </bottom>
      <diagonal/>
    </border>
    <border diagonalUp="false" diagonalDown="false">
      <left style="thin">
        <color rgb="FFCBD5E1"/>
      </left>
      <right style="thin">
        <color rgb="FFCBD5E1"/>
      </right>
      <top style="thin">
        <color rgb="FFD1D5DB"/>
      </top>
      <bottom style="thin">
        <color rgb="FFD1D5DB"/>
      </bottom>
      <diagonal/>
    </border>
    <border diagonalUp="false" diagonalDown="false">
      <left style="thin">
        <color rgb="FFCBD5E1"/>
      </left>
      <right style="thin">
        <color rgb="FFD1D5DB"/>
      </right>
      <top style="thin">
        <color rgb="FFD1D5DB"/>
      </top>
      <bottom style="thin">
        <color rgb="FFD1D5DB"/>
      </bottom>
      <diagonal/>
    </border>
    <border diagonalUp="false" diagonalDown="false">
      <left style="thin">
        <color rgb="FFB9C2C8"/>
      </left>
      <right style="thin">
        <color rgb="FFB9C2C8"/>
      </right>
      <top style="thin">
        <color rgb="FFD1D5DB"/>
      </top>
      <bottom style="thin">
        <color rgb="FFD1D5DB"/>
      </bottom>
      <diagonal/>
    </border>
    <border diagonalUp="false" diagonalDown="false">
      <left style="thin">
        <color rgb="FFB9C2C8"/>
      </left>
      <right style="thin">
        <color rgb="FFD1D5DB"/>
      </right>
      <top style="thin">
        <color rgb="FFD1D5DB"/>
      </top>
      <bottom style="thin">
        <color rgb="FFD1D5DB"/>
      </bottom>
      <diagonal/>
    </border>
    <border diagonalUp="false" diagonalDown="false">
      <left style="thin">
        <color rgb="FFD1D5DB"/>
      </left>
      <right style="thin">
        <color rgb="FFD9E2EC"/>
      </right>
      <top style="thin">
        <color rgb="FFD1D5DB"/>
      </top>
      <bottom style="thin">
        <color rgb="FFD1D5DB"/>
      </bottom>
      <diagonal/>
    </border>
    <border diagonalUp="false" diagonalDown="false">
      <left style="thin">
        <color rgb="FF811B22"/>
      </left>
      <right style="thin">
        <color rgb="FF811B22"/>
      </right>
      <top style="thin">
        <color rgb="FF811B22"/>
      </top>
      <bottom style="thin">
        <color rgb="FF811B22"/>
      </bottom>
      <diagonal/>
    </border>
    <border diagonalUp="false" diagonalDown="false">
      <left style="thin">
        <color rgb="FF811B22"/>
      </left>
      <right/>
      <top style="thin">
        <color rgb="FF811B22"/>
      </top>
      <bottom style="thin">
        <color rgb="FF811B22"/>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medium">
        <color rgb="FF303B4E"/>
      </left>
      <right style="thin">
        <color rgb="FFD1D5DB"/>
      </right>
      <top style="medium">
        <color rgb="FF303B4E"/>
      </top>
      <bottom style="thin">
        <color rgb="FFD1D5DB"/>
      </bottom>
      <diagonal/>
    </border>
    <border diagonalUp="false" diagonalDown="false">
      <left style="thin">
        <color rgb="FFD1D5DB"/>
      </left>
      <right style="thin">
        <color rgb="FFD1D5DB"/>
      </right>
      <top style="medium">
        <color rgb="FF303B4E"/>
      </top>
      <bottom style="thin">
        <color rgb="FFD1D5DB"/>
      </bottom>
      <diagonal/>
    </border>
    <border diagonalUp="false" diagonalDown="false">
      <left style="thin">
        <color rgb="FFD1D5DB"/>
      </left>
      <right style="medium">
        <color rgb="FF303B4E"/>
      </right>
      <top style="medium">
        <color rgb="FF303B4E"/>
      </top>
      <bottom style="thin">
        <color rgb="FFD1D5DB"/>
      </bottom>
      <diagonal/>
    </border>
    <border diagonalUp="false" diagonalDown="false">
      <left style="medium">
        <color rgb="FF303B4E"/>
      </left>
      <right style="thin">
        <color rgb="FFD1D5DB"/>
      </right>
      <top style="thin">
        <color rgb="FFD1D5DB"/>
      </top>
      <bottom style="thin">
        <color rgb="FFD1D5DB"/>
      </bottom>
      <diagonal/>
    </border>
    <border diagonalUp="false" diagonalDown="false">
      <left style="thin">
        <color rgb="FFD1D5DB"/>
      </left>
      <right style="medium">
        <color rgb="FF303B4E"/>
      </right>
      <top style="thin">
        <color rgb="FFD1D5DB"/>
      </top>
      <bottom style="thin">
        <color rgb="FFD1D5DB"/>
      </bottom>
      <diagonal/>
    </border>
    <border diagonalUp="false" diagonalDown="false">
      <left style="medium">
        <color rgb="FF303B4E"/>
      </left>
      <right style="thin">
        <color rgb="FFD1D5DB"/>
      </right>
      <top style="thin">
        <color rgb="FFD1D5DB"/>
      </top>
      <bottom style="medium">
        <color rgb="FF303B4E"/>
      </bottom>
      <diagonal/>
    </border>
    <border diagonalUp="false" diagonalDown="false">
      <left style="thin">
        <color rgb="FFD1D5DB"/>
      </left>
      <right style="thin">
        <color rgb="FFD1D5DB"/>
      </right>
      <top style="thin">
        <color rgb="FFD1D5DB"/>
      </top>
      <bottom style="medium">
        <color rgb="FF303B4E"/>
      </bottom>
      <diagonal/>
    </border>
    <border diagonalUp="false" diagonalDown="false">
      <left style="thin">
        <color rgb="FFD1D5DB"/>
      </left>
      <right style="medium">
        <color rgb="FF303B4E"/>
      </right>
      <top style="thin">
        <color rgb="FFD1D5DB"/>
      </top>
      <bottom style="medium">
        <color rgb="FF303B4E"/>
      </bottom>
      <diagonal/>
    </border>
    <border diagonalUp="false" diagonalDown="false">
      <left style="medium">
        <color rgb="FF60676B"/>
      </left>
      <right style="thin">
        <color rgb="FFB9C2C8"/>
      </right>
      <top style="medium">
        <color rgb="FF60676B"/>
      </top>
      <bottom style="thin">
        <color rgb="FFB9C2C8"/>
      </bottom>
      <diagonal/>
    </border>
    <border diagonalUp="false" diagonalDown="false">
      <left style="thin">
        <color rgb="FFB9C2C8"/>
      </left>
      <right style="thin">
        <color rgb="FFB9C2C8"/>
      </right>
      <top style="medium">
        <color rgb="FF60676B"/>
      </top>
      <bottom style="thin">
        <color rgb="FFB9C2C8"/>
      </bottom>
      <diagonal/>
    </border>
    <border diagonalUp="false" diagonalDown="false">
      <left style="thin">
        <color rgb="FFB9C2C8"/>
      </left>
      <right style="medium">
        <color rgb="FF60676B"/>
      </right>
      <top style="medium">
        <color rgb="FF60676B"/>
      </top>
      <bottom style="thin">
        <color rgb="FFB9C2C8"/>
      </bottom>
      <diagonal/>
    </border>
    <border diagonalUp="false" diagonalDown="false">
      <left style="medium">
        <color rgb="FF60676B"/>
      </left>
      <right style="thin">
        <color rgb="FFD6B45B"/>
      </right>
      <top style="medium">
        <color rgb="FF60676B"/>
      </top>
      <bottom style="thin">
        <color rgb="FFD6B45B"/>
      </bottom>
      <diagonal/>
    </border>
    <border diagonalUp="false" diagonalDown="false">
      <left style="thin">
        <color rgb="FFD6B45B"/>
      </left>
      <right style="thin">
        <color rgb="FFD6B45B"/>
      </right>
      <top style="medium">
        <color rgb="FF60676B"/>
      </top>
      <bottom style="thin">
        <color rgb="FFD6B45B"/>
      </bottom>
      <diagonal/>
    </border>
    <border diagonalUp="false" diagonalDown="false">
      <left style="thin">
        <color rgb="FFD6B45B"/>
      </left>
      <right style="medium">
        <color rgb="FF60676B"/>
      </right>
      <top style="medium">
        <color rgb="FF60676B"/>
      </top>
      <bottom style="thin">
        <color rgb="FFD6B45B"/>
      </bottom>
      <diagonal/>
    </border>
    <border diagonalUp="false" diagonalDown="false">
      <left style="medium">
        <color rgb="FF60676B"/>
      </left>
      <right style="thin">
        <color rgb="FFB9C2C8"/>
      </right>
      <top style="thin">
        <color rgb="FFB9C2C8"/>
      </top>
      <bottom style="thin">
        <color rgb="FFB9C2C8"/>
      </bottom>
      <diagonal/>
    </border>
    <border diagonalUp="false" diagonalDown="false">
      <left style="thin">
        <color rgb="FFB9C2C8"/>
      </left>
      <right style="medium">
        <color rgb="FF60676B"/>
      </right>
      <top style="thin">
        <color rgb="FFB9C2C8"/>
      </top>
      <bottom style="thin">
        <color rgb="FFB9C2C8"/>
      </bottom>
      <diagonal/>
    </border>
    <border diagonalUp="false" diagonalDown="false">
      <left style="medium">
        <color rgb="FF60676B"/>
      </left>
      <right style="thin">
        <color rgb="FFD6B45B"/>
      </right>
      <top style="thin">
        <color rgb="FFD6B45B"/>
      </top>
      <bottom style="thin">
        <color rgb="FFD6B45B"/>
      </bottom>
      <diagonal/>
    </border>
    <border diagonalUp="false" diagonalDown="false">
      <left style="thin">
        <color rgb="FFD6B45B"/>
      </left>
      <right style="medium">
        <color rgb="FF60676B"/>
      </right>
      <top style="thin">
        <color rgb="FFD6B45B"/>
      </top>
      <bottom style="thin">
        <color rgb="FFD6B45B"/>
      </bottom>
      <diagonal/>
    </border>
    <border diagonalUp="false" diagonalDown="false">
      <left style="medium">
        <color rgb="FF60676B"/>
      </left>
      <right style="thin">
        <color rgb="FFB9C2C8"/>
      </right>
      <top style="thin">
        <color rgb="FFB9C2C8"/>
      </top>
      <bottom style="medium">
        <color rgb="FF60676B"/>
      </bottom>
      <diagonal/>
    </border>
    <border diagonalUp="false" diagonalDown="false">
      <left style="thin">
        <color rgb="FFB9C2C8"/>
      </left>
      <right style="thin">
        <color rgb="FFB9C2C8"/>
      </right>
      <top style="thin">
        <color rgb="FFB9C2C8"/>
      </top>
      <bottom style="medium">
        <color rgb="FF60676B"/>
      </bottom>
      <diagonal/>
    </border>
    <border diagonalUp="false" diagonalDown="false">
      <left style="thin">
        <color rgb="FFB9C2C8"/>
      </left>
      <right style="medium">
        <color rgb="FF60676B"/>
      </right>
      <top style="thin">
        <color rgb="FFB9C2C8"/>
      </top>
      <bottom style="medium">
        <color rgb="FF60676B"/>
      </bottom>
      <diagonal/>
    </border>
    <border diagonalUp="false" diagonalDown="false">
      <left style="medium">
        <color rgb="FF60676B"/>
      </left>
      <right style="thin">
        <color rgb="FFD6B45B"/>
      </right>
      <top style="thin">
        <color rgb="FFD6B45B"/>
      </top>
      <bottom style="medium">
        <color rgb="FF60676B"/>
      </bottom>
      <diagonal/>
    </border>
    <border diagonalUp="false" diagonalDown="false">
      <left style="thin">
        <color rgb="FFD6B45B"/>
      </left>
      <right style="thin">
        <color rgb="FFD6B45B"/>
      </right>
      <top style="thin">
        <color rgb="FFD6B45B"/>
      </top>
      <bottom style="medium">
        <color rgb="FF60676B"/>
      </bottom>
      <diagonal/>
    </border>
    <border diagonalUp="false" diagonalDown="false">
      <left style="thin">
        <color rgb="FFD6B45B"/>
      </left>
      <right style="medium">
        <color rgb="FF60676B"/>
      </right>
      <top style="thin">
        <color rgb="FFD6B45B"/>
      </top>
      <bottom style="medium">
        <color rgb="FF60676B"/>
      </bottom>
      <diagonal/>
    </border>
    <border diagonalUp="false" diagonalDown="false">
      <left style="medium">
        <color rgb="FF1B4292"/>
      </left>
      <right style="thin">
        <color rgb="FFD9EAF7"/>
      </right>
      <top style="medium">
        <color rgb="FF1B4292"/>
      </top>
      <bottom style="thin">
        <color rgb="FFD9EAF7"/>
      </bottom>
      <diagonal/>
    </border>
    <border diagonalUp="false" diagonalDown="false">
      <left style="thin">
        <color rgb="FFD9EAF7"/>
      </left>
      <right style="thin">
        <color rgb="FFD9EAF7"/>
      </right>
      <top style="medium">
        <color rgb="FF1B4292"/>
      </top>
      <bottom style="thin">
        <color rgb="FFD9EAF7"/>
      </bottom>
      <diagonal/>
    </border>
    <border diagonalUp="false" diagonalDown="false">
      <left style="thin">
        <color rgb="FFD9EAF7"/>
      </left>
      <right style="medium">
        <color rgb="FF1B4292"/>
      </right>
      <top style="medium">
        <color rgb="FF1B4292"/>
      </top>
      <bottom style="thin">
        <color rgb="FFD9EAF7"/>
      </bottom>
      <diagonal/>
    </border>
    <border diagonalUp="false" diagonalDown="false">
      <left style="medium">
        <color rgb="FF1B4292"/>
      </left>
      <right style="thin">
        <color rgb="FFD9EAF7"/>
      </right>
      <top style="thin">
        <color rgb="FFD9EAF7"/>
      </top>
      <bottom style="thin">
        <color rgb="FFD9EAF7"/>
      </bottom>
      <diagonal/>
    </border>
    <border diagonalUp="false" diagonalDown="false">
      <left style="thin">
        <color rgb="FFD9EAF7"/>
      </left>
      <right style="thin">
        <color rgb="FFD9EAF7"/>
      </right>
      <top style="thin">
        <color rgb="FFD9EAF7"/>
      </top>
      <bottom style="thin">
        <color rgb="FFD9EAF7"/>
      </bottom>
      <diagonal/>
    </border>
    <border diagonalUp="false" diagonalDown="false">
      <left style="thin">
        <color rgb="FFD9EAF7"/>
      </left>
      <right style="medium">
        <color rgb="FF1B4292"/>
      </right>
      <top style="thin">
        <color rgb="FFD9EAF7"/>
      </top>
      <bottom style="thin">
        <color rgb="FFD9EAF7"/>
      </bottom>
      <diagonal/>
    </border>
    <border diagonalUp="false" diagonalDown="false">
      <left style="medium">
        <color rgb="FF1B4292"/>
      </left>
      <right style="thin">
        <color rgb="FFD9EAF7"/>
      </right>
      <top style="thin">
        <color rgb="FFD9EAF7"/>
      </top>
      <bottom style="medium">
        <color rgb="FF1B4292"/>
      </bottom>
      <diagonal/>
    </border>
    <border diagonalUp="false" diagonalDown="false">
      <left style="thin">
        <color rgb="FFD9EAF7"/>
      </left>
      <right style="thin">
        <color rgb="FFD9EAF7"/>
      </right>
      <top style="thin">
        <color rgb="FFD9EAF7"/>
      </top>
      <bottom style="medium">
        <color rgb="FF1B4292"/>
      </bottom>
      <diagonal/>
    </border>
    <border diagonalUp="false" diagonalDown="false">
      <left style="thin">
        <color rgb="FFD9EAF7"/>
      </left>
      <right style="medium">
        <color rgb="FF1B4292"/>
      </right>
      <top style="thin">
        <color rgb="FFD9EAF7"/>
      </top>
      <bottom style="medium">
        <color rgb="FF1B429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5" fillId="5" borderId="0" xfId="0" applyFont="true" applyBorder="true" applyAlignment="true" applyProtection="false">
      <alignment horizontal="left" vertical="center" textRotation="0" wrapText="false" indent="1" shrinkToFit="false"/>
      <protection locked="true" hidden="false"/>
    </xf>
    <xf numFmtId="164" fontId="5" fillId="6" borderId="0" xfId="0" applyFont="true" applyBorder="true" applyAlignment="true" applyProtection="false">
      <alignment horizontal="left" vertical="center" textRotation="0" wrapText="false" indent="1" shrinkToFit="false"/>
      <protection locked="true" hidden="false"/>
    </xf>
    <xf numFmtId="164" fontId="5" fillId="7" borderId="0" xfId="0" applyFont="true" applyBorder="true" applyAlignment="true" applyProtection="false">
      <alignment horizontal="left" vertical="center" textRotation="0" wrapText="false" indent="1" shrinkToFit="false"/>
      <protection locked="true" hidden="false"/>
    </xf>
    <xf numFmtId="164" fontId="5" fillId="8" borderId="0" xfId="0" applyFont="true" applyBorder="true" applyAlignment="true" applyProtection="false">
      <alignment horizontal="left" vertical="center" textRotation="0" wrapText="false" indent="1" shrinkToFit="false"/>
      <protection locked="true" hidden="false"/>
    </xf>
    <xf numFmtId="164" fontId="5" fillId="9" borderId="0" xfId="0" applyFont="true" applyBorder="true" applyAlignment="true" applyProtection="false">
      <alignment horizontal="left" vertical="center" textRotation="0" wrapText="false" indent="1" shrinkToFit="false"/>
      <protection locked="true" hidden="false"/>
    </xf>
    <xf numFmtId="164" fontId="7" fillId="10" borderId="2" xfId="0" applyFont="true" applyBorder="true" applyAlignment="true" applyProtection="false">
      <alignment horizontal="center" vertical="center" textRotation="0" wrapText="false" indent="0" shrinkToFit="tru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11" borderId="3" xfId="0" applyFont="true" applyBorder="true" applyAlignment="true" applyProtection="false">
      <alignment horizontal="center" vertical="center" textRotation="0" wrapText="false" indent="0" shrinkToFit="true"/>
      <protection locked="true" hidden="false"/>
    </xf>
    <xf numFmtId="164" fontId="10" fillId="11" borderId="3" xfId="0" applyFont="true" applyBorder="true" applyAlignment="true" applyProtection="false">
      <alignment horizontal="center" vertical="center" textRotation="0" wrapText="false" indent="0" shrinkToFit="true"/>
      <protection locked="true" hidden="false"/>
    </xf>
    <xf numFmtId="164" fontId="11" fillId="11" borderId="3" xfId="0" applyFont="true" applyBorder="true" applyAlignment="true" applyProtection="false">
      <alignment horizontal="center" vertical="center" textRotation="0" wrapText="false" indent="0" shrinkToFit="true"/>
      <protection locked="true" hidden="false"/>
    </xf>
    <xf numFmtId="164" fontId="12" fillId="11" borderId="3" xfId="0" applyFont="true" applyBorder="true" applyAlignment="true" applyProtection="false">
      <alignment horizontal="center" vertical="center" textRotation="0" wrapText="false" indent="0" shrinkToFit="true"/>
      <protection locked="true" hidden="false"/>
    </xf>
    <xf numFmtId="164" fontId="13" fillId="11" borderId="4" xfId="0" applyFont="true" applyBorder="true" applyAlignment="true" applyProtection="false">
      <alignment horizontal="center" vertical="center" textRotation="0" wrapText="false" indent="0" shrinkToFit="true"/>
      <protection locked="true" hidden="false"/>
    </xf>
    <xf numFmtId="164" fontId="14" fillId="11" borderId="4" xfId="0" applyFont="true" applyBorder="true" applyAlignment="true" applyProtection="false">
      <alignment horizontal="center" vertical="center" textRotation="0" wrapText="false" indent="0" shrinkToFit="true"/>
      <protection locked="true" hidden="false"/>
    </xf>
    <xf numFmtId="164" fontId="12" fillId="11" borderId="4" xfId="0" applyFont="true" applyBorder="true" applyAlignment="true" applyProtection="false">
      <alignment horizontal="center" vertical="center" textRotation="0" wrapText="false" indent="0" shrinkToFit="true"/>
      <protection locked="true" hidden="false"/>
    </xf>
    <xf numFmtId="164" fontId="15" fillId="12" borderId="4" xfId="0" applyFont="true" applyBorder="true" applyAlignment="true" applyProtection="false">
      <alignment horizontal="center" vertical="center" textRotation="0" wrapText="false" indent="0" shrinkToFit="true"/>
      <protection locked="true" hidden="false"/>
    </xf>
    <xf numFmtId="164" fontId="12" fillId="13" borderId="3" xfId="0" applyFont="true" applyBorder="true" applyAlignment="true" applyProtection="false">
      <alignment horizontal="left" vertical="center" textRotation="0" wrapText="false" indent="0" shrinkToFit="true"/>
      <protection locked="true" hidden="false"/>
    </xf>
    <xf numFmtId="164" fontId="16" fillId="13" borderId="4" xfId="0" applyFont="true" applyBorder="true" applyAlignment="true" applyProtection="false">
      <alignment horizontal="left" vertical="center" textRotation="0" wrapText="true" indent="0" shrinkToFit="false"/>
      <protection locked="true" hidden="false"/>
    </xf>
    <xf numFmtId="164" fontId="12" fillId="13" borderId="4" xfId="0" applyFont="true" applyBorder="true" applyAlignment="true" applyProtection="false">
      <alignment horizontal="left" vertical="center" textRotation="0" wrapText="false" indent="0" shrinkToFit="true"/>
      <protection locked="true" hidden="false"/>
    </xf>
    <xf numFmtId="165" fontId="16" fillId="13" borderId="5" xfId="0" applyFont="true" applyBorder="true" applyAlignment="true" applyProtection="false">
      <alignment horizontal="center" vertical="center" textRotation="0" wrapText="false" indent="0" shrinkToFit="true"/>
      <protection locked="true" hidden="false"/>
    </xf>
    <xf numFmtId="164" fontId="16" fillId="13" borderId="5" xfId="0" applyFont="true" applyBorder="true" applyAlignment="true" applyProtection="false">
      <alignment horizontal="center" vertical="center" textRotation="0" wrapText="true" indent="0" shrinkToFit="false"/>
      <protection locked="true" hidden="false"/>
    </xf>
    <xf numFmtId="166" fontId="16" fillId="13" borderId="5" xfId="0" applyFont="true" applyBorder="true" applyAlignment="true" applyProtection="false">
      <alignment horizontal="center" vertical="center" textRotation="0" wrapText="true" indent="0" shrinkToFit="false"/>
      <protection locked="true" hidden="false"/>
    </xf>
    <xf numFmtId="164" fontId="16" fillId="4" borderId="3" xfId="0" applyFont="true" applyBorder="true" applyAlignment="true" applyProtection="false">
      <alignment horizontal="center" vertical="center" textRotation="0" wrapText="false" indent="0" shrinkToFit="true"/>
      <protection locked="true" hidden="false"/>
    </xf>
    <xf numFmtId="164" fontId="16" fillId="4" borderId="4" xfId="0" applyFont="true" applyBorder="true" applyAlignment="true" applyProtection="false">
      <alignment horizontal="center" vertical="center" textRotation="0" wrapText="false" indent="0" shrinkToFit="true"/>
      <protection locked="true" hidden="false"/>
    </xf>
    <xf numFmtId="164" fontId="16" fillId="4" borderId="5" xfId="0" applyFont="true" applyBorder="true" applyAlignment="true" applyProtection="false">
      <alignment horizontal="center" vertical="center" textRotation="0" wrapText="false" indent="0" shrinkToFit="true"/>
      <protection locked="true" hidden="false"/>
    </xf>
    <xf numFmtId="164" fontId="17" fillId="3" borderId="3" xfId="0" applyFont="true" applyBorder="true" applyAlignment="true" applyProtection="false">
      <alignment horizontal="center" vertical="center" textRotation="0" wrapText="false" indent="0" shrinkToFit="true"/>
      <protection locked="true" hidden="false"/>
    </xf>
    <xf numFmtId="164" fontId="17" fillId="10" borderId="4" xfId="0" applyFont="true" applyBorder="true" applyAlignment="true" applyProtection="false">
      <alignment horizontal="center" vertical="center" textRotation="0" wrapText="false" indent="0" shrinkToFit="true"/>
      <protection locked="true" hidden="false"/>
    </xf>
    <xf numFmtId="164" fontId="17" fillId="14" borderId="4" xfId="0" applyFont="true" applyBorder="true" applyAlignment="true" applyProtection="false">
      <alignment horizontal="center" vertical="center" textRotation="0" wrapText="false" indent="0" shrinkToFit="true"/>
      <protection locked="true" hidden="false"/>
    </xf>
    <xf numFmtId="167" fontId="18" fillId="15" borderId="3" xfId="0" applyFont="true" applyBorder="true" applyAlignment="true" applyProtection="false">
      <alignment horizontal="center" vertical="center" textRotation="0" wrapText="false" indent="0" shrinkToFit="true"/>
      <protection locked="true" hidden="false"/>
    </xf>
    <xf numFmtId="164" fontId="18" fillId="15" borderId="4" xfId="0" applyFont="true" applyBorder="true" applyAlignment="true" applyProtection="false">
      <alignment horizontal="center" vertical="center" textRotation="0" wrapText="false" indent="0" shrinkToFit="true"/>
      <protection locked="true" hidden="false"/>
    </xf>
    <xf numFmtId="167" fontId="18" fillId="15" borderId="4" xfId="0" applyFont="true" applyBorder="true" applyAlignment="true" applyProtection="false">
      <alignment horizontal="center" vertical="center" textRotation="0" wrapText="false" indent="0" shrinkToFit="true"/>
      <protection locked="true" hidden="false"/>
    </xf>
    <xf numFmtId="166" fontId="18" fillId="15" borderId="4" xfId="0" applyFont="true" applyBorder="true" applyAlignment="true" applyProtection="false">
      <alignment horizontal="center" vertical="center" textRotation="0" wrapText="false" indent="0" shrinkToFit="true"/>
      <protection locked="true" hidden="false"/>
    </xf>
    <xf numFmtId="168" fontId="18" fillId="15" borderId="4" xfId="0" applyFont="true" applyBorder="true" applyAlignment="true" applyProtection="false">
      <alignment horizontal="center" vertical="center" textRotation="0" wrapText="false" indent="0" shrinkToFit="true"/>
      <protection locked="true" hidden="false"/>
    </xf>
    <xf numFmtId="164" fontId="18" fillId="15" borderId="5" xfId="0" applyFont="true" applyBorder="true" applyAlignment="true" applyProtection="false">
      <alignment horizontal="center" vertical="center" textRotation="0" wrapText="false" indent="0" shrinkToFit="true"/>
      <protection locked="true" hidden="false"/>
    </xf>
    <xf numFmtId="167" fontId="19" fillId="16" borderId="3" xfId="0" applyFont="true" applyBorder="true" applyAlignment="true" applyProtection="false">
      <alignment horizontal="left" vertical="center" textRotation="0" wrapText="false" indent="0" shrinkToFit="true"/>
      <protection locked="true" hidden="false"/>
    </xf>
    <xf numFmtId="167" fontId="20" fillId="16" borderId="4" xfId="0" applyFont="true" applyBorder="true" applyAlignment="true" applyProtection="false">
      <alignment horizontal="center" vertical="center" textRotation="0" wrapText="false" indent="0" shrinkToFit="true"/>
      <protection locked="true" hidden="false"/>
    </xf>
    <xf numFmtId="166" fontId="19" fillId="16" borderId="4" xfId="0" applyFont="true" applyBorder="true" applyAlignment="true" applyProtection="false">
      <alignment horizontal="center" vertical="center" textRotation="0" wrapText="false" indent="0" shrinkToFit="true"/>
      <protection locked="true" hidden="false"/>
    </xf>
    <xf numFmtId="168" fontId="20" fillId="16" borderId="4" xfId="0" applyFont="true" applyBorder="true" applyAlignment="true" applyProtection="false">
      <alignment horizontal="center" vertical="center" textRotation="0" wrapText="false" indent="0" shrinkToFit="true"/>
      <protection locked="true" hidden="false"/>
    </xf>
    <xf numFmtId="164" fontId="20" fillId="16" borderId="4" xfId="0" applyFont="true" applyBorder="true" applyAlignment="true" applyProtection="false">
      <alignment horizontal="center" vertical="center" textRotation="0" wrapText="false" indent="0" shrinkToFit="true"/>
      <protection locked="true" hidden="false"/>
    </xf>
    <xf numFmtId="164" fontId="20" fillId="16" borderId="5" xfId="0" applyFont="true" applyBorder="true" applyAlignment="true" applyProtection="false">
      <alignment horizontal="center" vertical="center" textRotation="0" wrapText="false" indent="0" shrinkToFit="true"/>
      <protection locked="true" hidden="false"/>
    </xf>
    <xf numFmtId="164" fontId="19" fillId="16" borderId="3" xfId="0" applyFont="true" applyBorder="true" applyAlignment="true" applyProtection="false">
      <alignment horizontal="left" vertical="center" textRotation="0" wrapText="false" indent="0" shrinkToFit="true"/>
      <protection locked="true" hidden="false"/>
    </xf>
    <xf numFmtId="164" fontId="21" fillId="17" borderId="3" xfId="0" applyFont="true" applyBorder="true" applyAlignment="true" applyProtection="false">
      <alignment horizontal="center" vertical="center" textRotation="0" wrapText="false" indent="0" shrinkToFit="true"/>
      <protection locked="true" hidden="false"/>
    </xf>
    <xf numFmtId="164" fontId="22" fillId="4" borderId="4" xfId="0" applyFont="true" applyBorder="true" applyAlignment="true" applyProtection="false">
      <alignment horizontal="center" vertical="center" textRotation="0" wrapText="false" indent="0" shrinkToFit="true"/>
      <protection locked="true" hidden="false"/>
    </xf>
    <xf numFmtId="164" fontId="12" fillId="4" borderId="4" xfId="0" applyFont="true" applyBorder="true" applyAlignment="true" applyProtection="false">
      <alignment horizontal="center" vertical="center" textRotation="0" wrapText="false" indent="0" shrinkToFit="true"/>
      <protection locked="true" hidden="false"/>
    </xf>
    <xf numFmtId="166" fontId="22" fillId="4" borderId="4" xfId="0" applyFont="true" applyBorder="true" applyAlignment="true" applyProtection="false">
      <alignment horizontal="center" vertical="center" textRotation="0" wrapText="false" indent="0" shrinkToFit="true"/>
      <protection locked="true" hidden="false"/>
    </xf>
    <xf numFmtId="168" fontId="21" fillId="18" borderId="4" xfId="0" applyFont="true" applyBorder="true" applyAlignment="true" applyProtection="false">
      <alignment horizontal="center" vertical="center" textRotation="0" wrapText="false" indent="0" shrinkToFit="true"/>
      <protection locked="true" hidden="false"/>
    </xf>
    <xf numFmtId="164" fontId="21" fillId="14" borderId="4" xfId="0" applyFont="true" applyBorder="true" applyAlignment="true" applyProtection="false">
      <alignment horizontal="center" vertical="center" textRotation="0" wrapText="false" indent="0" shrinkToFit="true"/>
      <protection locked="true" hidden="false"/>
    </xf>
    <xf numFmtId="164" fontId="21" fillId="18" borderId="5" xfId="0" applyFont="true" applyBorder="true" applyAlignment="true" applyProtection="false">
      <alignment horizontal="center" vertical="center" textRotation="0" wrapText="false" indent="0" shrinkToFit="true"/>
      <protection locked="true" hidden="false"/>
    </xf>
    <xf numFmtId="164" fontId="17" fillId="8" borderId="3" xfId="0" applyFont="true" applyBorder="true" applyAlignment="true" applyProtection="false">
      <alignment horizontal="center" vertical="center" textRotation="0" wrapText="false" indent="0" shrinkToFit="true"/>
      <protection locked="true" hidden="false"/>
    </xf>
    <xf numFmtId="164" fontId="23" fillId="11" borderId="4" xfId="0" applyFont="true" applyBorder="true" applyAlignment="true" applyProtection="false">
      <alignment horizontal="center" vertical="center" textRotation="0" wrapText="false" indent="0" shrinkToFit="true"/>
      <protection locked="true" hidden="false"/>
    </xf>
    <xf numFmtId="168" fontId="17" fillId="8" borderId="4" xfId="0" applyFont="true" applyBorder="true" applyAlignment="true" applyProtection="false">
      <alignment horizontal="center" vertical="center" textRotation="0" wrapText="false" indent="0" shrinkToFit="true"/>
      <protection locked="true" hidden="false"/>
    </xf>
    <xf numFmtId="168" fontId="24" fillId="11" borderId="4" xfId="0" applyFont="true" applyBorder="true" applyAlignment="true" applyProtection="false">
      <alignment horizontal="center" vertical="center" textRotation="0" wrapText="false" indent="0" shrinkToFit="true"/>
      <protection locked="true" hidden="false"/>
    </xf>
    <xf numFmtId="166" fontId="12" fillId="19" borderId="4" xfId="0" applyFont="true" applyBorder="true" applyAlignment="true" applyProtection="false">
      <alignment horizontal="center" vertical="center" textRotation="0" wrapText="false" indent="0" shrinkToFit="true"/>
      <protection locked="true" hidden="false"/>
    </xf>
    <xf numFmtId="164" fontId="17" fillId="18" borderId="4" xfId="0" applyFont="true" applyBorder="true" applyAlignment="true" applyProtection="false">
      <alignment horizontal="center" vertical="center" textRotation="0" wrapText="false" indent="0" shrinkToFit="true"/>
      <protection locked="true" hidden="false"/>
    </xf>
    <xf numFmtId="164" fontId="25" fillId="19" borderId="3" xfId="0" applyFont="true" applyBorder="true" applyAlignment="true" applyProtection="false">
      <alignment horizontal="left" vertical="center" textRotation="0" wrapText="false" indent="0" shrinkToFit="true"/>
      <protection locked="true" hidden="false"/>
    </xf>
    <xf numFmtId="164" fontId="16" fillId="19" borderId="4" xfId="0" applyFont="true" applyBorder="true" applyAlignment="true" applyProtection="false">
      <alignment horizontal="center" vertical="center" textRotation="0" wrapText="false" indent="0" shrinkToFit="true"/>
      <protection locked="true" hidden="false"/>
    </xf>
    <xf numFmtId="164" fontId="18" fillId="19" borderId="4" xfId="0" applyFont="true" applyBorder="true" applyAlignment="true" applyProtection="false">
      <alignment horizontal="center" vertical="center" textRotation="0" wrapText="false" indent="0" shrinkToFit="true"/>
      <protection locked="true" hidden="false"/>
    </xf>
    <xf numFmtId="164" fontId="26" fillId="19" borderId="4" xfId="0" applyFont="true" applyBorder="true" applyAlignment="true" applyProtection="false">
      <alignment horizontal="center" vertical="center" textRotation="0" wrapText="true" indent="0" shrinkToFit="true"/>
      <protection locked="true" hidden="false"/>
    </xf>
    <xf numFmtId="168" fontId="25" fillId="20" borderId="4" xfId="0" applyFont="true" applyBorder="true" applyAlignment="true" applyProtection="false">
      <alignment horizontal="left" vertical="center" textRotation="0" wrapText="false" indent="0" shrinkToFit="true"/>
      <protection locked="true" hidden="false"/>
    </xf>
    <xf numFmtId="164" fontId="16" fillId="20" borderId="4" xfId="0" applyFont="true" applyBorder="true" applyAlignment="true" applyProtection="false">
      <alignment horizontal="center" vertical="center" textRotation="0" wrapText="false" indent="0" shrinkToFit="true"/>
      <protection locked="true" hidden="false"/>
    </xf>
    <xf numFmtId="164" fontId="18" fillId="20" borderId="5" xfId="0" applyFont="true" applyBorder="true" applyAlignment="true" applyProtection="false">
      <alignment horizontal="center" vertical="center" textRotation="0" wrapText="false" indent="0" shrinkToFit="true"/>
      <protection locked="true" hidden="false"/>
    </xf>
    <xf numFmtId="164" fontId="25" fillId="20" borderId="4" xfId="0" applyFont="true" applyBorder="true" applyAlignment="true" applyProtection="false">
      <alignment horizontal="left" vertical="center" textRotation="0" wrapText="false" indent="0" shrinkToFit="true"/>
      <protection locked="true" hidden="false"/>
    </xf>
    <xf numFmtId="164" fontId="22" fillId="21" borderId="3" xfId="0" applyFont="true" applyBorder="true" applyAlignment="true" applyProtection="false">
      <alignment horizontal="center" vertical="center" textRotation="0" wrapText="false" indent="0" shrinkToFit="true"/>
      <protection locked="true" hidden="false"/>
    </xf>
    <xf numFmtId="164" fontId="27" fillId="22" borderId="3" xfId="0" applyFont="true" applyBorder="true" applyAlignment="true" applyProtection="false">
      <alignment horizontal="center" vertical="center" textRotation="0" wrapText="false" indent="0" shrinkToFit="true"/>
      <protection locked="true" hidden="false"/>
    </xf>
    <xf numFmtId="164" fontId="27" fillId="22" borderId="4" xfId="0" applyFont="true" applyBorder="true" applyAlignment="true" applyProtection="false">
      <alignment horizontal="center" vertical="center" textRotation="0" wrapText="false" indent="0" shrinkToFit="true"/>
      <protection locked="true" hidden="false"/>
    </xf>
    <xf numFmtId="164" fontId="27" fillId="22" borderId="5" xfId="0" applyFont="true" applyBorder="true" applyAlignment="true" applyProtection="false">
      <alignment horizontal="center" vertical="center" textRotation="0" wrapText="false" indent="0" shrinkToFit="true"/>
      <protection locked="true" hidden="false"/>
    </xf>
    <xf numFmtId="164" fontId="18" fillId="4" borderId="3" xfId="0" applyFont="true" applyBorder="true" applyAlignment="true" applyProtection="false">
      <alignment horizontal="center" vertical="center" textRotation="0" wrapText="false" indent="0" shrinkToFit="true"/>
      <protection locked="true" hidden="false"/>
    </xf>
    <xf numFmtId="164" fontId="18" fillId="4" borderId="4" xfId="0" applyFont="true" applyBorder="true" applyAlignment="true" applyProtection="false">
      <alignment horizontal="center" vertical="center" textRotation="0" wrapText="false" indent="0" shrinkToFit="true"/>
      <protection locked="true" hidden="false"/>
    </xf>
    <xf numFmtId="164" fontId="18" fillId="4" borderId="5" xfId="0" applyFont="true" applyBorder="true" applyAlignment="true" applyProtection="false">
      <alignment horizontal="center" vertical="center" textRotation="0" wrapText="false" indent="0" shrinkToFit="true"/>
      <protection locked="true" hidden="false"/>
    </xf>
    <xf numFmtId="164" fontId="18" fillId="21" borderId="3" xfId="0" applyFont="true" applyBorder="true" applyAlignment="true" applyProtection="false">
      <alignment horizontal="center" vertical="center" textRotation="0" wrapText="false" indent="0" shrinkToFit="true"/>
      <protection locked="true" hidden="false"/>
    </xf>
    <xf numFmtId="164" fontId="18" fillId="21" borderId="4" xfId="0" applyFont="true" applyBorder="true" applyAlignment="true" applyProtection="false">
      <alignment horizontal="center" vertical="center" textRotation="0" wrapText="false" indent="0" shrinkToFit="true"/>
      <protection locked="true" hidden="false"/>
    </xf>
    <xf numFmtId="164" fontId="28" fillId="10" borderId="3" xfId="0" applyFont="true" applyBorder="true" applyAlignment="true" applyProtection="false">
      <alignment horizontal="center" vertical="center" textRotation="0" wrapText="false" indent="0" shrinkToFit="true"/>
      <protection locked="true" hidden="false"/>
    </xf>
    <xf numFmtId="164" fontId="29" fillId="21" borderId="6" xfId="0" applyFont="true" applyBorder="true" applyAlignment="true" applyProtection="false">
      <alignment horizontal="center" vertical="center" textRotation="0" wrapText="false" indent="0" shrinkToFit="true"/>
      <protection locked="true" hidden="false"/>
    </xf>
    <xf numFmtId="164" fontId="30" fillId="1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31" fillId="10" borderId="0" xfId="0" applyFont="true" applyBorder="true" applyAlignment="true" applyProtection="false">
      <alignment horizontal="center" vertical="center" textRotation="0" wrapText="false" indent="0" shrinkToFit="false"/>
      <protection locked="true" hidden="false"/>
    </xf>
    <xf numFmtId="164" fontId="17" fillId="8" borderId="7" xfId="0" applyFont="true" applyBorder="true" applyAlignment="true" applyProtection="false">
      <alignment horizontal="left" vertical="center" textRotation="0" wrapText="true" indent="0" shrinkToFit="false"/>
      <protection locked="true" hidden="false"/>
    </xf>
    <xf numFmtId="164" fontId="22" fillId="0" borderId="7" xfId="0" applyFont="true" applyBorder="true" applyAlignment="true" applyProtection="false">
      <alignment horizontal="left" vertical="center" textRotation="0" wrapText="true" indent="0" shrinkToFit="false"/>
      <protection locked="true" hidden="false"/>
    </xf>
    <xf numFmtId="164" fontId="22" fillId="16" borderId="7" xfId="0" applyFont="true" applyBorder="true" applyAlignment="true" applyProtection="false">
      <alignment horizontal="left" vertical="center" textRotation="0" wrapText="true" indent="0" shrinkToFit="false"/>
      <protection locked="true" hidden="false"/>
    </xf>
    <xf numFmtId="164" fontId="32" fillId="0" borderId="7" xfId="0" applyFont="true" applyBorder="true" applyAlignment="true" applyProtection="false">
      <alignment horizontal="left" vertical="center" textRotation="0" wrapText="true" indent="0" shrinkToFit="false"/>
      <protection locked="true" hidden="false"/>
    </xf>
    <xf numFmtId="164" fontId="22" fillId="19" borderId="7" xfId="0" applyFont="true" applyBorder="true" applyAlignment="true" applyProtection="false">
      <alignment horizontal="left" vertical="center" textRotation="0" wrapText="true" indent="0" shrinkToFit="false"/>
      <protection locked="true" hidden="false"/>
    </xf>
    <xf numFmtId="164" fontId="31" fillId="2" borderId="8" xfId="0" applyFont="true" applyBorder="true" applyAlignment="true" applyProtection="false">
      <alignment horizontal="center" vertical="center" textRotation="0" wrapText="true" indent="0" shrinkToFit="false"/>
      <protection locked="true" hidden="false"/>
    </xf>
    <xf numFmtId="164" fontId="33" fillId="23" borderId="9" xfId="0" applyFont="true" applyBorder="true" applyAlignment="true" applyProtection="false">
      <alignment horizontal="center" vertical="top" textRotation="0" wrapText="true" indent="0" shrinkToFit="false"/>
      <protection locked="true" hidden="false"/>
    </xf>
    <xf numFmtId="164" fontId="34" fillId="0" borderId="9" xfId="0" applyFont="true" applyBorder="true" applyAlignment="true" applyProtection="false">
      <alignment horizontal="center" vertical="top" textRotation="0" wrapText="tru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36" fillId="11" borderId="10" xfId="0" applyFont="true" applyBorder="true" applyAlignment="true" applyProtection="false">
      <alignment horizontal="left" vertical="center" textRotation="0" wrapText="true" indent="0" shrinkToFit="false"/>
      <protection locked="true" hidden="false"/>
    </xf>
    <xf numFmtId="164" fontId="37" fillId="24" borderId="0" xfId="0" applyFont="true" applyBorder="true" applyAlignment="true" applyProtection="false">
      <alignment horizontal="center" vertical="top" textRotation="0" wrapText="true" indent="0" shrinkToFit="false"/>
      <protection locked="true" hidden="false"/>
    </xf>
    <xf numFmtId="164" fontId="17" fillId="24" borderId="9" xfId="0" applyFont="true" applyBorder="true" applyAlignment="true" applyProtection="false">
      <alignment horizontal="center" vertical="top" textRotation="0" wrapText="true" indent="0" shrinkToFit="false"/>
      <protection locked="true" hidden="false"/>
    </xf>
    <xf numFmtId="164" fontId="38" fillId="0" borderId="9" xfId="0" applyFont="true" applyBorder="true" applyAlignment="true" applyProtection="false">
      <alignment horizontal="center" vertical="top" textRotation="0" wrapText="true" indent="0" shrinkToFit="false"/>
      <protection locked="true" hidden="false"/>
    </xf>
    <xf numFmtId="164" fontId="39" fillId="12" borderId="9" xfId="0" applyFont="true" applyBorder="true" applyAlignment="true" applyProtection="false">
      <alignment horizontal="center" vertical="top" textRotation="0" wrapText="true" indent="0" shrinkToFit="false"/>
      <protection locked="true" hidden="false"/>
    </xf>
    <xf numFmtId="164" fontId="40" fillId="0" borderId="9" xfId="0" applyFont="true" applyBorder="true" applyAlignment="true" applyProtection="false">
      <alignment horizontal="general" vertical="top" textRotation="0" wrapText="true" indent="0" shrinkToFit="false"/>
      <protection locked="true" hidden="false"/>
    </xf>
    <xf numFmtId="164" fontId="41" fillId="19" borderId="9" xfId="0" applyFont="true" applyBorder="true" applyAlignment="true" applyProtection="false">
      <alignment horizontal="center" vertical="top" textRotation="0" wrapText="tru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center" vertical="top" textRotation="0" wrapText="true" indent="0" shrinkToFit="false"/>
      <protection locked="true" hidden="false"/>
    </xf>
    <xf numFmtId="164" fontId="5" fillId="25" borderId="0" xfId="0" applyFont="true" applyBorder="true" applyAlignment="true" applyProtection="false">
      <alignment horizontal="center" vertical="center" textRotation="0" wrapText="false" indent="0" shrinkToFit="false"/>
      <protection locked="true" hidden="false"/>
    </xf>
    <xf numFmtId="164" fontId="43" fillId="26" borderId="11" xfId="0" applyFont="true" applyBorder="true" applyAlignment="true" applyProtection="false">
      <alignment horizontal="left" vertical="center" textRotation="0" wrapText="true" indent="0" shrinkToFit="false"/>
      <protection locked="true" hidden="false"/>
    </xf>
    <xf numFmtId="164" fontId="44" fillId="26" borderId="11" xfId="0" applyFont="true" applyBorder="true" applyAlignment="true" applyProtection="false">
      <alignment horizontal="left" vertical="center" textRotation="0" wrapText="true" indent="0" shrinkToFit="false"/>
      <protection locked="true" hidden="false"/>
    </xf>
    <xf numFmtId="164" fontId="43" fillId="4" borderId="11" xfId="0" applyFont="true" applyBorder="true" applyAlignment="true" applyProtection="false">
      <alignment horizontal="left" vertical="center" textRotation="0" wrapText="true" indent="0" shrinkToFit="false"/>
      <protection locked="true" hidden="false"/>
    </xf>
    <xf numFmtId="164" fontId="44" fillId="4" borderId="11" xfId="0" applyFont="true" applyBorder="true" applyAlignment="true" applyProtection="false">
      <alignment horizontal="left" vertical="center" textRotation="0" wrapText="true" indent="0" shrinkToFit="false"/>
      <protection locked="true" hidden="false"/>
    </xf>
    <xf numFmtId="164" fontId="45" fillId="27" borderId="11" xfId="0" applyFont="true" applyBorder="true" applyAlignment="true" applyProtection="false">
      <alignment horizontal="left" vertical="center" textRotation="0" wrapText="true" indent="0" shrinkToFit="false"/>
      <protection locked="true" hidden="false"/>
    </xf>
    <xf numFmtId="164" fontId="46" fillId="2" borderId="8" xfId="0" applyFont="true" applyBorder="true" applyAlignment="true" applyProtection="false">
      <alignment horizontal="center" vertical="center" textRotation="0" wrapText="true" indent="0" shrinkToFit="false"/>
      <protection locked="true" hidden="false"/>
    </xf>
    <xf numFmtId="164" fontId="17" fillId="8" borderId="10" xfId="0" applyFont="true" applyBorder="true" applyAlignment="true" applyProtection="false">
      <alignment horizontal="center" vertical="center" textRotation="0" wrapText="true" indent="0" shrinkToFit="false"/>
      <protection locked="true" hidden="false"/>
    </xf>
    <xf numFmtId="164" fontId="47" fillId="4" borderId="10" xfId="0" applyFont="true" applyBorder="true" applyAlignment="true" applyProtection="false">
      <alignment horizontal="left" vertical="center" textRotation="0" wrapText="true" indent="0" shrinkToFit="false"/>
      <protection locked="true" hidden="false"/>
    </xf>
    <xf numFmtId="164" fontId="48" fillId="12" borderId="10" xfId="0" applyFont="true" applyBorder="true" applyAlignment="true" applyProtection="false">
      <alignment horizontal="left" vertical="center" textRotation="0" wrapText="true" indent="0" shrinkToFit="false"/>
      <protection locked="true" hidden="false"/>
    </xf>
    <xf numFmtId="164" fontId="49" fillId="19" borderId="12" xfId="0" applyFont="true" applyBorder="true" applyAlignment="true" applyProtection="false">
      <alignment horizontal="left" vertical="center" textRotation="0" wrapText="true" indent="0" shrinkToFit="false"/>
      <protection locked="true" hidden="false"/>
    </xf>
    <xf numFmtId="164" fontId="50" fillId="4" borderId="10" xfId="0" applyFont="true" applyBorder="true" applyAlignment="true" applyProtection="false">
      <alignment horizontal="left" vertical="center" textRotation="0" wrapText="true" indent="0" shrinkToFit="false"/>
      <protection locked="true" hidden="false"/>
    </xf>
    <xf numFmtId="164" fontId="31" fillId="10" borderId="0" xfId="0" applyFont="true" applyBorder="true" applyAlignment="true" applyProtection="false">
      <alignment horizontal="center" vertical="center" textRotation="0" wrapText="true" indent="0" shrinkToFit="false"/>
      <protection locked="true" hidden="false"/>
    </xf>
    <xf numFmtId="164" fontId="51" fillId="28" borderId="13" xfId="0" applyFont="true" applyBorder="true" applyAlignment="true" applyProtection="false">
      <alignment horizontal="left" vertical="center" textRotation="0" wrapText="true" indent="0" shrinkToFit="false"/>
      <protection locked="true" hidden="false"/>
    </xf>
    <xf numFmtId="164" fontId="52" fillId="28" borderId="14" xfId="0" applyFont="true" applyBorder="true" applyAlignment="true" applyProtection="false">
      <alignment horizontal="left" vertical="center" textRotation="0" wrapText="true" indent="0" shrinkToFit="false"/>
      <protection locked="true" hidden="false"/>
    </xf>
    <xf numFmtId="164" fontId="51" fillId="21" borderId="15" xfId="0" applyFont="true" applyBorder="true" applyAlignment="true" applyProtection="false">
      <alignment horizontal="left" vertical="center" textRotation="0" wrapText="true" indent="0" shrinkToFit="false"/>
      <protection locked="true" hidden="false"/>
    </xf>
    <xf numFmtId="164" fontId="52" fillId="21" borderId="16" xfId="0" applyFont="true" applyBorder="true" applyAlignment="true" applyProtection="false">
      <alignment horizontal="left" vertical="center" textRotation="0" wrapText="true" indent="0" shrinkToFit="false"/>
      <protection locked="true" hidden="false"/>
    </xf>
    <xf numFmtId="164" fontId="51" fillId="28" borderId="15" xfId="0" applyFont="true" applyBorder="true" applyAlignment="true" applyProtection="false">
      <alignment horizontal="left" vertical="center" textRotation="0" wrapText="true" indent="0" shrinkToFit="false"/>
      <protection locked="true" hidden="false"/>
    </xf>
    <xf numFmtId="164" fontId="52" fillId="28" borderId="16" xfId="0" applyFont="true" applyBorder="true" applyAlignment="true" applyProtection="false">
      <alignment horizontal="left" vertical="center" textRotation="0" wrapText="true" indent="0" shrinkToFit="false"/>
      <protection locked="true" hidden="false"/>
    </xf>
    <xf numFmtId="164" fontId="51" fillId="21" borderId="17" xfId="0" applyFont="true" applyBorder="true" applyAlignment="true" applyProtection="false">
      <alignment horizontal="left" vertical="center" textRotation="0" wrapText="true" indent="0" shrinkToFit="false"/>
      <protection locked="true" hidden="false"/>
    </xf>
    <xf numFmtId="164" fontId="52" fillId="21" borderId="18" xfId="0" applyFont="true" applyBorder="true" applyAlignment="true" applyProtection="false">
      <alignment horizontal="left" vertical="center" textRotation="0" wrapText="true" indent="0" shrinkToFit="false"/>
      <protection locked="true" hidden="false"/>
    </xf>
    <xf numFmtId="164" fontId="31" fillId="2" borderId="10" xfId="0" applyFont="true" applyBorder="true" applyAlignment="true" applyProtection="false">
      <alignment horizontal="center" vertical="center" textRotation="0" wrapText="true" indent="0" shrinkToFit="false"/>
      <protection locked="true" hidden="false"/>
    </xf>
    <xf numFmtId="164" fontId="8" fillId="4" borderId="10" xfId="0" applyFont="true" applyBorder="true" applyAlignment="true" applyProtection="false">
      <alignment horizontal="general" vertical="bottom" textRotation="0" wrapText="false" indent="0" shrinkToFit="false"/>
      <protection locked="true" hidden="false"/>
    </xf>
    <xf numFmtId="164" fontId="53" fillId="11" borderId="10" xfId="0" applyFont="true" applyBorder="true" applyAlignment="true" applyProtection="false">
      <alignment horizontal="center" vertical="center" textRotation="0" wrapText="true" indent="0" shrinkToFit="false"/>
      <protection locked="true" hidden="false"/>
    </xf>
    <xf numFmtId="164" fontId="54" fillId="4" borderId="10" xfId="0" applyFont="true" applyBorder="true" applyAlignment="true" applyProtection="false">
      <alignment horizontal="left" vertical="center" textRotation="0" wrapText="true" indent="0" shrinkToFit="false"/>
      <protection locked="true" hidden="false"/>
    </xf>
    <xf numFmtId="164" fontId="31" fillId="24" borderId="19" xfId="0" applyFont="true" applyBorder="true" applyAlignment="true" applyProtection="false">
      <alignment horizontal="center" vertical="center" textRotation="0" wrapText="true" indent="0" shrinkToFit="false"/>
      <protection locked="true" hidden="false"/>
    </xf>
    <xf numFmtId="164" fontId="37" fillId="24" borderId="0"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center" vertical="center" textRotation="0" wrapText="true" indent="0" shrinkToFit="false"/>
      <protection locked="true" hidden="false"/>
    </xf>
    <xf numFmtId="164" fontId="55" fillId="0" borderId="19" xfId="0" applyFont="true" applyBorder="true" applyAlignment="true" applyProtection="false">
      <alignment horizontal="general" vertical="center" textRotation="0" wrapText="true" indent="0" shrinkToFit="false"/>
      <protection locked="true" hidden="false"/>
    </xf>
    <xf numFmtId="164" fontId="17" fillId="24" borderId="9" xfId="0" applyFont="true" applyBorder="true" applyAlignment="true" applyProtection="false">
      <alignment horizontal="center" vertical="center" textRotation="0" wrapText="tru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17" fillId="24" borderId="19" xfId="0" applyFont="true" applyBorder="true" applyAlignment="true" applyProtection="false">
      <alignment horizontal="center" vertical="center" textRotation="0" wrapText="true" indent="0" shrinkToFit="false"/>
      <protection locked="true" hidden="false"/>
    </xf>
    <xf numFmtId="164" fontId="38" fillId="24" borderId="9" xfId="0" applyFont="true" applyBorder="true" applyAlignment="true" applyProtection="false">
      <alignment horizontal="center" vertical="top" textRotation="0" wrapText="true" indent="0" shrinkToFit="false"/>
      <protection locked="true" hidden="false"/>
    </xf>
    <xf numFmtId="164" fontId="56" fillId="24" borderId="0" xfId="0" applyFont="true" applyBorder="false" applyAlignment="true" applyProtection="false">
      <alignment horizontal="center" vertical="center" textRotation="0" wrapText="true" indent="0" shrinkToFit="false"/>
      <protection locked="true" hidden="false"/>
    </xf>
    <xf numFmtId="164" fontId="42" fillId="24" borderId="20" xfId="0" applyFont="true" applyBorder="true" applyAlignment="true" applyProtection="false">
      <alignment horizontal="center" vertical="center" textRotation="0" wrapText="true" indent="0" shrinkToFit="false"/>
      <protection locked="true" hidden="false"/>
    </xf>
    <xf numFmtId="164" fontId="57" fillId="24" borderId="20" xfId="0" applyFont="true" applyBorder="true" applyAlignment="true" applyProtection="false">
      <alignment horizontal="center" vertical="center" textRotation="0" wrapText="tru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4" fontId="58" fillId="13" borderId="20" xfId="0" applyFont="true" applyBorder="true" applyAlignment="true" applyProtection="false">
      <alignment horizontal="left" vertical="center" textRotation="0" wrapText="true" indent="0" shrinkToFit="false"/>
      <protection locked="true" hidden="false"/>
    </xf>
    <xf numFmtId="164" fontId="59" fillId="4" borderId="20" xfId="0" applyFont="true" applyBorder="true" applyAlignment="true" applyProtection="false">
      <alignment horizontal="general" vertical="center" textRotation="0" wrapText="true" indent="0" shrinkToFit="false"/>
      <protection locked="true" hidden="false"/>
    </xf>
    <xf numFmtId="164" fontId="60" fillId="4" borderId="20" xfId="0" applyFont="true" applyBorder="true" applyAlignment="true" applyProtection="false">
      <alignment horizontal="left" vertical="center" textRotation="0" wrapText="true" indent="0" shrinkToFit="false"/>
      <protection locked="true" hidden="false"/>
    </xf>
    <xf numFmtId="164" fontId="59" fillId="4" borderId="7" xfId="0" applyFont="true" applyBorder="true" applyAlignment="true" applyProtection="false">
      <alignment horizontal="left" vertical="center" textRotation="0" wrapText="true" indent="0" shrinkToFit="false"/>
      <protection locked="true" hidden="false"/>
    </xf>
    <xf numFmtId="164" fontId="60" fillId="4" borderId="7" xfId="0" applyFont="true" applyBorder="true" applyAlignment="true" applyProtection="false">
      <alignment horizontal="left" vertical="center" textRotation="0" wrapText="true" indent="0" shrinkToFit="false"/>
      <protection locked="true" hidden="false"/>
    </xf>
    <xf numFmtId="164" fontId="59" fillId="0" borderId="0" xfId="0" applyFont="true" applyBorder="false" applyAlignment="true" applyProtection="false">
      <alignment horizontal="general" vertical="center" textRotation="0" wrapText="true" indent="0" shrinkToFit="false"/>
      <protection locked="true" hidden="false"/>
    </xf>
    <xf numFmtId="164" fontId="37" fillId="10" borderId="0" xfId="0" applyFont="true" applyBorder="false" applyAlignment="true" applyProtection="false">
      <alignment horizontal="left" vertical="center" textRotation="0" wrapText="true" indent="0" shrinkToFit="false"/>
      <protection locked="true" hidden="false"/>
    </xf>
    <xf numFmtId="164" fontId="52" fillId="21" borderId="11" xfId="0" applyFont="true" applyBorder="true" applyAlignment="true" applyProtection="false">
      <alignment horizontal="left" vertical="center" textRotation="0" wrapText="true" indent="0" shrinkToFit="false"/>
      <protection locked="true" hidden="false"/>
    </xf>
    <xf numFmtId="164" fontId="38" fillId="4" borderId="11" xfId="0" applyFont="true" applyBorder="true" applyAlignment="true" applyProtection="false">
      <alignment horizontal="left" vertical="center" textRotation="0" wrapText="true" indent="0" shrinkToFit="false"/>
      <protection locked="true" hidden="false"/>
    </xf>
    <xf numFmtId="164" fontId="52" fillId="28" borderId="11" xfId="0" applyFont="true" applyBorder="true" applyAlignment="true" applyProtection="false">
      <alignment horizontal="left" vertical="center" textRotation="0" wrapText="true" indent="0" shrinkToFit="false"/>
      <protection locked="true" hidden="false"/>
    </xf>
    <xf numFmtId="164" fontId="37" fillId="24" borderId="20" xfId="0" applyFont="true" applyBorder="true" applyAlignment="true" applyProtection="false">
      <alignment horizontal="center" vertical="center" textRotation="0" wrapText="true" indent="0" shrinkToFit="false"/>
      <protection locked="true" hidden="false"/>
    </xf>
    <xf numFmtId="164" fontId="61" fillId="13" borderId="20" xfId="0" applyFont="true" applyBorder="true" applyAlignment="true" applyProtection="false">
      <alignment horizontal="left" vertical="center" textRotation="0" wrapText="true" indent="0" shrinkToFit="false"/>
      <protection locked="true" hidden="false"/>
    </xf>
    <xf numFmtId="164" fontId="60" fillId="4" borderId="2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62" fillId="23" borderId="20" xfId="0" applyFont="true" applyBorder="true" applyAlignment="true" applyProtection="false">
      <alignment horizontal="center" vertical="center" textRotation="0" wrapText="true" indent="0" shrinkToFit="false"/>
      <protection locked="true" hidden="false"/>
    </xf>
    <xf numFmtId="164" fontId="62" fillId="23" borderId="0" xfId="0" applyFont="true" applyBorder="false" applyAlignment="true" applyProtection="false">
      <alignment horizontal="center" vertical="center" textRotation="0" wrapText="true" indent="0" shrinkToFit="false"/>
      <protection locked="true" hidden="false"/>
    </xf>
    <xf numFmtId="164" fontId="59" fillId="4" borderId="20" xfId="0" applyFont="true" applyBorder="true" applyAlignment="true" applyProtection="false">
      <alignment horizontal="left" vertical="center" textRotation="0" wrapText="true" indent="0" shrinkToFit="false"/>
      <protection locked="true" hidden="false"/>
    </xf>
    <xf numFmtId="164" fontId="59" fillId="0" borderId="0" xfId="0" applyFont="true" applyBorder="false" applyAlignment="true" applyProtection="false">
      <alignment horizontal="left" vertical="center" textRotation="0" wrapText="true" indent="0" shrinkToFit="false"/>
      <protection locked="true" hidden="false"/>
    </xf>
    <xf numFmtId="164" fontId="59" fillId="4" borderId="0" xfId="0" applyFont="true" applyBorder="false" applyAlignment="true" applyProtection="false">
      <alignment horizontal="general" vertical="center" textRotation="0" wrapText="true" indent="0" shrinkToFit="false"/>
      <protection locked="true" hidden="false"/>
    </xf>
    <xf numFmtId="164" fontId="62" fillId="23" borderId="20" xfId="0" applyFont="true" applyBorder="true" applyAlignment="true" applyProtection="false">
      <alignment horizontal="general" vertical="center" textRotation="0" wrapText="true" indent="0" shrinkToFit="false"/>
      <protection locked="true" hidden="false"/>
    </xf>
    <xf numFmtId="164" fontId="38" fillId="0" borderId="0" xfId="0" applyFont="true" applyBorder="false" applyAlignment="true" applyProtection="false">
      <alignment horizontal="left" vertical="center" textRotation="0" wrapText="true" indent="0" shrinkToFit="false"/>
      <protection locked="true" hidden="false"/>
    </xf>
    <xf numFmtId="164" fontId="63" fillId="29" borderId="21" xfId="0" applyFont="true" applyBorder="true" applyAlignment="true" applyProtection="false">
      <alignment horizontal="center" vertical="center" textRotation="0" wrapText="true" indent="0" shrinkToFit="false"/>
      <protection locked="true" hidden="false"/>
    </xf>
    <xf numFmtId="164" fontId="63" fillId="29" borderId="22" xfId="0" applyFont="true" applyBorder="true" applyAlignment="true" applyProtection="false">
      <alignment horizontal="center" vertical="center" textRotation="0" wrapText="true" indent="0" shrinkToFit="false"/>
      <protection locked="true" hidden="false"/>
    </xf>
    <xf numFmtId="164" fontId="58" fillId="26" borderId="23" xfId="0" applyFont="true" applyBorder="true" applyAlignment="true" applyProtection="false">
      <alignment horizontal="left" vertical="center" textRotation="0" wrapText="true" indent="0" shrinkToFit="false"/>
      <protection locked="true" hidden="false"/>
    </xf>
    <xf numFmtId="164" fontId="60" fillId="0" borderId="24" xfId="0" applyFont="true" applyBorder="true" applyAlignment="true" applyProtection="false">
      <alignment horizontal="left" vertical="center" textRotation="0" wrapText="true" indent="0" shrinkToFit="false"/>
      <protection locked="true" hidden="false"/>
    </xf>
    <xf numFmtId="164" fontId="58" fillId="26" borderId="25" xfId="0" applyFont="true" applyBorder="true" applyAlignment="true" applyProtection="false">
      <alignment horizontal="left" vertical="center" textRotation="0" wrapText="true" indent="0" shrinkToFit="false"/>
      <protection locked="true" hidden="false"/>
    </xf>
    <xf numFmtId="164" fontId="60" fillId="0" borderId="26" xfId="0" applyFont="true" applyBorder="true" applyAlignment="true" applyProtection="false">
      <alignment horizontal="left" vertical="center" textRotation="0" wrapText="true" indent="0" shrinkToFit="false"/>
      <protection locked="true" hidden="false"/>
    </xf>
    <xf numFmtId="164" fontId="33" fillId="13" borderId="19" xfId="0" applyFont="true" applyBorder="true" applyAlignment="true" applyProtection="false">
      <alignment horizontal="center" vertical="center" textRotation="0" wrapText="true" indent="0" shrinkToFit="false"/>
      <protection locked="true" hidden="false"/>
    </xf>
    <xf numFmtId="164" fontId="38" fillId="13" borderId="19" xfId="0" applyFont="true" applyBorder="true" applyAlignment="true" applyProtection="false">
      <alignment horizontal="center" vertical="center" textRotation="0" wrapText="true" indent="0" shrinkToFit="false"/>
      <protection locked="true" hidden="false"/>
    </xf>
    <xf numFmtId="164" fontId="46" fillId="2" borderId="10" xfId="0" applyFont="true" applyBorder="true" applyAlignment="true" applyProtection="false">
      <alignment horizontal="center" vertical="center" textRotation="0" wrapText="true" indent="0" shrinkToFit="false"/>
      <protection locked="true" hidden="false"/>
    </xf>
    <xf numFmtId="164" fontId="64" fillId="30" borderId="10" xfId="0" applyFont="true" applyBorder="true" applyAlignment="true" applyProtection="false">
      <alignment horizontal="center" vertical="center" textRotation="0" wrapText="true" indent="0" shrinkToFit="false"/>
      <protection locked="true" hidden="false"/>
    </xf>
    <xf numFmtId="164" fontId="21" fillId="8" borderId="10" xfId="0" applyFont="true" applyBorder="true" applyAlignment="true" applyProtection="false">
      <alignment horizontal="center" vertical="center" textRotation="0" wrapText="true" indent="0" shrinkToFit="false"/>
      <protection locked="true" hidden="false"/>
    </xf>
    <xf numFmtId="164" fontId="65" fillId="30" borderId="10" xfId="0" applyFont="true" applyBorder="true" applyAlignment="true" applyProtection="false">
      <alignment horizontal="center" vertical="center" textRotation="0" wrapText="true" indent="0" shrinkToFit="false"/>
      <protection locked="true" hidden="false"/>
    </xf>
    <xf numFmtId="166" fontId="64" fillId="30" borderId="10" xfId="0" applyFont="true" applyBorder="true" applyAlignment="true" applyProtection="false">
      <alignment horizontal="center" vertical="center" textRotation="0" wrapText="true" indent="0" shrinkToFit="false"/>
      <protection locked="true" hidden="false"/>
    </xf>
    <xf numFmtId="165" fontId="64" fillId="30" borderId="10" xfId="0" applyFont="true" applyBorder="true" applyAlignment="true" applyProtection="false">
      <alignment horizontal="center" vertical="center" textRotation="0" wrapText="true" indent="0" shrinkToFit="false"/>
      <protection locked="true" hidden="false"/>
    </xf>
    <xf numFmtId="164" fontId="66" fillId="11" borderId="10" xfId="0" applyFont="true" applyBorder="true" applyAlignment="true" applyProtection="false">
      <alignment horizontal="center" vertical="center" textRotation="0" wrapText="true" indent="0" shrinkToFit="false"/>
      <protection locked="true" hidden="false"/>
    </xf>
    <xf numFmtId="164" fontId="67" fillId="4" borderId="11" xfId="0" applyFont="true" applyBorder="true" applyAlignment="true" applyProtection="false">
      <alignment horizontal="center" vertical="center" textRotation="0" wrapText="true" indent="0" shrinkToFit="false"/>
      <protection locked="true" hidden="false"/>
    </xf>
    <xf numFmtId="166" fontId="67" fillId="4" borderId="11" xfId="0" applyFont="true" applyBorder="true" applyAlignment="true" applyProtection="false">
      <alignment horizontal="center" vertical="center" textRotation="0" wrapText="true" indent="0" shrinkToFit="false"/>
      <protection locked="true" hidden="false"/>
    </xf>
    <xf numFmtId="164" fontId="44" fillId="4" borderId="11" xfId="0" applyFont="true" applyBorder="true" applyAlignment="true" applyProtection="false">
      <alignment horizontal="center" vertical="center" textRotation="0" wrapText="true" indent="0" shrinkToFit="false"/>
      <protection locked="true" hidden="false"/>
    </xf>
    <xf numFmtId="164" fontId="4" fillId="2" borderId="27" xfId="0" applyFont="true" applyBorder="true" applyAlignment="true" applyProtection="false">
      <alignment horizontal="center" vertical="center" textRotation="0" wrapText="true" indent="0" shrinkToFit="false"/>
      <protection locked="true" hidden="false"/>
    </xf>
    <xf numFmtId="164" fontId="74" fillId="2" borderId="27" xfId="0" applyFont="true" applyBorder="true" applyAlignment="true" applyProtection="false">
      <alignment horizontal="center" vertical="center" textRotation="0" wrapText="true" indent="0" shrinkToFit="false"/>
      <protection locked="true" hidden="false"/>
    </xf>
    <xf numFmtId="164" fontId="75" fillId="4" borderId="0" xfId="0" applyFont="true" applyBorder="true" applyAlignment="true" applyProtection="false">
      <alignment horizontal="right" vertical="bottom" textRotation="0" wrapText="false" indent="0" shrinkToFit="false"/>
      <protection locked="true" hidden="false"/>
    </xf>
    <xf numFmtId="164" fontId="76" fillId="31" borderId="27" xfId="0" applyFont="true" applyBorder="true" applyAlignment="true" applyProtection="false">
      <alignment horizontal="center" vertical="center" textRotation="0" wrapText="true" indent="0" shrinkToFit="false"/>
      <protection locked="true" hidden="false"/>
    </xf>
    <xf numFmtId="167" fontId="77" fillId="31" borderId="28" xfId="0" applyFont="true" applyBorder="true" applyAlignment="true" applyProtection="false">
      <alignment horizontal="center" vertical="center" textRotation="0" wrapText="true" indent="0" shrinkToFit="false"/>
      <protection locked="true" hidden="false"/>
    </xf>
    <xf numFmtId="169" fontId="77" fillId="31" borderId="28" xfId="0" applyFont="true" applyBorder="true" applyAlignment="true" applyProtection="false">
      <alignment horizontal="center" vertical="center" textRotation="0" wrapText="true" indent="0" shrinkToFit="false"/>
      <protection locked="true" hidden="false"/>
    </xf>
    <xf numFmtId="164" fontId="74" fillId="8" borderId="27" xfId="0" applyFont="true" applyBorder="true" applyAlignment="true" applyProtection="false">
      <alignment horizontal="left" vertical="center" textRotation="0" wrapText="true" indent="0" shrinkToFit="false"/>
      <protection locked="true" hidden="false"/>
    </xf>
    <xf numFmtId="164" fontId="5" fillId="32" borderId="27" xfId="0" applyFont="true" applyBorder="true" applyAlignment="true" applyProtection="false">
      <alignment horizontal="center" vertical="center" textRotation="0" wrapText="true" indent="0" shrinkToFit="false"/>
      <protection locked="true" hidden="false"/>
    </xf>
    <xf numFmtId="164" fontId="78" fillId="33" borderId="27" xfId="0" applyFont="true" applyBorder="true" applyAlignment="true" applyProtection="false">
      <alignment horizontal="center" vertical="center" textRotation="0" wrapText="true" indent="0" shrinkToFit="false"/>
      <protection locked="true" hidden="false"/>
    </xf>
    <xf numFmtId="167" fontId="78" fillId="33" borderId="27" xfId="0" applyFont="true" applyBorder="true" applyAlignment="true" applyProtection="false">
      <alignment horizontal="center" vertical="center" textRotation="0" wrapText="true" indent="0" shrinkToFit="false"/>
      <protection locked="true" hidden="false"/>
    </xf>
    <xf numFmtId="169" fontId="78" fillId="33" borderId="27" xfId="0" applyFont="true" applyBorder="true" applyAlignment="true" applyProtection="false">
      <alignment horizontal="center" vertical="center" textRotation="0" wrapText="true" indent="0" shrinkToFit="false"/>
      <protection locked="true" hidden="false"/>
    </xf>
    <xf numFmtId="164" fontId="5" fillId="32" borderId="29" xfId="0" applyFont="true" applyBorder="true" applyAlignment="true" applyProtection="false">
      <alignment horizontal="center" vertical="center" textRotation="0" wrapText="true" indent="0" shrinkToFit="false"/>
      <protection locked="true" hidden="false"/>
    </xf>
    <xf numFmtId="164" fontId="78" fillId="33" borderId="29" xfId="0" applyFont="true" applyBorder="true" applyAlignment="true" applyProtection="false">
      <alignment horizontal="center" vertical="center" textRotation="0" wrapText="true" indent="0" shrinkToFit="false"/>
      <protection locked="true" hidden="false"/>
    </xf>
    <xf numFmtId="167" fontId="78" fillId="33" borderId="29" xfId="0" applyFont="true" applyBorder="true" applyAlignment="true" applyProtection="false">
      <alignment horizontal="center" vertical="center" textRotation="0" wrapText="true" indent="0" shrinkToFit="false"/>
      <protection locked="true" hidden="false"/>
    </xf>
    <xf numFmtId="169" fontId="78" fillId="33" borderId="29" xfId="0" applyFont="true" applyBorder="true" applyAlignment="true" applyProtection="false">
      <alignment horizontal="center" vertical="center" textRotation="0" wrapText="true" indent="0" shrinkToFit="false"/>
      <protection locked="true" hidden="false"/>
    </xf>
    <xf numFmtId="164" fontId="79" fillId="4" borderId="0" xfId="0" applyFont="true" applyBorder="true" applyAlignment="true" applyProtection="false">
      <alignment horizontal="center" vertical="center" textRotation="0" wrapText="true" indent="0" shrinkToFit="false"/>
      <protection locked="true" hidden="false"/>
    </xf>
    <xf numFmtId="164" fontId="62" fillId="4" borderId="0" xfId="0" applyFont="true" applyBorder="true" applyAlignment="true" applyProtection="false">
      <alignment horizontal="center" vertical="center" textRotation="0" wrapText="true" indent="0" shrinkToFit="false"/>
      <protection locked="true" hidden="false"/>
    </xf>
    <xf numFmtId="164" fontId="37" fillId="34" borderId="20" xfId="0" applyFont="true" applyBorder="true" applyAlignment="true" applyProtection="false">
      <alignment horizontal="center" vertical="center" textRotation="0" wrapText="false" indent="0" shrinkToFit="false"/>
      <protection locked="true" hidden="false"/>
    </xf>
    <xf numFmtId="164" fontId="37" fillId="34" borderId="0" xfId="0" applyFont="true" applyBorder="false" applyAlignment="true" applyProtection="false">
      <alignment horizontal="center" vertical="center" textRotation="0" wrapText="false" indent="0" shrinkToFit="false"/>
      <protection locked="true" hidden="false"/>
    </xf>
    <xf numFmtId="164" fontId="37" fillId="34" borderId="30" xfId="0" applyFont="true" applyBorder="true" applyAlignment="true" applyProtection="false">
      <alignment horizontal="center" vertical="center" textRotation="0" wrapText="false" indent="0" shrinkToFit="false"/>
      <protection locked="true" hidden="false"/>
    </xf>
    <xf numFmtId="164" fontId="80" fillId="29" borderId="11" xfId="0" applyFont="true" applyBorder="true" applyAlignment="true" applyProtection="false">
      <alignment horizontal="center" vertical="center" textRotation="0" wrapText="true" indent="0" shrinkToFit="false"/>
      <protection locked="true" hidden="false"/>
    </xf>
    <xf numFmtId="164" fontId="38" fillId="4" borderId="11" xfId="0" applyFont="true" applyBorder="true" applyAlignment="true" applyProtection="false">
      <alignment horizontal="center" vertical="center" textRotation="0" wrapText="true" indent="0" shrinkToFit="false"/>
      <protection locked="true" hidden="false"/>
    </xf>
    <xf numFmtId="164" fontId="81" fillId="4" borderId="11" xfId="0" applyFont="true" applyBorder="true" applyAlignment="true" applyProtection="true">
      <alignment horizontal="center" vertical="center" textRotation="0" wrapText="true" indent="0" shrinkToFit="false"/>
      <protection locked="false" hidden="false"/>
    </xf>
    <xf numFmtId="164" fontId="38" fillId="4" borderId="11" xfId="0" applyFont="true" applyBorder="true" applyAlignment="true" applyProtection="true">
      <alignment horizontal="center" vertical="center" textRotation="0" wrapText="true" indent="0" shrinkToFit="false"/>
      <protection locked="false" hidden="false"/>
    </xf>
    <xf numFmtId="164" fontId="82" fillId="4" borderId="11" xfId="0" applyFont="true" applyBorder="true" applyAlignment="true" applyProtection="false">
      <alignment horizontal="general" vertical="center" textRotation="0" wrapText="true" indent="0" shrinkToFit="false"/>
      <protection locked="true" hidden="false"/>
    </xf>
    <xf numFmtId="164" fontId="37" fillId="2" borderId="27" xfId="0" applyFont="true" applyBorder="true" applyAlignment="true" applyProtection="false">
      <alignment horizontal="center" vertical="center" textRotation="0" wrapText="true" indent="0" shrinkToFit="false"/>
      <protection locked="true" hidden="false"/>
    </xf>
    <xf numFmtId="164" fontId="5" fillId="2" borderId="27" xfId="0" applyFont="true" applyBorder="true" applyAlignment="true" applyProtection="false">
      <alignment horizontal="center" vertical="center" textRotation="0" wrapText="true" indent="0" shrinkToFit="false"/>
      <protection locked="true" hidden="false"/>
    </xf>
    <xf numFmtId="164" fontId="5" fillId="8" borderId="29" xfId="0" applyFont="true" applyBorder="true" applyAlignment="true" applyProtection="false">
      <alignment horizontal="left" vertical="center" textRotation="0" wrapText="true" indent="0" shrinkToFit="false"/>
      <protection locked="true" hidden="false"/>
    </xf>
    <xf numFmtId="164" fontId="83" fillId="27" borderId="29" xfId="0" applyFont="true" applyBorder="true" applyAlignment="true" applyProtection="false">
      <alignment horizontal="left" vertical="center" textRotation="0" wrapText="true" indent="0" shrinkToFit="false"/>
      <protection locked="true" hidden="false"/>
    </xf>
    <xf numFmtId="164" fontId="84" fillId="35" borderId="27" xfId="0" applyFont="true" applyBorder="true" applyAlignment="true" applyProtection="true">
      <alignment horizontal="left" vertical="center" textRotation="0" wrapText="true" indent="0" shrinkToFit="false"/>
      <protection locked="false" hidden="false"/>
    </xf>
    <xf numFmtId="164" fontId="85" fillId="33" borderId="29" xfId="0" applyFont="true" applyBorder="true" applyAlignment="true" applyProtection="false">
      <alignment horizontal="left" vertical="center" textRotation="0" wrapText="true" indent="0" shrinkToFit="false"/>
      <protection locked="true" hidden="false"/>
    </xf>
    <xf numFmtId="167" fontId="85" fillId="33" borderId="29" xfId="0" applyFont="true" applyBorder="true" applyAlignment="true" applyProtection="false">
      <alignment horizontal="left" vertical="center" textRotation="0" wrapText="true" indent="0" shrinkToFit="false"/>
      <protection locked="true" hidden="false"/>
    </xf>
    <xf numFmtId="164" fontId="85" fillId="33" borderId="27" xfId="0" applyFont="true" applyBorder="true" applyAlignment="true" applyProtection="false">
      <alignment horizontal="left" vertical="center" textRotation="0" wrapText="true" indent="0" shrinkToFit="false"/>
      <protection locked="true" hidden="false"/>
    </xf>
    <xf numFmtId="164" fontId="83" fillId="27" borderId="29" xfId="0" applyFont="true" applyBorder="true" applyAlignment="true" applyProtection="false">
      <alignment horizontal="center" vertical="center" textRotation="0" wrapText="true" indent="0" shrinkToFit="false"/>
      <protection locked="true" hidden="false"/>
    </xf>
    <xf numFmtId="170" fontId="85" fillId="33" borderId="29" xfId="0" applyFont="true" applyBorder="true" applyAlignment="true" applyProtection="false">
      <alignment horizontal="center" vertical="center" textRotation="0" wrapText="true" indent="0" shrinkToFit="false"/>
      <protection locked="true" hidden="false"/>
    </xf>
    <xf numFmtId="170" fontId="85" fillId="33" borderId="27" xfId="0" applyFont="true" applyBorder="true" applyAlignment="true" applyProtection="false">
      <alignment horizontal="left" vertical="center" textRotation="0" wrapText="true" indent="0" shrinkToFit="false"/>
      <protection locked="true" hidden="false"/>
    </xf>
    <xf numFmtId="169" fontId="85" fillId="33" borderId="27" xfId="0" applyFont="true" applyBorder="true" applyAlignment="true" applyProtection="false">
      <alignment horizontal="left" vertical="center" textRotation="0" wrapText="true" indent="0" shrinkToFit="false"/>
      <protection locked="true" hidden="false"/>
    </xf>
    <xf numFmtId="168" fontId="85" fillId="33" borderId="27" xfId="0" applyFont="true" applyBorder="true" applyAlignment="true" applyProtection="false">
      <alignment horizontal="left" vertical="center" textRotation="0" wrapText="true" indent="0" shrinkToFit="false"/>
      <protection locked="true" hidden="false"/>
    </xf>
    <xf numFmtId="164" fontId="62" fillId="13" borderId="20" xfId="0" applyFont="true" applyBorder="true" applyAlignment="true" applyProtection="false">
      <alignment horizontal="left" vertical="center" textRotation="0" wrapText="true" indent="0" shrinkToFit="false"/>
      <protection locked="true" hidden="false"/>
    </xf>
    <xf numFmtId="164" fontId="86" fillId="0" borderId="0" xfId="0" applyFont="true" applyBorder="false" applyAlignment="true" applyProtection="false">
      <alignment horizontal="general" vertical="center" textRotation="0" wrapText="false" indent="0" shrinkToFit="false"/>
      <protection locked="true" hidden="false"/>
    </xf>
    <xf numFmtId="164" fontId="86" fillId="4" borderId="20" xfId="0" applyFont="true" applyBorder="true" applyAlignment="true" applyProtection="false">
      <alignment horizontal="left" vertical="center" textRotation="0" wrapText="true" indent="0" shrinkToFit="false"/>
      <protection locked="true" hidden="false"/>
    </xf>
    <xf numFmtId="164" fontId="86" fillId="0" borderId="20" xfId="0" applyFont="true" applyBorder="true" applyAlignment="true" applyProtection="false">
      <alignment horizontal="general" vertical="center" textRotation="0" wrapText="true" indent="0" shrinkToFit="false"/>
      <protection locked="true" hidden="false"/>
    </xf>
    <xf numFmtId="164" fontId="86" fillId="0" borderId="0" xfId="0" applyFont="true" applyBorder="false" applyAlignment="true" applyProtection="false">
      <alignment horizontal="general" vertical="center" textRotation="0" wrapText="true" indent="0" shrinkToFit="false"/>
      <protection locked="true" hidden="false"/>
    </xf>
    <xf numFmtId="164" fontId="59" fillId="0" borderId="20" xfId="0" applyFont="true" applyBorder="true" applyAlignment="true" applyProtection="false">
      <alignment horizontal="general" vertical="center" textRotation="0" wrapText="true" indent="0" shrinkToFit="false"/>
      <protection locked="true" hidden="false"/>
    </xf>
    <xf numFmtId="164" fontId="87" fillId="4" borderId="20" xfId="0" applyFont="true" applyBorder="true" applyAlignment="true" applyProtection="false">
      <alignment horizontal="general" vertical="center" textRotation="0" wrapText="true" indent="0" shrinkToFit="false"/>
      <protection locked="true" hidden="false"/>
    </xf>
    <xf numFmtId="164" fontId="74" fillId="24" borderId="11" xfId="0" applyFont="true" applyBorder="true" applyAlignment="true" applyProtection="false">
      <alignment horizontal="center" vertical="center" textRotation="0" wrapText="true" indent="0" shrinkToFit="false"/>
      <protection locked="true" hidden="false"/>
    </xf>
    <xf numFmtId="164" fontId="58" fillId="24" borderId="11" xfId="0" applyFont="true" applyBorder="true" applyAlignment="true" applyProtection="false">
      <alignment horizontal="center" vertical="center" textRotation="0" wrapText="true" indent="0" shrinkToFit="false"/>
      <protection locked="true" hidden="false"/>
    </xf>
    <xf numFmtId="164" fontId="58" fillId="0" borderId="0" xfId="0" applyFont="true" applyBorder="false" applyAlignment="true" applyProtection="false">
      <alignment horizontal="left" vertical="center" textRotation="0" wrapText="true" indent="0" shrinkToFit="false"/>
      <protection locked="true" hidden="false"/>
    </xf>
    <xf numFmtId="164" fontId="59" fillId="26" borderId="11" xfId="0" applyFont="true" applyBorder="true" applyAlignment="true" applyProtection="false">
      <alignment horizontal="center" vertical="center" textRotation="0" wrapText="true" indent="0" shrinkToFit="false"/>
      <protection locked="true" hidden="false"/>
    </xf>
    <xf numFmtId="164" fontId="60" fillId="26" borderId="11" xfId="0" applyFont="true" applyBorder="true" applyAlignment="true" applyProtection="false">
      <alignment horizontal="center" vertical="center" textRotation="0" wrapText="true" indent="0" shrinkToFit="false"/>
      <protection locked="true" hidden="false"/>
    </xf>
    <xf numFmtId="164" fontId="88" fillId="0" borderId="0" xfId="0" applyFont="true" applyBorder="false" applyAlignment="true" applyProtection="false">
      <alignment horizontal="left" vertical="center" textRotation="0" wrapText="true" indent="0" shrinkToFit="false"/>
      <protection locked="true" hidden="false"/>
    </xf>
    <xf numFmtId="164" fontId="60" fillId="4" borderId="7" xfId="0" applyFont="true" applyBorder="true" applyAlignment="true" applyProtection="false">
      <alignment horizontal="center" vertical="center" textRotation="0" wrapText="true" indent="0" shrinkToFit="false"/>
      <protection locked="true" hidden="false"/>
    </xf>
    <xf numFmtId="164" fontId="89" fillId="23" borderId="31" xfId="0" applyFont="true" applyBorder="true" applyAlignment="true" applyProtection="false">
      <alignment horizontal="center" vertical="center" textRotation="0" wrapText="true" indent="0" shrinkToFit="false"/>
      <protection locked="true" hidden="false"/>
    </xf>
    <xf numFmtId="164" fontId="58" fillId="29" borderId="32" xfId="0" applyFont="true" applyBorder="true" applyAlignment="true" applyProtection="false">
      <alignment horizontal="center" vertical="center" textRotation="0" wrapText="true" indent="0" shrinkToFit="false"/>
      <protection locked="true" hidden="false"/>
    </xf>
    <xf numFmtId="164" fontId="58" fillId="29" borderId="33" xfId="0" applyFont="true" applyBorder="true" applyAlignment="true" applyProtection="false">
      <alignment horizontal="center" vertical="center" textRotation="0" wrapText="true" indent="0" shrinkToFit="false"/>
      <protection locked="true" hidden="false"/>
    </xf>
    <xf numFmtId="164" fontId="59" fillId="33" borderId="20" xfId="0" applyFont="true" applyBorder="true" applyAlignment="true" applyProtection="false">
      <alignment horizontal="center" vertical="center" textRotation="0" wrapText="true" indent="0" shrinkToFit="false"/>
      <protection locked="true" hidden="false"/>
    </xf>
    <xf numFmtId="164" fontId="87" fillId="36" borderId="20" xfId="0" applyFont="true" applyBorder="true" applyAlignment="true" applyProtection="true">
      <alignment horizontal="center" vertical="center" textRotation="0" wrapText="true" indent="0" shrinkToFit="false"/>
      <protection locked="false" hidden="false"/>
    </xf>
    <xf numFmtId="164" fontId="59" fillId="36" borderId="20" xfId="0" applyFont="true" applyBorder="true" applyAlignment="true" applyProtection="true">
      <alignment horizontal="center" vertical="center" textRotation="0" wrapText="true" indent="0" shrinkToFit="false"/>
      <protection locked="false" hidden="false"/>
    </xf>
    <xf numFmtId="164" fontId="60" fillId="23" borderId="20" xfId="0" applyFont="true" applyBorder="true" applyAlignment="true" applyProtection="true">
      <alignment horizontal="center" vertical="center" textRotation="0" wrapText="true" indent="0" shrinkToFit="false"/>
      <protection locked="false" hidden="false"/>
    </xf>
    <xf numFmtId="164" fontId="59" fillId="23" borderId="20" xfId="0" applyFont="true" applyBorder="true" applyAlignment="true" applyProtection="false">
      <alignment horizontal="center" vertical="center" textRotation="0" wrapText="true" indent="0" shrinkToFit="false"/>
      <protection locked="true" hidden="false"/>
    </xf>
    <xf numFmtId="171" fontId="59" fillId="36" borderId="20" xfId="0" applyFont="true" applyBorder="true" applyAlignment="true" applyProtection="true">
      <alignment horizontal="center" vertical="center" textRotation="0" wrapText="true" indent="0" shrinkToFit="false"/>
      <protection locked="false" hidden="false"/>
    </xf>
    <xf numFmtId="164" fontId="59" fillId="23" borderId="11" xfId="0" applyFont="true" applyBorder="true" applyAlignment="true" applyProtection="false">
      <alignment horizontal="center" vertical="center" textRotation="0" wrapText="true" indent="0" shrinkToFit="false"/>
      <protection locked="true" hidden="false"/>
    </xf>
    <xf numFmtId="164" fontId="59" fillId="36" borderId="11" xfId="0" applyFont="true" applyBorder="true" applyAlignment="true" applyProtection="true">
      <alignment horizontal="center" vertical="center" textRotation="0" wrapText="true" indent="0" shrinkToFit="false"/>
      <protection locked="false" hidden="false"/>
    </xf>
    <xf numFmtId="164" fontId="58" fillId="29" borderId="34" xfId="0" applyFont="true" applyBorder="true" applyAlignment="true" applyProtection="false">
      <alignment horizontal="center" vertical="center" textRotation="0" wrapText="true" indent="0" shrinkToFit="false"/>
      <protection locked="true" hidden="false"/>
    </xf>
    <xf numFmtId="164" fontId="58" fillId="29" borderId="35" xfId="0" applyFont="true" applyBorder="true" applyAlignment="true" applyProtection="false">
      <alignment horizontal="center" vertical="center" textRotation="0" wrapText="true" indent="0" shrinkToFit="false"/>
      <protection locked="true" hidden="false"/>
    </xf>
    <xf numFmtId="164" fontId="33" fillId="37" borderId="19" xfId="0" applyFont="true" applyBorder="true" applyAlignment="true" applyProtection="false">
      <alignment horizontal="center" vertical="center" textRotation="0" wrapText="true" indent="0" shrinkToFit="false"/>
      <protection locked="true" hidden="false"/>
    </xf>
    <xf numFmtId="164" fontId="90" fillId="37" borderId="19" xfId="0" applyFont="true" applyBorder="true" applyAlignment="true" applyProtection="false">
      <alignment horizontal="center" vertical="center" textRotation="0" wrapText="true" indent="0" shrinkToFit="false"/>
      <protection locked="true" hidden="false"/>
    </xf>
    <xf numFmtId="167" fontId="59" fillId="36" borderId="19" xfId="0" applyFont="true" applyBorder="true" applyAlignment="true" applyProtection="true">
      <alignment horizontal="center" vertical="center" textRotation="0" wrapText="true" indent="0" shrinkToFit="false"/>
      <protection locked="false" hidden="false"/>
    </xf>
    <xf numFmtId="164" fontId="59" fillId="36" borderId="19" xfId="0" applyFont="true" applyBorder="true" applyAlignment="true" applyProtection="true">
      <alignment horizontal="center" vertical="center" textRotation="0" wrapText="true" indent="0" shrinkToFit="false"/>
      <protection locked="false" hidden="false"/>
    </xf>
    <xf numFmtId="168" fontId="59" fillId="36" borderId="19" xfId="0" applyFont="true" applyBorder="true" applyAlignment="true" applyProtection="true">
      <alignment horizontal="center" vertical="center" textRotation="0" wrapText="true" indent="0" shrinkToFit="false"/>
      <protection locked="false" hidden="false"/>
    </xf>
    <xf numFmtId="164" fontId="87" fillId="36" borderId="19" xfId="0" applyFont="true" applyBorder="true" applyAlignment="true" applyProtection="true">
      <alignment horizontal="center" vertical="center" textRotation="0" wrapText="true" indent="0" shrinkToFit="false"/>
      <protection locked="false" hidden="false"/>
    </xf>
    <xf numFmtId="164" fontId="91" fillId="36" borderId="19" xfId="0" applyFont="true" applyBorder="true" applyAlignment="true" applyProtection="true">
      <alignment horizontal="center" vertical="center" textRotation="0" wrapText="true" indent="0" shrinkToFit="false"/>
      <protection locked="false" hidden="false"/>
    </xf>
    <xf numFmtId="164" fontId="59" fillId="4" borderId="7" xfId="0" applyFont="true" applyBorder="true" applyAlignment="true" applyProtection="false">
      <alignment horizontal="center" vertical="center" textRotation="0" wrapText="true" indent="0" shrinkToFit="false"/>
      <protection locked="true" hidden="false"/>
    </xf>
    <xf numFmtId="164" fontId="92" fillId="37" borderId="19" xfId="0" applyFont="true" applyBorder="true" applyAlignment="true" applyProtection="false">
      <alignment horizontal="center" vertical="center" textRotation="0" wrapText="true" indent="0" shrinkToFit="false"/>
      <protection locked="true" hidden="false"/>
    </xf>
    <xf numFmtId="164" fontId="60" fillId="23" borderId="19" xfId="0" applyFont="true" applyBorder="true" applyAlignment="true" applyProtection="true">
      <alignment horizontal="center" vertical="center" textRotation="0" wrapText="true" indent="0" shrinkToFit="false"/>
      <protection locked="false" hidden="false"/>
    </xf>
    <xf numFmtId="172" fontId="59" fillId="36" borderId="19" xfId="0" applyFont="true" applyBorder="true" applyAlignment="true" applyProtection="true">
      <alignment horizontal="center" vertical="center" textRotation="0" wrapText="true" indent="0" shrinkToFit="false"/>
      <protection locked="false" hidden="false"/>
    </xf>
    <xf numFmtId="164" fontId="87" fillId="19" borderId="30" xfId="0" applyFont="true" applyBorder="true" applyAlignment="true" applyProtection="false">
      <alignment horizontal="center" vertical="center" textRotation="0" wrapText="true" indent="0" shrinkToFit="false"/>
      <protection locked="true" hidden="false"/>
    </xf>
    <xf numFmtId="164" fontId="60" fillId="19" borderId="30" xfId="0" applyFont="true" applyBorder="true" applyAlignment="true" applyProtection="false">
      <alignment horizontal="center" vertical="center" textRotation="0" wrapText="true" indent="0" shrinkToFit="false"/>
      <protection locked="true" hidden="false"/>
    </xf>
    <xf numFmtId="164" fontId="60" fillId="23" borderId="11" xfId="0" applyFont="true" applyBorder="true" applyAlignment="true" applyProtection="false">
      <alignment horizontal="center" vertical="center" textRotation="0" wrapText="true" indent="0" shrinkToFit="false"/>
      <protection locked="true" hidden="false"/>
    </xf>
    <xf numFmtId="164" fontId="60" fillId="23" borderId="7" xfId="0" applyFont="true" applyBorder="true" applyAlignment="true" applyProtection="false">
      <alignment horizontal="center" vertical="center" textRotation="0" wrapText="true" indent="0" shrinkToFit="false"/>
      <protection locked="true" hidden="false"/>
    </xf>
    <xf numFmtId="164" fontId="89" fillId="23" borderId="36" xfId="0" applyFont="true" applyBorder="true" applyAlignment="true" applyProtection="false">
      <alignment horizontal="center" vertical="center" textRotation="0" wrapText="true" indent="0" shrinkToFit="false"/>
      <protection locked="true" hidden="false"/>
    </xf>
    <xf numFmtId="164" fontId="59" fillId="4" borderId="20" xfId="0" applyFont="true" applyBorder="true" applyAlignment="true" applyProtection="false">
      <alignment horizontal="center" vertical="center" textRotation="0" wrapText="true" indent="0" shrinkToFit="false"/>
      <protection locked="true" hidden="false"/>
    </xf>
    <xf numFmtId="164" fontId="91" fillId="36" borderId="20" xfId="0" applyFont="true" applyBorder="true" applyAlignment="true" applyProtection="true">
      <alignment horizontal="center" vertical="center" textRotation="0" wrapText="true" indent="0" shrinkToFit="false"/>
      <protection locked="false" hidden="false"/>
    </xf>
    <xf numFmtId="164" fontId="59" fillId="36" borderId="7" xfId="0" applyFont="true" applyBorder="true" applyAlignment="true" applyProtection="true">
      <alignment horizontal="center" vertical="center" textRotation="0" wrapText="true" indent="0" shrinkToFit="false"/>
      <protection locked="false" hidden="false"/>
    </xf>
    <xf numFmtId="164" fontId="62" fillId="4" borderId="7" xfId="0" applyFont="true" applyBorder="true" applyAlignment="true" applyProtection="false">
      <alignment horizontal="center" vertical="center" textRotation="0" wrapText="true" indent="0" shrinkToFit="false"/>
      <protection locked="true" hidden="false"/>
    </xf>
    <xf numFmtId="164" fontId="60" fillId="0" borderId="0" xfId="0" applyFont="true" applyBorder="false" applyAlignment="true" applyProtection="false">
      <alignment horizontal="center" vertical="center" textRotation="0" wrapText="true" indent="0" shrinkToFit="false"/>
      <protection locked="true" hidden="false"/>
    </xf>
    <xf numFmtId="164" fontId="89" fillId="23" borderId="0" xfId="0" applyFont="true" applyBorder="false" applyAlignment="true" applyProtection="false">
      <alignment horizontal="center" vertical="center" textRotation="0" wrapText="true" indent="0" shrinkToFit="false"/>
      <protection locked="true" hidden="false"/>
    </xf>
    <xf numFmtId="164" fontId="60" fillId="24" borderId="0" xfId="0" applyFont="true" applyBorder="false" applyAlignment="true" applyProtection="false">
      <alignment horizontal="center" vertical="center" textRotation="0" wrapText="true" indent="0" shrinkToFit="false"/>
      <protection locked="true" hidden="false"/>
    </xf>
    <xf numFmtId="164" fontId="59" fillId="23" borderId="0" xfId="0" applyFont="true" applyBorder="false" applyAlignment="true" applyProtection="false">
      <alignment horizontal="center" vertical="center" textRotation="0" wrapText="true" indent="0" shrinkToFit="false"/>
      <protection locked="true" hidden="false"/>
    </xf>
    <xf numFmtId="164" fontId="59" fillId="0" borderId="0" xfId="0" applyFont="true" applyBorder="false" applyAlignment="true" applyProtection="false">
      <alignment horizontal="center" vertical="center" textRotation="0" wrapText="true" indent="0" shrinkToFit="false"/>
      <protection locked="true" hidden="false"/>
    </xf>
    <xf numFmtId="164" fontId="59" fillId="28" borderId="0" xfId="0" applyFont="true" applyBorder="true" applyAlignment="true" applyProtection="false">
      <alignment horizontal="center" vertical="center" textRotation="0" wrapText="true" indent="0" shrinkToFit="false"/>
      <protection locked="true" hidden="false"/>
    </xf>
    <xf numFmtId="164" fontId="60" fillId="0" borderId="0" xfId="0" applyFont="true" applyBorder="false" applyAlignment="true" applyProtection="false">
      <alignment horizontal="general" vertical="center" textRotation="0" wrapText="true" indent="0" shrinkToFit="false"/>
      <protection locked="true" hidden="false"/>
    </xf>
    <xf numFmtId="164" fontId="37" fillId="2" borderId="37" xfId="0" applyFont="true" applyBorder="true" applyAlignment="true" applyProtection="false">
      <alignment horizontal="center" vertical="center" textRotation="0" wrapText="true" indent="0" shrinkToFit="false"/>
      <protection locked="true" hidden="false"/>
    </xf>
    <xf numFmtId="164" fontId="93" fillId="0" borderId="0" xfId="0" applyFont="true" applyBorder="false" applyAlignment="true" applyProtection="false">
      <alignment horizontal="center" vertical="center" textRotation="0" wrapText="true" indent="0" shrinkToFit="false"/>
      <protection locked="true" hidden="false"/>
    </xf>
    <xf numFmtId="164" fontId="94" fillId="0" borderId="0" xfId="0" applyFont="true" applyBorder="false" applyAlignment="true" applyProtection="false">
      <alignment horizontal="center" vertical="bottom" textRotation="0" wrapText="true" indent="0" shrinkToFit="false"/>
      <protection locked="true" hidden="false"/>
    </xf>
    <xf numFmtId="164" fontId="95" fillId="0" borderId="0" xfId="0" applyFont="true" applyBorder="false" applyAlignment="true" applyProtection="false">
      <alignment horizontal="center" vertical="center" textRotation="0" wrapText="true" indent="0" shrinkToFit="false"/>
      <protection locked="true" hidden="false"/>
    </xf>
    <xf numFmtId="164" fontId="96" fillId="8" borderId="10" xfId="0" applyFont="true" applyBorder="true" applyAlignment="true" applyProtection="false">
      <alignment horizontal="center" vertical="center" textRotation="0" wrapText="true" indent="0" shrinkToFit="false"/>
      <protection locked="true" hidden="false"/>
    </xf>
    <xf numFmtId="164" fontId="37" fillId="8" borderId="10" xfId="0" applyFont="true" applyBorder="true" applyAlignment="true" applyProtection="false">
      <alignment horizontal="center" vertical="center" textRotation="0" wrapText="true" indent="0" shrinkToFit="false"/>
      <protection locked="true" hidden="false"/>
    </xf>
    <xf numFmtId="164" fontId="37" fillId="8" borderId="10" xfId="0" applyFont="true" applyBorder="true" applyAlignment="true" applyProtection="false">
      <alignment horizontal="left" vertical="center" textRotation="0" wrapText="true" indent="0" shrinkToFit="false"/>
      <protection locked="true" hidden="false"/>
    </xf>
    <xf numFmtId="167" fontId="37" fillId="8" borderId="10" xfId="0" applyFont="true" applyBorder="true" applyAlignment="true" applyProtection="false">
      <alignment horizontal="center" vertical="center" textRotation="0" wrapText="true" indent="0" shrinkToFit="false"/>
      <protection locked="true" hidden="false"/>
    </xf>
    <xf numFmtId="168" fontId="96" fillId="8" borderId="10" xfId="0" applyFont="true" applyBorder="true" applyAlignment="true" applyProtection="false">
      <alignment horizontal="center" vertical="center" textRotation="0" wrapText="true" indent="0" shrinkToFit="false"/>
      <protection locked="true" hidden="false"/>
    </xf>
    <xf numFmtId="170" fontId="37" fillId="8" borderId="10" xfId="0" applyFont="true" applyBorder="true" applyAlignment="true" applyProtection="false">
      <alignment horizontal="center" vertical="center" textRotation="0" wrapText="true" indent="0" shrinkToFit="false"/>
      <protection locked="true" hidden="false"/>
    </xf>
    <xf numFmtId="170" fontId="96" fillId="8" borderId="10" xfId="0" applyFont="true" applyBorder="true" applyAlignment="true" applyProtection="false">
      <alignment horizontal="center" vertical="center" textRotation="0" wrapText="true" indent="0" shrinkToFit="false"/>
      <protection locked="true" hidden="false"/>
    </xf>
    <xf numFmtId="164" fontId="97" fillId="27" borderId="1" xfId="0" applyFont="true" applyBorder="true" applyAlignment="true" applyProtection="false">
      <alignment horizontal="center" vertical="center" textRotation="0" wrapText="true" indent="0" shrinkToFit="false"/>
      <protection locked="true" hidden="false"/>
    </xf>
    <xf numFmtId="164" fontId="97" fillId="27" borderId="1" xfId="0" applyFont="true" applyBorder="true" applyAlignment="true" applyProtection="true">
      <alignment horizontal="center" vertical="center" textRotation="0" wrapText="true" indent="0" shrinkToFit="false"/>
      <protection locked="false" hidden="false"/>
    </xf>
    <xf numFmtId="164" fontId="98" fillId="27" borderId="1" xfId="0" applyFont="true" applyBorder="true" applyAlignment="true" applyProtection="true">
      <alignment horizontal="left" vertical="center" textRotation="0" wrapText="true" indent="0" shrinkToFit="false"/>
      <protection locked="false" hidden="false"/>
    </xf>
    <xf numFmtId="164" fontId="99" fillId="27" borderId="1" xfId="0" applyFont="true" applyBorder="true" applyAlignment="true" applyProtection="true">
      <alignment horizontal="left" vertical="center" textRotation="0" wrapText="true" indent="0" shrinkToFit="false"/>
      <protection locked="false" hidden="false"/>
    </xf>
    <xf numFmtId="167" fontId="100" fillId="4" borderId="1" xfId="0" applyFont="true" applyBorder="true" applyAlignment="true" applyProtection="true">
      <alignment horizontal="center" vertical="center" textRotation="0" wrapText="true" indent="0" shrinkToFit="false"/>
      <protection locked="false" hidden="false"/>
    </xf>
    <xf numFmtId="167" fontId="101" fillId="4" borderId="1" xfId="0" applyFont="true" applyBorder="true" applyAlignment="true" applyProtection="true">
      <alignment horizontal="center" vertical="center" textRotation="0" wrapText="true" indent="0" shrinkToFit="false"/>
      <protection locked="false" hidden="false"/>
    </xf>
    <xf numFmtId="164" fontId="101" fillId="4" borderId="1" xfId="0" applyFont="true" applyBorder="true" applyAlignment="true" applyProtection="true">
      <alignment horizontal="center" vertical="center" textRotation="0" wrapText="true" indent="0" shrinkToFit="false"/>
      <protection locked="false" hidden="false"/>
    </xf>
    <xf numFmtId="167" fontId="102" fillId="33" borderId="1" xfId="0" applyFont="true" applyBorder="true" applyAlignment="true" applyProtection="false">
      <alignment horizontal="center" vertical="center" textRotation="0" wrapText="true" indent="0" shrinkToFit="false"/>
      <protection locked="true" hidden="false"/>
    </xf>
    <xf numFmtId="166" fontId="102" fillId="33" borderId="1" xfId="0" applyFont="true" applyBorder="true" applyAlignment="true" applyProtection="false">
      <alignment horizontal="center" vertical="center" textRotation="0" wrapText="true" indent="0" shrinkToFit="false"/>
      <protection locked="true" hidden="false"/>
    </xf>
    <xf numFmtId="168" fontId="102" fillId="33" borderId="1" xfId="0" applyFont="true" applyBorder="true" applyAlignment="true" applyProtection="false">
      <alignment horizontal="center" vertical="center" textRotation="0" wrapText="true" indent="0" shrinkToFit="false"/>
      <protection locked="true" hidden="false"/>
    </xf>
    <xf numFmtId="164" fontId="102" fillId="33" borderId="1" xfId="0" applyFont="true" applyBorder="true" applyAlignment="true" applyProtection="false">
      <alignment horizontal="center" vertical="center" textRotation="0" wrapText="true" indent="0" shrinkToFit="false"/>
      <protection locked="true" hidden="false"/>
    </xf>
    <xf numFmtId="172" fontId="103" fillId="33" borderId="1" xfId="0" applyFont="true" applyBorder="true" applyAlignment="true" applyProtection="true">
      <alignment horizontal="center" vertical="center" textRotation="0" wrapText="true" indent="0" shrinkToFit="false"/>
      <protection locked="false" hidden="false"/>
    </xf>
    <xf numFmtId="164" fontId="97" fillId="27" borderId="1" xfId="0" applyFont="true" applyBorder="true" applyAlignment="true" applyProtection="true">
      <alignment horizontal="left" vertical="center" textRotation="0" wrapText="true" indent="0" shrinkToFit="false"/>
      <protection locked="false" hidden="false"/>
    </xf>
    <xf numFmtId="165" fontId="102" fillId="33" borderId="1" xfId="0" applyFont="true" applyBorder="true" applyAlignment="true" applyProtection="false">
      <alignment horizontal="center" vertical="center" textRotation="0" wrapText="true" indent="0" shrinkToFit="false"/>
      <protection locked="true" hidden="false"/>
    </xf>
    <xf numFmtId="164" fontId="98" fillId="27" borderId="1" xfId="0" applyFont="true" applyBorder="true" applyAlignment="true" applyProtection="true">
      <alignment horizontal="left" vertical="top" textRotation="0" wrapText="true" indent="0" shrinkToFit="false"/>
      <protection locked="false" hidden="false"/>
    </xf>
    <xf numFmtId="172" fontId="102" fillId="33" borderId="1" xfId="0" applyFont="true" applyBorder="true" applyAlignment="true" applyProtection="true">
      <alignment horizontal="center" vertical="center" textRotation="0" wrapText="true" indent="0" shrinkToFit="false"/>
      <protection locked="false" hidden="false"/>
    </xf>
    <xf numFmtId="164" fontId="94" fillId="0" borderId="0" xfId="0" applyFont="true" applyBorder="false" applyAlignment="true" applyProtection="false">
      <alignment horizontal="center" vertical="center" textRotation="0" wrapText="true" indent="0" shrinkToFit="false"/>
      <protection locked="true" hidden="false"/>
    </xf>
    <xf numFmtId="164" fontId="94" fillId="0" borderId="0" xfId="0" applyFont="true" applyBorder="false" applyAlignment="true" applyProtection="false">
      <alignment horizontal="left" vertical="center" textRotation="0" wrapText="true" indent="0" shrinkToFit="false"/>
      <protection locked="true" hidden="false"/>
    </xf>
    <xf numFmtId="164" fontId="37" fillId="2" borderId="37" xfId="0" applyFont="true" applyBorder="true" applyAlignment="true" applyProtection="false">
      <alignment horizontal="center" vertical="top" textRotation="0" wrapText="true" indent="0" shrinkToFit="false"/>
      <protection locked="true" hidden="false"/>
    </xf>
    <xf numFmtId="164" fontId="93" fillId="0" borderId="0" xfId="0" applyFont="true" applyBorder="false" applyAlignment="true" applyProtection="false">
      <alignment horizontal="center" vertical="top" textRotation="0" wrapText="true" indent="0" shrinkToFit="false"/>
      <protection locked="true" hidden="false"/>
    </xf>
    <xf numFmtId="164" fontId="94" fillId="0" borderId="0" xfId="0" applyFont="true" applyBorder="false" applyAlignment="true" applyProtection="false">
      <alignment horizontal="center" vertical="top" textRotation="0" wrapText="true" indent="0" shrinkToFit="false"/>
      <protection locked="true" hidden="false"/>
    </xf>
    <xf numFmtId="164" fontId="104" fillId="2" borderId="37" xfId="0" applyFont="true" applyBorder="true" applyAlignment="true" applyProtection="false">
      <alignment horizontal="center" vertical="top" textRotation="0" wrapText="true" indent="0" shrinkToFit="false"/>
      <protection locked="true" hidden="false"/>
    </xf>
    <xf numFmtId="164" fontId="95" fillId="0" borderId="0" xfId="0" applyFont="true" applyBorder="false" applyAlignment="true" applyProtection="false">
      <alignment horizontal="center" vertical="top" textRotation="0" wrapText="true" indent="0" shrinkToFit="false"/>
      <protection locked="true" hidden="false"/>
    </xf>
    <xf numFmtId="164" fontId="96" fillId="8" borderId="10" xfId="0" applyFont="true" applyBorder="true" applyAlignment="true" applyProtection="false">
      <alignment horizontal="center" vertical="top" textRotation="0" wrapText="true" indent="0" shrinkToFit="false"/>
      <protection locked="true" hidden="false"/>
    </xf>
    <xf numFmtId="164" fontId="37" fillId="8" borderId="10" xfId="0" applyFont="true" applyBorder="true" applyAlignment="true" applyProtection="false">
      <alignment horizontal="center" vertical="top" textRotation="0" wrapText="true" indent="0" shrinkToFit="false"/>
      <protection locked="true" hidden="false"/>
    </xf>
    <xf numFmtId="164" fontId="37" fillId="8" borderId="10" xfId="0" applyFont="true" applyBorder="true" applyAlignment="true" applyProtection="false">
      <alignment horizontal="left" vertical="top" textRotation="0" wrapText="true" indent="0" shrinkToFit="false"/>
      <protection locked="true" hidden="false"/>
    </xf>
    <xf numFmtId="167" fontId="37" fillId="8" borderId="10" xfId="0" applyFont="true" applyBorder="true" applyAlignment="true" applyProtection="false">
      <alignment horizontal="center" vertical="top" textRotation="0" wrapText="true" indent="0" shrinkToFit="false"/>
      <protection locked="true" hidden="false"/>
    </xf>
    <xf numFmtId="164" fontId="96" fillId="8" borderId="10" xfId="0" applyFont="true" applyBorder="true" applyAlignment="true" applyProtection="false">
      <alignment horizontal="left" vertical="top" textRotation="0" wrapText="true" indent="0" shrinkToFit="false"/>
      <protection locked="true" hidden="false"/>
    </xf>
    <xf numFmtId="168" fontId="96" fillId="8" borderId="10" xfId="0" applyFont="true" applyBorder="true" applyAlignment="true" applyProtection="false">
      <alignment horizontal="center" vertical="top" textRotation="0" wrapText="true" indent="0" shrinkToFit="false"/>
      <protection locked="true" hidden="false"/>
    </xf>
    <xf numFmtId="170" fontId="37" fillId="8" borderId="10" xfId="0" applyFont="true" applyBorder="true" applyAlignment="true" applyProtection="false">
      <alignment horizontal="center" vertical="top" textRotation="0" wrapText="true" indent="0" shrinkToFit="false"/>
      <protection locked="true" hidden="false"/>
    </xf>
    <xf numFmtId="170" fontId="96" fillId="8" borderId="10" xfId="0" applyFont="true" applyBorder="true" applyAlignment="true" applyProtection="false">
      <alignment horizontal="center" vertical="top" textRotation="0" wrapText="true" indent="0" shrinkToFit="false"/>
      <protection locked="true" hidden="false"/>
    </xf>
    <xf numFmtId="164" fontId="105" fillId="27" borderId="1" xfId="0" applyFont="true" applyBorder="true" applyAlignment="true" applyProtection="false">
      <alignment horizontal="center" vertical="top" textRotation="0" wrapText="true" indent="0" shrinkToFit="false"/>
      <protection locked="true" hidden="false"/>
    </xf>
    <xf numFmtId="164" fontId="105" fillId="27" borderId="1" xfId="0" applyFont="true" applyBorder="true" applyAlignment="true" applyProtection="true">
      <alignment horizontal="center" vertical="top" textRotation="0" wrapText="true" indent="0" shrinkToFit="false"/>
      <protection locked="false" hidden="false"/>
    </xf>
    <xf numFmtId="164" fontId="106" fillId="27" borderId="1" xfId="0" applyFont="true" applyBorder="true" applyAlignment="true" applyProtection="true">
      <alignment horizontal="left" vertical="top" textRotation="0" wrapText="true" indent="0" shrinkToFit="false"/>
      <protection locked="false" hidden="false"/>
    </xf>
    <xf numFmtId="167" fontId="107" fillId="4" borderId="1" xfId="0" applyFont="true" applyBorder="true" applyAlignment="true" applyProtection="true">
      <alignment horizontal="center" vertical="top" textRotation="0" wrapText="true" indent="0" shrinkToFit="false"/>
      <protection locked="false" hidden="false"/>
    </xf>
    <xf numFmtId="167" fontId="108" fillId="4" borderId="1" xfId="0" applyFont="true" applyBorder="true" applyAlignment="true" applyProtection="true">
      <alignment horizontal="center" vertical="top" textRotation="0" wrapText="true" indent="0" shrinkToFit="false"/>
      <protection locked="false" hidden="false"/>
    </xf>
    <xf numFmtId="164" fontId="108" fillId="4" borderId="1" xfId="0" applyFont="true" applyBorder="true" applyAlignment="true" applyProtection="true">
      <alignment horizontal="center" vertical="top" textRotation="0" wrapText="true" indent="0" shrinkToFit="false"/>
      <protection locked="false" hidden="false"/>
    </xf>
    <xf numFmtId="165" fontId="109" fillId="33" borderId="1" xfId="0" applyFont="true" applyBorder="true" applyAlignment="true" applyProtection="false">
      <alignment horizontal="center" vertical="top" textRotation="0" wrapText="true" indent="0" shrinkToFit="false"/>
      <protection locked="true" hidden="false"/>
    </xf>
    <xf numFmtId="166" fontId="109" fillId="33" borderId="1" xfId="0" applyFont="true" applyBorder="true" applyAlignment="true" applyProtection="false">
      <alignment horizontal="center" vertical="top" textRotation="0" wrapText="true" indent="0" shrinkToFit="false"/>
      <protection locked="true" hidden="false"/>
    </xf>
    <xf numFmtId="168" fontId="109" fillId="33" borderId="1" xfId="0" applyFont="true" applyBorder="true" applyAlignment="true" applyProtection="false">
      <alignment horizontal="center" vertical="top" textRotation="0" wrapText="true" indent="0" shrinkToFit="false"/>
      <protection locked="true" hidden="false"/>
    </xf>
    <xf numFmtId="164" fontId="109" fillId="33" borderId="1" xfId="0" applyFont="true" applyBorder="true" applyAlignment="true" applyProtection="false">
      <alignment horizontal="center" vertical="top" textRotation="0" wrapText="true" indent="0" shrinkToFit="false"/>
      <protection locked="true" hidden="false"/>
    </xf>
    <xf numFmtId="172" fontId="110" fillId="33" borderId="1" xfId="0" applyFont="true" applyBorder="true" applyAlignment="true" applyProtection="true">
      <alignment horizontal="center" vertical="top" textRotation="0" wrapText="true" indent="0" shrinkToFit="false"/>
      <protection locked="false" hidden="false"/>
    </xf>
    <xf numFmtId="164" fontId="97" fillId="27" borderId="1" xfId="0" applyFont="true" applyBorder="true" applyAlignment="true" applyProtection="false">
      <alignment horizontal="center" vertical="top" textRotation="0" wrapText="true" indent="0" shrinkToFit="false"/>
      <protection locked="true" hidden="false"/>
    </xf>
    <xf numFmtId="164" fontId="97" fillId="27" borderId="1" xfId="0" applyFont="true" applyBorder="true" applyAlignment="true" applyProtection="true">
      <alignment horizontal="center" vertical="top" textRotation="0" wrapText="true" indent="0" shrinkToFit="false"/>
      <protection locked="false" hidden="false"/>
    </xf>
    <xf numFmtId="164" fontId="97" fillId="27" borderId="1" xfId="0" applyFont="true" applyBorder="true" applyAlignment="true" applyProtection="true">
      <alignment horizontal="left" vertical="top" textRotation="0" wrapText="true" indent="0" shrinkToFit="false"/>
      <protection locked="false" hidden="false"/>
    </xf>
    <xf numFmtId="167" fontId="101" fillId="4" borderId="1" xfId="0" applyFont="true" applyBorder="true" applyAlignment="true" applyProtection="true">
      <alignment horizontal="center" vertical="top" textRotation="0" wrapText="true" indent="0" shrinkToFit="false"/>
      <protection locked="false" hidden="false"/>
    </xf>
    <xf numFmtId="164" fontId="101" fillId="4" borderId="1" xfId="0" applyFont="true" applyBorder="true" applyAlignment="true" applyProtection="true">
      <alignment horizontal="center" vertical="top" textRotation="0" wrapText="true" indent="0" shrinkToFit="false"/>
      <protection locked="false" hidden="false"/>
    </xf>
    <xf numFmtId="164" fontId="102" fillId="33" borderId="1" xfId="0" applyFont="true" applyBorder="true" applyAlignment="true" applyProtection="false">
      <alignment horizontal="center" vertical="top" textRotation="0" wrapText="true" indent="0" shrinkToFit="false"/>
      <protection locked="true" hidden="false"/>
    </xf>
    <xf numFmtId="166" fontId="102" fillId="33" borderId="1" xfId="0" applyFont="true" applyBorder="true" applyAlignment="true" applyProtection="false">
      <alignment horizontal="center" vertical="top" textRotation="0" wrapText="true" indent="0" shrinkToFit="false"/>
      <protection locked="true" hidden="false"/>
    </xf>
    <xf numFmtId="168" fontId="102" fillId="33" borderId="1" xfId="0" applyFont="true" applyBorder="true" applyAlignment="true" applyProtection="false">
      <alignment horizontal="center" vertical="top" textRotation="0" wrapText="true" indent="0" shrinkToFit="false"/>
      <protection locked="true" hidden="false"/>
    </xf>
    <xf numFmtId="172" fontId="103" fillId="33" borderId="1" xfId="0" applyFont="true" applyBorder="true" applyAlignment="true" applyProtection="true">
      <alignment horizontal="center" vertical="top" textRotation="0" wrapText="true" indent="0" shrinkToFit="false"/>
      <protection locked="false" hidden="false"/>
    </xf>
    <xf numFmtId="172" fontId="102" fillId="33" borderId="1" xfId="0" applyFont="true" applyBorder="true" applyAlignment="true" applyProtection="true">
      <alignment horizontal="center" vertical="top" textRotation="0" wrapText="true" indent="0" shrinkToFit="false"/>
      <protection locked="false" hidden="false"/>
    </xf>
    <xf numFmtId="164" fontId="94" fillId="0" borderId="0" xfId="0" applyFont="true" applyBorder="false" applyAlignment="true" applyProtection="false">
      <alignment horizontal="left" vertical="top" textRotation="0" wrapText="true" indent="0" shrinkToFit="false"/>
      <protection locked="true" hidden="false"/>
    </xf>
    <xf numFmtId="164" fontId="37" fillId="2" borderId="38" xfId="0" applyFont="true" applyBorder="true" applyAlignment="true" applyProtection="false">
      <alignment horizontal="center" vertical="center" textRotation="0" wrapText="true" indent="0" shrinkToFit="false"/>
      <protection locked="true" hidden="false"/>
    </xf>
    <xf numFmtId="164" fontId="94" fillId="0" borderId="0" xfId="0" applyFont="true" applyBorder="false" applyAlignment="true" applyProtection="false">
      <alignment horizontal="general" vertical="bottom" textRotation="0" wrapText="false" indent="0" shrinkToFit="false"/>
      <protection locked="true" hidden="false"/>
    </xf>
    <xf numFmtId="164" fontId="105" fillId="27" borderId="1" xfId="0" applyFont="true" applyBorder="true" applyAlignment="true" applyProtection="false">
      <alignment horizontal="center" vertical="center" textRotation="0" wrapText="true" indent="0" shrinkToFit="false"/>
      <protection locked="true" hidden="false"/>
    </xf>
    <xf numFmtId="164" fontId="105" fillId="27" borderId="1" xfId="0" applyFont="true" applyBorder="true" applyAlignment="true" applyProtection="true">
      <alignment horizontal="center" vertical="center" textRotation="0" wrapText="true" indent="0" shrinkToFit="false"/>
      <protection locked="false" hidden="false"/>
    </xf>
    <xf numFmtId="164" fontId="106" fillId="27" borderId="1" xfId="0" applyFont="true" applyBorder="true" applyAlignment="true" applyProtection="true">
      <alignment horizontal="left" vertical="center" textRotation="0" wrapText="true" indent="0" shrinkToFit="false"/>
      <protection locked="false" hidden="false"/>
    </xf>
    <xf numFmtId="164" fontId="106" fillId="27" borderId="1" xfId="0" applyFont="true" applyBorder="true" applyAlignment="true" applyProtection="true">
      <alignment horizontal="center" vertical="center" textRotation="0" wrapText="true" indent="0" shrinkToFit="false"/>
      <protection locked="false" hidden="false"/>
    </xf>
    <xf numFmtId="167" fontId="107" fillId="4" borderId="1" xfId="0" applyFont="true" applyBorder="true" applyAlignment="true" applyProtection="true">
      <alignment horizontal="center" vertical="center" textRotation="0" wrapText="true" indent="0" shrinkToFit="false"/>
      <protection locked="false" hidden="false"/>
    </xf>
    <xf numFmtId="167" fontId="108" fillId="4" borderId="1" xfId="0" applyFont="true" applyBorder="true" applyAlignment="true" applyProtection="true">
      <alignment horizontal="center" vertical="center" textRotation="0" wrapText="true" indent="0" shrinkToFit="false"/>
      <protection locked="false" hidden="false"/>
    </xf>
    <xf numFmtId="167" fontId="109" fillId="33" borderId="1" xfId="0" applyFont="true" applyBorder="true" applyAlignment="true" applyProtection="false">
      <alignment horizontal="center" vertical="center" textRotation="0" wrapText="true" indent="0" shrinkToFit="false"/>
      <protection locked="true" hidden="false"/>
    </xf>
    <xf numFmtId="166" fontId="109" fillId="33" borderId="1" xfId="0" applyFont="true" applyBorder="true" applyAlignment="true" applyProtection="false">
      <alignment horizontal="center" vertical="center" textRotation="0" wrapText="true" indent="0" shrinkToFit="false"/>
      <protection locked="true" hidden="false"/>
    </xf>
    <xf numFmtId="168" fontId="109" fillId="33" borderId="1" xfId="0" applyFont="true" applyBorder="true" applyAlignment="true" applyProtection="false">
      <alignment horizontal="center" vertical="center" textRotation="0" wrapText="true" indent="0" shrinkToFit="false"/>
      <protection locked="true" hidden="false"/>
    </xf>
    <xf numFmtId="164" fontId="109" fillId="33" borderId="1" xfId="0" applyFont="true" applyBorder="true" applyAlignment="true" applyProtection="false">
      <alignment horizontal="center" vertical="center" textRotation="0" wrapText="true" indent="0" shrinkToFit="false"/>
      <protection locked="true" hidden="false"/>
    </xf>
    <xf numFmtId="172" fontId="110" fillId="33" borderId="1" xfId="0" applyFont="true" applyBorder="true" applyAlignment="true" applyProtection="true">
      <alignment horizontal="center" vertical="center" textRotation="0" wrapText="true" indent="0" shrinkToFit="false"/>
      <protection locked="false" hidden="false"/>
    </xf>
    <xf numFmtId="165" fontId="109" fillId="33" borderId="1" xfId="0" applyFont="true" applyBorder="true" applyAlignment="true" applyProtection="false">
      <alignment horizontal="center" vertical="center" textRotation="0" wrapText="true" indent="0" shrinkToFit="false"/>
      <protection locked="true" hidden="false"/>
    </xf>
    <xf numFmtId="164" fontId="105" fillId="27" borderId="1" xfId="0" applyFont="true" applyBorder="true" applyAlignment="true" applyProtection="true">
      <alignment horizontal="left" vertical="center" textRotation="0" wrapText="true" indent="0" shrinkToFit="false"/>
      <protection locked="false" hidden="false"/>
    </xf>
    <xf numFmtId="172" fontId="109" fillId="33" borderId="1" xfId="0" applyFont="true" applyBorder="true" applyAlignment="true" applyProtection="true">
      <alignment horizontal="center" vertical="center" textRotation="0" wrapText="true" indent="0" shrinkToFit="false"/>
      <protection locked="false" hidden="false"/>
    </xf>
    <xf numFmtId="164" fontId="108" fillId="4" borderId="1" xfId="0" applyFont="true" applyBorder="true" applyAlignment="true" applyProtection="true">
      <alignment horizontal="center" vertical="center" textRotation="0" wrapText="true" indent="0" shrinkToFit="false"/>
      <protection locked="false" hidden="false"/>
    </xf>
    <xf numFmtId="164" fontId="111" fillId="0" borderId="0" xfId="0" applyFont="true" applyBorder="false" applyAlignment="true" applyProtection="false">
      <alignment horizontal="center" vertical="center" textRotation="0" wrapText="false" indent="0" shrinkToFit="false"/>
      <protection locked="true" hidden="false"/>
    </xf>
    <xf numFmtId="164" fontId="111" fillId="0" borderId="0" xfId="0" applyFont="true" applyBorder="false" applyAlignment="true" applyProtection="false">
      <alignment horizontal="left" vertical="center" textRotation="0" wrapText="false" indent="0" shrinkToFit="false"/>
      <protection locked="true" hidden="false"/>
    </xf>
    <xf numFmtId="164" fontId="98" fillId="27" borderId="1" xfId="0" applyFont="true" applyBorder="true" applyAlignment="true" applyProtection="true">
      <alignment horizontal="center" vertical="center" textRotation="0" wrapText="true" indent="0" shrinkToFit="false"/>
      <protection locked="false" hidden="false"/>
    </xf>
    <xf numFmtId="164" fontId="94" fillId="0" borderId="0" xfId="0" applyFont="true" applyBorder="false" applyAlignment="true" applyProtection="false">
      <alignment horizontal="center" vertical="bottom" textRotation="0" wrapText="false" indent="0" shrinkToFit="false"/>
      <protection locked="true" hidden="false"/>
    </xf>
    <xf numFmtId="164" fontId="94" fillId="0" borderId="0" xfId="0" applyFont="true" applyBorder="false" applyAlignment="true" applyProtection="false">
      <alignment horizontal="left" vertical="bottom" textRotation="0" wrapText="false" indent="0" shrinkToFit="false"/>
      <protection locked="true" hidden="false"/>
    </xf>
    <xf numFmtId="164" fontId="112" fillId="10" borderId="2" xfId="0" applyFont="true" applyBorder="true" applyAlignment="true" applyProtection="false">
      <alignment horizontal="center" vertical="center" textRotation="0" wrapText="false" indent="0" shrinkToFit="true"/>
      <protection locked="true" hidden="false"/>
    </xf>
    <xf numFmtId="164" fontId="13" fillId="11" borderId="4" xfId="0" applyFont="true" applyBorder="true" applyAlignment="true" applyProtection="true">
      <alignment horizontal="center" vertical="center" textRotation="0" wrapText="false" indent="0" shrinkToFit="true"/>
      <protection locked="false" hidden="false"/>
    </xf>
    <xf numFmtId="165" fontId="20" fillId="16" borderId="4" xfId="0" applyFont="true" applyBorder="true" applyAlignment="true" applyProtection="false">
      <alignment horizontal="center" vertical="center" textRotation="0" wrapText="false" indent="0" shrinkToFit="true"/>
      <protection locked="true" hidden="false"/>
    </xf>
    <xf numFmtId="165" fontId="22" fillId="4" borderId="4" xfId="0" applyFont="true" applyBorder="true" applyAlignment="true" applyProtection="false">
      <alignment horizontal="center" vertical="center" textRotation="0" wrapText="false" indent="0" shrinkToFit="true"/>
      <protection locked="true" hidden="false"/>
    </xf>
    <xf numFmtId="164" fontId="113" fillId="11" borderId="4" xfId="0" applyFont="true" applyBorder="true" applyAlignment="true" applyProtection="true">
      <alignment horizontal="center" vertical="center" textRotation="0" wrapText="false" indent="0" shrinkToFit="true"/>
      <protection locked="false" hidden="false"/>
    </xf>
    <xf numFmtId="165" fontId="114" fillId="4" borderId="4" xfId="0" applyFont="true" applyBorder="true" applyAlignment="true" applyProtection="false">
      <alignment horizontal="center" vertical="center" textRotation="0" wrapText="false" indent="0" shrinkToFit="true"/>
      <protection locked="true" hidden="false"/>
    </xf>
    <xf numFmtId="164" fontId="115" fillId="21" borderId="6" xfId="0" applyFont="true" applyBorder="true" applyAlignment="true" applyProtection="false">
      <alignment horizontal="center" vertical="center" textRotation="0" wrapText="false" indent="0" shrinkToFit="true"/>
      <protection locked="true" hidden="false"/>
    </xf>
    <xf numFmtId="164" fontId="37" fillId="2" borderId="0" xfId="0" applyFont="true" applyBorder="true" applyAlignment="true" applyProtection="false">
      <alignment horizontal="center" vertical="center" textRotation="0" wrapText="true" indent="0" shrinkToFit="false"/>
      <protection locked="true" hidden="false"/>
    </xf>
    <xf numFmtId="164" fontId="74" fillId="2" borderId="0" xfId="0" applyFont="true" applyBorder="true" applyAlignment="true" applyProtection="false">
      <alignment horizontal="center" vertical="center" textRotation="0" wrapText="true" indent="0" shrinkToFit="false"/>
      <protection locked="true" hidden="false"/>
    </xf>
    <xf numFmtId="164" fontId="74" fillId="8" borderId="29" xfId="0" applyFont="true" applyBorder="true" applyAlignment="true" applyProtection="false">
      <alignment horizontal="center" vertical="center" textRotation="0" wrapText="true" indent="0" shrinkToFit="false"/>
      <protection locked="true" hidden="false"/>
    </xf>
    <xf numFmtId="164" fontId="116" fillId="27" borderId="29" xfId="0" applyFont="true" applyBorder="true" applyAlignment="true" applyProtection="false">
      <alignment horizontal="center" vertical="center" textRotation="0" wrapText="true" indent="0" shrinkToFit="false"/>
      <protection locked="true" hidden="false"/>
    </xf>
    <xf numFmtId="167" fontId="116" fillId="27" borderId="29" xfId="0" applyFont="true" applyBorder="true" applyAlignment="true" applyProtection="false">
      <alignment horizontal="center" vertical="center" textRotation="0" wrapText="true" indent="0" shrinkToFit="false"/>
      <protection locked="true" hidden="false"/>
    </xf>
    <xf numFmtId="164" fontId="116" fillId="27" borderId="29" xfId="0" applyFont="true" applyBorder="true" applyAlignment="true" applyProtection="false">
      <alignment horizontal="left" vertical="center" textRotation="0" wrapText="true" indent="0" shrinkToFit="false"/>
      <protection locked="true" hidden="false"/>
    </xf>
    <xf numFmtId="164" fontId="117" fillId="4" borderId="29" xfId="0" applyFont="true" applyBorder="true" applyAlignment="true" applyProtection="true">
      <alignment horizontal="center" vertical="center" textRotation="0" wrapText="true" indent="0" shrinkToFit="false"/>
      <protection locked="false" hidden="false"/>
    </xf>
    <xf numFmtId="164" fontId="37" fillId="2" borderId="29" xfId="0" applyFont="true" applyBorder="true" applyAlignment="true" applyProtection="false">
      <alignment horizontal="center" vertical="center" textRotation="0" wrapText="false" indent="0" shrinkToFit="false"/>
      <protection locked="true" hidden="false"/>
    </xf>
    <xf numFmtId="164" fontId="74" fillId="2" borderId="29" xfId="0" applyFont="true" applyBorder="true" applyAlignment="true" applyProtection="false">
      <alignment horizontal="center" vertical="center" textRotation="0" wrapText="false" indent="0" shrinkToFit="false"/>
      <protection locked="true" hidden="false"/>
    </xf>
    <xf numFmtId="164" fontId="74" fillId="24" borderId="29" xfId="0" applyFont="true" applyBorder="true" applyAlignment="true" applyProtection="false">
      <alignment horizontal="center" vertical="center" textRotation="0" wrapText="true" indent="0" shrinkToFit="false"/>
      <protection locked="true" hidden="false"/>
    </xf>
    <xf numFmtId="164" fontId="5" fillId="8" borderId="29" xfId="0" applyFont="true" applyBorder="true" applyAlignment="true" applyProtection="false">
      <alignment horizontal="center" vertical="center" textRotation="0" wrapText="true" indent="0" shrinkToFit="false"/>
      <protection locked="true" hidden="false"/>
    </xf>
    <xf numFmtId="164" fontId="118" fillId="27" borderId="29" xfId="0" applyFont="true" applyBorder="true" applyAlignment="true" applyProtection="false">
      <alignment horizontal="center" vertical="center" textRotation="0" wrapText="true" indent="0" shrinkToFit="false"/>
      <protection locked="true" hidden="false"/>
    </xf>
    <xf numFmtId="167" fontId="85" fillId="33" borderId="29" xfId="0" applyFont="true" applyBorder="true" applyAlignment="true" applyProtection="false">
      <alignment horizontal="center" vertical="center" textRotation="0" wrapText="true" indent="0" shrinkToFit="false"/>
      <protection locked="true" hidden="false"/>
    </xf>
    <xf numFmtId="169" fontId="85" fillId="33" borderId="29" xfId="0" applyFont="true" applyBorder="true" applyAlignment="true" applyProtection="false">
      <alignment horizontal="center" vertical="center" textRotation="0" wrapText="true" indent="0" shrinkToFit="false"/>
      <protection locked="true" hidden="false"/>
    </xf>
    <xf numFmtId="164" fontId="84" fillId="31" borderId="29" xfId="0" applyFont="true" applyBorder="true" applyAlignment="true" applyProtection="false">
      <alignment horizontal="center" vertical="center" textRotation="0" wrapText="true" indent="0" shrinkToFit="false"/>
      <protection locked="true" hidden="false"/>
    </xf>
    <xf numFmtId="167" fontId="84" fillId="31" borderId="29" xfId="0" applyFont="true" applyBorder="true" applyAlignment="true" applyProtection="false">
      <alignment horizontal="center" vertical="center" textRotation="0" wrapText="true" indent="0" shrinkToFit="false"/>
      <protection locked="true" hidden="false"/>
    </xf>
    <xf numFmtId="169" fontId="84" fillId="31" borderId="29" xfId="0" applyFont="true" applyBorder="true" applyAlignment="true" applyProtection="false">
      <alignment horizontal="center" vertical="center" textRotation="0" wrapText="true" indent="0" shrinkToFit="false"/>
      <protection locked="true" hidden="false"/>
    </xf>
    <xf numFmtId="164" fontId="119" fillId="4" borderId="29" xfId="0" applyFont="true" applyBorder="true" applyAlignment="true" applyProtection="false">
      <alignment horizontal="left" vertical="center" textRotation="0" wrapText="true" indent="0" shrinkToFit="false"/>
      <protection locked="true" hidden="false"/>
    </xf>
    <xf numFmtId="164" fontId="85" fillId="33" borderId="29" xfId="0" applyFont="true" applyBorder="true" applyAlignment="true" applyProtection="false">
      <alignment horizontal="center" vertical="center" textRotation="0" wrapText="true" indent="0" shrinkToFit="false"/>
      <protection locked="true" hidden="false"/>
    </xf>
    <xf numFmtId="164" fontId="120" fillId="4" borderId="29" xfId="0" applyFont="true" applyBorder="true" applyAlignment="true" applyProtection="false">
      <alignment horizontal="left" vertical="center" textRotation="0" wrapText="true" indent="0" shrinkToFit="false"/>
      <protection locked="true" hidden="false"/>
    </xf>
    <xf numFmtId="164" fontId="119" fillId="4" borderId="29" xfId="0" applyFont="true" applyBorder="true" applyAlignment="true" applyProtection="false">
      <alignment horizontal="center" vertical="bottom" textRotation="0" wrapText="false" indent="0" shrinkToFit="false"/>
      <protection locked="true" hidden="false"/>
    </xf>
    <xf numFmtId="164" fontId="37" fillId="2" borderId="27" xfId="0" applyFont="true" applyBorder="true" applyAlignment="true" applyProtection="false">
      <alignment horizontal="center" vertical="center" textRotation="0" wrapText="false" indent="0" shrinkToFit="false"/>
      <protection locked="true" hidden="false"/>
    </xf>
    <xf numFmtId="164" fontId="17" fillId="2" borderId="27" xfId="0" applyFont="true" applyBorder="true" applyAlignment="true" applyProtection="false">
      <alignment horizontal="center" vertical="center" textRotation="0" wrapText="false" indent="0" shrinkToFit="false"/>
      <protection locked="true" hidden="false"/>
    </xf>
    <xf numFmtId="164" fontId="5" fillId="38" borderId="27" xfId="0" applyFont="true" applyBorder="true" applyAlignment="true" applyProtection="false">
      <alignment horizontal="left" vertical="center" textRotation="0" wrapText="false" indent="0" shrinkToFit="false"/>
      <protection locked="true" hidden="false"/>
    </xf>
    <xf numFmtId="164" fontId="17" fillId="8" borderId="29" xfId="0" applyFont="true" applyBorder="true" applyAlignment="true" applyProtection="false">
      <alignment horizontal="center" vertical="center" textRotation="0" wrapText="false" indent="0" shrinkToFit="false"/>
      <protection locked="true" hidden="false"/>
    </xf>
    <xf numFmtId="164" fontId="59" fillId="4" borderId="29" xfId="0" applyFont="true" applyBorder="true" applyAlignment="true" applyProtection="false">
      <alignment horizontal="center" vertical="center" textRotation="0" wrapText="false" indent="0" shrinkToFit="false"/>
      <protection locked="true" hidden="false"/>
    </xf>
    <xf numFmtId="164" fontId="59" fillId="4" borderId="29" xfId="0" applyFont="true" applyBorder="true" applyAlignment="true" applyProtection="false">
      <alignment horizontal="left" vertical="center" textRotation="0" wrapText="false" indent="0" shrinkToFit="false"/>
      <protection locked="true" hidden="false"/>
    </xf>
    <xf numFmtId="164" fontId="121" fillId="13" borderId="20" xfId="0" applyFont="true" applyBorder="true" applyAlignment="true" applyProtection="false">
      <alignment horizontal="left" vertical="center" textRotation="0" wrapText="true" indent="0" shrinkToFit="false"/>
      <protection locked="true" hidden="false"/>
    </xf>
    <xf numFmtId="164" fontId="59" fillId="30" borderId="20" xfId="0" applyFont="true" applyBorder="true" applyAlignment="true" applyProtection="false">
      <alignment horizontal="general" vertical="center" textRotation="0" wrapText="true" indent="0" shrinkToFit="false"/>
      <protection locked="true" hidden="false"/>
    </xf>
    <xf numFmtId="164" fontId="59" fillId="0" borderId="0" xfId="0" applyFont="true" applyBorder="false" applyAlignment="true" applyProtection="false">
      <alignment horizontal="general" vertical="top" textRotation="0" wrapText="true" indent="0" shrinkToFit="false"/>
      <protection locked="true" hidden="false"/>
    </xf>
    <xf numFmtId="164" fontId="87" fillId="4" borderId="20" xfId="0" applyFont="true" applyBorder="true" applyAlignment="true" applyProtection="false">
      <alignment horizontal="left" vertical="center" textRotation="0" wrapText="true" indent="0" shrinkToFit="false"/>
      <protection locked="true" hidden="false"/>
    </xf>
    <xf numFmtId="164" fontId="87" fillId="4" borderId="7" xfId="0" applyFont="true" applyBorder="true" applyAlignment="true" applyProtection="false">
      <alignment horizontal="left" vertical="center" textRotation="0" wrapText="true" indent="0" shrinkToFit="false"/>
      <protection locked="true" hidden="false"/>
    </xf>
    <xf numFmtId="164" fontId="122" fillId="0" borderId="0" xfId="0" applyFont="true" applyBorder="false" applyAlignment="true" applyProtection="false">
      <alignment horizontal="general" vertical="center" textRotation="0" wrapText="false" indent="0" shrinkToFit="false"/>
      <protection locked="true" hidden="false"/>
    </xf>
    <xf numFmtId="164" fontId="108" fillId="24" borderId="20" xfId="0" applyFont="true" applyBorder="true" applyAlignment="true" applyProtection="false">
      <alignment horizontal="center" vertical="center" textRotation="0" wrapText="true" indent="0" shrinkToFit="false"/>
      <protection locked="true" hidden="false"/>
    </xf>
    <xf numFmtId="164" fontId="123" fillId="0" borderId="0" xfId="0" applyFont="true" applyBorder="false" applyAlignment="true" applyProtection="false">
      <alignment horizontal="left" vertical="center" textRotation="0" wrapText="true" indent="0" shrinkToFit="false"/>
      <protection locked="true" hidden="false"/>
    </xf>
    <xf numFmtId="164" fontId="124" fillId="0" borderId="0" xfId="0" applyFont="true" applyBorder="false" applyAlignment="true" applyProtection="false">
      <alignment horizontal="left" vertical="center" textRotation="0" wrapText="true" indent="0" shrinkToFit="false"/>
      <protection locked="true" hidden="false"/>
    </xf>
    <xf numFmtId="164" fontId="61" fillId="4" borderId="20" xfId="0" applyFont="true" applyBorder="true" applyAlignment="true" applyProtection="false">
      <alignment horizontal="general" vertical="center" textRotation="0" wrapText="true" indent="0" shrinkToFit="false"/>
      <protection locked="true" hidden="false"/>
    </xf>
    <xf numFmtId="164" fontId="125" fillId="4" borderId="20" xfId="0" applyFont="true" applyBorder="true" applyAlignment="true" applyProtection="false">
      <alignment horizontal="general" vertical="center" textRotation="0" wrapText="true" indent="0" shrinkToFit="false"/>
      <protection locked="true" hidden="false"/>
    </xf>
    <xf numFmtId="164" fontId="126" fillId="4" borderId="20" xfId="0" applyFont="true" applyBorder="true" applyAlignment="true" applyProtection="false">
      <alignment horizontal="general" vertical="center" textRotation="0" wrapText="true" indent="0" shrinkToFit="false"/>
      <protection locked="true" hidden="false"/>
    </xf>
    <xf numFmtId="164" fontId="127" fillId="0" borderId="0" xfId="0" applyFont="true" applyBorder="false" applyAlignment="true" applyProtection="false">
      <alignment horizontal="left" vertical="center" textRotation="0" wrapText="true" indent="0" shrinkToFit="false"/>
      <protection locked="true" hidden="false"/>
    </xf>
    <xf numFmtId="164" fontId="128" fillId="4" borderId="20" xfId="0" applyFont="true" applyBorder="true" applyAlignment="true" applyProtection="false">
      <alignment horizontal="center" vertical="center" textRotation="0" wrapText="true" indent="0" shrinkToFit="false"/>
      <protection locked="true" hidden="false"/>
    </xf>
    <xf numFmtId="164" fontId="61" fillId="14" borderId="20" xfId="0" applyFont="true" applyBorder="true" applyAlignment="true" applyProtection="false">
      <alignment horizontal="general" vertical="center" textRotation="0" wrapText="true" indent="0" shrinkToFit="false"/>
      <protection locked="true" hidden="false"/>
    </xf>
    <xf numFmtId="164" fontId="129" fillId="14" borderId="20" xfId="0" applyFont="true" applyBorder="true" applyAlignment="true" applyProtection="false">
      <alignment horizontal="center" vertical="center" textRotation="0" wrapText="true" indent="0" shrinkToFit="false"/>
      <protection locked="true" hidden="false"/>
    </xf>
    <xf numFmtId="164" fontId="128" fillId="4" borderId="20" xfId="0" applyFont="true" applyBorder="true" applyAlignment="true" applyProtection="false">
      <alignment horizontal="left" vertical="center" textRotation="0" wrapText="true" indent="0" shrinkToFit="false"/>
      <protection locked="true" hidden="false"/>
    </xf>
    <xf numFmtId="164" fontId="128" fillId="0" borderId="20" xfId="0" applyFont="true" applyBorder="true" applyAlignment="true" applyProtection="false">
      <alignment horizontal="general" vertical="center" textRotation="0" wrapText="true" indent="0" shrinkToFit="false"/>
      <protection locked="true" hidden="false"/>
    </xf>
    <xf numFmtId="164" fontId="130" fillId="24" borderId="20" xfId="0" applyFont="true" applyBorder="true" applyAlignment="true" applyProtection="false">
      <alignment horizontal="center" vertical="center" textRotation="0" wrapText="true" indent="0" shrinkToFit="false"/>
      <protection locked="true" hidden="false"/>
    </xf>
    <xf numFmtId="164" fontId="61" fillId="30" borderId="20" xfId="0" applyFont="true" applyBorder="true" applyAlignment="true" applyProtection="false">
      <alignment horizontal="general" vertical="center" textRotation="0" wrapText="true" indent="0" shrinkToFit="false"/>
      <protection locked="true" hidden="false"/>
    </xf>
    <xf numFmtId="164" fontId="125" fillId="30" borderId="20" xfId="0" applyFont="true" applyBorder="true" applyAlignment="true" applyProtection="false">
      <alignment horizontal="general" vertical="center" textRotation="0" wrapText="true" indent="0" shrinkToFit="false"/>
      <protection locked="true" hidden="false"/>
    </xf>
    <xf numFmtId="164" fontId="125" fillId="0" borderId="20" xfId="0" applyFont="true" applyBorder="true" applyAlignment="true" applyProtection="false">
      <alignment horizontal="general" vertical="center" textRotation="0" wrapText="true" indent="0" shrinkToFit="false"/>
      <protection locked="true" hidden="false"/>
    </xf>
    <xf numFmtId="164" fontId="5" fillId="8" borderId="0" xfId="0" applyFont="true" applyBorder="true" applyAlignment="true" applyProtection="false">
      <alignment horizontal="left" vertical="center" textRotation="0" wrapText="false" indent="0" shrinkToFit="false"/>
      <protection locked="true" hidden="false"/>
    </xf>
    <xf numFmtId="164" fontId="59" fillId="4" borderId="29" xfId="0" applyFont="true" applyBorder="true" applyAlignment="true" applyProtection="false">
      <alignment horizontal="general" vertical="top" textRotation="0" wrapText="true" indent="0" shrinkToFit="false"/>
      <protection locked="true" hidden="false"/>
    </xf>
    <xf numFmtId="164" fontId="57" fillId="24" borderId="0" xfId="0" applyFont="true" applyBorder="false" applyAlignment="true" applyProtection="false">
      <alignment horizontal="center" vertical="center" textRotation="0" wrapText="true" indent="0" shrinkToFit="false"/>
      <protection locked="true" hidden="false"/>
    </xf>
    <xf numFmtId="164" fontId="86" fillId="13" borderId="20" xfId="0" applyFont="true" applyBorder="true" applyAlignment="true" applyProtection="false">
      <alignment horizontal="left" vertical="center" textRotation="0" wrapText="true" indent="0" shrinkToFit="false"/>
      <protection locked="true" hidden="false"/>
    </xf>
    <xf numFmtId="164" fontId="60" fillId="0" borderId="20" xfId="0" applyFont="true" applyBorder="true" applyAlignment="true" applyProtection="false">
      <alignment horizontal="general" vertical="center" textRotation="0" wrapText="true" indent="0" shrinkToFit="false"/>
      <protection locked="true" hidden="false"/>
    </xf>
    <xf numFmtId="164" fontId="62" fillId="24" borderId="20" xfId="0" applyFont="true" applyBorder="true" applyAlignment="true" applyProtection="false">
      <alignment horizontal="general" vertical="center" textRotation="0" wrapText="true" indent="0" shrinkToFit="false"/>
      <protection locked="true" hidden="false"/>
    </xf>
    <xf numFmtId="168" fontId="59" fillId="0" borderId="20" xfId="0" applyFont="true" applyBorder="true" applyAlignment="true" applyProtection="false">
      <alignment horizontal="general" vertical="center" textRotation="0" wrapText="true" indent="0" shrinkToFit="false"/>
      <protection locked="true" hidden="false"/>
    </xf>
    <xf numFmtId="164" fontId="62" fillId="0" borderId="20" xfId="0" applyFont="true" applyBorder="true" applyAlignment="true" applyProtection="false">
      <alignment horizontal="left" vertical="center" textRotation="0" wrapText="true" indent="0" shrinkToFit="false"/>
      <protection locked="true" hidden="false"/>
    </xf>
    <xf numFmtId="164" fontId="59" fillId="0" borderId="20" xfId="0" applyFont="true" applyBorder="true" applyAlignment="true" applyProtection="false">
      <alignment horizontal="left" vertical="center" textRotation="0" wrapText="true" indent="0" shrinkToFit="false"/>
      <protection locked="true" hidden="false"/>
    </xf>
    <xf numFmtId="164" fontId="42" fillId="24" borderId="0" xfId="0" applyFont="true" applyBorder="false" applyAlignment="true" applyProtection="false">
      <alignment horizontal="center" vertical="center" textRotation="0" wrapText="true" indent="0" shrinkToFit="false"/>
      <protection locked="true" hidden="false"/>
    </xf>
    <xf numFmtId="164" fontId="93" fillId="24" borderId="0" xfId="0" applyFont="true" applyBorder="false" applyAlignment="true" applyProtection="false">
      <alignment horizontal="center" vertical="center" textRotation="0" wrapText="true" indent="0" shrinkToFit="false"/>
      <protection locked="true" hidden="false"/>
    </xf>
    <xf numFmtId="164" fontId="108" fillId="0" borderId="0" xfId="0" applyFont="true" applyBorder="false" applyAlignment="true" applyProtection="false">
      <alignment horizontal="left" vertical="center" textRotation="0" wrapText="true" indent="0" shrinkToFit="false"/>
      <protection locked="true" hidden="false"/>
    </xf>
    <xf numFmtId="164" fontId="125" fillId="0" borderId="0" xfId="0" applyFont="true" applyBorder="false" applyAlignment="true" applyProtection="false">
      <alignment horizontal="left" vertical="center" textRotation="0" wrapText="true" indent="0" shrinkToFit="false"/>
      <protection locked="true" hidden="false"/>
    </xf>
    <xf numFmtId="164" fontId="61" fillId="32" borderId="0" xfId="0" applyFont="true" applyBorder="false" applyAlignment="true" applyProtection="false">
      <alignment horizontal="left" vertical="center" textRotation="0" wrapText="true" indent="0" shrinkToFit="false"/>
      <protection locked="true" hidden="false"/>
    </xf>
    <xf numFmtId="164" fontId="108" fillId="13" borderId="39" xfId="0" applyFont="true" applyBorder="true" applyAlignment="true" applyProtection="false">
      <alignment horizontal="center" vertical="center" textRotation="0" wrapText="true" indent="0" shrinkToFit="false"/>
      <protection locked="true" hidden="false"/>
    </xf>
    <xf numFmtId="164" fontId="130" fillId="13" borderId="39" xfId="0" applyFont="true" applyBorder="true" applyAlignment="true" applyProtection="false">
      <alignment horizontal="center" vertical="center" textRotation="0" wrapText="true" indent="0" shrinkToFit="false"/>
      <protection locked="true" hidden="false"/>
    </xf>
    <xf numFmtId="164" fontId="125" fillId="0" borderId="39" xfId="0" applyFont="true" applyBorder="true" applyAlignment="true" applyProtection="false">
      <alignment horizontal="left" vertical="center" textRotation="0" wrapText="true" indent="0" shrinkToFit="false"/>
      <protection locked="true" hidden="false"/>
    </xf>
    <xf numFmtId="164" fontId="128" fillId="0" borderId="39" xfId="0" applyFont="true" applyBorder="true" applyAlignment="true" applyProtection="false">
      <alignment horizontal="left" vertical="center" textRotation="0" wrapText="true" indent="0" shrinkToFit="false"/>
      <protection locked="true" hidden="false"/>
    </xf>
    <xf numFmtId="164" fontId="61" fillId="13" borderId="40" xfId="0" applyFont="true" applyBorder="true" applyAlignment="true" applyProtection="false">
      <alignment horizontal="center" vertical="center" textRotation="0" wrapText="true" indent="0" shrinkToFit="false"/>
      <protection locked="true" hidden="false"/>
    </xf>
    <xf numFmtId="164" fontId="61" fillId="13" borderId="41" xfId="0" applyFont="true" applyBorder="true" applyAlignment="true" applyProtection="false">
      <alignment horizontal="center" vertical="center" textRotation="0" wrapText="true" indent="0" shrinkToFit="false"/>
      <protection locked="true" hidden="false"/>
    </xf>
    <xf numFmtId="164" fontId="61" fillId="13" borderId="42" xfId="0" applyFont="true" applyBorder="true" applyAlignment="true" applyProtection="false">
      <alignment horizontal="center" vertical="center" textRotation="0" wrapText="true" indent="0" shrinkToFit="false"/>
      <protection locked="true" hidden="false"/>
    </xf>
    <xf numFmtId="164" fontId="125" fillId="0" borderId="43" xfId="0" applyFont="true" applyBorder="true" applyAlignment="true" applyProtection="false">
      <alignment horizontal="left" vertical="center" textRotation="0" wrapText="true" indent="0" shrinkToFit="false"/>
      <protection locked="true" hidden="false"/>
    </xf>
    <xf numFmtId="164" fontId="125" fillId="0" borderId="44" xfId="0" applyFont="true" applyBorder="true" applyAlignment="true" applyProtection="false">
      <alignment horizontal="left" vertical="center" textRotation="0" wrapText="true" indent="0" shrinkToFit="false"/>
      <protection locked="true" hidden="false"/>
    </xf>
    <xf numFmtId="164" fontId="125" fillId="0" borderId="45" xfId="0" applyFont="true" applyBorder="true" applyAlignment="true" applyProtection="false">
      <alignment horizontal="left" vertical="center" textRotation="0" wrapText="true" indent="0" shrinkToFit="false"/>
      <protection locked="true" hidden="false"/>
    </xf>
    <xf numFmtId="164" fontId="125" fillId="0" borderId="46" xfId="0" applyFont="true" applyBorder="true" applyAlignment="true" applyProtection="false">
      <alignment horizontal="left" vertical="center" textRotation="0" wrapText="true" indent="0" shrinkToFit="false"/>
      <protection locked="true" hidden="false"/>
    </xf>
    <xf numFmtId="164" fontId="125" fillId="0" borderId="47" xfId="0" applyFont="true" applyBorder="true" applyAlignment="true" applyProtection="false">
      <alignment horizontal="left" vertical="center" textRotation="0" wrapText="true" indent="0" shrinkToFit="false"/>
      <protection locked="true" hidden="false"/>
    </xf>
    <xf numFmtId="164" fontId="61" fillId="23" borderId="39" xfId="0" applyFont="true" applyBorder="true" applyAlignment="true" applyProtection="false">
      <alignment horizontal="left" vertical="center" textRotation="0" wrapText="true" indent="0" shrinkToFit="false"/>
      <protection locked="true" hidden="false"/>
    </xf>
    <xf numFmtId="164" fontId="61" fillId="23" borderId="39" xfId="0" applyFont="true" applyBorder="true" applyAlignment="true" applyProtection="false">
      <alignment horizontal="center" vertical="center" textRotation="0" wrapText="true" indent="0" shrinkToFit="false"/>
      <protection locked="true" hidden="false"/>
    </xf>
    <xf numFmtId="164" fontId="131" fillId="0" borderId="39" xfId="0" applyFont="true" applyBorder="true" applyAlignment="true" applyProtection="false">
      <alignment horizontal="left" vertical="center" textRotation="0" wrapText="true" indent="0" shrinkToFit="false"/>
      <protection locked="true" hidden="false"/>
    </xf>
    <xf numFmtId="164" fontId="131" fillId="0" borderId="39" xfId="0" applyFont="true" applyBorder="true" applyAlignment="true" applyProtection="false">
      <alignment horizontal="center" vertical="center" textRotation="0" wrapText="true" indent="0" shrinkToFit="false"/>
      <protection locked="true" hidden="false"/>
    </xf>
    <xf numFmtId="164" fontId="132" fillId="0" borderId="39" xfId="0" applyFont="true" applyBorder="true" applyAlignment="true" applyProtection="false">
      <alignment horizontal="left" vertical="center" textRotation="0" wrapText="true" indent="0" shrinkToFit="false"/>
      <protection locked="true" hidden="false"/>
    </xf>
    <xf numFmtId="164" fontId="133" fillId="0" borderId="0" xfId="0" applyFont="true" applyBorder="false" applyAlignment="true" applyProtection="false">
      <alignment horizontal="left" vertical="center" textRotation="0" wrapText="true" indent="0" shrinkToFit="false"/>
      <protection locked="true" hidden="false"/>
    </xf>
    <xf numFmtId="164" fontId="133" fillId="0" borderId="0" xfId="0" applyFont="true" applyBorder="true" applyAlignment="true" applyProtection="false">
      <alignment horizontal="left" vertical="center" textRotation="0" wrapText="true" indent="0" shrinkToFit="false"/>
      <protection locked="true" hidden="false"/>
    </xf>
    <xf numFmtId="164" fontId="89" fillId="23" borderId="48" xfId="0" applyFont="true" applyBorder="true" applyAlignment="true" applyProtection="false">
      <alignment horizontal="center" vertical="center" textRotation="0" wrapText="true" indent="0" shrinkToFit="false"/>
      <protection locked="true" hidden="false"/>
    </xf>
    <xf numFmtId="164" fontId="89" fillId="23" borderId="49" xfId="0" applyFont="true" applyBorder="true" applyAlignment="true" applyProtection="false">
      <alignment horizontal="center" vertical="center" textRotation="0" wrapText="true" indent="0" shrinkToFit="false"/>
      <protection locked="true" hidden="false"/>
    </xf>
    <xf numFmtId="164" fontId="89" fillId="23" borderId="50" xfId="0" applyFont="true" applyBorder="true" applyAlignment="true" applyProtection="false">
      <alignment horizontal="center" vertical="center" textRotation="0" wrapText="true" indent="0" shrinkToFit="false"/>
      <protection locked="true" hidden="false"/>
    </xf>
    <xf numFmtId="164" fontId="89" fillId="19" borderId="51" xfId="0" applyFont="true" applyBorder="true" applyAlignment="true" applyProtection="false">
      <alignment horizontal="center" vertical="center" textRotation="0" wrapText="true" indent="0" shrinkToFit="false"/>
      <protection locked="true" hidden="false"/>
    </xf>
    <xf numFmtId="164" fontId="89" fillId="19" borderId="52" xfId="0" applyFont="true" applyBorder="true" applyAlignment="true" applyProtection="false">
      <alignment horizontal="center" vertical="center" textRotation="0" wrapText="true" indent="0" shrinkToFit="false"/>
      <protection locked="true" hidden="false"/>
    </xf>
    <xf numFmtId="164" fontId="89" fillId="19" borderId="53" xfId="0" applyFont="true" applyBorder="true" applyAlignment="true" applyProtection="false">
      <alignment horizontal="center" vertical="center" textRotation="0" wrapText="true" indent="0" shrinkToFit="false"/>
      <protection locked="true" hidden="false"/>
    </xf>
    <xf numFmtId="164" fontId="40" fillId="0" borderId="54" xfId="0" applyFont="true" applyBorder="true" applyAlignment="true" applyProtection="false">
      <alignment horizontal="left" vertical="center" textRotation="0" wrapText="true" indent="0" shrinkToFit="false"/>
      <protection locked="true" hidden="false"/>
    </xf>
    <xf numFmtId="164" fontId="40" fillId="0" borderId="30" xfId="0" applyFont="true" applyBorder="true" applyAlignment="true" applyProtection="false">
      <alignment horizontal="left" vertical="center" textRotation="0" wrapText="true" indent="0" shrinkToFit="false"/>
      <protection locked="true" hidden="false"/>
    </xf>
    <xf numFmtId="164" fontId="40" fillId="0" borderId="55" xfId="0" applyFont="true" applyBorder="true" applyAlignment="true" applyProtection="false">
      <alignment horizontal="left" vertical="center" textRotation="0" wrapText="true" indent="0" shrinkToFit="false"/>
      <protection locked="true" hidden="false"/>
    </xf>
    <xf numFmtId="164" fontId="40" fillId="0" borderId="56" xfId="0" applyFont="true" applyBorder="true" applyAlignment="true" applyProtection="false">
      <alignment horizontal="left" vertical="center" textRotation="0" wrapText="true" indent="0" shrinkToFit="false"/>
      <protection locked="true" hidden="false"/>
    </xf>
    <xf numFmtId="164" fontId="40" fillId="0" borderId="4" xfId="0" applyFont="true" applyBorder="true" applyAlignment="true" applyProtection="false">
      <alignment horizontal="left" vertical="center" textRotation="0" wrapText="true" indent="0" shrinkToFit="false"/>
      <protection locked="true" hidden="false"/>
    </xf>
    <xf numFmtId="164" fontId="40" fillId="0" borderId="57" xfId="0" applyFont="true" applyBorder="true" applyAlignment="true" applyProtection="false">
      <alignment horizontal="left" vertical="center" textRotation="0" wrapText="true" indent="0" shrinkToFit="false"/>
      <protection locked="true" hidden="false"/>
    </xf>
    <xf numFmtId="164" fontId="40" fillId="0" borderId="58" xfId="0" applyFont="true" applyBorder="true" applyAlignment="true" applyProtection="false">
      <alignment horizontal="left" vertical="center" textRotation="0" wrapText="true" indent="0" shrinkToFit="false"/>
      <protection locked="true" hidden="false"/>
    </xf>
    <xf numFmtId="164" fontId="40" fillId="0" borderId="59" xfId="0" applyFont="true" applyBorder="true" applyAlignment="true" applyProtection="false">
      <alignment horizontal="left" vertical="center" textRotation="0" wrapText="true" indent="0" shrinkToFit="false"/>
      <protection locked="true" hidden="false"/>
    </xf>
    <xf numFmtId="164" fontId="40" fillId="0" borderId="60" xfId="0" applyFont="true" applyBorder="true" applyAlignment="true" applyProtection="false">
      <alignment horizontal="left" vertical="center" textRotation="0" wrapText="true" indent="0" shrinkToFit="false"/>
      <protection locked="true" hidden="false"/>
    </xf>
    <xf numFmtId="164" fontId="89" fillId="12" borderId="48" xfId="0" applyFont="true" applyBorder="true" applyAlignment="true" applyProtection="false">
      <alignment horizontal="center" vertical="center" textRotation="0" wrapText="true" indent="0" shrinkToFit="false"/>
      <protection locked="true" hidden="false"/>
    </xf>
    <xf numFmtId="164" fontId="89" fillId="12" borderId="49" xfId="0" applyFont="true" applyBorder="true" applyAlignment="true" applyProtection="false">
      <alignment horizontal="center" vertical="center" textRotation="0" wrapText="true" indent="0" shrinkToFit="false"/>
      <protection locked="true" hidden="false"/>
    </xf>
    <xf numFmtId="164" fontId="89" fillId="12" borderId="50" xfId="0" applyFont="true" applyBorder="true" applyAlignment="true" applyProtection="false">
      <alignment horizontal="center" vertical="center" textRotation="0" wrapText="true" indent="0" shrinkToFit="false"/>
      <protection locked="true" hidden="false"/>
    </xf>
    <xf numFmtId="164" fontId="40" fillId="0" borderId="61" xfId="0" applyFont="true" applyBorder="true" applyAlignment="true" applyProtection="false">
      <alignment horizontal="left" vertical="center" textRotation="0" wrapText="true" indent="0" shrinkToFit="false"/>
      <protection locked="true" hidden="false"/>
    </xf>
    <xf numFmtId="164" fontId="40" fillId="0" borderId="62" xfId="0" applyFont="true" applyBorder="true" applyAlignment="true" applyProtection="false">
      <alignment horizontal="left" vertical="center" textRotation="0" wrapText="true" indent="0" shrinkToFit="false"/>
      <protection locked="true" hidden="false"/>
    </xf>
    <xf numFmtId="164" fontId="40" fillId="0" borderId="63" xfId="0" applyFont="true" applyBorder="true" applyAlignment="true" applyProtection="false">
      <alignment horizontal="left" vertical="center" textRotation="0" wrapText="true" indent="0" shrinkToFit="false"/>
      <protection locked="true" hidden="false"/>
    </xf>
    <xf numFmtId="164" fontId="37" fillId="24" borderId="30" xfId="0" applyFont="true" applyBorder="true" applyAlignment="true" applyProtection="false">
      <alignment horizontal="left" vertical="center" textRotation="0" wrapText="true" indent="0" shrinkToFit="false"/>
      <protection locked="true" hidden="false"/>
    </xf>
    <xf numFmtId="164" fontId="8" fillId="0" borderId="30" xfId="0" applyFont="true" applyBorder="true" applyAlignment="true" applyProtection="false">
      <alignment horizontal="general" vertical="center" textRotation="0" wrapText="true" indent="0" shrinkToFit="false"/>
      <protection locked="true" hidden="false"/>
    </xf>
    <xf numFmtId="164" fontId="134" fillId="23" borderId="30" xfId="0" applyFont="true" applyBorder="true" applyAlignment="true" applyProtection="false">
      <alignment horizontal="left" vertical="center" textRotation="0" wrapText="true" indent="0" shrinkToFit="false"/>
      <protection locked="true" hidden="false"/>
    </xf>
    <xf numFmtId="164" fontId="135" fillId="23" borderId="30" xfId="0" applyFont="true" applyBorder="true" applyAlignment="true" applyProtection="false">
      <alignment horizontal="general" vertical="center" textRotation="0" wrapText="true" indent="0" shrinkToFit="false"/>
      <protection locked="true" hidden="false"/>
    </xf>
    <xf numFmtId="164" fontId="40" fillId="12" borderId="30" xfId="0" applyFont="true" applyBorder="true" applyAlignment="true" applyProtection="false">
      <alignment horizontal="left" vertical="center" textRotation="0" wrapText="true" indent="0" shrinkToFit="false"/>
      <protection locked="true" hidden="false"/>
    </xf>
    <xf numFmtId="164" fontId="134" fillId="0" borderId="30" xfId="0" applyFont="true" applyBorder="true" applyAlignment="true" applyProtection="false">
      <alignment horizontal="left" vertical="center" textRotation="0" wrapText="true" indent="0" shrinkToFit="false"/>
      <protection locked="true" hidden="false"/>
    </xf>
    <xf numFmtId="164" fontId="136" fillId="0" borderId="30" xfId="0" applyFont="true" applyBorder="true" applyAlignment="true" applyProtection="false">
      <alignment horizontal="left" vertical="center" textRotation="0" wrapText="true" indent="0" shrinkToFit="false"/>
      <protection locked="true" hidden="false"/>
    </xf>
    <xf numFmtId="164" fontId="137" fillId="23" borderId="0" xfId="0" applyFont="true" applyBorder="false" applyAlignment="true" applyProtection="false">
      <alignment horizontal="center" vertical="center" textRotation="0" wrapText="true" indent="0" shrinkToFit="false"/>
      <protection locked="true" hidden="false"/>
    </xf>
    <xf numFmtId="164" fontId="40" fillId="0" borderId="64" xfId="0" applyFont="true" applyBorder="true" applyAlignment="true" applyProtection="false">
      <alignment horizontal="left" vertical="center" textRotation="0" wrapText="true" indent="0" shrinkToFit="false"/>
      <protection locked="true" hidden="false"/>
    </xf>
    <xf numFmtId="164" fontId="40" fillId="0" borderId="65" xfId="0" applyFont="true" applyBorder="true" applyAlignment="true" applyProtection="false">
      <alignment horizontal="left" vertical="center" textRotation="0" wrapText="true" indent="0" shrinkToFit="false"/>
      <protection locked="true" hidden="false"/>
    </xf>
    <xf numFmtId="164" fontId="40" fillId="0" borderId="66" xfId="0" applyFont="true" applyBorder="true" applyAlignment="true" applyProtection="false">
      <alignment horizontal="left" vertical="center" textRotation="0" wrapText="true" indent="0" shrinkToFit="false"/>
      <protection locked="true" hidden="false"/>
    </xf>
    <xf numFmtId="164" fontId="40" fillId="0" borderId="67" xfId="0" applyFont="true" applyBorder="true" applyAlignment="true" applyProtection="false">
      <alignment horizontal="left" vertical="center" textRotation="0" wrapText="true" indent="0" shrinkToFit="false"/>
      <protection locked="true" hidden="false"/>
    </xf>
    <xf numFmtId="164" fontId="40" fillId="0" borderId="68" xfId="0" applyFont="true" applyBorder="true" applyAlignment="true" applyProtection="false">
      <alignment horizontal="left" vertical="center" textRotation="0" wrapText="true" indent="0" shrinkToFit="false"/>
      <protection locked="true" hidden="false"/>
    </xf>
    <xf numFmtId="164" fontId="40" fillId="0" borderId="69" xfId="0" applyFont="true" applyBorder="true" applyAlignment="true" applyProtection="false">
      <alignment horizontal="left" vertical="center" textRotation="0" wrapText="true" indent="0" shrinkToFit="false"/>
      <protection locked="true" hidden="false"/>
    </xf>
    <xf numFmtId="164" fontId="40" fillId="0" borderId="70" xfId="0" applyFont="true" applyBorder="true" applyAlignment="true" applyProtection="false">
      <alignment horizontal="left" vertical="center" textRotation="0" wrapText="true" indent="0" shrinkToFit="false"/>
      <protection locked="true" hidden="false"/>
    </xf>
    <xf numFmtId="164" fontId="40" fillId="0" borderId="71" xfId="0" applyFont="true" applyBorder="true" applyAlignment="true" applyProtection="false">
      <alignment horizontal="left" vertical="center" textRotation="0" wrapText="true" indent="0" shrinkToFit="false"/>
      <protection locked="true" hidden="false"/>
    </xf>
    <xf numFmtId="164" fontId="40" fillId="0" borderId="72" xfId="0" applyFont="true" applyBorder="true" applyAlignment="true" applyProtection="false">
      <alignment horizontal="left" vertical="center" textRotation="0" wrapText="true" indent="0" shrinkToFit="false"/>
      <protection locked="true" hidden="false"/>
    </xf>
    <xf numFmtId="164" fontId="138" fillId="19" borderId="0" xfId="0" applyFont="true" applyBorder="true" applyAlignment="true" applyProtection="false">
      <alignment horizontal="left" vertical="center" textRotation="0" wrapText="true" indent="0" shrinkToFit="false"/>
      <protection locked="true" hidden="false"/>
    </xf>
    <xf numFmtId="164" fontId="137" fillId="23" borderId="30" xfId="0" applyFont="true" applyBorder="true" applyAlignment="true" applyProtection="false">
      <alignment horizontal="left" vertical="center" textRotation="0" wrapText="true" indent="0" shrinkToFit="false"/>
      <protection locked="true" hidden="false"/>
    </xf>
    <xf numFmtId="164" fontId="137" fillId="0" borderId="30" xfId="0" applyFont="true" applyBorder="true" applyAlignment="true" applyProtection="false">
      <alignment horizontal="left" vertical="center" textRotation="0" wrapText="true" indent="0" shrinkToFit="false"/>
      <protection locked="true" hidden="false"/>
    </xf>
    <xf numFmtId="164" fontId="139" fillId="0" borderId="30" xfId="0" applyFont="true" applyBorder="true" applyAlignment="true" applyProtection="false">
      <alignment horizontal="left" vertical="center" textRotation="0" wrapText="true" indent="0" shrinkToFit="false"/>
      <protection locked="true" hidden="false"/>
    </xf>
    <xf numFmtId="164" fontId="140" fillId="37" borderId="30" xfId="0" applyFont="true" applyBorder="true" applyAlignment="true" applyProtection="false">
      <alignment horizontal="left" vertical="center" textRotation="0" wrapText="true" indent="0" shrinkToFit="false"/>
      <protection locked="true" hidden="false"/>
    </xf>
    <xf numFmtId="164" fontId="139" fillId="37" borderId="30" xfId="0" applyFont="true" applyBorder="true" applyAlignment="true" applyProtection="false">
      <alignment horizontal="left" vertical="center" textRotation="0" wrapText="true" indent="0" shrinkToFit="false"/>
      <protection locked="true" hidden="false"/>
    </xf>
    <xf numFmtId="164" fontId="37" fillId="24" borderId="30" xfId="0" applyFont="true" applyBorder="true" applyAlignment="true" applyProtection="false">
      <alignment horizontal="center" vertical="center" textRotation="0" wrapText="true" indent="0" shrinkToFit="false"/>
      <protection locked="true" hidden="false"/>
    </xf>
    <xf numFmtId="164" fontId="88" fillId="0" borderId="30" xfId="0" applyFont="true" applyBorder="true" applyAlignment="true" applyProtection="false">
      <alignment horizontal="left" vertical="center" textRotation="0" wrapText="true" indent="0" shrinkToFit="false"/>
      <protection locked="true" hidden="false"/>
    </xf>
    <xf numFmtId="164" fontId="90" fillId="23" borderId="0" xfId="0" applyFont="true" applyBorder="false" applyAlignment="true" applyProtection="false">
      <alignment horizontal="general" vertical="bottom" textRotation="0" wrapText="false" indent="0" shrinkToFit="false"/>
      <protection locked="true" hidden="false"/>
    </xf>
    <xf numFmtId="164" fontId="141" fillId="12" borderId="30" xfId="0" applyFont="true" applyBorder="true" applyAlignment="true" applyProtection="false">
      <alignment horizontal="left" vertical="center" textRotation="0" wrapText="true" indent="0" shrinkToFit="false"/>
      <protection locked="true" hidden="false"/>
    </xf>
    <xf numFmtId="164" fontId="121" fillId="23" borderId="30" xfId="0" applyFont="true" applyBorder="true" applyAlignment="true" applyProtection="false">
      <alignment horizontal="left" vertical="center" textRotation="0" wrapText="true" indent="0" shrinkToFit="false"/>
      <protection locked="true" hidden="false"/>
    </xf>
    <xf numFmtId="164" fontId="42" fillId="29" borderId="21" xfId="0" applyFont="true" applyBorder="true" applyAlignment="true" applyProtection="false">
      <alignment horizontal="center" vertical="center" textRotation="0" wrapText="true" indent="0" shrinkToFit="false"/>
      <protection locked="true" hidden="false"/>
    </xf>
    <xf numFmtId="164" fontId="42" fillId="29" borderId="22" xfId="0" applyFont="true" applyBorder="true" applyAlignment="true" applyProtection="false">
      <alignment horizontal="center" vertical="center" textRotation="0" wrapText="true" indent="0" shrinkToFit="false"/>
      <protection locked="true" hidden="false"/>
    </xf>
    <xf numFmtId="164" fontId="62" fillId="26" borderId="23" xfId="0" applyFont="true" applyBorder="true" applyAlignment="true" applyProtection="false">
      <alignment horizontal="left" vertical="center" textRotation="0" wrapText="true" indent="0" shrinkToFit="false"/>
      <protection locked="true" hidden="false"/>
    </xf>
    <xf numFmtId="164" fontId="59" fillId="0" borderId="24" xfId="0" applyFont="true" applyBorder="true" applyAlignment="true" applyProtection="false">
      <alignment horizontal="left" vertical="center" textRotation="0" wrapText="true" indent="0" shrinkToFit="false"/>
      <protection locked="true" hidden="false"/>
    </xf>
    <xf numFmtId="164" fontId="62" fillId="26" borderId="25" xfId="0" applyFont="true" applyBorder="true" applyAlignment="true" applyProtection="false">
      <alignment horizontal="left" vertical="center" textRotation="0" wrapText="true" indent="0" shrinkToFit="false"/>
      <protection locked="true" hidden="false"/>
    </xf>
    <xf numFmtId="164" fontId="59" fillId="0" borderId="26" xfId="0" applyFont="true" applyBorder="true" applyAlignment="true" applyProtection="false">
      <alignment horizontal="left" vertical="center" textRotation="0" wrapText="true" indent="0" shrinkToFit="false"/>
      <protection locked="true" hidden="false"/>
    </xf>
    <xf numFmtId="164" fontId="62" fillId="29" borderId="21" xfId="0" applyFont="true" applyBorder="true" applyAlignment="true" applyProtection="false">
      <alignment horizontal="center" vertical="center" textRotation="0" wrapText="true" indent="0" shrinkToFit="false"/>
      <protection locked="true" hidden="false"/>
    </xf>
    <xf numFmtId="164" fontId="62" fillId="29" borderId="22" xfId="0" applyFont="true" applyBorder="true" applyAlignment="true" applyProtection="false">
      <alignment horizontal="center" vertical="center" textRotation="0" wrapText="true" indent="0" shrinkToFit="false"/>
      <protection locked="true" hidden="false"/>
    </xf>
    <xf numFmtId="164" fontId="134" fillId="23" borderId="0" xfId="0" applyFont="true" applyBorder="false" applyAlignment="true" applyProtection="false">
      <alignment horizontal="left" vertical="center" textRotation="0" wrapText="true" indent="0" shrinkToFit="false"/>
      <protection locked="true" hidden="false"/>
    </xf>
    <xf numFmtId="164" fontId="40" fillId="0" borderId="0" xfId="0" applyFont="true" applyBorder="false" applyAlignment="true" applyProtection="false">
      <alignment horizontal="left" vertical="center" textRotation="0" wrapText="true" indent="0" shrinkToFit="false"/>
      <protection locked="true" hidden="false"/>
    </xf>
    <xf numFmtId="164" fontId="142" fillId="0" borderId="0" xfId="0" applyFont="true" applyBorder="false" applyAlignment="true" applyProtection="false">
      <alignment horizontal="left" vertical="center" textRotation="0" wrapText="true" indent="0" shrinkToFit="false"/>
      <protection locked="true" hidden="false"/>
    </xf>
    <xf numFmtId="164" fontId="37" fillId="34" borderId="0" xfId="0" applyFont="true" applyBorder="false" applyAlignment="true" applyProtection="false">
      <alignment horizontal="center" vertical="center" textRotation="0" wrapText="true" indent="0" shrinkToFit="false"/>
      <protection locked="true" hidden="false"/>
    </xf>
    <xf numFmtId="164" fontId="55" fillId="34" borderId="0" xfId="0" applyFont="true" applyBorder="false" applyAlignment="true" applyProtection="false">
      <alignment horizontal="center" vertical="center" textRotation="0" wrapText="true" indent="0" shrinkToFit="false"/>
      <protection locked="true" hidden="false"/>
    </xf>
    <xf numFmtId="164" fontId="136" fillId="0" borderId="0" xfId="0" applyFont="true" applyBorder="false" applyAlignment="true" applyProtection="false">
      <alignment horizontal="left" vertical="center" textRotation="0" wrapText="true" indent="0" shrinkToFit="false"/>
      <protection locked="true" hidden="false"/>
    </xf>
    <xf numFmtId="164" fontId="17" fillId="25" borderId="0" xfId="0" applyFont="true" applyBorder="false" applyAlignment="true" applyProtection="false">
      <alignment horizontal="center" vertical="center" textRotation="0" wrapText="true" indent="0" shrinkToFit="false"/>
      <protection locked="true" hidden="false"/>
    </xf>
    <xf numFmtId="164" fontId="143" fillId="25" borderId="0" xfId="0" applyFont="true" applyBorder="false" applyAlignment="true" applyProtection="false">
      <alignment horizontal="center" vertical="center" textRotation="0" wrapText="true" indent="0" shrinkToFit="false"/>
      <protection locked="true" hidden="false"/>
    </xf>
    <xf numFmtId="164" fontId="35" fillId="0" borderId="0" xfId="0" applyFont="true" applyBorder="false" applyAlignment="true" applyProtection="false">
      <alignment horizontal="general" vertical="center" textRotation="0" wrapText="true" indent="0" shrinkToFit="false"/>
      <protection locked="true" hidden="false"/>
    </xf>
    <xf numFmtId="164" fontId="59" fillId="39"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bgColor rgb="FFE2F0D9"/>
        </patternFill>
      </fill>
    </dxf>
    <dxf>
      <fill>
        <patternFill>
          <bgColor rgb="FFFCE4D6"/>
        </patternFill>
      </fill>
    </dxf>
    <dxf>
      <font>
        <b val="1"/>
        <color rgb="FFB91C1C"/>
      </font>
      <fill>
        <patternFill>
          <bgColor rgb="FFFEE2E2"/>
        </patternFill>
      </fill>
    </dxf>
    <dxf>
      <font>
        <b val="1"/>
        <color rgb="FF064E3B"/>
      </font>
      <fill>
        <patternFill>
          <bgColor rgb="FFDCFCE7"/>
        </patternFill>
      </fill>
    </dxf>
    <dxf>
      <font>
        <b val="1"/>
        <color rgb="FF9C0006"/>
      </font>
      <fill>
        <patternFill>
          <bgColor rgb="FFFCE4E4"/>
        </patternFill>
      </fill>
    </dxf>
    <dxf>
      <font>
        <b val="1"/>
        <color rgb="FF274E13"/>
      </font>
      <fill>
        <patternFill>
          <bgColor rgb="FFE2F0D9"/>
        </patternFill>
      </fill>
    </dxf>
    <dxf>
      <font>
        <b val="1"/>
        <color rgb="FF7F6000"/>
      </font>
      <fill>
        <patternFill>
          <bgColor rgb="FFFFF2CC"/>
        </patternFill>
      </fill>
    </dxf>
    <dxf>
      <font>
        <b val="1"/>
        <color rgb="FF274E13"/>
      </font>
      <fill>
        <patternFill>
          <bgColor rgb="FFD9EAD3"/>
        </patternFill>
      </fill>
    </dxf>
    <dxf>
      <font>
        <b val="1"/>
        <color rgb="FF9F1239"/>
      </font>
      <fill>
        <patternFill>
          <bgColor rgb="FFFCE4E4"/>
        </patternFill>
      </fill>
    </dxf>
    <dxf>
      <font>
        <b val="1"/>
        <color rgb="FF166534"/>
      </font>
      <fill>
        <patternFill>
          <bgColor rgb="FFDFF5E1"/>
        </patternFill>
      </fill>
    </dxf>
    <dxf>
      <font>
        <b val="1"/>
        <color rgb="FFFFFFFF"/>
      </font>
      <fill>
        <patternFill>
          <bgColor rgb="FFD82F35"/>
        </patternFill>
      </fill>
    </dxf>
    <dxf>
      <font>
        <b val="1"/>
        <color rgb="FFFFFFFF"/>
      </font>
      <fill>
        <patternFill>
          <bgColor rgb="FF00A65A"/>
        </patternFill>
      </fill>
    </dxf>
    <dxf>
      <fill>
        <patternFill>
          <bgColor rgb="FFF4CCCC"/>
        </patternFill>
      </fill>
    </dxf>
    <dxf>
      <fill>
        <patternFill>
          <bgColor rgb="FFD9EAD3"/>
        </patternFill>
      </fill>
    </dxf>
    <dxf>
      <fill>
        <patternFill>
          <bgColor rgb="FFFFF2CC"/>
        </patternFill>
      </fill>
    </dxf>
    <dxf>
      <fill>
        <patternFill>
          <bgColor rgb="FFF3CCCC"/>
        </patternFill>
      </fill>
    </dxf>
    <dxf>
      <fill>
        <patternFill>
          <bgColor rgb="FFEAF6EC"/>
        </patternFill>
      </fill>
    </dxf>
    <dxf>
      <fill>
        <patternFill>
          <bgColor rgb="FFFCE8E6"/>
        </patternFill>
      </fill>
    </dxf>
  </dxfs>
  <colors>
    <indexedColors>
      <rgbColor rgb="FF000000"/>
      <rgbColor rgb="FFFFFFFF"/>
      <rgbColor rgb="FFFFF9E6"/>
      <rgbColor rgb="FFEAF6EC"/>
      <rgbColor rgb="FFFFF9E9"/>
      <rgbColor rgb="FFFFF2CC"/>
      <rgbColor rgb="FFEAF2F8"/>
      <rgbColor rgb="FFD9EAF7"/>
      <rgbColor rgb="FF9C0006"/>
      <rgbColor rgb="FF0E691E"/>
      <rgbColor rgb="FF0F172A"/>
      <rgbColor rgb="FF9C7103"/>
      <rgbColor rgb="FFF3F6FC"/>
      <rgbColor rgb="FF064E3A"/>
      <rgbColor rgb="FFB9C2C8"/>
      <rgbColor rgb="FF7E5F00"/>
      <rgbColor rgb="FFB0B0B0"/>
      <rgbColor rgb="FFB2171F"/>
      <rgbColor rgb="FFFFF9E2"/>
      <rgbColor rgb="FFDCFCE7"/>
      <rgbColor rgb="FF303B4E"/>
      <rgbColor rgb="FFFEE2E2"/>
      <rgbColor rgb="FFE8EFF7"/>
      <rgbColor rgb="FFCBD5E1"/>
      <rgbColor rgb="FFFFFDF5"/>
      <rgbColor rgb="FFEBF3FB"/>
      <rgbColor rgb="FFFCE4D6"/>
      <rgbColor rgb="FFE2F0D9"/>
      <rgbColor rgb="FFEDF9EC"/>
      <rgbColor rgb="FF811B22"/>
      <rgbColor rgb="FF234E13"/>
      <rgbColor rgb="FFFFFCF6"/>
      <rgbColor rgb="FFE7EDF6"/>
      <rgbColor rgb="FFDDEDFD"/>
      <rgbColor rgb="FFDFF5E1"/>
      <rgbColor rgb="FFFFF3CD"/>
      <rgbColor rgb="FFD1D5DB"/>
      <rgbColor rgb="FFF4CCCC"/>
      <rgbColor rgb="FFD5D9E2"/>
      <rgbColor rgb="FFEAD9A7"/>
      <rgbColor rgb="FF4A3CE3"/>
      <rgbColor rgb="FFD9E2EC"/>
      <rgbColor rgb="FFD9EAD3"/>
      <rgbColor rgb="FFD6B45B"/>
      <rgbColor rgb="FFFCE6E5"/>
      <rgbColor rgb="FFE6F4E6"/>
      <rgbColor rgb="FF60676B"/>
      <rgbColor rgb="FFA6A69C"/>
      <rgbColor rgb="FF24304A"/>
      <rgbColor rgb="FF00A65A"/>
      <rgbColor rgb="FF111827"/>
      <rgbColor rgb="FF1F2937"/>
      <rgbColor rgb="FF7E1D1D"/>
      <rgbColor rgb="FFD92F35"/>
      <rgbColor rgb="FF1B4292"/>
      <rgbColor rgb="FF2431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pc="-1" strike="noStrike">
                <a:solidFill>
                  <a:srgbClr val="757575"/>
                </a:solidFill>
                <a:latin typeface="Arial"/>
                <a:ea typeface="Arial"/>
              </a:defRPr>
            </a:pPr>
            <a:r>
              <a:rPr b="0" sz="1300" spc="-1" strike="noStrike">
                <a:solidFill>
                  <a:srgbClr val="757575"/>
                </a:solidFill>
                <a:latin typeface="Arial"/>
                <a:ea typeface="Arial"/>
              </a:rPr>
              <a:t>Class-wise Average %NoneNoneNoneNone</a:t>
            </a:r>
          </a:p>
        </c:rich>
      </c:tx>
      <c:overlay val="0"/>
      <c:spPr>
        <a:noFill/>
        <a:ln w="0">
          <a:noFill/>
        </a:ln>
      </c:spPr>
    </c:title>
    <c:autoTitleDeleted val="0"/>
    <c:plotArea>
      <c:barChart>
        <c:barDir val="col"/>
        <c:grouping val="clustered"/>
        <c:varyColors val="0"/>
        <c:ser>
          <c:idx val="0"/>
          <c:order val="0"/>
          <c:tx>
            <c:strRef>
              <c:f>"Class Avg %"</c:f>
              <c:strCache>
                <c:ptCount val="1"/>
                <c:pt idx="0">
                  <c:v>Class Avg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Dashboard!$A$5:$A$9</c:f>
              <c:strCache>
                <c:ptCount val="5"/>
                <c:pt idx="0">
                  <c:v>প্রথম</c:v>
                </c:pt>
                <c:pt idx="1">
                  <c:v>দ্বিতীয়</c:v>
                </c:pt>
                <c:pt idx="2">
                  <c:v>তৃতীয়</c:v>
                </c:pt>
                <c:pt idx="3">
                  <c:v>চতুর্থ</c:v>
                </c:pt>
                <c:pt idx="4">
                  <c:v>পঞ্চম</c:v>
                </c:pt>
              </c:strCache>
            </c:strRef>
          </c:cat>
          <c:val>
            <c:numRef>
              <c:f>Dashboard!$D$5:$D$9</c:f>
              <c:numCache>
                <c:formatCode>0.00\%</c:formatCode>
                <c:ptCount val="5"/>
                <c:pt idx="0">
                  <c:v>71.11</c:v>
                </c:pt>
                <c:pt idx="1">
                  <c:v>59.53</c:v>
                </c:pt>
                <c:pt idx="2">
                  <c:v>40.82</c:v>
                </c:pt>
                <c:pt idx="3">
                  <c:v>38.14</c:v>
                </c:pt>
                <c:pt idx="4">
                  <c:v>54.43</c:v>
                </c:pt>
              </c:numCache>
            </c:numRef>
          </c:val>
        </c:ser>
        <c:gapWidth val="150"/>
        <c:overlap val="0"/>
        <c:axId val="82768592"/>
        <c:axId val="91784324"/>
      </c:barChart>
      <c:catAx>
        <c:axId val="82768592"/>
        <c:scaling>
          <c:orientation val="minMax"/>
        </c:scaling>
        <c:delete val="0"/>
        <c:axPos val="b"/>
        <c:title>
          <c:tx>
            <c:rich>
              <a:bodyPr rot="0"/>
              <a:lstStyle/>
              <a:p>
                <a:pPr>
                  <a:defRPr b="0" sz="1300" spc="-1" strike="noStrike">
                    <a:solidFill>
                      <a:srgbClr val="000000"/>
                    </a:solidFill>
                    <a:latin typeface="Arial"/>
                    <a:ea typeface="Arial"/>
                  </a:defRPr>
                </a:pPr>
                <a:r>
                  <a:rPr b="0" sz="1300" spc="-1" strike="noStrike">
                    <a:solidFill>
                      <a:srgbClr val="000000"/>
                    </a:solidFill>
                    <a:latin typeface="Arial"/>
                    <a:ea typeface="Arial"/>
                  </a:rPr>
                  <a:t>ClassNoneNoneNoneNone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Arial"/>
              </a:defRPr>
            </a:pPr>
          </a:p>
        </c:txPr>
        <c:crossAx val="91784324"/>
        <c:crosses val="autoZero"/>
        <c:auto val="1"/>
        <c:lblAlgn val="ctr"/>
        <c:lblOffset val="100"/>
        <c:noMultiLvlLbl val="0"/>
      </c:catAx>
      <c:valAx>
        <c:axId val="91784324"/>
        <c:scaling>
          <c:orientation val="minMax"/>
        </c:scaling>
        <c:delete val="0"/>
        <c:axPos val="l"/>
        <c:majorGridlines>
          <c:spPr>
            <a:ln w="6480">
              <a:solidFill>
                <a:srgbClr val="b7b7b7"/>
              </a:solidFill>
              <a:round/>
            </a:ln>
          </c:spPr>
        </c:majorGridlines>
        <c:title>
          <c:tx>
            <c:rich>
              <a:bodyPr rot="-5400000"/>
              <a:lstStyle/>
              <a:p>
                <a:pPr>
                  <a:defRPr b="0" sz="1300" spc="-1" strike="noStrike">
                    <a:solidFill>
                      <a:srgbClr val="000000"/>
                    </a:solidFill>
                    <a:latin typeface="Arial"/>
                    <a:ea typeface="Arial"/>
                  </a:defRPr>
                </a:pPr>
                <a:r>
                  <a:rPr b="0" sz="1300" spc="-1" strike="noStrike">
                    <a:solidFill>
                      <a:srgbClr val="000000"/>
                    </a:solidFill>
                    <a:latin typeface="Arial"/>
                    <a:ea typeface="Arial"/>
                  </a:rPr>
                  <a:t>Average %NoneNoneNoneNone</a:t>
                </a:r>
              </a:p>
            </c:rich>
          </c:tx>
          <c:overlay val="0"/>
          <c:spPr>
            <a:noFill/>
            <a:ln w="0">
              <a:noFill/>
            </a:ln>
          </c:spPr>
        </c:title>
        <c:numFmt formatCode="General" sourceLinked="0"/>
        <c:majorTickMark val="none"/>
        <c:minorTickMark val="none"/>
        <c:tickLblPos val="nextTo"/>
        <c:spPr>
          <a:ln w="6480">
            <a:noFill/>
          </a:ln>
        </c:spPr>
        <c:txPr>
          <a:bodyPr/>
          <a:lstStyle/>
          <a:p>
            <a:pPr>
              <a:defRPr b="0" sz="1000" spc="-1" strike="noStrike">
                <a:solidFill>
                  <a:srgbClr val="000000"/>
                </a:solidFill>
                <a:latin typeface="Calibri"/>
                <a:ea typeface="Arial"/>
              </a:defRPr>
            </a:pPr>
          </a:p>
        </c:txPr>
        <c:crossAx val="827685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ea typeface="Arial"/>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rial"/>
                <a:ea typeface="Arial"/>
              </a:defRPr>
            </a:pPr>
            <a:r>
              <a:rPr b="1" sz="1800" spc="-1" strike="noStrike">
                <a:solidFill>
                  <a:srgbClr val="000000"/>
                </a:solidFill>
                <a:latin typeface="Arial"/>
                <a:ea typeface="Arial"/>
              </a:rPr>
              <a:t>শ্রেণিভিত্তিক Pass % ও Class Avg %</a:t>
            </a:r>
          </a:p>
        </c:rich>
      </c:tx>
      <c:overlay val="0"/>
      <c:spPr>
        <a:noFill/>
        <a:ln w="0">
          <a:noFill/>
        </a:ln>
      </c:spPr>
    </c:title>
    <c:autoTitleDeleted val="0"/>
    <c:plotArea>
      <c:barChart>
        <c:barDir val="col"/>
        <c:grouping val="clustered"/>
        <c:varyColors val="0"/>
        <c:ser>
          <c:idx val="0"/>
          <c:order val="0"/>
          <c:tx>
            <c:strRef>
              <c:f>Dashboard!D4</c:f>
              <c:strCache>
                <c:ptCount val="1"/>
                <c:pt idx="0">
                  <c:v>Class Avg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Dashboard!$A$5:$A$9</c:f>
              <c:strCache>
                <c:ptCount val="5"/>
                <c:pt idx="0">
                  <c:v>প্রথম</c:v>
                </c:pt>
                <c:pt idx="1">
                  <c:v>দ্বিতীয়</c:v>
                </c:pt>
                <c:pt idx="2">
                  <c:v>তৃতীয়</c:v>
                </c:pt>
                <c:pt idx="3">
                  <c:v>চতুর্থ</c:v>
                </c:pt>
                <c:pt idx="4">
                  <c:v>পঞ্চম</c:v>
                </c:pt>
              </c:strCache>
            </c:strRef>
          </c:cat>
          <c:val>
            <c:numRef>
              <c:f>Dashboard!$D$5:$D$9</c:f>
              <c:numCache>
                <c:formatCode>0.00\%</c:formatCode>
                <c:ptCount val="5"/>
                <c:pt idx="0">
                  <c:v>71.11</c:v>
                </c:pt>
                <c:pt idx="1">
                  <c:v>59.53</c:v>
                </c:pt>
                <c:pt idx="2">
                  <c:v>40.82</c:v>
                </c:pt>
                <c:pt idx="3">
                  <c:v>38.14</c:v>
                </c:pt>
                <c:pt idx="4">
                  <c:v>54.43</c:v>
                </c:pt>
              </c:numCache>
            </c:numRef>
          </c:val>
        </c:ser>
        <c:ser>
          <c:idx val="1"/>
          <c:order val="1"/>
          <c:tx>
            <c:strRef>
              <c:f>Dashboard!F4</c:f>
              <c:strCache>
                <c:ptCount val="1"/>
                <c:pt idx="0">
                  <c:v>Pass %</c:v>
                </c:pt>
              </c:strCache>
            </c:strRef>
          </c:tx>
          <c:spPr>
            <a:solidFill>
              <a:srgbClr val="c0504d"/>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Dashboard!$A$5:$A$9</c:f>
              <c:strCache>
                <c:ptCount val="5"/>
                <c:pt idx="0">
                  <c:v>প্রথম</c:v>
                </c:pt>
                <c:pt idx="1">
                  <c:v>দ্বিতীয়</c:v>
                </c:pt>
                <c:pt idx="2">
                  <c:v>তৃতীয়</c:v>
                </c:pt>
                <c:pt idx="3">
                  <c:v>চতুর্থ</c:v>
                </c:pt>
                <c:pt idx="4">
                  <c:v>পঞ্চম</c:v>
                </c:pt>
              </c:strCache>
            </c:strRef>
          </c:cat>
          <c:val>
            <c:numRef>
              <c:f>Dashboard!$F$5:$F$9</c:f>
              <c:numCache>
                <c:formatCode>0.00\%</c:formatCode>
                <c:ptCount val="5"/>
                <c:pt idx="0">
                  <c:v>80</c:v>
                </c:pt>
                <c:pt idx="1">
                  <c:v>72.73</c:v>
                </c:pt>
                <c:pt idx="2">
                  <c:v>30</c:v>
                </c:pt>
                <c:pt idx="3">
                  <c:v>17.65</c:v>
                </c:pt>
                <c:pt idx="4">
                  <c:v>33.33</c:v>
                </c:pt>
              </c:numCache>
            </c:numRef>
          </c:val>
        </c:ser>
        <c:gapWidth val="150"/>
        <c:overlap val="0"/>
        <c:axId val="23947259"/>
        <c:axId val="38684409"/>
      </c:barChart>
      <c:catAx>
        <c:axId val="23947259"/>
        <c:scaling>
          <c:orientation val="minMax"/>
        </c:scaling>
        <c:delete val="0"/>
        <c:axPos val="b"/>
        <c:title>
          <c:tx>
            <c:rich>
              <a:bodyPr rot="0"/>
              <a:lstStyle/>
              <a:p>
                <a:pPr>
                  <a:defRPr b="1" sz="1000" spc="-1" strike="noStrike">
                    <a:solidFill>
                      <a:srgbClr val="000000"/>
                    </a:solidFill>
                    <a:latin typeface="Arial"/>
                    <a:ea typeface="Arial"/>
                  </a:defRPr>
                </a:pPr>
                <a:r>
                  <a:rPr b="1" sz="1000" spc="-1" strike="noStrike">
                    <a:solidFill>
                      <a:srgbClr val="000000"/>
                    </a:solidFill>
                    <a:latin typeface="Arial"/>
                    <a:ea typeface="Arial"/>
                  </a:rPr>
                  <a:t>শ্রেণি</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rial"/>
                <a:ea typeface="Arial"/>
              </a:defRPr>
            </a:pPr>
          </a:p>
        </c:txPr>
        <c:crossAx val="38684409"/>
        <c:crosses val="autoZero"/>
        <c:auto val="1"/>
        <c:lblAlgn val="ctr"/>
        <c:lblOffset val="100"/>
        <c:noMultiLvlLbl val="0"/>
      </c:catAx>
      <c:valAx>
        <c:axId val="38684409"/>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Arial"/>
                    <a:ea typeface="Arial"/>
                  </a:defRPr>
                </a:pPr>
                <a:r>
                  <a:rPr b="1" sz="1000" spc="-1" strike="noStrike">
                    <a:solidFill>
                      <a:srgbClr val="000000"/>
                    </a:solidFill>
                    <a:latin typeface="Arial"/>
                    <a:ea typeface="Arial"/>
                  </a:rPr>
                  <a:t>%</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b="0" sz="1000" spc="-1" strike="noStrike">
                <a:solidFill>
                  <a:srgbClr val="000000"/>
                </a:solidFill>
                <a:latin typeface="Arial"/>
                <a:ea typeface="Arial"/>
              </a:defRPr>
            </a:pPr>
          </a:p>
        </c:txPr>
        <c:crossAx val="239472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rial"/>
              <a:ea typeface="Arial"/>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Arial"/>
                <a:ea typeface="Arial"/>
              </a:defRPr>
            </a:pPr>
            <a:r>
              <a:rPr b="1" sz="1800" spc="-1" strike="noStrike">
                <a:solidFill>
                  <a:srgbClr val="000000"/>
                </a:solidFill>
                <a:latin typeface="Arial"/>
                <a:ea typeface="Arial"/>
              </a:rPr>
              <a:t>দক্ষতা অর্জনের হার (%) — শ্রেণিভিত্তিক</a:t>
            </a:r>
          </a:p>
        </c:rich>
      </c:tx>
      <c:overlay val="0"/>
      <c:spPr>
        <a:noFill/>
        <a:ln w="0">
          <a:noFill/>
        </a:ln>
      </c:spPr>
    </c:title>
    <c:autoTitleDeleted val="0"/>
    <c:plotArea>
      <c:barChart>
        <c:barDir val="col"/>
        <c:grouping val="clustered"/>
        <c:varyColors val="0"/>
        <c:ser>
          <c:idx val="0"/>
          <c:order val="0"/>
          <c:tx>
            <c:strRef>
              <c:f>'MTR Summary'!E5</c:f>
              <c:strCache>
                <c:ptCount val="1"/>
                <c:pt idx="0">
                  <c:v>বাংলা
হার %</c:v>
                </c:pt>
              </c:strCache>
            </c:strRef>
          </c:tx>
          <c:spPr>
            <a:solidFill>
              <a:srgbClr val="4f81bd"/>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'MTR Summary'!$A$6:$A$10</c:f>
              <c:strCache>
                <c:ptCount val="5"/>
                <c:pt idx="0">
                  <c:v>প্রথম</c:v>
                </c:pt>
                <c:pt idx="1">
                  <c:v>দ্বিতীয়</c:v>
                </c:pt>
                <c:pt idx="2">
                  <c:v>তৃতীয়</c:v>
                </c:pt>
                <c:pt idx="3">
                  <c:v>চতুর্থ</c:v>
                </c:pt>
                <c:pt idx="4">
                  <c:v>পঞ্চম</c:v>
                </c:pt>
              </c:strCache>
            </c:strRef>
          </c:cat>
          <c:val>
            <c:numRef>
              <c:f>'MTR Summary'!$E$6:$E$10</c:f>
              <c:numCache>
                <c:formatCode>0.0\%</c:formatCode>
                <c:ptCount val="5"/>
                <c:pt idx="0">
                  <c:v>0</c:v>
                </c:pt>
                <c:pt idx="1">
                  <c:v>0</c:v>
                </c:pt>
                <c:pt idx="2">
                  <c:v>0</c:v>
                </c:pt>
                <c:pt idx="3">
                  <c:v>0</c:v>
                </c:pt>
                <c:pt idx="4">
                  <c:v>0</c:v>
                </c:pt>
              </c:numCache>
            </c:numRef>
          </c:val>
        </c:ser>
        <c:ser>
          <c:idx val="1"/>
          <c:order val="1"/>
          <c:tx>
            <c:strRef>
              <c:f>'MTR Summary'!H5</c:f>
              <c:strCache>
                <c:ptCount val="1"/>
                <c:pt idx="0">
                  <c:v>গণিত
হার %</c:v>
                </c:pt>
              </c:strCache>
            </c:strRef>
          </c:tx>
          <c:spPr>
            <a:solidFill>
              <a:srgbClr val="c0504d"/>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'MTR Summary'!$A$6:$A$10</c:f>
              <c:strCache>
                <c:ptCount val="5"/>
                <c:pt idx="0">
                  <c:v>প্রথম</c:v>
                </c:pt>
                <c:pt idx="1">
                  <c:v>দ্বিতীয়</c:v>
                </c:pt>
                <c:pt idx="2">
                  <c:v>তৃতীয়</c:v>
                </c:pt>
                <c:pt idx="3">
                  <c:v>চতুর্থ</c:v>
                </c:pt>
                <c:pt idx="4">
                  <c:v>পঞ্চম</c:v>
                </c:pt>
              </c:strCache>
            </c:strRef>
          </c:cat>
          <c:val>
            <c:numRef>
              <c:f>'MTR Summary'!$H$6:$H$10</c:f>
              <c:numCache>
                <c:formatCode>0.0\%</c:formatCode>
                <c:ptCount val="5"/>
                <c:pt idx="0">
                  <c:v>0</c:v>
                </c:pt>
                <c:pt idx="1">
                  <c:v>0</c:v>
                </c:pt>
                <c:pt idx="2">
                  <c:v>0</c:v>
                </c:pt>
                <c:pt idx="3">
                  <c:v>0</c:v>
                </c:pt>
                <c:pt idx="4">
                  <c:v>0</c:v>
                </c:pt>
              </c:numCache>
            </c:numRef>
          </c:val>
        </c:ser>
        <c:ser>
          <c:idx val="2"/>
          <c:order val="2"/>
          <c:tx>
            <c:strRef>
              <c:f>'MTR Summary'!K5</c:f>
              <c:strCache>
                <c:ptCount val="1"/>
                <c:pt idx="0">
                  <c:v>English
হার %</c:v>
                </c:pt>
              </c:strCache>
            </c:strRef>
          </c:tx>
          <c:spPr>
            <a:solidFill>
              <a:srgbClr val="9bbb59"/>
            </a:solidFill>
            <a:ln w="0">
              <a:noFill/>
            </a:ln>
          </c:spPr>
          <c:invertIfNegative val="0"/>
          <c:dLbls>
            <c:txPr>
              <a:bodyPr wrap="square"/>
              <a:lstStyle/>
              <a:p>
                <a:pPr>
                  <a:defRPr b="0" sz="1000" spc="-1" strike="noStrike">
                    <a:solidFill>
                      <a:srgbClr val="000000"/>
                    </a:solidFill>
                    <a:latin typeface="Arial"/>
                    <a:ea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'MTR Summary'!$A$6:$A$10</c:f>
              <c:strCache>
                <c:ptCount val="5"/>
                <c:pt idx="0">
                  <c:v>প্রথম</c:v>
                </c:pt>
                <c:pt idx="1">
                  <c:v>দ্বিতীয়</c:v>
                </c:pt>
                <c:pt idx="2">
                  <c:v>তৃতীয়</c:v>
                </c:pt>
                <c:pt idx="3">
                  <c:v>চতুর্থ</c:v>
                </c:pt>
                <c:pt idx="4">
                  <c:v>পঞ্চম</c:v>
                </c:pt>
              </c:strCache>
            </c:strRef>
          </c:cat>
          <c:val>
            <c:numRef>
              <c:f>'MTR Summary'!$K$6:$K$10</c:f>
              <c:numCache>
                <c:formatCode>0.0\%</c:formatCode>
                <c:ptCount val="5"/>
                <c:pt idx="0">
                  <c:v>0</c:v>
                </c:pt>
                <c:pt idx="1">
                  <c:v>0</c:v>
                </c:pt>
                <c:pt idx="2">
                  <c:v>0</c:v>
                </c:pt>
                <c:pt idx="3">
                  <c:v>0</c:v>
                </c:pt>
                <c:pt idx="4">
                  <c:v>0</c:v>
                </c:pt>
              </c:numCache>
            </c:numRef>
          </c:val>
        </c:ser>
        <c:gapWidth val="150"/>
        <c:overlap val="0"/>
        <c:axId val="62599557"/>
        <c:axId val="97354681"/>
      </c:barChart>
      <c:catAx>
        <c:axId val="62599557"/>
        <c:scaling>
          <c:orientation val="minMax"/>
        </c:scaling>
        <c:delete val="0"/>
        <c:axPos val="b"/>
        <c:title>
          <c:tx>
            <c:rich>
              <a:bodyPr rot="0"/>
              <a:lstStyle/>
              <a:p>
                <a:pPr>
                  <a:defRPr b="1" sz="1000" spc="-1" strike="noStrike">
                    <a:solidFill>
                      <a:srgbClr val="000000"/>
                    </a:solidFill>
                    <a:latin typeface="Arial"/>
                    <a:ea typeface="Arial"/>
                  </a:defRPr>
                </a:pPr>
                <a:r>
                  <a:rPr b="1" sz="1000" spc="-1" strike="noStrike">
                    <a:solidFill>
                      <a:srgbClr val="000000"/>
                    </a:solidFill>
                    <a:latin typeface="Arial"/>
                    <a:ea typeface="Arial"/>
                  </a:rPr>
                  <a:t>শ্রেণি</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rial"/>
                <a:ea typeface="Arial"/>
              </a:defRPr>
            </a:pPr>
          </a:p>
        </c:txPr>
        <c:crossAx val="97354681"/>
        <c:crosses val="autoZero"/>
        <c:auto val="1"/>
        <c:lblAlgn val="ctr"/>
        <c:lblOffset val="100"/>
        <c:noMultiLvlLbl val="0"/>
      </c:catAx>
      <c:valAx>
        <c:axId val="97354681"/>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Arial"/>
                    <a:ea typeface="Arial"/>
                  </a:defRPr>
                </a:pPr>
                <a:r>
                  <a:rPr b="1" sz="1000" spc="-1" strike="noStrike">
                    <a:solidFill>
                      <a:srgbClr val="000000"/>
                    </a:solidFill>
                    <a:latin typeface="Arial"/>
                    <a:ea typeface="Arial"/>
                  </a:rPr>
                  <a:t>%</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Arial"/>
                <a:ea typeface="Arial"/>
              </a:defRPr>
            </a:pPr>
          </a:p>
        </c:txPr>
        <c:crossAx val="6259955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rial"/>
              <a:ea typeface="Arial"/>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Relationship Id="rId62" Type="http://schemas.openxmlformats.org/officeDocument/2006/relationships/image" Target="../media/image62.png"/><Relationship Id="rId63" Type="http://schemas.openxmlformats.org/officeDocument/2006/relationships/image" Target="../media/image63.png"/><Relationship Id="rId64" Type="http://schemas.openxmlformats.org/officeDocument/2006/relationships/image" Target="../media/image64.png"/><Relationship Id="rId65" Type="http://schemas.openxmlformats.org/officeDocument/2006/relationships/image" Target="../media/image65.png"/><Relationship Id="rId66" Type="http://schemas.openxmlformats.org/officeDocument/2006/relationships/image" Target="../media/image66.png"/><Relationship Id="rId67" Type="http://schemas.openxmlformats.org/officeDocument/2006/relationships/image" Target="../media/image67.png"/><Relationship Id="rId68" Type="http://schemas.openxmlformats.org/officeDocument/2006/relationships/image" Target="../media/image68.png"/><Relationship Id="rId69" Type="http://schemas.openxmlformats.org/officeDocument/2006/relationships/image" Target="../media/image69.png"/><Relationship Id="rId70" Type="http://schemas.openxmlformats.org/officeDocument/2006/relationships/image" Target="../media/image70.png"/><Relationship Id="rId71" Type="http://schemas.openxmlformats.org/officeDocument/2006/relationships/image" Target="../media/image71.png"/><Relationship Id="rId72" Type="http://schemas.openxmlformats.org/officeDocument/2006/relationships/image" Target="../media/image72.png"/><Relationship Id="rId73" Type="http://schemas.openxmlformats.org/officeDocument/2006/relationships/image" Target="../media/image73.png"/><Relationship Id="rId74" Type="http://schemas.openxmlformats.org/officeDocument/2006/relationships/image" Target="../media/image74.png"/><Relationship Id="rId75" Type="http://schemas.openxmlformats.org/officeDocument/2006/relationships/image" Target="../media/image75.png"/><Relationship Id="rId76" Type="http://schemas.openxmlformats.org/officeDocument/2006/relationships/image" Target="../media/image76.png"/><Relationship Id="rId77" Type="http://schemas.openxmlformats.org/officeDocument/2006/relationships/image" Target="../media/image77.png"/><Relationship Id="rId78" Type="http://schemas.openxmlformats.org/officeDocument/2006/relationships/image" Target="../media/image78.png"/><Relationship Id="rId79" Type="http://schemas.openxmlformats.org/officeDocument/2006/relationships/image" Target="../media/image79.png"/><Relationship Id="rId80" Type="http://schemas.openxmlformats.org/officeDocument/2006/relationships/image" Target="../media/image80.png"/><Relationship Id="rId81" Type="http://schemas.openxmlformats.org/officeDocument/2006/relationships/image" Target="../media/image81.png"/><Relationship Id="rId82" Type="http://schemas.openxmlformats.org/officeDocument/2006/relationships/image" Target="../media/image82.png"/><Relationship Id="rId83" Type="http://schemas.openxmlformats.org/officeDocument/2006/relationships/image" Target="../media/image83.png"/><Relationship Id="rId84" Type="http://schemas.openxmlformats.org/officeDocument/2006/relationships/image" Target="../media/image84.png"/><Relationship Id="rId85" Type="http://schemas.openxmlformats.org/officeDocument/2006/relationships/image" Target="../media/image85.png"/><Relationship Id="rId86" Type="http://schemas.openxmlformats.org/officeDocument/2006/relationships/image" Target="../media/image86.png"/><Relationship Id="rId87" Type="http://schemas.openxmlformats.org/officeDocument/2006/relationships/image" Target="../media/image87.png"/><Relationship Id="rId88" Type="http://schemas.openxmlformats.org/officeDocument/2006/relationships/image" Target="../media/image88.png"/><Relationship Id="rId89" Type="http://schemas.openxmlformats.org/officeDocument/2006/relationships/image" Target="../media/image89.png"/><Relationship Id="rId90" Type="http://schemas.openxmlformats.org/officeDocument/2006/relationships/image" Target="../media/image90.png"/><Relationship Id="rId91" Type="http://schemas.openxmlformats.org/officeDocument/2006/relationships/image" Target="../media/image91.png"/><Relationship Id="rId92" Type="http://schemas.openxmlformats.org/officeDocument/2006/relationships/image" Target="../media/image92.png"/><Relationship Id="rId93" Type="http://schemas.openxmlformats.org/officeDocument/2006/relationships/image" Target="../media/image93.png"/><Relationship Id="rId94" Type="http://schemas.openxmlformats.org/officeDocument/2006/relationships/image" Target="../media/image94.png"/><Relationship Id="rId95" Type="http://schemas.openxmlformats.org/officeDocument/2006/relationships/image" Target="../media/image95.png"/><Relationship Id="rId96" Type="http://schemas.openxmlformats.org/officeDocument/2006/relationships/image" Target="../media/image96.png"/><Relationship Id="rId97" Type="http://schemas.openxmlformats.org/officeDocument/2006/relationships/image" Target="../media/image97.png"/><Relationship Id="rId98" Type="http://schemas.openxmlformats.org/officeDocument/2006/relationships/image" Target="../media/image98.png"/><Relationship Id="rId99" Type="http://schemas.openxmlformats.org/officeDocument/2006/relationships/image" Target="../media/image99.png"/><Relationship Id="rId100" Type="http://schemas.openxmlformats.org/officeDocument/2006/relationships/image" Target="../media/image100.png"/><Relationship Id="rId101" Type="http://schemas.openxmlformats.org/officeDocument/2006/relationships/image" Target="../media/image101.png"/><Relationship Id="rId102" Type="http://schemas.openxmlformats.org/officeDocument/2006/relationships/image" Target="../media/image102.png"/><Relationship Id="rId103" Type="http://schemas.openxmlformats.org/officeDocument/2006/relationships/image" Target="../media/image103.png"/><Relationship Id="rId104" Type="http://schemas.openxmlformats.org/officeDocument/2006/relationships/image" Target="../media/image104.png"/><Relationship Id="rId105" Type="http://schemas.openxmlformats.org/officeDocument/2006/relationships/image" Target="../media/image105.png"/><Relationship Id="rId106" Type="http://schemas.openxmlformats.org/officeDocument/2006/relationships/image" Target="../media/image10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2</xdr:col>
      <xdr:colOff>925920</xdr:colOff>
      <xdr:row>30</xdr:row>
      <xdr:rowOff>38160</xdr:rowOff>
    </xdr:to>
    <xdr:graphicFrame>
      <xdr:nvGraphicFramePr>
        <xdr:cNvPr id="0" name="Chart 1"/>
        <xdr:cNvGraphicFramePr/>
      </xdr:nvGraphicFramePr>
      <xdr:xfrm>
        <a:off x="0" y="4648320"/>
        <a:ext cx="3181320" cy="260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0</xdr:rowOff>
    </xdr:from>
    <xdr:to>
      <xdr:col>5</xdr:col>
      <xdr:colOff>833760</xdr:colOff>
      <xdr:row>31</xdr:row>
      <xdr:rowOff>100800</xdr:rowOff>
    </xdr:to>
    <xdr:graphicFrame>
      <xdr:nvGraphicFramePr>
        <xdr:cNvPr id="1" name="Chart 2"/>
        <xdr:cNvGraphicFramePr/>
      </xdr:nvGraphicFramePr>
      <xdr:xfrm>
        <a:off x="0" y="4648320"/>
        <a:ext cx="6472440" cy="2872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21</xdr:row>
      <xdr:rowOff>0</xdr:rowOff>
    </xdr:from>
    <xdr:to>
      <xdr:col>8</xdr:col>
      <xdr:colOff>284760</xdr:colOff>
      <xdr:row>37</xdr:row>
      <xdr:rowOff>184680</xdr:rowOff>
    </xdr:to>
    <xdr:graphicFrame>
      <xdr:nvGraphicFramePr>
        <xdr:cNvPr id="2" name="Chart 1"/>
        <xdr:cNvGraphicFramePr/>
      </xdr:nvGraphicFramePr>
      <xdr:xfrm>
        <a:off x="0" y="4734000"/>
        <a:ext cx="7192440" cy="3232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5</xdr:row>
      <xdr:rowOff>1440</xdr:rowOff>
    </xdr:from>
    <xdr:to>
      <xdr:col>4</xdr:col>
      <xdr:colOff>424440</xdr:colOff>
      <xdr:row>5</xdr:row>
      <xdr:rowOff>425880</xdr:rowOff>
    </xdr:to>
    <xdr:pic>
      <xdr:nvPicPr>
        <xdr:cNvPr id="3" name="Image 1" descr="Picture"/>
        <xdr:cNvPicPr/>
      </xdr:nvPicPr>
      <xdr:blipFill>
        <a:blip r:embed="rId1"/>
        <a:stretch/>
      </xdr:blipFill>
      <xdr:spPr>
        <a:xfrm>
          <a:off x="3665160" y="1068120"/>
          <a:ext cx="424440" cy="424440"/>
        </a:xfrm>
        <a:prstGeom prst="rect">
          <a:avLst/>
        </a:prstGeom>
        <a:ln w="0">
          <a:noFill/>
        </a:ln>
      </xdr:spPr>
    </xdr:pic>
    <xdr:clientData/>
  </xdr:twoCellAnchor>
  <xdr:twoCellAnchor editAs="oneCell">
    <xdr:from>
      <xdr:col>4</xdr:col>
      <xdr:colOff>0</xdr:colOff>
      <xdr:row>6</xdr:row>
      <xdr:rowOff>1080</xdr:rowOff>
    </xdr:from>
    <xdr:to>
      <xdr:col>4</xdr:col>
      <xdr:colOff>424440</xdr:colOff>
      <xdr:row>6</xdr:row>
      <xdr:rowOff>425520</xdr:rowOff>
    </xdr:to>
    <xdr:pic>
      <xdr:nvPicPr>
        <xdr:cNvPr id="4" name="Image 2" descr="Picture"/>
        <xdr:cNvPicPr/>
      </xdr:nvPicPr>
      <xdr:blipFill>
        <a:blip r:embed="rId2"/>
        <a:stretch/>
      </xdr:blipFill>
      <xdr:spPr>
        <a:xfrm>
          <a:off x="3665160" y="1496520"/>
          <a:ext cx="424440" cy="424440"/>
        </a:xfrm>
        <a:prstGeom prst="rect">
          <a:avLst/>
        </a:prstGeom>
        <a:ln w="0">
          <a:noFill/>
        </a:ln>
      </xdr:spPr>
    </xdr:pic>
    <xdr:clientData/>
  </xdr:twoCellAnchor>
  <xdr:twoCellAnchor editAs="oneCell">
    <xdr:from>
      <xdr:col>4</xdr:col>
      <xdr:colOff>0</xdr:colOff>
      <xdr:row>7</xdr:row>
      <xdr:rowOff>1080</xdr:rowOff>
    </xdr:from>
    <xdr:to>
      <xdr:col>4</xdr:col>
      <xdr:colOff>424440</xdr:colOff>
      <xdr:row>7</xdr:row>
      <xdr:rowOff>425520</xdr:rowOff>
    </xdr:to>
    <xdr:pic>
      <xdr:nvPicPr>
        <xdr:cNvPr id="5" name="Image 3" descr="Picture"/>
        <xdr:cNvPicPr/>
      </xdr:nvPicPr>
      <xdr:blipFill>
        <a:blip r:embed="rId3"/>
        <a:stretch/>
      </xdr:blipFill>
      <xdr:spPr>
        <a:xfrm>
          <a:off x="3665160" y="1925280"/>
          <a:ext cx="424440" cy="424440"/>
        </a:xfrm>
        <a:prstGeom prst="rect">
          <a:avLst/>
        </a:prstGeom>
        <a:ln w="0">
          <a:noFill/>
        </a:ln>
      </xdr:spPr>
    </xdr:pic>
    <xdr:clientData/>
  </xdr:twoCellAnchor>
  <xdr:twoCellAnchor editAs="oneCell">
    <xdr:from>
      <xdr:col>4</xdr:col>
      <xdr:colOff>0</xdr:colOff>
      <xdr:row>8</xdr:row>
      <xdr:rowOff>1440</xdr:rowOff>
    </xdr:from>
    <xdr:to>
      <xdr:col>4</xdr:col>
      <xdr:colOff>424440</xdr:colOff>
      <xdr:row>8</xdr:row>
      <xdr:rowOff>425880</xdr:rowOff>
    </xdr:to>
    <xdr:pic>
      <xdr:nvPicPr>
        <xdr:cNvPr id="6" name="Image 4" descr="Picture"/>
        <xdr:cNvPicPr/>
      </xdr:nvPicPr>
      <xdr:blipFill>
        <a:blip r:embed="rId4"/>
        <a:stretch/>
      </xdr:blipFill>
      <xdr:spPr>
        <a:xfrm>
          <a:off x="3665160" y="2354040"/>
          <a:ext cx="424440" cy="424440"/>
        </a:xfrm>
        <a:prstGeom prst="rect">
          <a:avLst/>
        </a:prstGeom>
        <a:ln w="0">
          <a:noFill/>
        </a:ln>
      </xdr:spPr>
    </xdr:pic>
    <xdr:clientData/>
  </xdr:twoCellAnchor>
  <xdr:twoCellAnchor editAs="oneCell">
    <xdr:from>
      <xdr:col>4</xdr:col>
      <xdr:colOff>0</xdr:colOff>
      <xdr:row>9</xdr:row>
      <xdr:rowOff>1080</xdr:rowOff>
    </xdr:from>
    <xdr:to>
      <xdr:col>4</xdr:col>
      <xdr:colOff>424440</xdr:colOff>
      <xdr:row>9</xdr:row>
      <xdr:rowOff>425520</xdr:rowOff>
    </xdr:to>
    <xdr:pic>
      <xdr:nvPicPr>
        <xdr:cNvPr id="7" name="Image 5" descr="Picture"/>
        <xdr:cNvPicPr/>
      </xdr:nvPicPr>
      <xdr:blipFill>
        <a:blip r:embed="rId5"/>
        <a:stretch/>
      </xdr:blipFill>
      <xdr:spPr>
        <a:xfrm>
          <a:off x="3665160" y="2782440"/>
          <a:ext cx="424440" cy="424440"/>
        </a:xfrm>
        <a:prstGeom prst="rect">
          <a:avLst/>
        </a:prstGeom>
        <a:ln w="0">
          <a:noFill/>
        </a:ln>
      </xdr:spPr>
    </xdr:pic>
    <xdr:clientData/>
  </xdr:twoCellAnchor>
  <xdr:twoCellAnchor editAs="oneCell">
    <xdr:from>
      <xdr:col>4</xdr:col>
      <xdr:colOff>0</xdr:colOff>
      <xdr:row>10</xdr:row>
      <xdr:rowOff>1440</xdr:rowOff>
    </xdr:from>
    <xdr:to>
      <xdr:col>4</xdr:col>
      <xdr:colOff>424440</xdr:colOff>
      <xdr:row>10</xdr:row>
      <xdr:rowOff>425880</xdr:rowOff>
    </xdr:to>
    <xdr:pic>
      <xdr:nvPicPr>
        <xdr:cNvPr id="8" name="Image 6" descr="Picture"/>
        <xdr:cNvPicPr/>
      </xdr:nvPicPr>
      <xdr:blipFill>
        <a:blip r:embed="rId6"/>
        <a:stretch/>
      </xdr:blipFill>
      <xdr:spPr>
        <a:xfrm>
          <a:off x="3665160" y="3211200"/>
          <a:ext cx="424440" cy="424440"/>
        </a:xfrm>
        <a:prstGeom prst="rect">
          <a:avLst/>
        </a:prstGeom>
        <a:ln w="0">
          <a:noFill/>
        </a:ln>
      </xdr:spPr>
    </xdr:pic>
    <xdr:clientData/>
  </xdr:twoCellAnchor>
  <xdr:twoCellAnchor editAs="oneCell">
    <xdr:from>
      <xdr:col>4</xdr:col>
      <xdr:colOff>0</xdr:colOff>
      <xdr:row>11</xdr:row>
      <xdr:rowOff>1440</xdr:rowOff>
    </xdr:from>
    <xdr:to>
      <xdr:col>4</xdr:col>
      <xdr:colOff>424440</xdr:colOff>
      <xdr:row>11</xdr:row>
      <xdr:rowOff>425880</xdr:rowOff>
    </xdr:to>
    <xdr:pic>
      <xdr:nvPicPr>
        <xdr:cNvPr id="9" name="Image 7" descr="Picture"/>
        <xdr:cNvPicPr/>
      </xdr:nvPicPr>
      <xdr:blipFill>
        <a:blip r:embed="rId7"/>
        <a:stretch/>
      </xdr:blipFill>
      <xdr:spPr>
        <a:xfrm>
          <a:off x="3665160" y="3639960"/>
          <a:ext cx="424440" cy="424440"/>
        </a:xfrm>
        <a:prstGeom prst="rect">
          <a:avLst/>
        </a:prstGeom>
        <a:ln w="0">
          <a:noFill/>
        </a:ln>
      </xdr:spPr>
    </xdr:pic>
    <xdr:clientData/>
  </xdr:twoCellAnchor>
  <xdr:twoCellAnchor editAs="oneCell">
    <xdr:from>
      <xdr:col>4</xdr:col>
      <xdr:colOff>0</xdr:colOff>
      <xdr:row>12</xdr:row>
      <xdr:rowOff>1080</xdr:rowOff>
    </xdr:from>
    <xdr:to>
      <xdr:col>4</xdr:col>
      <xdr:colOff>424440</xdr:colOff>
      <xdr:row>12</xdr:row>
      <xdr:rowOff>425520</xdr:rowOff>
    </xdr:to>
    <xdr:pic>
      <xdr:nvPicPr>
        <xdr:cNvPr id="10" name="Image 8" descr="Picture"/>
        <xdr:cNvPicPr/>
      </xdr:nvPicPr>
      <xdr:blipFill>
        <a:blip r:embed="rId8"/>
        <a:stretch/>
      </xdr:blipFill>
      <xdr:spPr>
        <a:xfrm>
          <a:off x="3665160" y="4068360"/>
          <a:ext cx="424440" cy="424440"/>
        </a:xfrm>
        <a:prstGeom prst="rect">
          <a:avLst/>
        </a:prstGeom>
        <a:ln w="0">
          <a:noFill/>
        </a:ln>
      </xdr:spPr>
    </xdr:pic>
    <xdr:clientData/>
  </xdr:twoCellAnchor>
  <xdr:twoCellAnchor editAs="oneCell">
    <xdr:from>
      <xdr:col>4</xdr:col>
      <xdr:colOff>0</xdr:colOff>
      <xdr:row>13</xdr:row>
      <xdr:rowOff>1440</xdr:rowOff>
    </xdr:from>
    <xdr:to>
      <xdr:col>4</xdr:col>
      <xdr:colOff>424440</xdr:colOff>
      <xdr:row>13</xdr:row>
      <xdr:rowOff>425880</xdr:rowOff>
    </xdr:to>
    <xdr:pic>
      <xdr:nvPicPr>
        <xdr:cNvPr id="11" name="Image 9" descr="Picture"/>
        <xdr:cNvPicPr/>
      </xdr:nvPicPr>
      <xdr:blipFill>
        <a:blip r:embed="rId9"/>
        <a:stretch/>
      </xdr:blipFill>
      <xdr:spPr>
        <a:xfrm>
          <a:off x="3665160" y="4497120"/>
          <a:ext cx="424440" cy="424440"/>
        </a:xfrm>
        <a:prstGeom prst="rect">
          <a:avLst/>
        </a:prstGeom>
        <a:ln w="0">
          <a:noFill/>
        </a:ln>
      </xdr:spPr>
    </xdr:pic>
    <xdr:clientData/>
  </xdr:twoCellAnchor>
  <xdr:twoCellAnchor editAs="oneCell">
    <xdr:from>
      <xdr:col>4</xdr:col>
      <xdr:colOff>0</xdr:colOff>
      <xdr:row>14</xdr:row>
      <xdr:rowOff>1080</xdr:rowOff>
    </xdr:from>
    <xdr:to>
      <xdr:col>4</xdr:col>
      <xdr:colOff>424440</xdr:colOff>
      <xdr:row>14</xdr:row>
      <xdr:rowOff>425520</xdr:rowOff>
    </xdr:to>
    <xdr:pic>
      <xdr:nvPicPr>
        <xdr:cNvPr id="12" name="Image 10" descr="Picture"/>
        <xdr:cNvPicPr/>
      </xdr:nvPicPr>
      <xdr:blipFill>
        <a:blip r:embed="rId10"/>
        <a:stretch/>
      </xdr:blipFill>
      <xdr:spPr>
        <a:xfrm>
          <a:off x="3665160" y="4925520"/>
          <a:ext cx="424440" cy="424440"/>
        </a:xfrm>
        <a:prstGeom prst="rect">
          <a:avLst/>
        </a:prstGeom>
        <a:ln w="0">
          <a:noFill/>
        </a:ln>
      </xdr:spPr>
    </xdr:pic>
    <xdr:clientData/>
  </xdr:twoCellAnchor>
  <xdr:twoCellAnchor editAs="oneCell">
    <xdr:from>
      <xdr:col>4</xdr:col>
      <xdr:colOff>0</xdr:colOff>
      <xdr:row>15</xdr:row>
      <xdr:rowOff>1080</xdr:rowOff>
    </xdr:from>
    <xdr:to>
      <xdr:col>4</xdr:col>
      <xdr:colOff>424440</xdr:colOff>
      <xdr:row>15</xdr:row>
      <xdr:rowOff>425520</xdr:rowOff>
    </xdr:to>
    <xdr:pic>
      <xdr:nvPicPr>
        <xdr:cNvPr id="13" name="Image 11" descr="Picture"/>
        <xdr:cNvPicPr/>
      </xdr:nvPicPr>
      <xdr:blipFill>
        <a:blip r:embed="rId11"/>
        <a:stretch/>
      </xdr:blipFill>
      <xdr:spPr>
        <a:xfrm>
          <a:off x="3665160" y="5354280"/>
          <a:ext cx="424440" cy="424440"/>
        </a:xfrm>
        <a:prstGeom prst="rect">
          <a:avLst/>
        </a:prstGeom>
        <a:ln w="0">
          <a:noFill/>
        </a:ln>
      </xdr:spPr>
    </xdr:pic>
    <xdr:clientData/>
  </xdr:twoCellAnchor>
  <xdr:twoCellAnchor editAs="oneCell">
    <xdr:from>
      <xdr:col>4</xdr:col>
      <xdr:colOff>0</xdr:colOff>
      <xdr:row>16</xdr:row>
      <xdr:rowOff>1440</xdr:rowOff>
    </xdr:from>
    <xdr:to>
      <xdr:col>4</xdr:col>
      <xdr:colOff>424440</xdr:colOff>
      <xdr:row>16</xdr:row>
      <xdr:rowOff>425880</xdr:rowOff>
    </xdr:to>
    <xdr:pic>
      <xdr:nvPicPr>
        <xdr:cNvPr id="14" name="Image 12" descr="Picture"/>
        <xdr:cNvPicPr/>
      </xdr:nvPicPr>
      <xdr:blipFill>
        <a:blip r:embed="rId12"/>
        <a:stretch/>
      </xdr:blipFill>
      <xdr:spPr>
        <a:xfrm>
          <a:off x="3665160" y="5783040"/>
          <a:ext cx="424440" cy="424440"/>
        </a:xfrm>
        <a:prstGeom prst="rect">
          <a:avLst/>
        </a:prstGeom>
        <a:ln w="0">
          <a:noFill/>
        </a:ln>
      </xdr:spPr>
    </xdr:pic>
    <xdr:clientData/>
  </xdr:twoCellAnchor>
  <xdr:twoCellAnchor editAs="oneCell">
    <xdr:from>
      <xdr:col>4</xdr:col>
      <xdr:colOff>0</xdr:colOff>
      <xdr:row>17</xdr:row>
      <xdr:rowOff>1080</xdr:rowOff>
    </xdr:from>
    <xdr:to>
      <xdr:col>4</xdr:col>
      <xdr:colOff>424440</xdr:colOff>
      <xdr:row>17</xdr:row>
      <xdr:rowOff>425520</xdr:rowOff>
    </xdr:to>
    <xdr:pic>
      <xdr:nvPicPr>
        <xdr:cNvPr id="15" name="Image 13" descr="Picture"/>
        <xdr:cNvPicPr/>
      </xdr:nvPicPr>
      <xdr:blipFill>
        <a:blip r:embed="rId13"/>
        <a:stretch/>
      </xdr:blipFill>
      <xdr:spPr>
        <a:xfrm>
          <a:off x="3665160" y="6211440"/>
          <a:ext cx="424440" cy="424440"/>
        </a:xfrm>
        <a:prstGeom prst="rect">
          <a:avLst/>
        </a:prstGeom>
        <a:ln w="0">
          <a:noFill/>
        </a:ln>
      </xdr:spPr>
    </xdr:pic>
    <xdr:clientData/>
  </xdr:twoCellAnchor>
  <xdr:twoCellAnchor editAs="oneCell">
    <xdr:from>
      <xdr:col>4</xdr:col>
      <xdr:colOff>0</xdr:colOff>
      <xdr:row>18</xdr:row>
      <xdr:rowOff>1440</xdr:rowOff>
    </xdr:from>
    <xdr:to>
      <xdr:col>4</xdr:col>
      <xdr:colOff>424440</xdr:colOff>
      <xdr:row>18</xdr:row>
      <xdr:rowOff>425880</xdr:rowOff>
    </xdr:to>
    <xdr:pic>
      <xdr:nvPicPr>
        <xdr:cNvPr id="16" name="Image 14" descr="Picture"/>
        <xdr:cNvPicPr/>
      </xdr:nvPicPr>
      <xdr:blipFill>
        <a:blip r:embed="rId14"/>
        <a:stretch/>
      </xdr:blipFill>
      <xdr:spPr>
        <a:xfrm>
          <a:off x="3665160" y="6640200"/>
          <a:ext cx="424440" cy="424440"/>
        </a:xfrm>
        <a:prstGeom prst="rect">
          <a:avLst/>
        </a:prstGeom>
        <a:ln w="0">
          <a:noFill/>
        </a:ln>
      </xdr:spPr>
    </xdr:pic>
    <xdr:clientData/>
  </xdr:twoCellAnchor>
  <xdr:twoCellAnchor editAs="oneCell">
    <xdr:from>
      <xdr:col>4</xdr:col>
      <xdr:colOff>0</xdr:colOff>
      <xdr:row>19</xdr:row>
      <xdr:rowOff>1440</xdr:rowOff>
    </xdr:from>
    <xdr:to>
      <xdr:col>4</xdr:col>
      <xdr:colOff>424440</xdr:colOff>
      <xdr:row>19</xdr:row>
      <xdr:rowOff>425880</xdr:rowOff>
    </xdr:to>
    <xdr:pic>
      <xdr:nvPicPr>
        <xdr:cNvPr id="17" name="Image 15" descr="Picture"/>
        <xdr:cNvPicPr/>
      </xdr:nvPicPr>
      <xdr:blipFill>
        <a:blip r:embed="rId15"/>
        <a:stretch/>
      </xdr:blipFill>
      <xdr:spPr>
        <a:xfrm>
          <a:off x="3665160" y="7068960"/>
          <a:ext cx="424440" cy="424440"/>
        </a:xfrm>
        <a:prstGeom prst="rect">
          <a:avLst/>
        </a:prstGeom>
        <a:ln w="0">
          <a:noFill/>
        </a:ln>
      </xdr:spPr>
    </xdr:pic>
    <xdr:clientData/>
  </xdr:twoCellAnchor>
  <xdr:twoCellAnchor editAs="oneCell">
    <xdr:from>
      <xdr:col>4</xdr:col>
      <xdr:colOff>0</xdr:colOff>
      <xdr:row>20</xdr:row>
      <xdr:rowOff>1080</xdr:rowOff>
    </xdr:from>
    <xdr:to>
      <xdr:col>4</xdr:col>
      <xdr:colOff>424440</xdr:colOff>
      <xdr:row>20</xdr:row>
      <xdr:rowOff>425520</xdr:rowOff>
    </xdr:to>
    <xdr:pic>
      <xdr:nvPicPr>
        <xdr:cNvPr id="18" name="Image 16" descr="Picture"/>
        <xdr:cNvPicPr/>
      </xdr:nvPicPr>
      <xdr:blipFill>
        <a:blip r:embed="rId16"/>
        <a:stretch/>
      </xdr:blipFill>
      <xdr:spPr>
        <a:xfrm>
          <a:off x="3665160" y="7497360"/>
          <a:ext cx="424440" cy="424440"/>
        </a:xfrm>
        <a:prstGeom prst="rect">
          <a:avLst/>
        </a:prstGeom>
        <a:ln w="0">
          <a:noFill/>
        </a:ln>
      </xdr:spPr>
    </xdr:pic>
    <xdr:clientData/>
  </xdr:twoCellAnchor>
  <xdr:twoCellAnchor editAs="oneCell">
    <xdr:from>
      <xdr:col>4</xdr:col>
      <xdr:colOff>0</xdr:colOff>
      <xdr:row>21</xdr:row>
      <xdr:rowOff>1440</xdr:rowOff>
    </xdr:from>
    <xdr:to>
      <xdr:col>4</xdr:col>
      <xdr:colOff>424440</xdr:colOff>
      <xdr:row>21</xdr:row>
      <xdr:rowOff>425880</xdr:rowOff>
    </xdr:to>
    <xdr:pic>
      <xdr:nvPicPr>
        <xdr:cNvPr id="19" name="Image 17" descr="Picture"/>
        <xdr:cNvPicPr/>
      </xdr:nvPicPr>
      <xdr:blipFill>
        <a:blip r:embed="rId17"/>
        <a:stretch/>
      </xdr:blipFill>
      <xdr:spPr>
        <a:xfrm>
          <a:off x="3665160" y="7926120"/>
          <a:ext cx="424440" cy="424440"/>
        </a:xfrm>
        <a:prstGeom prst="rect">
          <a:avLst/>
        </a:prstGeom>
        <a:ln w="0">
          <a:noFill/>
        </a:ln>
      </xdr:spPr>
    </xdr:pic>
    <xdr:clientData/>
  </xdr:twoCellAnchor>
  <xdr:twoCellAnchor editAs="oneCell">
    <xdr:from>
      <xdr:col>4</xdr:col>
      <xdr:colOff>0</xdr:colOff>
      <xdr:row>22</xdr:row>
      <xdr:rowOff>1080</xdr:rowOff>
    </xdr:from>
    <xdr:to>
      <xdr:col>4</xdr:col>
      <xdr:colOff>424440</xdr:colOff>
      <xdr:row>22</xdr:row>
      <xdr:rowOff>425520</xdr:rowOff>
    </xdr:to>
    <xdr:pic>
      <xdr:nvPicPr>
        <xdr:cNvPr id="20" name="Image 18" descr="Picture"/>
        <xdr:cNvPicPr/>
      </xdr:nvPicPr>
      <xdr:blipFill>
        <a:blip r:embed="rId18"/>
        <a:stretch/>
      </xdr:blipFill>
      <xdr:spPr>
        <a:xfrm>
          <a:off x="3665160" y="8354520"/>
          <a:ext cx="424440" cy="424440"/>
        </a:xfrm>
        <a:prstGeom prst="rect">
          <a:avLst/>
        </a:prstGeom>
        <a:ln w="0">
          <a:noFill/>
        </a:ln>
      </xdr:spPr>
    </xdr:pic>
    <xdr:clientData/>
  </xdr:twoCellAnchor>
  <xdr:twoCellAnchor editAs="oneCell">
    <xdr:from>
      <xdr:col>4</xdr:col>
      <xdr:colOff>0</xdr:colOff>
      <xdr:row>23</xdr:row>
      <xdr:rowOff>1080</xdr:rowOff>
    </xdr:from>
    <xdr:to>
      <xdr:col>4</xdr:col>
      <xdr:colOff>424440</xdr:colOff>
      <xdr:row>23</xdr:row>
      <xdr:rowOff>425520</xdr:rowOff>
    </xdr:to>
    <xdr:pic>
      <xdr:nvPicPr>
        <xdr:cNvPr id="21" name="Image 19" descr="Picture"/>
        <xdr:cNvPicPr/>
      </xdr:nvPicPr>
      <xdr:blipFill>
        <a:blip r:embed="rId19"/>
        <a:stretch/>
      </xdr:blipFill>
      <xdr:spPr>
        <a:xfrm>
          <a:off x="3665160" y="8783280"/>
          <a:ext cx="424440" cy="424440"/>
        </a:xfrm>
        <a:prstGeom prst="rect">
          <a:avLst/>
        </a:prstGeom>
        <a:ln w="0">
          <a:noFill/>
        </a:ln>
      </xdr:spPr>
    </xdr:pic>
    <xdr:clientData/>
  </xdr:twoCellAnchor>
  <xdr:twoCellAnchor editAs="oneCell">
    <xdr:from>
      <xdr:col>4</xdr:col>
      <xdr:colOff>0</xdr:colOff>
      <xdr:row>24</xdr:row>
      <xdr:rowOff>1440</xdr:rowOff>
    </xdr:from>
    <xdr:to>
      <xdr:col>4</xdr:col>
      <xdr:colOff>424440</xdr:colOff>
      <xdr:row>24</xdr:row>
      <xdr:rowOff>425880</xdr:rowOff>
    </xdr:to>
    <xdr:pic>
      <xdr:nvPicPr>
        <xdr:cNvPr id="22" name="Image 20" descr="Picture"/>
        <xdr:cNvPicPr/>
      </xdr:nvPicPr>
      <xdr:blipFill>
        <a:blip r:embed="rId20"/>
        <a:stretch/>
      </xdr:blipFill>
      <xdr:spPr>
        <a:xfrm>
          <a:off x="3665160" y="9212040"/>
          <a:ext cx="424440" cy="424440"/>
        </a:xfrm>
        <a:prstGeom prst="rect">
          <a:avLst/>
        </a:prstGeom>
        <a:ln w="0">
          <a:noFill/>
        </a:ln>
      </xdr:spPr>
    </xdr:pic>
    <xdr:clientData/>
  </xdr:twoCellAnchor>
  <xdr:twoCellAnchor editAs="oneCell">
    <xdr:from>
      <xdr:col>4</xdr:col>
      <xdr:colOff>0</xdr:colOff>
      <xdr:row>25</xdr:row>
      <xdr:rowOff>1080</xdr:rowOff>
    </xdr:from>
    <xdr:to>
      <xdr:col>4</xdr:col>
      <xdr:colOff>424440</xdr:colOff>
      <xdr:row>25</xdr:row>
      <xdr:rowOff>425520</xdr:rowOff>
    </xdr:to>
    <xdr:pic>
      <xdr:nvPicPr>
        <xdr:cNvPr id="23" name="Image 21" descr="Picture"/>
        <xdr:cNvPicPr/>
      </xdr:nvPicPr>
      <xdr:blipFill>
        <a:blip r:embed="rId21"/>
        <a:stretch/>
      </xdr:blipFill>
      <xdr:spPr>
        <a:xfrm>
          <a:off x="3665160" y="9640440"/>
          <a:ext cx="424440" cy="424440"/>
        </a:xfrm>
        <a:prstGeom prst="rect">
          <a:avLst/>
        </a:prstGeom>
        <a:ln w="0">
          <a:noFill/>
        </a:ln>
      </xdr:spPr>
    </xdr:pic>
    <xdr:clientData/>
  </xdr:twoCellAnchor>
  <xdr:twoCellAnchor editAs="oneCell">
    <xdr:from>
      <xdr:col>4</xdr:col>
      <xdr:colOff>0</xdr:colOff>
      <xdr:row>26</xdr:row>
      <xdr:rowOff>1440</xdr:rowOff>
    </xdr:from>
    <xdr:to>
      <xdr:col>4</xdr:col>
      <xdr:colOff>424440</xdr:colOff>
      <xdr:row>26</xdr:row>
      <xdr:rowOff>425880</xdr:rowOff>
    </xdr:to>
    <xdr:pic>
      <xdr:nvPicPr>
        <xdr:cNvPr id="24" name="Image 22" descr="Picture"/>
        <xdr:cNvPicPr/>
      </xdr:nvPicPr>
      <xdr:blipFill>
        <a:blip r:embed="rId22"/>
        <a:stretch/>
      </xdr:blipFill>
      <xdr:spPr>
        <a:xfrm>
          <a:off x="3665160" y="10069200"/>
          <a:ext cx="424440" cy="424440"/>
        </a:xfrm>
        <a:prstGeom prst="rect">
          <a:avLst/>
        </a:prstGeom>
        <a:ln w="0">
          <a:noFill/>
        </a:ln>
      </xdr:spPr>
    </xdr:pic>
    <xdr:clientData/>
  </xdr:twoCellAnchor>
  <xdr:twoCellAnchor editAs="oneCell">
    <xdr:from>
      <xdr:col>4</xdr:col>
      <xdr:colOff>0</xdr:colOff>
      <xdr:row>27</xdr:row>
      <xdr:rowOff>1440</xdr:rowOff>
    </xdr:from>
    <xdr:to>
      <xdr:col>4</xdr:col>
      <xdr:colOff>424440</xdr:colOff>
      <xdr:row>27</xdr:row>
      <xdr:rowOff>425880</xdr:rowOff>
    </xdr:to>
    <xdr:pic>
      <xdr:nvPicPr>
        <xdr:cNvPr id="25" name="Image 23" descr="Picture"/>
        <xdr:cNvPicPr/>
      </xdr:nvPicPr>
      <xdr:blipFill>
        <a:blip r:embed="rId23"/>
        <a:stretch/>
      </xdr:blipFill>
      <xdr:spPr>
        <a:xfrm>
          <a:off x="3665160" y="10497960"/>
          <a:ext cx="424440" cy="424440"/>
        </a:xfrm>
        <a:prstGeom prst="rect">
          <a:avLst/>
        </a:prstGeom>
        <a:ln w="0">
          <a:noFill/>
        </a:ln>
      </xdr:spPr>
    </xdr:pic>
    <xdr:clientData/>
  </xdr:twoCellAnchor>
  <xdr:twoCellAnchor editAs="oneCell">
    <xdr:from>
      <xdr:col>4</xdr:col>
      <xdr:colOff>0</xdr:colOff>
      <xdr:row>28</xdr:row>
      <xdr:rowOff>1080</xdr:rowOff>
    </xdr:from>
    <xdr:to>
      <xdr:col>4</xdr:col>
      <xdr:colOff>424440</xdr:colOff>
      <xdr:row>28</xdr:row>
      <xdr:rowOff>425520</xdr:rowOff>
    </xdr:to>
    <xdr:pic>
      <xdr:nvPicPr>
        <xdr:cNvPr id="26" name="Image 24" descr="Picture"/>
        <xdr:cNvPicPr/>
      </xdr:nvPicPr>
      <xdr:blipFill>
        <a:blip r:embed="rId24"/>
        <a:stretch/>
      </xdr:blipFill>
      <xdr:spPr>
        <a:xfrm>
          <a:off x="3665160" y="10926360"/>
          <a:ext cx="424440" cy="424440"/>
        </a:xfrm>
        <a:prstGeom prst="rect">
          <a:avLst/>
        </a:prstGeom>
        <a:ln w="0">
          <a:noFill/>
        </a:ln>
      </xdr:spPr>
    </xdr:pic>
    <xdr:clientData/>
  </xdr:twoCellAnchor>
  <xdr:twoCellAnchor editAs="oneCell">
    <xdr:from>
      <xdr:col>4</xdr:col>
      <xdr:colOff>0</xdr:colOff>
      <xdr:row>29</xdr:row>
      <xdr:rowOff>1440</xdr:rowOff>
    </xdr:from>
    <xdr:to>
      <xdr:col>4</xdr:col>
      <xdr:colOff>424440</xdr:colOff>
      <xdr:row>29</xdr:row>
      <xdr:rowOff>425880</xdr:rowOff>
    </xdr:to>
    <xdr:pic>
      <xdr:nvPicPr>
        <xdr:cNvPr id="27" name="Image 25" descr="Picture"/>
        <xdr:cNvPicPr/>
      </xdr:nvPicPr>
      <xdr:blipFill>
        <a:blip r:embed="rId25"/>
        <a:stretch/>
      </xdr:blipFill>
      <xdr:spPr>
        <a:xfrm>
          <a:off x="3665160" y="11355120"/>
          <a:ext cx="424440" cy="424440"/>
        </a:xfrm>
        <a:prstGeom prst="rect">
          <a:avLst/>
        </a:prstGeom>
        <a:ln w="0">
          <a:noFill/>
        </a:ln>
      </xdr:spPr>
    </xdr:pic>
    <xdr:clientData/>
  </xdr:twoCellAnchor>
  <xdr:twoCellAnchor editAs="oneCell">
    <xdr:from>
      <xdr:col>4</xdr:col>
      <xdr:colOff>0</xdr:colOff>
      <xdr:row>30</xdr:row>
      <xdr:rowOff>1080</xdr:rowOff>
    </xdr:from>
    <xdr:to>
      <xdr:col>4</xdr:col>
      <xdr:colOff>424440</xdr:colOff>
      <xdr:row>30</xdr:row>
      <xdr:rowOff>425520</xdr:rowOff>
    </xdr:to>
    <xdr:pic>
      <xdr:nvPicPr>
        <xdr:cNvPr id="28" name="Image 26" descr="Picture"/>
        <xdr:cNvPicPr/>
      </xdr:nvPicPr>
      <xdr:blipFill>
        <a:blip r:embed="rId26"/>
        <a:stretch/>
      </xdr:blipFill>
      <xdr:spPr>
        <a:xfrm>
          <a:off x="3665160" y="11783520"/>
          <a:ext cx="424440" cy="424440"/>
        </a:xfrm>
        <a:prstGeom prst="rect">
          <a:avLst/>
        </a:prstGeom>
        <a:ln w="0">
          <a:noFill/>
        </a:ln>
      </xdr:spPr>
    </xdr:pic>
    <xdr:clientData/>
  </xdr:twoCellAnchor>
  <xdr:twoCellAnchor editAs="oneCell">
    <xdr:from>
      <xdr:col>4</xdr:col>
      <xdr:colOff>0</xdr:colOff>
      <xdr:row>31</xdr:row>
      <xdr:rowOff>1080</xdr:rowOff>
    </xdr:from>
    <xdr:to>
      <xdr:col>4</xdr:col>
      <xdr:colOff>424440</xdr:colOff>
      <xdr:row>31</xdr:row>
      <xdr:rowOff>425520</xdr:rowOff>
    </xdr:to>
    <xdr:pic>
      <xdr:nvPicPr>
        <xdr:cNvPr id="29" name="Image 27" descr="Picture"/>
        <xdr:cNvPicPr/>
      </xdr:nvPicPr>
      <xdr:blipFill>
        <a:blip r:embed="rId27"/>
        <a:stretch/>
      </xdr:blipFill>
      <xdr:spPr>
        <a:xfrm>
          <a:off x="3665160" y="12212280"/>
          <a:ext cx="424440" cy="424440"/>
        </a:xfrm>
        <a:prstGeom prst="rect">
          <a:avLst/>
        </a:prstGeom>
        <a:ln w="0">
          <a:noFill/>
        </a:ln>
      </xdr:spPr>
    </xdr:pic>
    <xdr:clientData/>
  </xdr:twoCellAnchor>
  <xdr:twoCellAnchor editAs="oneCell">
    <xdr:from>
      <xdr:col>4</xdr:col>
      <xdr:colOff>0</xdr:colOff>
      <xdr:row>32</xdr:row>
      <xdr:rowOff>1440</xdr:rowOff>
    </xdr:from>
    <xdr:to>
      <xdr:col>4</xdr:col>
      <xdr:colOff>424440</xdr:colOff>
      <xdr:row>32</xdr:row>
      <xdr:rowOff>425880</xdr:rowOff>
    </xdr:to>
    <xdr:pic>
      <xdr:nvPicPr>
        <xdr:cNvPr id="30" name="Image 28" descr="Picture"/>
        <xdr:cNvPicPr/>
      </xdr:nvPicPr>
      <xdr:blipFill>
        <a:blip r:embed="rId28"/>
        <a:stretch/>
      </xdr:blipFill>
      <xdr:spPr>
        <a:xfrm>
          <a:off x="3665160" y="12641040"/>
          <a:ext cx="424440" cy="424440"/>
        </a:xfrm>
        <a:prstGeom prst="rect">
          <a:avLst/>
        </a:prstGeom>
        <a:ln w="0">
          <a:noFill/>
        </a:ln>
      </xdr:spPr>
    </xdr:pic>
    <xdr:clientData/>
  </xdr:twoCellAnchor>
  <xdr:twoCellAnchor editAs="oneCell">
    <xdr:from>
      <xdr:col>4</xdr:col>
      <xdr:colOff>0</xdr:colOff>
      <xdr:row>33</xdr:row>
      <xdr:rowOff>1080</xdr:rowOff>
    </xdr:from>
    <xdr:to>
      <xdr:col>4</xdr:col>
      <xdr:colOff>424440</xdr:colOff>
      <xdr:row>33</xdr:row>
      <xdr:rowOff>425520</xdr:rowOff>
    </xdr:to>
    <xdr:pic>
      <xdr:nvPicPr>
        <xdr:cNvPr id="31" name="Image 29" descr="Picture"/>
        <xdr:cNvPicPr/>
      </xdr:nvPicPr>
      <xdr:blipFill>
        <a:blip r:embed="rId29"/>
        <a:stretch/>
      </xdr:blipFill>
      <xdr:spPr>
        <a:xfrm>
          <a:off x="3665160" y="13069440"/>
          <a:ext cx="424440" cy="424440"/>
        </a:xfrm>
        <a:prstGeom prst="rect">
          <a:avLst/>
        </a:prstGeom>
        <a:ln w="0">
          <a:noFill/>
        </a:ln>
      </xdr:spPr>
    </xdr:pic>
    <xdr:clientData/>
  </xdr:twoCellAnchor>
  <xdr:twoCellAnchor editAs="oneCell">
    <xdr:from>
      <xdr:col>4</xdr:col>
      <xdr:colOff>0</xdr:colOff>
      <xdr:row>34</xdr:row>
      <xdr:rowOff>1440</xdr:rowOff>
    </xdr:from>
    <xdr:to>
      <xdr:col>4</xdr:col>
      <xdr:colOff>424440</xdr:colOff>
      <xdr:row>34</xdr:row>
      <xdr:rowOff>425880</xdr:rowOff>
    </xdr:to>
    <xdr:pic>
      <xdr:nvPicPr>
        <xdr:cNvPr id="32" name="Image 30" descr="Picture"/>
        <xdr:cNvPicPr/>
      </xdr:nvPicPr>
      <xdr:blipFill>
        <a:blip r:embed="rId30"/>
        <a:stretch/>
      </xdr:blipFill>
      <xdr:spPr>
        <a:xfrm>
          <a:off x="3665160" y="13498200"/>
          <a:ext cx="424440" cy="424440"/>
        </a:xfrm>
        <a:prstGeom prst="rect">
          <a:avLst/>
        </a:prstGeom>
        <a:ln w="0">
          <a:noFill/>
        </a:ln>
      </xdr:spPr>
    </xdr:pic>
    <xdr:clientData/>
  </xdr:twoCellAnchor>
  <xdr:twoCellAnchor editAs="oneCell">
    <xdr:from>
      <xdr:col>4</xdr:col>
      <xdr:colOff>0</xdr:colOff>
      <xdr:row>35</xdr:row>
      <xdr:rowOff>1440</xdr:rowOff>
    </xdr:from>
    <xdr:to>
      <xdr:col>4</xdr:col>
      <xdr:colOff>424440</xdr:colOff>
      <xdr:row>35</xdr:row>
      <xdr:rowOff>425880</xdr:rowOff>
    </xdr:to>
    <xdr:pic>
      <xdr:nvPicPr>
        <xdr:cNvPr id="33" name="Image 31" descr="Picture"/>
        <xdr:cNvPicPr/>
      </xdr:nvPicPr>
      <xdr:blipFill>
        <a:blip r:embed="rId31"/>
        <a:stretch/>
      </xdr:blipFill>
      <xdr:spPr>
        <a:xfrm>
          <a:off x="3665160" y="13926960"/>
          <a:ext cx="424440" cy="424440"/>
        </a:xfrm>
        <a:prstGeom prst="rect">
          <a:avLst/>
        </a:prstGeom>
        <a:ln w="0">
          <a:noFill/>
        </a:ln>
      </xdr:spPr>
    </xdr:pic>
    <xdr:clientData/>
  </xdr:twoCellAnchor>
  <xdr:twoCellAnchor editAs="oneCell">
    <xdr:from>
      <xdr:col>4</xdr:col>
      <xdr:colOff>0</xdr:colOff>
      <xdr:row>36</xdr:row>
      <xdr:rowOff>1080</xdr:rowOff>
    </xdr:from>
    <xdr:to>
      <xdr:col>4</xdr:col>
      <xdr:colOff>424440</xdr:colOff>
      <xdr:row>36</xdr:row>
      <xdr:rowOff>425520</xdr:rowOff>
    </xdr:to>
    <xdr:pic>
      <xdr:nvPicPr>
        <xdr:cNvPr id="34" name="Image 32" descr="Picture"/>
        <xdr:cNvPicPr/>
      </xdr:nvPicPr>
      <xdr:blipFill>
        <a:blip r:embed="rId32"/>
        <a:stretch/>
      </xdr:blipFill>
      <xdr:spPr>
        <a:xfrm>
          <a:off x="3665160" y="14355360"/>
          <a:ext cx="424440" cy="424440"/>
        </a:xfrm>
        <a:prstGeom prst="rect">
          <a:avLst/>
        </a:prstGeom>
        <a:ln w="0">
          <a:noFill/>
        </a:ln>
      </xdr:spPr>
    </xdr:pic>
    <xdr:clientData/>
  </xdr:twoCellAnchor>
  <xdr:twoCellAnchor editAs="oneCell">
    <xdr:from>
      <xdr:col>4</xdr:col>
      <xdr:colOff>0</xdr:colOff>
      <xdr:row>37</xdr:row>
      <xdr:rowOff>1440</xdr:rowOff>
    </xdr:from>
    <xdr:to>
      <xdr:col>4</xdr:col>
      <xdr:colOff>424440</xdr:colOff>
      <xdr:row>37</xdr:row>
      <xdr:rowOff>425880</xdr:rowOff>
    </xdr:to>
    <xdr:pic>
      <xdr:nvPicPr>
        <xdr:cNvPr id="35" name="Image 33" descr="Picture"/>
        <xdr:cNvPicPr/>
      </xdr:nvPicPr>
      <xdr:blipFill>
        <a:blip r:embed="rId33"/>
        <a:stretch/>
      </xdr:blipFill>
      <xdr:spPr>
        <a:xfrm>
          <a:off x="3665160" y="14784120"/>
          <a:ext cx="424440" cy="424440"/>
        </a:xfrm>
        <a:prstGeom prst="rect">
          <a:avLst/>
        </a:prstGeom>
        <a:ln w="0">
          <a:noFill/>
        </a:ln>
      </xdr:spPr>
    </xdr:pic>
    <xdr:clientData/>
  </xdr:twoCellAnchor>
  <xdr:twoCellAnchor editAs="oneCell">
    <xdr:from>
      <xdr:col>4</xdr:col>
      <xdr:colOff>0</xdr:colOff>
      <xdr:row>38</xdr:row>
      <xdr:rowOff>1080</xdr:rowOff>
    </xdr:from>
    <xdr:to>
      <xdr:col>4</xdr:col>
      <xdr:colOff>424440</xdr:colOff>
      <xdr:row>38</xdr:row>
      <xdr:rowOff>425520</xdr:rowOff>
    </xdr:to>
    <xdr:pic>
      <xdr:nvPicPr>
        <xdr:cNvPr id="36" name="Image 34" descr="Picture"/>
        <xdr:cNvPicPr/>
      </xdr:nvPicPr>
      <xdr:blipFill>
        <a:blip r:embed="rId34"/>
        <a:stretch/>
      </xdr:blipFill>
      <xdr:spPr>
        <a:xfrm>
          <a:off x="3665160" y="15212520"/>
          <a:ext cx="424440" cy="424440"/>
        </a:xfrm>
        <a:prstGeom prst="rect">
          <a:avLst/>
        </a:prstGeom>
        <a:ln w="0">
          <a:noFill/>
        </a:ln>
      </xdr:spPr>
    </xdr:pic>
    <xdr:clientData/>
  </xdr:twoCellAnchor>
  <xdr:twoCellAnchor editAs="oneCell">
    <xdr:from>
      <xdr:col>4</xdr:col>
      <xdr:colOff>0</xdr:colOff>
      <xdr:row>39</xdr:row>
      <xdr:rowOff>1080</xdr:rowOff>
    </xdr:from>
    <xdr:to>
      <xdr:col>4</xdr:col>
      <xdr:colOff>424440</xdr:colOff>
      <xdr:row>39</xdr:row>
      <xdr:rowOff>425520</xdr:rowOff>
    </xdr:to>
    <xdr:pic>
      <xdr:nvPicPr>
        <xdr:cNvPr id="37" name="Image 35" descr="Picture"/>
        <xdr:cNvPicPr/>
      </xdr:nvPicPr>
      <xdr:blipFill>
        <a:blip r:embed="rId35"/>
        <a:stretch/>
      </xdr:blipFill>
      <xdr:spPr>
        <a:xfrm>
          <a:off x="3665160" y="15641280"/>
          <a:ext cx="424440" cy="424440"/>
        </a:xfrm>
        <a:prstGeom prst="rect">
          <a:avLst/>
        </a:prstGeom>
        <a:ln w="0">
          <a:noFill/>
        </a:ln>
      </xdr:spPr>
    </xdr:pic>
    <xdr:clientData/>
  </xdr:twoCellAnchor>
  <xdr:twoCellAnchor editAs="oneCell">
    <xdr:from>
      <xdr:col>4</xdr:col>
      <xdr:colOff>0</xdr:colOff>
      <xdr:row>43</xdr:row>
      <xdr:rowOff>2520</xdr:rowOff>
    </xdr:from>
    <xdr:to>
      <xdr:col>4</xdr:col>
      <xdr:colOff>424440</xdr:colOff>
      <xdr:row>43</xdr:row>
      <xdr:rowOff>426960</xdr:rowOff>
    </xdr:to>
    <xdr:pic>
      <xdr:nvPicPr>
        <xdr:cNvPr id="38" name="Image 36" descr="Picture"/>
        <xdr:cNvPicPr/>
      </xdr:nvPicPr>
      <xdr:blipFill>
        <a:blip r:embed="rId36"/>
        <a:stretch/>
      </xdr:blipFill>
      <xdr:spPr>
        <a:xfrm>
          <a:off x="3665160" y="16633080"/>
          <a:ext cx="424440" cy="424440"/>
        </a:xfrm>
        <a:prstGeom prst="rect">
          <a:avLst/>
        </a:prstGeom>
        <a:ln w="0">
          <a:noFill/>
        </a:ln>
      </xdr:spPr>
    </xdr:pic>
    <xdr:clientData/>
  </xdr:twoCellAnchor>
  <xdr:twoCellAnchor editAs="oneCell">
    <xdr:from>
      <xdr:col>4</xdr:col>
      <xdr:colOff>0</xdr:colOff>
      <xdr:row>44</xdr:row>
      <xdr:rowOff>2520</xdr:rowOff>
    </xdr:from>
    <xdr:to>
      <xdr:col>4</xdr:col>
      <xdr:colOff>424440</xdr:colOff>
      <xdr:row>44</xdr:row>
      <xdr:rowOff>427320</xdr:rowOff>
    </xdr:to>
    <xdr:pic>
      <xdr:nvPicPr>
        <xdr:cNvPr id="39" name="Image 37" descr="Picture"/>
        <xdr:cNvPicPr/>
      </xdr:nvPicPr>
      <xdr:blipFill>
        <a:blip r:embed="rId37"/>
        <a:stretch/>
      </xdr:blipFill>
      <xdr:spPr>
        <a:xfrm>
          <a:off x="3665160" y="17061840"/>
          <a:ext cx="424440" cy="424800"/>
        </a:xfrm>
        <a:prstGeom prst="rect">
          <a:avLst/>
        </a:prstGeom>
        <a:ln w="0">
          <a:noFill/>
        </a:ln>
      </xdr:spPr>
    </xdr:pic>
    <xdr:clientData/>
  </xdr:twoCellAnchor>
  <xdr:twoCellAnchor editAs="oneCell">
    <xdr:from>
      <xdr:col>4</xdr:col>
      <xdr:colOff>0</xdr:colOff>
      <xdr:row>45</xdr:row>
      <xdr:rowOff>2520</xdr:rowOff>
    </xdr:from>
    <xdr:to>
      <xdr:col>4</xdr:col>
      <xdr:colOff>424440</xdr:colOff>
      <xdr:row>45</xdr:row>
      <xdr:rowOff>426600</xdr:rowOff>
    </xdr:to>
    <xdr:pic>
      <xdr:nvPicPr>
        <xdr:cNvPr id="40" name="Image 38" descr="Picture"/>
        <xdr:cNvPicPr/>
      </xdr:nvPicPr>
      <xdr:blipFill>
        <a:blip r:embed="rId38"/>
        <a:stretch/>
      </xdr:blipFill>
      <xdr:spPr>
        <a:xfrm>
          <a:off x="3665160" y="17490600"/>
          <a:ext cx="424440" cy="424080"/>
        </a:xfrm>
        <a:prstGeom prst="rect">
          <a:avLst/>
        </a:prstGeom>
        <a:ln w="0">
          <a:noFill/>
        </a:ln>
      </xdr:spPr>
    </xdr:pic>
    <xdr:clientData/>
  </xdr:twoCellAnchor>
  <xdr:twoCellAnchor editAs="oneCell">
    <xdr:from>
      <xdr:col>4</xdr:col>
      <xdr:colOff>0</xdr:colOff>
      <xdr:row>46</xdr:row>
      <xdr:rowOff>2520</xdr:rowOff>
    </xdr:from>
    <xdr:to>
      <xdr:col>4</xdr:col>
      <xdr:colOff>424440</xdr:colOff>
      <xdr:row>46</xdr:row>
      <xdr:rowOff>426960</xdr:rowOff>
    </xdr:to>
    <xdr:pic>
      <xdr:nvPicPr>
        <xdr:cNvPr id="41" name="Image 39" descr="Picture"/>
        <xdr:cNvPicPr/>
      </xdr:nvPicPr>
      <xdr:blipFill>
        <a:blip r:embed="rId39"/>
        <a:stretch/>
      </xdr:blipFill>
      <xdr:spPr>
        <a:xfrm>
          <a:off x="3665160" y="17919000"/>
          <a:ext cx="424440" cy="424440"/>
        </a:xfrm>
        <a:prstGeom prst="rect">
          <a:avLst/>
        </a:prstGeom>
        <a:ln w="0">
          <a:noFill/>
        </a:ln>
      </xdr:spPr>
    </xdr:pic>
    <xdr:clientData/>
  </xdr:twoCellAnchor>
  <xdr:twoCellAnchor editAs="oneCell">
    <xdr:from>
      <xdr:col>4</xdr:col>
      <xdr:colOff>0</xdr:colOff>
      <xdr:row>47</xdr:row>
      <xdr:rowOff>2520</xdr:rowOff>
    </xdr:from>
    <xdr:to>
      <xdr:col>4</xdr:col>
      <xdr:colOff>424440</xdr:colOff>
      <xdr:row>47</xdr:row>
      <xdr:rowOff>426960</xdr:rowOff>
    </xdr:to>
    <xdr:pic>
      <xdr:nvPicPr>
        <xdr:cNvPr id="42" name="Image 40" descr="Picture"/>
        <xdr:cNvPicPr/>
      </xdr:nvPicPr>
      <xdr:blipFill>
        <a:blip r:embed="rId40"/>
        <a:stretch/>
      </xdr:blipFill>
      <xdr:spPr>
        <a:xfrm>
          <a:off x="3665160" y="18347760"/>
          <a:ext cx="424440" cy="424440"/>
        </a:xfrm>
        <a:prstGeom prst="rect">
          <a:avLst/>
        </a:prstGeom>
        <a:ln w="0">
          <a:noFill/>
        </a:ln>
      </xdr:spPr>
    </xdr:pic>
    <xdr:clientData/>
  </xdr:twoCellAnchor>
  <xdr:twoCellAnchor editAs="oneCell">
    <xdr:from>
      <xdr:col>4</xdr:col>
      <xdr:colOff>0</xdr:colOff>
      <xdr:row>48</xdr:row>
      <xdr:rowOff>2520</xdr:rowOff>
    </xdr:from>
    <xdr:to>
      <xdr:col>4</xdr:col>
      <xdr:colOff>424440</xdr:colOff>
      <xdr:row>48</xdr:row>
      <xdr:rowOff>426960</xdr:rowOff>
    </xdr:to>
    <xdr:pic>
      <xdr:nvPicPr>
        <xdr:cNvPr id="43" name="Image 41" descr="Picture"/>
        <xdr:cNvPicPr/>
      </xdr:nvPicPr>
      <xdr:blipFill>
        <a:blip r:embed="rId41"/>
        <a:stretch/>
      </xdr:blipFill>
      <xdr:spPr>
        <a:xfrm>
          <a:off x="3665160" y="18776160"/>
          <a:ext cx="424440" cy="424440"/>
        </a:xfrm>
        <a:prstGeom prst="rect">
          <a:avLst/>
        </a:prstGeom>
        <a:ln w="0">
          <a:noFill/>
        </a:ln>
      </xdr:spPr>
    </xdr:pic>
    <xdr:clientData/>
  </xdr:twoCellAnchor>
  <xdr:twoCellAnchor editAs="oneCell">
    <xdr:from>
      <xdr:col>4</xdr:col>
      <xdr:colOff>0</xdr:colOff>
      <xdr:row>49</xdr:row>
      <xdr:rowOff>2520</xdr:rowOff>
    </xdr:from>
    <xdr:to>
      <xdr:col>4</xdr:col>
      <xdr:colOff>424440</xdr:colOff>
      <xdr:row>49</xdr:row>
      <xdr:rowOff>427320</xdr:rowOff>
    </xdr:to>
    <xdr:pic>
      <xdr:nvPicPr>
        <xdr:cNvPr id="44" name="Image 42" descr="Picture"/>
        <xdr:cNvPicPr/>
      </xdr:nvPicPr>
      <xdr:blipFill>
        <a:blip r:embed="rId42"/>
        <a:stretch/>
      </xdr:blipFill>
      <xdr:spPr>
        <a:xfrm>
          <a:off x="3665160" y="19204920"/>
          <a:ext cx="424440" cy="424800"/>
        </a:xfrm>
        <a:prstGeom prst="rect">
          <a:avLst/>
        </a:prstGeom>
        <a:ln w="0">
          <a:noFill/>
        </a:ln>
      </xdr:spPr>
    </xdr:pic>
    <xdr:clientData/>
  </xdr:twoCellAnchor>
  <xdr:twoCellAnchor editAs="oneCell">
    <xdr:from>
      <xdr:col>4</xdr:col>
      <xdr:colOff>0</xdr:colOff>
      <xdr:row>50</xdr:row>
      <xdr:rowOff>2880</xdr:rowOff>
    </xdr:from>
    <xdr:to>
      <xdr:col>4</xdr:col>
      <xdr:colOff>424440</xdr:colOff>
      <xdr:row>50</xdr:row>
      <xdr:rowOff>426960</xdr:rowOff>
    </xdr:to>
    <xdr:pic>
      <xdr:nvPicPr>
        <xdr:cNvPr id="45" name="Image 43" descr="Picture"/>
        <xdr:cNvPicPr/>
      </xdr:nvPicPr>
      <xdr:blipFill>
        <a:blip r:embed="rId43"/>
        <a:stretch/>
      </xdr:blipFill>
      <xdr:spPr>
        <a:xfrm>
          <a:off x="3665160" y="19634040"/>
          <a:ext cx="424440" cy="424080"/>
        </a:xfrm>
        <a:prstGeom prst="rect">
          <a:avLst/>
        </a:prstGeom>
        <a:ln w="0">
          <a:noFill/>
        </a:ln>
      </xdr:spPr>
    </xdr:pic>
    <xdr:clientData/>
  </xdr:twoCellAnchor>
  <xdr:twoCellAnchor editAs="oneCell">
    <xdr:from>
      <xdr:col>4</xdr:col>
      <xdr:colOff>0</xdr:colOff>
      <xdr:row>51</xdr:row>
      <xdr:rowOff>2520</xdr:rowOff>
    </xdr:from>
    <xdr:to>
      <xdr:col>4</xdr:col>
      <xdr:colOff>424440</xdr:colOff>
      <xdr:row>51</xdr:row>
      <xdr:rowOff>426960</xdr:rowOff>
    </xdr:to>
    <xdr:pic>
      <xdr:nvPicPr>
        <xdr:cNvPr id="46" name="Image 44" descr="Picture"/>
        <xdr:cNvPicPr/>
      </xdr:nvPicPr>
      <xdr:blipFill>
        <a:blip r:embed="rId44"/>
        <a:stretch/>
      </xdr:blipFill>
      <xdr:spPr>
        <a:xfrm>
          <a:off x="3665160" y="20062080"/>
          <a:ext cx="424440" cy="424440"/>
        </a:xfrm>
        <a:prstGeom prst="rect">
          <a:avLst/>
        </a:prstGeom>
        <a:ln w="0">
          <a:noFill/>
        </a:ln>
      </xdr:spPr>
    </xdr:pic>
    <xdr:clientData/>
  </xdr:twoCellAnchor>
  <xdr:twoCellAnchor editAs="oneCell">
    <xdr:from>
      <xdr:col>4</xdr:col>
      <xdr:colOff>0</xdr:colOff>
      <xdr:row>52</xdr:row>
      <xdr:rowOff>2520</xdr:rowOff>
    </xdr:from>
    <xdr:to>
      <xdr:col>4</xdr:col>
      <xdr:colOff>424440</xdr:colOff>
      <xdr:row>52</xdr:row>
      <xdr:rowOff>427320</xdr:rowOff>
    </xdr:to>
    <xdr:pic>
      <xdr:nvPicPr>
        <xdr:cNvPr id="47" name="Image 45" descr="Picture"/>
        <xdr:cNvPicPr/>
      </xdr:nvPicPr>
      <xdr:blipFill>
        <a:blip r:embed="rId45"/>
        <a:stretch/>
      </xdr:blipFill>
      <xdr:spPr>
        <a:xfrm>
          <a:off x="3665160" y="20490840"/>
          <a:ext cx="424440" cy="424800"/>
        </a:xfrm>
        <a:prstGeom prst="rect">
          <a:avLst/>
        </a:prstGeom>
        <a:ln w="0">
          <a:noFill/>
        </a:ln>
      </xdr:spPr>
    </xdr:pic>
    <xdr:clientData/>
  </xdr:twoCellAnchor>
  <xdr:twoCellAnchor editAs="oneCell">
    <xdr:from>
      <xdr:col>4</xdr:col>
      <xdr:colOff>0</xdr:colOff>
      <xdr:row>53</xdr:row>
      <xdr:rowOff>2520</xdr:rowOff>
    </xdr:from>
    <xdr:to>
      <xdr:col>4</xdr:col>
      <xdr:colOff>424440</xdr:colOff>
      <xdr:row>53</xdr:row>
      <xdr:rowOff>426600</xdr:rowOff>
    </xdr:to>
    <xdr:pic>
      <xdr:nvPicPr>
        <xdr:cNvPr id="48" name="Image 46" descr="Picture"/>
        <xdr:cNvPicPr/>
      </xdr:nvPicPr>
      <xdr:blipFill>
        <a:blip r:embed="rId46"/>
        <a:stretch/>
      </xdr:blipFill>
      <xdr:spPr>
        <a:xfrm>
          <a:off x="3665160" y="20919600"/>
          <a:ext cx="424440" cy="424080"/>
        </a:xfrm>
        <a:prstGeom prst="rect">
          <a:avLst/>
        </a:prstGeom>
        <a:ln w="0">
          <a:noFill/>
        </a:ln>
      </xdr:spPr>
    </xdr:pic>
    <xdr:clientData/>
  </xdr:twoCellAnchor>
  <xdr:twoCellAnchor editAs="oneCell">
    <xdr:from>
      <xdr:col>4</xdr:col>
      <xdr:colOff>0</xdr:colOff>
      <xdr:row>54</xdr:row>
      <xdr:rowOff>2520</xdr:rowOff>
    </xdr:from>
    <xdr:to>
      <xdr:col>4</xdr:col>
      <xdr:colOff>424440</xdr:colOff>
      <xdr:row>54</xdr:row>
      <xdr:rowOff>426960</xdr:rowOff>
    </xdr:to>
    <xdr:pic>
      <xdr:nvPicPr>
        <xdr:cNvPr id="49" name="Image 47" descr="Picture"/>
        <xdr:cNvPicPr/>
      </xdr:nvPicPr>
      <xdr:blipFill>
        <a:blip r:embed="rId47"/>
        <a:stretch/>
      </xdr:blipFill>
      <xdr:spPr>
        <a:xfrm>
          <a:off x="3665160" y="21348000"/>
          <a:ext cx="424440" cy="424440"/>
        </a:xfrm>
        <a:prstGeom prst="rect">
          <a:avLst/>
        </a:prstGeom>
        <a:ln w="0">
          <a:noFill/>
        </a:ln>
      </xdr:spPr>
    </xdr:pic>
    <xdr:clientData/>
  </xdr:twoCellAnchor>
  <xdr:twoCellAnchor editAs="oneCell">
    <xdr:from>
      <xdr:col>4</xdr:col>
      <xdr:colOff>0</xdr:colOff>
      <xdr:row>55</xdr:row>
      <xdr:rowOff>2520</xdr:rowOff>
    </xdr:from>
    <xdr:to>
      <xdr:col>4</xdr:col>
      <xdr:colOff>424440</xdr:colOff>
      <xdr:row>55</xdr:row>
      <xdr:rowOff>426960</xdr:rowOff>
    </xdr:to>
    <xdr:pic>
      <xdr:nvPicPr>
        <xdr:cNvPr id="50" name="Image 48" descr="Picture"/>
        <xdr:cNvPicPr/>
      </xdr:nvPicPr>
      <xdr:blipFill>
        <a:blip r:embed="rId48"/>
        <a:stretch/>
      </xdr:blipFill>
      <xdr:spPr>
        <a:xfrm>
          <a:off x="3665160" y="21776760"/>
          <a:ext cx="424440" cy="424440"/>
        </a:xfrm>
        <a:prstGeom prst="rect">
          <a:avLst/>
        </a:prstGeom>
        <a:ln w="0">
          <a:noFill/>
        </a:ln>
      </xdr:spPr>
    </xdr:pic>
    <xdr:clientData/>
  </xdr:twoCellAnchor>
  <xdr:twoCellAnchor editAs="oneCell">
    <xdr:from>
      <xdr:col>4</xdr:col>
      <xdr:colOff>0</xdr:colOff>
      <xdr:row>56</xdr:row>
      <xdr:rowOff>2520</xdr:rowOff>
    </xdr:from>
    <xdr:to>
      <xdr:col>4</xdr:col>
      <xdr:colOff>424440</xdr:colOff>
      <xdr:row>56</xdr:row>
      <xdr:rowOff>426960</xdr:rowOff>
    </xdr:to>
    <xdr:pic>
      <xdr:nvPicPr>
        <xdr:cNvPr id="51" name="Image 49" descr="Picture"/>
        <xdr:cNvPicPr/>
      </xdr:nvPicPr>
      <xdr:blipFill>
        <a:blip r:embed="rId49"/>
        <a:stretch/>
      </xdr:blipFill>
      <xdr:spPr>
        <a:xfrm>
          <a:off x="3665160" y="22205160"/>
          <a:ext cx="424440" cy="424440"/>
        </a:xfrm>
        <a:prstGeom prst="rect">
          <a:avLst/>
        </a:prstGeom>
        <a:ln w="0">
          <a:noFill/>
        </a:ln>
      </xdr:spPr>
    </xdr:pic>
    <xdr:clientData/>
  </xdr:twoCellAnchor>
  <xdr:twoCellAnchor editAs="oneCell">
    <xdr:from>
      <xdr:col>4</xdr:col>
      <xdr:colOff>0</xdr:colOff>
      <xdr:row>57</xdr:row>
      <xdr:rowOff>2520</xdr:rowOff>
    </xdr:from>
    <xdr:to>
      <xdr:col>4</xdr:col>
      <xdr:colOff>424440</xdr:colOff>
      <xdr:row>57</xdr:row>
      <xdr:rowOff>427320</xdr:rowOff>
    </xdr:to>
    <xdr:pic>
      <xdr:nvPicPr>
        <xdr:cNvPr id="52" name="Image 50" descr="Picture"/>
        <xdr:cNvPicPr/>
      </xdr:nvPicPr>
      <xdr:blipFill>
        <a:blip r:embed="rId50"/>
        <a:stretch/>
      </xdr:blipFill>
      <xdr:spPr>
        <a:xfrm>
          <a:off x="3665160" y="22633920"/>
          <a:ext cx="424440" cy="424800"/>
        </a:xfrm>
        <a:prstGeom prst="rect">
          <a:avLst/>
        </a:prstGeom>
        <a:ln w="0">
          <a:noFill/>
        </a:ln>
      </xdr:spPr>
    </xdr:pic>
    <xdr:clientData/>
  </xdr:twoCellAnchor>
  <xdr:twoCellAnchor editAs="oneCell">
    <xdr:from>
      <xdr:col>4</xdr:col>
      <xdr:colOff>0</xdr:colOff>
      <xdr:row>58</xdr:row>
      <xdr:rowOff>2880</xdr:rowOff>
    </xdr:from>
    <xdr:to>
      <xdr:col>4</xdr:col>
      <xdr:colOff>424440</xdr:colOff>
      <xdr:row>58</xdr:row>
      <xdr:rowOff>426960</xdr:rowOff>
    </xdr:to>
    <xdr:pic>
      <xdr:nvPicPr>
        <xdr:cNvPr id="53" name="Image 51" descr="Picture"/>
        <xdr:cNvPicPr/>
      </xdr:nvPicPr>
      <xdr:blipFill>
        <a:blip r:embed="rId51"/>
        <a:stretch/>
      </xdr:blipFill>
      <xdr:spPr>
        <a:xfrm>
          <a:off x="3665160" y="23063040"/>
          <a:ext cx="424440" cy="424080"/>
        </a:xfrm>
        <a:prstGeom prst="rect">
          <a:avLst/>
        </a:prstGeom>
        <a:ln w="0">
          <a:noFill/>
        </a:ln>
      </xdr:spPr>
    </xdr:pic>
    <xdr:clientData/>
  </xdr:twoCellAnchor>
  <xdr:twoCellAnchor editAs="oneCell">
    <xdr:from>
      <xdr:col>4</xdr:col>
      <xdr:colOff>0</xdr:colOff>
      <xdr:row>59</xdr:row>
      <xdr:rowOff>2520</xdr:rowOff>
    </xdr:from>
    <xdr:to>
      <xdr:col>4</xdr:col>
      <xdr:colOff>424440</xdr:colOff>
      <xdr:row>59</xdr:row>
      <xdr:rowOff>426960</xdr:rowOff>
    </xdr:to>
    <xdr:pic>
      <xdr:nvPicPr>
        <xdr:cNvPr id="54" name="Image 52" descr="Picture"/>
        <xdr:cNvPicPr/>
      </xdr:nvPicPr>
      <xdr:blipFill>
        <a:blip r:embed="rId52"/>
        <a:stretch/>
      </xdr:blipFill>
      <xdr:spPr>
        <a:xfrm>
          <a:off x="3665160" y="23491080"/>
          <a:ext cx="424440" cy="424440"/>
        </a:xfrm>
        <a:prstGeom prst="rect">
          <a:avLst/>
        </a:prstGeom>
        <a:ln w="0">
          <a:noFill/>
        </a:ln>
      </xdr:spPr>
    </xdr:pic>
    <xdr:clientData/>
  </xdr:twoCellAnchor>
  <xdr:twoCellAnchor editAs="oneCell">
    <xdr:from>
      <xdr:col>4</xdr:col>
      <xdr:colOff>0</xdr:colOff>
      <xdr:row>60</xdr:row>
      <xdr:rowOff>2520</xdr:rowOff>
    </xdr:from>
    <xdr:to>
      <xdr:col>4</xdr:col>
      <xdr:colOff>424440</xdr:colOff>
      <xdr:row>60</xdr:row>
      <xdr:rowOff>427320</xdr:rowOff>
    </xdr:to>
    <xdr:pic>
      <xdr:nvPicPr>
        <xdr:cNvPr id="55" name="Image 53" descr="Picture"/>
        <xdr:cNvPicPr/>
      </xdr:nvPicPr>
      <xdr:blipFill>
        <a:blip r:embed="rId53"/>
        <a:stretch/>
      </xdr:blipFill>
      <xdr:spPr>
        <a:xfrm>
          <a:off x="3665160" y="23919840"/>
          <a:ext cx="424440" cy="424800"/>
        </a:xfrm>
        <a:prstGeom prst="rect">
          <a:avLst/>
        </a:prstGeom>
        <a:ln w="0">
          <a:noFill/>
        </a:ln>
      </xdr:spPr>
    </xdr:pic>
    <xdr:clientData/>
  </xdr:twoCellAnchor>
  <xdr:twoCellAnchor editAs="oneCell">
    <xdr:from>
      <xdr:col>4</xdr:col>
      <xdr:colOff>0</xdr:colOff>
      <xdr:row>61</xdr:row>
      <xdr:rowOff>2520</xdr:rowOff>
    </xdr:from>
    <xdr:to>
      <xdr:col>4</xdr:col>
      <xdr:colOff>424440</xdr:colOff>
      <xdr:row>61</xdr:row>
      <xdr:rowOff>426600</xdr:rowOff>
    </xdr:to>
    <xdr:pic>
      <xdr:nvPicPr>
        <xdr:cNvPr id="56" name="Image 54" descr="Picture"/>
        <xdr:cNvPicPr/>
      </xdr:nvPicPr>
      <xdr:blipFill>
        <a:blip r:embed="rId54"/>
        <a:stretch/>
      </xdr:blipFill>
      <xdr:spPr>
        <a:xfrm>
          <a:off x="3665160" y="24348600"/>
          <a:ext cx="424440" cy="424080"/>
        </a:xfrm>
        <a:prstGeom prst="rect">
          <a:avLst/>
        </a:prstGeom>
        <a:ln w="0">
          <a:noFill/>
        </a:ln>
      </xdr:spPr>
    </xdr:pic>
    <xdr:clientData/>
  </xdr:twoCellAnchor>
  <xdr:twoCellAnchor editAs="oneCell">
    <xdr:from>
      <xdr:col>4</xdr:col>
      <xdr:colOff>0</xdr:colOff>
      <xdr:row>62</xdr:row>
      <xdr:rowOff>2520</xdr:rowOff>
    </xdr:from>
    <xdr:to>
      <xdr:col>4</xdr:col>
      <xdr:colOff>424440</xdr:colOff>
      <xdr:row>62</xdr:row>
      <xdr:rowOff>426960</xdr:rowOff>
    </xdr:to>
    <xdr:pic>
      <xdr:nvPicPr>
        <xdr:cNvPr id="57" name="Image 55" descr="Picture"/>
        <xdr:cNvPicPr/>
      </xdr:nvPicPr>
      <xdr:blipFill>
        <a:blip r:embed="rId55"/>
        <a:stretch/>
      </xdr:blipFill>
      <xdr:spPr>
        <a:xfrm>
          <a:off x="3665160" y="24777000"/>
          <a:ext cx="424440" cy="424440"/>
        </a:xfrm>
        <a:prstGeom prst="rect">
          <a:avLst/>
        </a:prstGeom>
        <a:ln w="0">
          <a:noFill/>
        </a:ln>
      </xdr:spPr>
    </xdr:pic>
    <xdr:clientData/>
  </xdr:twoCellAnchor>
  <xdr:twoCellAnchor editAs="oneCell">
    <xdr:from>
      <xdr:col>4</xdr:col>
      <xdr:colOff>0</xdr:colOff>
      <xdr:row>63</xdr:row>
      <xdr:rowOff>2520</xdr:rowOff>
    </xdr:from>
    <xdr:to>
      <xdr:col>4</xdr:col>
      <xdr:colOff>424440</xdr:colOff>
      <xdr:row>63</xdr:row>
      <xdr:rowOff>426960</xdr:rowOff>
    </xdr:to>
    <xdr:pic>
      <xdr:nvPicPr>
        <xdr:cNvPr id="58" name="Image 56" descr="Picture"/>
        <xdr:cNvPicPr/>
      </xdr:nvPicPr>
      <xdr:blipFill>
        <a:blip r:embed="rId56"/>
        <a:stretch/>
      </xdr:blipFill>
      <xdr:spPr>
        <a:xfrm>
          <a:off x="3665160" y="25205760"/>
          <a:ext cx="424440" cy="424440"/>
        </a:xfrm>
        <a:prstGeom prst="rect">
          <a:avLst/>
        </a:prstGeom>
        <a:ln w="0">
          <a:noFill/>
        </a:ln>
      </xdr:spPr>
    </xdr:pic>
    <xdr:clientData/>
  </xdr:twoCellAnchor>
  <xdr:twoCellAnchor editAs="oneCell">
    <xdr:from>
      <xdr:col>4</xdr:col>
      <xdr:colOff>0</xdr:colOff>
      <xdr:row>64</xdr:row>
      <xdr:rowOff>2520</xdr:rowOff>
    </xdr:from>
    <xdr:to>
      <xdr:col>4</xdr:col>
      <xdr:colOff>424440</xdr:colOff>
      <xdr:row>64</xdr:row>
      <xdr:rowOff>426960</xdr:rowOff>
    </xdr:to>
    <xdr:pic>
      <xdr:nvPicPr>
        <xdr:cNvPr id="59" name="Image 57" descr="Picture"/>
        <xdr:cNvPicPr/>
      </xdr:nvPicPr>
      <xdr:blipFill>
        <a:blip r:embed="rId57"/>
        <a:stretch/>
      </xdr:blipFill>
      <xdr:spPr>
        <a:xfrm>
          <a:off x="3665160" y="25634160"/>
          <a:ext cx="424440" cy="424440"/>
        </a:xfrm>
        <a:prstGeom prst="rect">
          <a:avLst/>
        </a:prstGeom>
        <a:ln w="0">
          <a:noFill/>
        </a:ln>
      </xdr:spPr>
    </xdr:pic>
    <xdr:clientData/>
  </xdr:twoCellAnchor>
  <xdr:twoCellAnchor editAs="oneCell">
    <xdr:from>
      <xdr:col>4</xdr:col>
      <xdr:colOff>0</xdr:colOff>
      <xdr:row>68</xdr:row>
      <xdr:rowOff>3600</xdr:rowOff>
    </xdr:from>
    <xdr:to>
      <xdr:col>4</xdr:col>
      <xdr:colOff>424440</xdr:colOff>
      <xdr:row>68</xdr:row>
      <xdr:rowOff>428400</xdr:rowOff>
    </xdr:to>
    <xdr:pic>
      <xdr:nvPicPr>
        <xdr:cNvPr id="60" name="Image 58" descr="Picture"/>
        <xdr:cNvPicPr/>
      </xdr:nvPicPr>
      <xdr:blipFill>
        <a:blip r:embed="rId58"/>
        <a:stretch/>
      </xdr:blipFill>
      <xdr:spPr>
        <a:xfrm>
          <a:off x="3665160" y="26625960"/>
          <a:ext cx="424440" cy="424800"/>
        </a:xfrm>
        <a:prstGeom prst="rect">
          <a:avLst/>
        </a:prstGeom>
        <a:ln w="0">
          <a:noFill/>
        </a:ln>
      </xdr:spPr>
    </xdr:pic>
    <xdr:clientData/>
  </xdr:twoCellAnchor>
  <xdr:twoCellAnchor editAs="oneCell">
    <xdr:from>
      <xdr:col>4</xdr:col>
      <xdr:colOff>0</xdr:colOff>
      <xdr:row>69</xdr:row>
      <xdr:rowOff>3960</xdr:rowOff>
    </xdr:from>
    <xdr:to>
      <xdr:col>4</xdr:col>
      <xdr:colOff>424440</xdr:colOff>
      <xdr:row>69</xdr:row>
      <xdr:rowOff>428040</xdr:rowOff>
    </xdr:to>
    <xdr:pic>
      <xdr:nvPicPr>
        <xdr:cNvPr id="61" name="Image 59" descr="Picture"/>
        <xdr:cNvPicPr/>
      </xdr:nvPicPr>
      <xdr:blipFill>
        <a:blip r:embed="rId59"/>
        <a:stretch/>
      </xdr:blipFill>
      <xdr:spPr>
        <a:xfrm>
          <a:off x="3665160" y="27055080"/>
          <a:ext cx="424440" cy="424080"/>
        </a:xfrm>
        <a:prstGeom prst="rect">
          <a:avLst/>
        </a:prstGeom>
        <a:ln w="0">
          <a:noFill/>
        </a:ln>
      </xdr:spPr>
    </xdr:pic>
    <xdr:clientData/>
  </xdr:twoCellAnchor>
  <xdr:twoCellAnchor editAs="oneCell">
    <xdr:from>
      <xdr:col>4</xdr:col>
      <xdr:colOff>0</xdr:colOff>
      <xdr:row>70</xdr:row>
      <xdr:rowOff>3960</xdr:rowOff>
    </xdr:from>
    <xdr:to>
      <xdr:col>4</xdr:col>
      <xdr:colOff>424440</xdr:colOff>
      <xdr:row>70</xdr:row>
      <xdr:rowOff>428400</xdr:rowOff>
    </xdr:to>
    <xdr:pic>
      <xdr:nvPicPr>
        <xdr:cNvPr id="62" name="Image 60" descr="Picture"/>
        <xdr:cNvPicPr/>
      </xdr:nvPicPr>
      <xdr:blipFill>
        <a:blip r:embed="rId60"/>
        <a:stretch/>
      </xdr:blipFill>
      <xdr:spPr>
        <a:xfrm>
          <a:off x="3665160" y="27483480"/>
          <a:ext cx="424440" cy="424440"/>
        </a:xfrm>
        <a:prstGeom prst="rect">
          <a:avLst/>
        </a:prstGeom>
        <a:ln w="0">
          <a:noFill/>
        </a:ln>
      </xdr:spPr>
    </xdr:pic>
    <xdr:clientData/>
  </xdr:twoCellAnchor>
  <xdr:twoCellAnchor editAs="oneCell">
    <xdr:from>
      <xdr:col>4</xdr:col>
      <xdr:colOff>0</xdr:colOff>
      <xdr:row>71</xdr:row>
      <xdr:rowOff>3600</xdr:rowOff>
    </xdr:from>
    <xdr:to>
      <xdr:col>4</xdr:col>
      <xdr:colOff>424440</xdr:colOff>
      <xdr:row>71</xdr:row>
      <xdr:rowOff>428400</xdr:rowOff>
    </xdr:to>
    <xdr:pic>
      <xdr:nvPicPr>
        <xdr:cNvPr id="63" name="Image 61" descr="Picture"/>
        <xdr:cNvPicPr/>
      </xdr:nvPicPr>
      <xdr:blipFill>
        <a:blip r:embed="rId61"/>
        <a:stretch/>
      </xdr:blipFill>
      <xdr:spPr>
        <a:xfrm>
          <a:off x="3665160" y="27911880"/>
          <a:ext cx="424440" cy="424800"/>
        </a:xfrm>
        <a:prstGeom prst="rect">
          <a:avLst/>
        </a:prstGeom>
        <a:ln w="0">
          <a:noFill/>
        </a:ln>
      </xdr:spPr>
    </xdr:pic>
    <xdr:clientData/>
  </xdr:twoCellAnchor>
  <xdr:twoCellAnchor editAs="oneCell">
    <xdr:from>
      <xdr:col>4</xdr:col>
      <xdr:colOff>0</xdr:colOff>
      <xdr:row>72</xdr:row>
      <xdr:rowOff>3960</xdr:rowOff>
    </xdr:from>
    <xdr:to>
      <xdr:col>4</xdr:col>
      <xdr:colOff>424440</xdr:colOff>
      <xdr:row>72</xdr:row>
      <xdr:rowOff>428040</xdr:rowOff>
    </xdr:to>
    <xdr:pic>
      <xdr:nvPicPr>
        <xdr:cNvPr id="64" name="Image 62" descr="Picture"/>
        <xdr:cNvPicPr/>
      </xdr:nvPicPr>
      <xdr:blipFill>
        <a:blip r:embed="rId62"/>
        <a:stretch/>
      </xdr:blipFill>
      <xdr:spPr>
        <a:xfrm>
          <a:off x="3665160" y="28341000"/>
          <a:ext cx="424440" cy="424080"/>
        </a:xfrm>
        <a:prstGeom prst="rect">
          <a:avLst/>
        </a:prstGeom>
        <a:ln w="0">
          <a:noFill/>
        </a:ln>
      </xdr:spPr>
    </xdr:pic>
    <xdr:clientData/>
  </xdr:twoCellAnchor>
  <xdr:twoCellAnchor editAs="oneCell">
    <xdr:from>
      <xdr:col>4</xdr:col>
      <xdr:colOff>0</xdr:colOff>
      <xdr:row>73</xdr:row>
      <xdr:rowOff>3960</xdr:rowOff>
    </xdr:from>
    <xdr:to>
      <xdr:col>4</xdr:col>
      <xdr:colOff>424440</xdr:colOff>
      <xdr:row>73</xdr:row>
      <xdr:rowOff>428400</xdr:rowOff>
    </xdr:to>
    <xdr:pic>
      <xdr:nvPicPr>
        <xdr:cNvPr id="65" name="Image 63" descr="Picture"/>
        <xdr:cNvPicPr/>
      </xdr:nvPicPr>
      <xdr:blipFill>
        <a:blip r:embed="rId63"/>
        <a:stretch/>
      </xdr:blipFill>
      <xdr:spPr>
        <a:xfrm>
          <a:off x="3665160" y="28769400"/>
          <a:ext cx="424440" cy="424440"/>
        </a:xfrm>
        <a:prstGeom prst="rect">
          <a:avLst/>
        </a:prstGeom>
        <a:ln w="0">
          <a:noFill/>
        </a:ln>
      </xdr:spPr>
    </xdr:pic>
    <xdr:clientData/>
  </xdr:twoCellAnchor>
  <xdr:twoCellAnchor editAs="oneCell">
    <xdr:from>
      <xdr:col>4</xdr:col>
      <xdr:colOff>0</xdr:colOff>
      <xdr:row>74</xdr:row>
      <xdr:rowOff>3600</xdr:rowOff>
    </xdr:from>
    <xdr:to>
      <xdr:col>4</xdr:col>
      <xdr:colOff>424440</xdr:colOff>
      <xdr:row>74</xdr:row>
      <xdr:rowOff>428040</xdr:rowOff>
    </xdr:to>
    <xdr:pic>
      <xdr:nvPicPr>
        <xdr:cNvPr id="66" name="Image 64" descr="Picture"/>
        <xdr:cNvPicPr/>
      </xdr:nvPicPr>
      <xdr:blipFill>
        <a:blip r:embed="rId64"/>
        <a:stretch/>
      </xdr:blipFill>
      <xdr:spPr>
        <a:xfrm>
          <a:off x="3665160" y="29197800"/>
          <a:ext cx="424440" cy="424440"/>
        </a:xfrm>
        <a:prstGeom prst="rect">
          <a:avLst/>
        </a:prstGeom>
        <a:ln w="0">
          <a:noFill/>
        </a:ln>
      </xdr:spPr>
    </xdr:pic>
    <xdr:clientData/>
  </xdr:twoCellAnchor>
  <xdr:twoCellAnchor editAs="oneCell">
    <xdr:from>
      <xdr:col>4</xdr:col>
      <xdr:colOff>0</xdr:colOff>
      <xdr:row>75</xdr:row>
      <xdr:rowOff>3960</xdr:rowOff>
    </xdr:from>
    <xdr:to>
      <xdr:col>4</xdr:col>
      <xdr:colOff>424440</xdr:colOff>
      <xdr:row>75</xdr:row>
      <xdr:rowOff>428400</xdr:rowOff>
    </xdr:to>
    <xdr:pic>
      <xdr:nvPicPr>
        <xdr:cNvPr id="67" name="Image 65" descr="Picture"/>
        <xdr:cNvPicPr/>
      </xdr:nvPicPr>
      <xdr:blipFill>
        <a:blip r:embed="rId65"/>
        <a:stretch/>
      </xdr:blipFill>
      <xdr:spPr>
        <a:xfrm>
          <a:off x="3665160" y="29626560"/>
          <a:ext cx="424440" cy="424440"/>
        </a:xfrm>
        <a:prstGeom prst="rect">
          <a:avLst/>
        </a:prstGeom>
        <a:ln w="0">
          <a:noFill/>
        </a:ln>
      </xdr:spPr>
    </xdr:pic>
    <xdr:clientData/>
  </xdr:twoCellAnchor>
  <xdr:twoCellAnchor editAs="oneCell">
    <xdr:from>
      <xdr:col>4</xdr:col>
      <xdr:colOff>0</xdr:colOff>
      <xdr:row>76</xdr:row>
      <xdr:rowOff>3600</xdr:rowOff>
    </xdr:from>
    <xdr:to>
      <xdr:col>4</xdr:col>
      <xdr:colOff>424440</xdr:colOff>
      <xdr:row>76</xdr:row>
      <xdr:rowOff>428400</xdr:rowOff>
    </xdr:to>
    <xdr:pic>
      <xdr:nvPicPr>
        <xdr:cNvPr id="68" name="Image 66" descr="Picture"/>
        <xdr:cNvPicPr/>
      </xdr:nvPicPr>
      <xdr:blipFill>
        <a:blip r:embed="rId66"/>
        <a:stretch/>
      </xdr:blipFill>
      <xdr:spPr>
        <a:xfrm>
          <a:off x="3665160" y="30054960"/>
          <a:ext cx="424440" cy="424800"/>
        </a:xfrm>
        <a:prstGeom prst="rect">
          <a:avLst/>
        </a:prstGeom>
        <a:ln w="0">
          <a:noFill/>
        </a:ln>
      </xdr:spPr>
    </xdr:pic>
    <xdr:clientData/>
  </xdr:twoCellAnchor>
  <xdr:twoCellAnchor editAs="oneCell">
    <xdr:from>
      <xdr:col>4</xdr:col>
      <xdr:colOff>0</xdr:colOff>
      <xdr:row>77</xdr:row>
      <xdr:rowOff>3960</xdr:rowOff>
    </xdr:from>
    <xdr:to>
      <xdr:col>4</xdr:col>
      <xdr:colOff>424440</xdr:colOff>
      <xdr:row>77</xdr:row>
      <xdr:rowOff>428040</xdr:rowOff>
    </xdr:to>
    <xdr:pic>
      <xdr:nvPicPr>
        <xdr:cNvPr id="69" name="Image 67" descr="Picture"/>
        <xdr:cNvPicPr/>
      </xdr:nvPicPr>
      <xdr:blipFill>
        <a:blip r:embed="rId67"/>
        <a:stretch/>
      </xdr:blipFill>
      <xdr:spPr>
        <a:xfrm>
          <a:off x="3665160" y="30484080"/>
          <a:ext cx="424440" cy="424080"/>
        </a:xfrm>
        <a:prstGeom prst="rect">
          <a:avLst/>
        </a:prstGeom>
        <a:ln w="0">
          <a:noFill/>
        </a:ln>
      </xdr:spPr>
    </xdr:pic>
    <xdr:clientData/>
  </xdr:twoCellAnchor>
  <xdr:twoCellAnchor editAs="oneCell">
    <xdr:from>
      <xdr:col>4</xdr:col>
      <xdr:colOff>0</xdr:colOff>
      <xdr:row>78</xdr:row>
      <xdr:rowOff>3960</xdr:rowOff>
    </xdr:from>
    <xdr:to>
      <xdr:col>4</xdr:col>
      <xdr:colOff>424440</xdr:colOff>
      <xdr:row>78</xdr:row>
      <xdr:rowOff>428400</xdr:rowOff>
    </xdr:to>
    <xdr:pic>
      <xdr:nvPicPr>
        <xdr:cNvPr id="70" name="Image 68" descr="Picture"/>
        <xdr:cNvPicPr/>
      </xdr:nvPicPr>
      <xdr:blipFill>
        <a:blip r:embed="rId68"/>
        <a:stretch/>
      </xdr:blipFill>
      <xdr:spPr>
        <a:xfrm>
          <a:off x="3665160" y="30912480"/>
          <a:ext cx="424440" cy="424440"/>
        </a:xfrm>
        <a:prstGeom prst="rect">
          <a:avLst/>
        </a:prstGeom>
        <a:ln w="0">
          <a:noFill/>
        </a:ln>
      </xdr:spPr>
    </xdr:pic>
    <xdr:clientData/>
  </xdr:twoCellAnchor>
  <xdr:twoCellAnchor editAs="oneCell">
    <xdr:from>
      <xdr:col>4</xdr:col>
      <xdr:colOff>0</xdr:colOff>
      <xdr:row>79</xdr:row>
      <xdr:rowOff>3600</xdr:rowOff>
    </xdr:from>
    <xdr:to>
      <xdr:col>4</xdr:col>
      <xdr:colOff>424440</xdr:colOff>
      <xdr:row>79</xdr:row>
      <xdr:rowOff>428400</xdr:rowOff>
    </xdr:to>
    <xdr:pic>
      <xdr:nvPicPr>
        <xdr:cNvPr id="71" name="Image 69" descr="Picture"/>
        <xdr:cNvPicPr/>
      </xdr:nvPicPr>
      <xdr:blipFill>
        <a:blip r:embed="rId69"/>
        <a:stretch/>
      </xdr:blipFill>
      <xdr:spPr>
        <a:xfrm>
          <a:off x="3665160" y="31340880"/>
          <a:ext cx="424440" cy="424800"/>
        </a:xfrm>
        <a:prstGeom prst="rect">
          <a:avLst/>
        </a:prstGeom>
        <a:ln w="0">
          <a:noFill/>
        </a:ln>
      </xdr:spPr>
    </xdr:pic>
    <xdr:clientData/>
  </xdr:twoCellAnchor>
  <xdr:twoCellAnchor editAs="oneCell">
    <xdr:from>
      <xdr:col>4</xdr:col>
      <xdr:colOff>0</xdr:colOff>
      <xdr:row>80</xdr:row>
      <xdr:rowOff>3960</xdr:rowOff>
    </xdr:from>
    <xdr:to>
      <xdr:col>4</xdr:col>
      <xdr:colOff>424440</xdr:colOff>
      <xdr:row>80</xdr:row>
      <xdr:rowOff>428040</xdr:rowOff>
    </xdr:to>
    <xdr:pic>
      <xdr:nvPicPr>
        <xdr:cNvPr id="72" name="Image 70" descr="Picture"/>
        <xdr:cNvPicPr/>
      </xdr:nvPicPr>
      <xdr:blipFill>
        <a:blip r:embed="rId70"/>
        <a:stretch/>
      </xdr:blipFill>
      <xdr:spPr>
        <a:xfrm>
          <a:off x="3665160" y="31770000"/>
          <a:ext cx="424440" cy="424080"/>
        </a:xfrm>
        <a:prstGeom prst="rect">
          <a:avLst/>
        </a:prstGeom>
        <a:ln w="0">
          <a:noFill/>
        </a:ln>
      </xdr:spPr>
    </xdr:pic>
    <xdr:clientData/>
  </xdr:twoCellAnchor>
  <xdr:twoCellAnchor editAs="oneCell">
    <xdr:from>
      <xdr:col>4</xdr:col>
      <xdr:colOff>0</xdr:colOff>
      <xdr:row>81</xdr:row>
      <xdr:rowOff>3960</xdr:rowOff>
    </xdr:from>
    <xdr:to>
      <xdr:col>4</xdr:col>
      <xdr:colOff>424440</xdr:colOff>
      <xdr:row>81</xdr:row>
      <xdr:rowOff>428400</xdr:rowOff>
    </xdr:to>
    <xdr:pic>
      <xdr:nvPicPr>
        <xdr:cNvPr id="73" name="Image 71" descr="Picture"/>
        <xdr:cNvPicPr/>
      </xdr:nvPicPr>
      <xdr:blipFill>
        <a:blip r:embed="rId71"/>
        <a:stretch/>
      </xdr:blipFill>
      <xdr:spPr>
        <a:xfrm>
          <a:off x="3665160" y="32198400"/>
          <a:ext cx="424440" cy="424440"/>
        </a:xfrm>
        <a:prstGeom prst="rect">
          <a:avLst/>
        </a:prstGeom>
        <a:ln w="0">
          <a:noFill/>
        </a:ln>
      </xdr:spPr>
    </xdr:pic>
    <xdr:clientData/>
  </xdr:twoCellAnchor>
  <xdr:twoCellAnchor editAs="oneCell">
    <xdr:from>
      <xdr:col>4</xdr:col>
      <xdr:colOff>0</xdr:colOff>
      <xdr:row>82</xdr:row>
      <xdr:rowOff>3600</xdr:rowOff>
    </xdr:from>
    <xdr:to>
      <xdr:col>4</xdr:col>
      <xdr:colOff>424440</xdr:colOff>
      <xdr:row>82</xdr:row>
      <xdr:rowOff>428040</xdr:rowOff>
    </xdr:to>
    <xdr:pic>
      <xdr:nvPicPr>
        <xdr:cNvPr id="74" name="Image 72" descr="Picture"/>
        <xdr:cNvPicPr/>
      </xdr:nvPicPr>
      <xdr:blipFill>
        <a:blip r:embed="rId72"/>
        <a:stretch/>
      </xdr:blipFill>
      <xdr:spPr>
        <a:xfrm>
          <a:off x="3665160" y="32626800"/>
          <a:ext cx="424440" cy="424440"/>
        </a:xfrm>
        <a:prstGeom prst="rect">
          <a:avLst/>
        </a:prstGeom>
        <a:ln w="0">
          <a:noFill/>
        </a:ln>
      </xdr:spPr>
    </xdr:pic>
    <xdr:clientData/>
  </xdr:twoCellAnchor>
  <xdr:twoCellAnchor editAs="oneCell">
    <xdr:from>
      <xdr:col>4</xdr:col>
      <xdr:colOff>0</xdr:colOff>
      <xdr:row>83</xdr:row>
      <xdr:rowOff>3960</xdr:rowOff>
    </xdr:from>
    <xdr:to>
      <xdr:col>4</xdr:col>
      <xdr:colOff>424440</xdr:colOff>
      <xdr:row>83</xdr:row>
      <xdr:rowOff>428400</xdr:rowOff>
    </xdr:to>
    <xdr:pic>
      <xdr:nvPicPr>
        <xdr:cNvPr id="75" name="Image 73" descr="Picture"/>
        <xdr:cNvPicPr/>
      </xdr:nvPicPr>
      <xdr:blipFill>
        <a:blip r:embed="rId73"/>
        <a:stretch/>
      </xdr:blipFill>
      <xdr:spPr>
        <a:xfrm>
          <a:off x="3665160" y="33055560"/>
          <a:ext cx="424440" cy="424440"/>
        </a:xfrm>
        <a:prstGeom prst="rect">
          <a:avLst/>
        </a:prstGeom>
        <a:ln w="0">
          <a:noFill/>
        </a:ln>
      </xdr:spPr>
    </xdr:pic>
    <xdr:clientData/>
  </xdr:twoCellAnchor>
  <xdr:twoCellAnchor editAs="oneCell">
    <xdr:from>
      <xdr:col>4</xdr:col>
      <xdr:colOff>0</xdr:colOff>
      <xdr:row>84</xdr:row>
      <xdr:rowOff>3600</xdr:rowOff>
    </xdr:from>
    <xdr:to>
      <xdr:col>4</xdr:col>
      <xdr:colOff>424440</xdr:colOff>
      <xdr:row>84</xdr:row>
      <xdr:rowOff>428400</xdr:rowOff>
    </xdr:to>
    <xdr:pic>
      <xdr:nvPicPr>
        <xdr:cNvPr id="76" name="Image 74" descr="Picture"/>
        <xdr:cNvPicPr/>
      </xdr:nvPicPr>
      <xdr:blipFill>
        <a:blip r:embed="rId74"/>
        <a:stretch/>
      </xdr:blipFill>
      <xdr:spPr>
        <a:xfrm>
          <a:off x="3665160" y="33483960"/>
          <a:ext cx="424440" cy="424800"/>
        </a:xfrm>
        <a:prstGeom prst="rect">
          <a:avLst/>
        </a:prstGeom>
        <a:ln w="0">
          <a:noFill/>
        </a:ln>
      </xdr:spPr>
    </xdr:pic>
    <xdr:clientData/>
  </xdr:twoCellAnchor>
  <xdr:twoCellAnchor editAs="oneCell">
    <xdr:from>
      <xdr:col>4</xdr:col>
      <xdr:colOff>0</xdr:colOff>
      <xdr:row>85</xdr:row>
      <xdr:rowOff>3960</xdr:rowOff>
    </xdr:from>
    <xdr:to>
      <xdr:col>4</xdr:col>
      <xdr:colOff>424440</xdr:colOff>
      <xdr:row>85</xdr:row>
      <xdr:rowOff>428040</xdr:rowOff>
    </xdr:to>
    <xdr:pic>
      <xdr:nvPicPr>
        <xdr:cNvPr id="77" name="Image 75" descr="Picture"/>
        <xdr:cNvPicPr/>
      </xdr:nvPicPr>
      <xdr:blipFill>
        <a:blip r:embed="rId75"/>
        <a:stretch/>
      </xdr:blipFill>
      <xdr:spPr>
        <a:xfrm>
          <a:off x="3665160" y="33913080"/>
          <a:ext cx="424440" cy="424080"/>
        </a:xfrm>
        <a:prstGeom prst="rect">
          <a:avLst/>
        </a:prstGeom>
        <a:ln w="0">
          <a:noFill/>
        </a:ln>
      </xdr:spPr>
    </xdr:pic>
    <xdr:clientData/>
  </xdr:twoCellAnchor>
  <xdr:twoCellAnchor editAs="oneCell">
    <xdr:from>
      <xdr:col>4</xdr:col>
      <xdr:colOff>0</xdr:colOff>
      <xdr:row>86</xdr:row>
      <xdr:rowOff>3960</xdr:rowOff>
    </xdr:from>
    <xdr:to>
      <xdr:col>4</xdr:col>
      <xdr:colOff>424440</xdr:colOff>
      <xdr:row>86</xdr:row>
      <xdr:rowOff>428400</xdr:rowOff>
    </xdr:to>
    <xdr:pic>
      <xdr:nvPicPr>
        <xdr:cNvPr id="78" name="Image 76" descr="Picture"/>
        <xdr:cNvPicPr/>
      </xdr:nvPicPr>
      <xdr:blipFill>
        <a:blip r:embed="rId76"/>
        <a:stretch/>
      </xdr:blipFill>
      <xdr:spPr>
        <a:xfrm>
          <a:off x="3665160" y="34341480"/>
          <a:ext cx="424440" cy="424440"/>
        </a:xfrm>
        <a:prstGeom prst="rect">
          <a:avLst/>
        </a:prstGeom>
        <a:ln w="0">
          <a:noFill/>
        </a:ln>
      </xdr:spPr>
    </xdr:pic>
    <xdr:clientData/>
  </xdr:twoCellAnchor>
  <xdr:twoCellAnchor editAs="oneCell">
    <xdr:from>
      <xdr:col>4</xdr:col>
      <xdr:colOff>0</xdr:colOff>
      <xdr:row>87</xdr:row>
      <xdr:rowOff>3600</xdr:rowOff>
    </xdr:from>
    <xdr:to>
      <xdr:col>4</xdr:col>
      <xdr:colOff>424440</xdr:colOff>
      <xdr:row>87</xdr:row>
      <xdr:rowOff>428400</xdr:rowOff>
    </xdr:to>
    <xdr:pic>
      <xdr:nvPicPr>
        <xdr:cNvPr id="79" name="Image 77" descr="Picture"/>
        <xdr:cNvPicPr/>
      </xdr:nvPicPr>
      <xdr:blipFill>
        <a:blip r:embed="rId77"/>
        <a:stretch/>
      </xdr:blipFill>
      <xdr:spPr>
        <a:xfrm>
          <a:off x="3665160" y="34769880"/>
          <a:ext cx="424440" cy="424800"/>
        </a:xfrm>
        <a:prstGeom prst="rect">
          <a:avLst/>
        </a:prstGeom>
        <a:ln w="0">
          <a:noFill/>
        </a:ln>
      </xdr:spPr>
    </xdr:pic>
    <xdr:clientData/>
  </xdr:twoCellAnchor>
  <xdr:twoCellAnchor editAs="oneCell">
    <xdr:from>
      <xdr:col>4</xdr:col>
      <xdr:colOff>0</xdr:colOff>
      <xdr:row>91</xdr:row>
      <xdr:rowOff>5040</xdr:rowOff>
    </xdr:from>
    <xdr:to>
      <xdr:col>4</xdr:col>
      <xdr:colOff>424440</xdr:colOff>
      <xdr:row>92</xdr:row>
      <xdr:rowOff>720</xdr:rowOff>
    </xdr:to>
    <xdr:pic>
      <xdr:nvPicPr>
        <xdr:cNvPr id="80" name="Image 78" descr="Picture"/>
        <xdr:cNvPicPr/>
      </xdr:nvPicPr>
      <xdr:blipFill>
        <a:blip r:embed="rId78"/>
        <a:stretch/>
      </xdr:blipFill>
      <xdr:spPr>
        <a:xfrm>
          <a:off x="3665160" y="35762040"/>
          <a:ext cx="424440" cy="424080"/>
        </a:xfrm>
        <a:prstGeom prst="rect">
          <a:avLst/>
        </a:prstGeom>
        <a:ln w="0">
          <a:noFill/>
        </a:ln>
      </xdr:spPr>
    </xdr:pic>
    <xdr:clientData/>
  </xdr:twoCellAnchor>
  <xdr:twoCellAnchor editAs="oneCell">
    <xdr:from>
      <xdr:col>4</xdr:col>
      <xdr:colOff>0</xdr:colOff>
      <xdr:row>92</xdr:row>
      <xdr:rowOff>5040</xdr:rowOff>
    </xdr:from>
    <xdr:to>
      <xdr:col>4</xdr:col>
      <xdr:colOff>424440</xdr:colOff>
      <xdr:row>93</xdr:row>
      <xdr:rowOff>720</xdr:rowOff>
    </xdr:to>
    <xdr:pic>
      <xdr:nvPicPr>
        <xdr:cNvPr id="81" name="Image 79" descr="Picture"/>
        <xdr:cNvPicPr/>
      </xdr:nvPicPr>
      <xdr:blipFill>
        <a:blip r:embed="rId79"/>
        <a:stretch/>
      </xdr:blipFill>
      <xdr:spPr>
        <a:xfrm>
          <a:off x="3665160" y="36190440"/>
          <a:ext cx="424440" cy="424440"/>
        </a:xfrm>
        <a:prstGeom prst="rect">
          <a:avLst/>
        </a:prstGeom>
        <a:ln w="0">
          <a:noFill/>
        </a:ln>
      </xdr:spPr>
    </xdr:pic>
    <xdr:clientData/>
  </xdr:twoCellAnchor>
  <xdr:twoCellAnchor editAs="oneCell">
    <xdr:from>
      <xdr:col>4</xdr:col>
      <xdr:colOff>0</xdr:colOff>
      <xdr:row>93</xdr:row>
      <xdr:rowOff>5040</xdr:rowOff>
    </xdr:from>
    <xdr:to>
      <xdr:col>4</xdr:col>
      <xdr:colOff>424440</xdr:colOff>
      <xdr:row>94</xdr:row>
      <xdr:rowOff>1080</xdr:rowOff>
    </xdr:to>
    <xdr:pic>
      <xdr:nvPicPr>
        <xdr:cNvPr id="82" name="Image 80" descr="Picture"/>
        <xdr:cNvPicPr/>
      </xdr:nvPicPr>
      <xdr:blipFill>
        <a:blip r:embed="rId80"/>
        <a:stretch/>
      </xdr:blipFill>
      <xdr:spPr>
        <a:xfrm>
          <a:off x="3665160" y="36619200"/>
          <a:ext cx="424440" cy="424440"/>
        </a:xfrm>
        <a:prstGeom prst="rect">
          <a:avLst/>
        </a:prstGeom>
        <a:ln w="0">
          <a:noFill/>
        </a:ln>
      </xdr:spPr>
    </xdr:pic>
    <xdr:clientData/>
  </xdr:twoCellAnchor>
  <xdr:twoCellAnchor editAs="oneCell">
    <xdr:from>
      <xdr:col>4</xdr:col>
      <xdr:colOff>0</xdr:colOff>
      <xdr:row>94</xdr:row>
      <xdr:rowOff>5040</xdr:rowOff>
    </xdr:from>
    <xdr:to>
      <xdr:col>4</xdr:col>
      <xdr:colOff>424440</xdr:colOff>
      <xdr:row>95</xdr:row>
      <xdr:rowOff>720</xdr:rowOff>
    </xdr:to>
    <xdr:pic>
      <xdr:nvPicPr>
        <xdr:cNvPr id="83" name="Image 81" descr="Picture"/>
        <xdr:cNvPicPr/>
      </xdr:nvPicPr>
      <xdr:blipFill>
        <a:blip r:embed="rId81"/>
        <a:stretch/>
      </xdr:blipFill>
      <xdr:spPr>
        <a:xfrm>
          <a:off x="3665160" y="37047600"/>
          <a:ext cx="424440" cy="424440"/>
        </a:xfrm>
        <a:prstGeom prst="rect">
          <a:avLst/>
        </a:prstGeom>
        <a:ln w="0">
          <a:noFill/>
        </a:ln>
      </xdr:spPr>
    </xdr:pic>
    <xdr:clientData/>
  </xdr:twoCellAnchor>
  <xdr:twoCellAnchor editAs="oneCell">
    <xdr:from>
      <xdr:col>4</xdr:col>
      <xdr:colOff>0</xdr:colOff>
      <xdr:row>95</xdr:row>
      <xdr:rowOff>5040</xdr:rowOff>
    </xdr:from>
    <xdr:to>
      <xdr:col>4</xdr:col>
      <xdr:colOff>424440</xdr:colOff>
      <xdr:row>96</xdr:row>
      <xdr:rowOff>1080</xdr:rowOff>
    </xdr:to>
    <xdr:pic>
      <xdr:nvPicPr>
        <xdr:cNvPr id="84" name="Image 82" descr="Picture"/>
        <xdr:cNvPicPr/>
      </xdr:nvPicPr>
      <xdr:blipFill>
        <a:blip r:embed="rId82"/>
        <a:stretch/>
      </xdr:blipFill>
      <xdr:spPr>
        <a:xfrm>
          <a:off x="3665160" y="37476360"/>
          <a:ext cx="424440" cy="424800"/>
        </a:xfrm>
        <a:prstGeom prst="rect">
          <a:avLst/>
        </a:prstGeom>
        <a:ln w="0">
          <a:noFill/>
        </a:ln>
      </xdr:spPr>
    </xdr:pic>
    <xdr:clientData/>
  </xdr:twoCellAnchor>
  <xdr:twoCellAnchor editAs="oneCell">
    <xdr:from>
      <xdr:col>4</xdr:col>
      <xdr:colOff>0</xdr:colOff>
      <xdr:row>96</xdr:row>
      <xdr:rowOff>5400</xdr:rowOff>
    </xdr:from>
    <xdr:to>
      <xdr:col>4</xdr:col>
      <xdr:colOff>424440</xdr:colOff>
      <xdr:row>97</xdr:row>
      <xdr:rowOff>1080</xdr:rowOff>
    </xdr:to>
    <xdr:pic>
      <xdr:nvPicPr>
        <xdr:cNvPr id="85" name="Image 83" descr="Picture"/>
        <xdr:cNvPicPr/>
      </xdr:nvPicPr>
      <xdr:blipFill>
        <a:blip r:embed="rId83"/>
        <a:stretch/>
      </xdr:blipFill>
      <xdr:spPr>
        <a:xfrm>
          <a:off x="3665160" y="37905480"/>
          <a:ext cx="424440" cy="424080"/>
        </a:xfrm>
        <a:prstGeom prst="rect">
          <a:avLst/>
        </a:prstGeom>
        <a:ln w="0">
          <a:noFill/>
        </a:ln>
      </xdr:spPr>
    </xdr:pic>
    <xdr:clientData/>
  </xdr:twoCellAnchor>
  <xdr:twoCellAnchor editAs="oneCell">
    <xdr:from>
      <xdr:col>4</xdr:col>
      <xdr:colOff>0</xdr:colOff>
      <xdr:row>97</xdr:row>
      <xdr:rowOff>5040</xdr:rowOff>
    </xdr:from>
    <xdr:to>
      <xdr:col>4</xdr:col>
      <xdr:colOff>424440</xdr:colOff>
      <xdr:row>98</xdr:row>
      <xdr:rowOff>720</xdr:rowOff>
    </xdr:to>
    <xdr:pic>
      <xdr:nvPicPr>
        <xdr:cNvPr id="86" name="Image 84" descr="Picture"/>
        <xdr:cNvPicPr/>
      </xdr:nvPicPr>
      <xdr:blipFill>
        <a:blip r:embed="rId84"/>
        <a:stretch/>
      </xdr:blipFill>
      <xdr:spPr>
        <a:xfrm>
          <a:off x="3665160" y="38333520"/>
          <a:ext cx="424440" cy="424440"/>
        </a:xfrm>
        <a:prstGeom prst="rect">
          <a:avLst/>
        </a:prstGeom>
        <a:ln w="0">
          <a:noFill/>
        </a:ln>
      </xdr:spPr>
    </xdr:pic>
    <xdr:clientData/>
  </xdr:twoCellAnchor>
  <xdr:twoCellAnchor editAs="oneCell">
    <xdr:from>
      <xdr:col>4</xdr:col>
      <xdr:colOff>0</xdr:colOff>
      <xdr:row>98</xdr:row>
      <xdr:rowOff>5040</xdr:rowOff>
    </xdr:from>
    <xdr:to>
      <xdr:col>4</xdr:col>
      <xdr:colOff>424440</xdr:colOff>
      <xdr:row>99</xdr:row>
      <xdr:rowOff>1080</xdr:rowOff>
    </xdr:to>
    <xdr:pic>
      <xdr:nvPicPr>
        <xdr:cNvPr id="87" name="Image 85" descr="Picture"/>
        <xdr:cNvPicPr/>
      </xdr:nvPicPr>
      <xdr:blipFill>
        <a:blip r:embed="rId85"/>
        <a:stretch/>
      </xdr:blipFill>
      <xdr:spPr>
        <a:xfrm>
          <a:off x="3665160" y="38762280"/>
          <a:ext cx="424440" cy="424800"/>
        </a:xfrm>
        <a:prstGeom prst="rect">
          <a:avLst/>
        </a:prstGeom>
        <a:ln w="0">
          <a:noFill/>
        </a:ln>
      </xdr:spPr>
    </xdr:pic>
    <xdr:clientData/>
  </xdr:twoCellAnchor>
  <xdr:twoCellAnchor editAs="oneCell">
    <xdr:from>
      <xdr:col>4</xdr:col>
      <xdr:colOff>0</xdr:colOff>
      <xdr:row>99</xdr:row>
      <xdr:rowOff>5040</xdr:rowOff>
    </xdr:from>
    <xdr:to>
      <xdr:col>4</xdr:col>
      <xdr:colOff>424440</xdr:colOff>
      <xdr:row>100</xdr:row>
      <xdr:rowOff>720</xdr:rowOff>
    </xdr:to>
    <xdr:pic>
      <xdr:nvPicPr>
        <xdr:cNvPr id="88" name="Image 86" descr="Picture"/>
        <xdr:cNvPicPr/>
      </xdr:nvPicPr>
      <xdr:blipFill>
        <a:blip r:embed="rId86"/>
        <a:stretch/>
      </xdr:blipFill>
      <xdr:spPr>
        <a:xfrm>
          <a:off x="3665160" y="39191040"/>
          <a:ext cx="424440" cy="424080"/>
        </a:xfrm>
        <a:prstGeom prst="rect">
          <a:avLst/>
        </a:prstGeom>
        <a:ln w="0">
          <a:noFill/>
        </a:ln>
      </xdr:spPr>
    </xdr:pic>
    <xdr:clientData/>
  </xdr:twoCellAnchor>
  <xdr:twoCellAnchor editAs="oneCell">
    <xdr:from>
      <xdr:col>4</xdr:col>
      <xdr:colOff>0</xdr:colOff>
      <xdr:row>100</xdr:row>
      <xdr:rowOff>5040</xdr:rowOff>
    </xdr:from>
    <xdr:to>
      <xdr:col>4</xdr:col>
      <xdr:colOff>424440</xdr:colOff>
      <xdr:row>101</xdr:row>
      <xdr:rowOff>720</xdr:rowOff>
    </xdr:to>
    <xdr:pic>
      <xdr:nvPicPr>
        <xdr:cNvPr id="89" name="Image 87" descr="Picture"/>
        <xdr:cNvPicPr/>
      </xdr:nvPicPr>
      <xdr:blipFill>
        <a:blip r:embed="rId87"/>
        <a:stretch/>
      </xdr:blipFill>
      <xdr:spPr>
        <a:xfrm>
          <a:off x="3665160" y="39619440"/>
          <a:ext cx="424440" cy="424440"/>
        </a:xfrm>
        <a:prstGeom prst="rect">
          <a:avLst/>
        </a:prstGeom>
        <a:ln w="0">
          <a:noFill/>
        </a:ln>
      </xdr:spPr>
    </xdr:pic>
    <xdr:clientData/>
  </xdr:twoCellAnchor>
  <xdr:twoCellAnchor editAs="oneCell">
    <xdr:from>
      <xdr:col>4</xdr:col>
      <xdr:colOff>0</xdr:colOff>
      <xdr:row>101</xdr:row>
      <xdr:rowOff>5040</xdr:rowOff>
    </xdr:from>
    <xdr:to>
      <xdr:col>4</xdr:col>
      <xdr:colOff>424440</xdr:colOff>
      <xdr:row>102</xdr:row>
      <xdr:rowOff>1080</xdr:rowOff>
    </xdr:to>
    <xdr:pic>
      <xdr:nvPicPr>
        <xdr:cNvPr id="90" name="Image 88" descr="Picture"/>
        <xdr:cNvPicPr/>
      </xdr:nvPicPr>
      <xdr:blipFill>
        <a:blip r:embed="rId88"/>
        <a:stretch/>
      </xdr:blipFill>
      <xdr:spPr>
        <a:xfrm>
          <a:off x="3665160" y="40048200"/>
          <a:ext cx="424440" cy="424440"/>
        </a:xfrm>
        <a:prstGeom prst="rect">
          <a:avLst/>
        </a:prstGeom>
        <a:ln w="0">
          <a:noFill/>
        </a:ln>
      </xdr:spPr>
    </xdr:pic>
    <xdr:clientData/>
  </xdr:twoCellAnchor>
  <xdr:twoCellAnchor editAs="oneCell">
    <xdr:from>
      <xdr:col>4</xdr:col>
      <xdr:colOff>0</xdr:colOff>
      <xdr:row>102</xdr:row>
      <xdr:rowOff>5040</xdr:rowOff>
    </xdr:from>
    <xdr:to>
      <xdr:col>4</xdr:col>
      <xdr:colOff>424440</xdr:colOff>
      <xdr:row>103</xdr:row>
      <xdr:rowOff>720</xdr:rowOff>
    </xdr:to>
    <xdr:pic>
      <xdr:nvPicPr>
        <xdr:cNvPr id="91" name="Image 89" descr="Picture"/>
        <xdr:cNvPicPr/>
      </xdr:nvPicPr>
      <xdr:blipFill>
        <a:blip r:embed="rId89"/>
        <a:stretch/>
      </xdr:blipFill>
      <xdr:spPr>
        <a:xfrm>
          <a:off x="3665160" y="40476600"/>
          <a:ext cx="424440" cy="424440"/>
        </a:xfrm>
        <a:prstGeom prst="rect">
          <a:avLst/>
        </a:prstGeom>
        <a:ln w="0">
          <a:noFill/>
        </a:ln>
      </xdr:spPr>
    </xdr:pic>
    <xdr:clientData/>
  </xdr:twoCellAnchor>
  <xdr:twoCellAnchor editAs="oneCell">
    <xdr:from>
      <xdr:col>4</xdr:col>
      <xdr:colOff>0</xdr:colOff>
      <xdr:row>103</xdr:row>
      <xdr:rowOff>5040</xdr:rowOff>
    </xdr:from>
    <xdr:to>
      <xdr:col>4</xdr:col>
      <xdr:colOff>424440</xdr:colOff>
      <xdr:row>104</xdr:row>
      <xdr:rowOff>1080</xdr:rowOff>
    </xdr:to>
    <xdr:pic>
      <xdr:nvPicPr>
        <xdr:cNvPr id="92" name="Image 90" descr="Picture"/>
        <xdr:cNvPicPr/>
      </xdr:nvPicPr>
      <xdr:blipFill>
        <a:blip r:embed="rId90"/>
        <a:stretch/>
      </xdr:blipFill>
      <xdr:spPr>
        <a:xfrm>
          <a:off x="3665160" y="40905360"/>
          <a:ext cx="424440" cy="424800"/>
        </a:xfrm>
        <a:prstGeom prst="rect">
          <a:avLst/>
        </a:prstGeom>
        <a:ln w="0">
          <a:noFill/>
        </a:ln>
      </xdr:spPr>
    </xdr:pic>
    <xdr:clientData/>
  </xdr:twoCellAnchor>
  <xdr:twoCellAnchor editAs="oneCell">
    <xdr:from>
      <xdr:col>4</xdr:col>
      <xdr:colOff>0</xdr:colOff>
      <xdr:row>104</xdr:row>
      <xdr:rowOff>5400</xdr:rowOff>
    </xdr:from>
    <xdr:to>
      <xdr:col>4</xdr:col>
      <xdr:colOff>424440</xdr:colOff>
      <xdr:row>105</xdr:row>
      <xdr:rowOff>1080</xdr:rowOff>
    </xdr:to>
    <xdr:pic>
      <xdr:nvPicPr>
        <xdr:cNvPr id="93" name="Image 91" descr="Picture"/>
        <xdr:cNvPicPr/>
      </xdr:nvPicPr>
      <xdr:blipFill>
        <a:blip r:embed="rId91"/>
        <a:stretch/>
      </xdr:blipFill>
      <xdr:spPr>
        <a:xfrm>
          <a:off x="3665160" y="41334480"/>
          <a:ext cx="424440" cy="424080"/>
        </a:xfrm>
        <a:prstGeom prst="rect">
          <a:avLst/>
        </a:prstGeom>
        <a:ln w="0">
          <a:noFill/>
        </a:ln>
      </xdr:spPr>
    </xdr:pic>
    <xdr:clientData/>
  </xdr:twoCellAnchor>
  <xdr:twoCellAnchor editAs="oneCell">
    <xdr:from>
      <xdr:col>4</xdr:col>
      <xdr:colOff>0</xdr:colOff>
      <xdr:row>105</xdr:row>
      <xdr:rowOff>5040</xdr:rowOff>
    </xdr:from>
    <xdr:to>
      <xdr:col>4</xdr:col>
      <xdr:colOff>424440</xdr:colOff>
      <xdr:row>106</xdr:row>
      <xdr:rowOff>720</xdr:rowOff>
    </xdr:to>
    <xdr:pic>
      <xdr:nvPicPr>
        <xdr:cNvPr id="94" name="Image 92" descr="Picture"/>
        <xdr:cNvPicPr/>
      </xdr:nvPicPr>
      <xdr:blipFill>
        <a:blip r:embed="rId92"/>
        <a:stretch/>
      </xdr:blipFill>
      <xdr:spPr>
        <a:xfrm>
          <a:off x="3665160" y="41762520"/>
          <a:ext cx="424440" cy="424440"/>
        </a:xfrm>
        <a:prstGeom prst="rect">
          <a:avLst/>
        </a:prstGeom>
        <a:ln w="0">
          <a:noFill/>
        </a:ln>
      </xdr:spPr>
    </xdr:pic>
    <xdr:clientData/>
  </xdr:twoCellAnchor>
  <xdr:twoCellAnchor editAs="oneCell">
    <xdr:from>
      <xdr:col>4</xdr:col>
      <xdr:colOff>0</xdr:colOff>
      <xdr:row>106</xdr:row>
      <xdr:rowOff>5040</xdr:rowOff>
    </xdr:from>
    <xdr:to>
      <xdr:col>4</xdr:col>
      <xdr:colOff>424440</xdr:colOff>
      <xdr:row>107</xdr:row>
      <xdr:rowOff>1080</xdr:rowOff>
    </xdr:to>
    <xdr:pic>
      <xdr:nvPicPr>
        <xdr:cNvPr id="95" name="Image 93" descr="Picture"/>
        <xdr:cNvPicPr/>
      </xdr:nvPicPr>
      <xdr:blipFill>
        <a:blip r:embed="rId93"/>
        <a:stretch/>
      </xdr:blipFill>
      <xdr:spPr>
        <a:xfrm>
          <a:off x="3665160" y="42191280"/>
          <a:ext cx="424440" cy="424800"/>
        </a:xfrm>
        <a:prstGeom prst="rect">
          <a:avLst/>
        </a:prstGeom>
        <a:ln w="0">
          <a:noFill/>
        </a:ln>
      </xdr:spPr>
    </xdr:pic>
    <xdr:clientData/>
  </xdr:twoCellAnchor>
  <xdr:twoCellAnchor editAs="oneCell">
    <xdr:from>
      <xdr:col>4</xdr:col>
      <xdr:colOff>0</xdr:colOff>
      <xdr:row>107</xdr:row>
      <xdr:rowOff>5040</xdr:rowOff>
    </xdr:from>
    <xdr:to>
      <xdr:col>4</xdr:col>
      <xdr:colOff>424440</xdr:colOff>
      <xdr:row>108</xdr:row>
      <xdr:rowOff>720</xdr:rowOff>
    </xdr:to>
    <xdr:pic>
      <xdr:nvPicPr>
        <xdr:cNvPr id="96" name="Image 94" descr="Picture"/>
        <xdr:cNvPicPr/>
      </xdr:nvPicPr>
      <xdr:blipFill>
        <a:blip r:embed="rId94"/>
        <a:stretch/>
      </xdr:blipFill>
      <xdr:spPr>
        <a:xfrm>
          <a:off x="3665160" y="42620040"/>
          <a:ext cx="424440" cy="424080"/>
        </a:xfrm>
        <a:prstGeom prst="rect">
          <a:avLst/>
        </a:prstGeom>
        <a:ln w="0">
          <a:noFill/>
        </a:ln>
      </xdr:spPr>
    </xdr:pic>
    <xdr:clientData/>
  </xdr:twoCellAnchor>
  <xdr:twoCellAnchor editAs="oneCell">
    <xdr:from>
      <xdr:col>4</xdr:col>
      <xdr:colOff>0</xdr:colOff>
      <xdr:row>111</xdr:row>
      <xdr:rowOff>6480</xdr:rowOff>
    </xdr:from>
    <xdr:to>
      <xdr:col>4</xdr:col>
      <xdr:colOff>424440</xdr:colOff>
      <xdr:row>112</xdr:row>
      <xdr:rowOff>2160</xdr:rowOff>
    </xdr:to>
    <xdr:pic>
      <xdr:nvPicPr>
        <xdr:cNvPr id="97" name="Image 95" descr="Picture"/>
        <xdr:cNvPicPr/>
      </xdr:nvPicPr>
      <xdr:blipFill>
        <a:blip r:embed="rId95"/>
        <a:stretch/>
      </xdr:blipFill>
      <xdr:spPr>
        <a:xfrm>
          <a:off x="3665160" y="43611840"/>
          <a:ext cx="424440" cy="424440"/>
        </a:xfrm>
        <a:prstGeom prst="rect">
          <a:avLst/>
        </a:prstGeom>
        <a:ln w="0">
          <a:noFill/>
        </a:ln>
      </xdr:spPr>
    </xdr:pic>
    <xdr:clientData/>
  </xdr:twoCellAnchor>
  <xdr:twoCellAnchor editAs="oneCell">
    <xdr:from>
      <xdr:col>4</xdr:col>
      <xdr:colOff>0</xdr:colOff>
      <xdr:row>112</xdr:row>
      <xdr:rowOff>6120</xdr:rowOff>
    </xdr:from>
    <xdr:to>
      <xdr:col>4</xdr:col>
      <xdr:colOff>424440</xdr:colOff>
      <xdr:row>113</xdr:row>
      <xdr:rowOff>2160</xdr:rowOff>
    </xdr:to>
    <xdr:pic>
      <xdr:nvPicPr>
        <xdr:cNvPr id="98" name="Image 96" descr="Picture"/>
        <xdr:cNvPicPr/>
      </xdr:nvPicPr>
      <xdr:blipFill>
        <a:blip r:embed="rId96"/>
        <a:stretch/>
      </xdr:blipFill>
      <xdr:spPr>
        <a:xfrm>
          <a:off x="3665160" y="44040240"/>
          <a:ext cx="424440" cy="424800"/>
        </a:xfrm>
        <a:prstGeom prst="rect">
          <a:avLst/>
        </a:prstGeom>
        <a:ln w="0">
          <a:noFill/>
        </a:ln>
      </xdr:spPr>
    </xdr:pic>
    <xdr:clientData/>
  </xdr:twoCellAnchor>
  <xdr:twoCellAnchor editAs="oneCell">
    <xdr:from>
      <xdr:col>4</xdr:col>
      <xdr:colOff>0</xdr:colOff>
      <xdr:row>113</xdr:row>
      <xdr:rowOff>6480</xdr:rowOff>
    </xdr:from>
    <xdr:to>
      <xdr:col>4</xdr:col>
      <xdr:colOff>424440</xdr:colOff>
      <xdr:row>114</xdr:row>
      <xdr:rowOff>2160</xdr:rowOff>
    </xdr:to>
    <xdr:pic>
      <xdr:nvPicPr>
        <xdr:cNvPr id="99" name="Image 97" descr="Picture"/>
        <xdr:cNvPicPr/>
      </xdr:nvPicPr>
      <xdr:blipFill>
        <a:blip r:embed="rId97"/>
        <a:stretch/>
      </xdr:blipFill>
      <xdr:spPr>
        <a:xfrm>
          <a:off x="3665160" y="44469360"/>
          <a:ext cx="424440" cy="424080"/>
        </a:xfrm>
        <a:prstGeom prst="rect">
          <a:avLst/>
        </a:prstGeom>
        <a:ln w="0">
          <a:noFill/>
        </a:ln>
      </xdr:spPr>
    </xdr:pic>
    <xdr:clientData/>
  </xdr:twoCellAnchor>
  <xdr:twoCellAnchor editAs="oneCell">
    <xdr:from>
      <xdr:col>4</xdr:col>
      <xdr:colOff>0</xdr:colOff>
      <xdr:row>114</xdr:row>
      <xdr:rowOff>6120</xdr:rowOff>
    </xdr:from>
    <xdr:to>
      <xdr:col>4</xdr:col>
      <xdr:colOff>424440</xdr:colOff>
      <xdr:row>115</xdr:row>
      <xdr:rowOff>2160</xdr:rowOff>
    </xdr:to>
    <xdr:pic>
      <xdr:nvPicPr>
        <xdr:cNvPr id="100" name="Image 98" descr="Picture"/>
        <xdr:cNvPicPr/>
      </xdr:nvPicPr>
      <xdr:blipFill>
        <a:blip r:embed="rId98"/>
        <a:stretch/>
      </xdr:blipFill>
      <xdr:spPr>
        <a:xfrm>
          <a:off x="3665160" y="44897400"/>
          <a:ext cx="424440" cy="424800"/>
        </a:xfrm>
        <a:prstGeom prst="rect">
          <a:avLst/>
        </a:prstGeom>
        <a:ln w="0">
          <a:noFill/>
        </a:ln>
      </xdr:spPr>
    </xdr:pic>
    <xdr:clientData/>
  </xdr:twoCellAnchor>
  <xdr:twoCellAnchor editAs="oneCell">
    <xdr:from>
      <xdr:col>4</xdr:col>
      <xdr:colOff>0</xdr:colOff>
      <xdr:row>115</xdr:row>
      <xdr:rowOff>6480</xdr:rowOff>
    </xdr:from>
    <xdr:to>
      <xdr:col>4</xdr:col>
      <xdr:colOff>424440</xdr:colOff>
      <xdr:row>116</xdr:row>
      <xdr:rowOff>2160</xdr:rowOff>
    </xdr:to>
    <xdr:pic>
      <xdr:nvPicPr>
        <xdr:cNvPr id="101" name="Image 99" descr="Picture"/>
        <xdr:cNvPicPr/>
      </xdr:nvPicPr>
      <xdr:blipFill>
        <a:blip r:embed="rId99"/>
        <a:stretch/>
      </xdr:blipFill>
      <xdr:spPr>
        <a:xfrm>
          <a:off x="3665160" y="45326520"/>
          <a:ext cx="424440" cy="424080"/>
        </a:xfrm>
        <a:prstGeom prst="rect">
          <a:avLst/>
        </a:prstGeom>
        <a:ln w="0">
          <a:noFill/>
        </a:ln>
      </xdr:spPr>
    </xdr:pic>
    <xdr:clientData/>
  </xdr:twoCellAnchor>
  <xdr:twoCellAnchor editAs="oneCell">
    <xdr:from>
      <xdr:col>4</xdr:col>
      <xdr:colOff>0</xdr:colOff>
      <xdr:row>116</xdr:row>
      <xdr:rowOff>6480</xdr:rowOff>
    </xdr:from>
    <xdr:to>
      <xdr:col>4</xdr:col>
      <xdr:colOff>424440</xdr:colOff>
      <xdr:row>117</xdr:row>
      <xdr:rowOff>2160</xdr:rowOff>
    </xdr:to>
    <xdr:pic>
      <xdr:nvPicPr>
        <xdr:cNvPr id="102" name="Image 100" descr="Picture"/>
        <xdr:cNvPicPr/>
      </xdr:nvPicPr>
      <xdr:blipFill>
        <a:blip r:embed="rId100"/>
        <a:stretch/>
      </xdr:blipFill>
      <xdr:spPr>
        <a:xfrm>
          <a:off x="3665160" y="45754920"/>
          <a:ext cx="424440" cy="424440"/>
        </a:xfrm>
        <a:prstGeom prst="rect">
          <a:avLst/>
        </a:prstGeom>
        <a:ln w="0">
          <a:noFill/>
        </a:ln>
      </xdr:spPr>
    </xdr:pic>
    <xdr:clientData/>
  </xdr:twoCellAnchor>
  <xdr:twoCellAnchor editAs="oneCell">
    <xdr:from>
      <xdr:col>4</xdr:col>
      <xdr:colOff>0</xdr:colOff>
      <xdr:row>117</xdr:row>
      <xdr:rowOff>6120</xdr:rowOff>
    </xdr:from>
    <xdr:to>
      <xdr:col>4</xdr:col>
      <xdr:colOff>424440</xdr:colOff>
      <xdr:row>118</xdr:row>
      <xdr:rowOff>2160</xdr:rowOff>
    </xdr:to>
    <xdr:pic>
      <xdr:nvPicPr>
        <xdr:cNvPr id="103" name="Image 101" descr="Picture"/>
        <xdr:cNvPicPr/>
      </xdr:nvPicPr>
      <xdr:blipFill>
        <a:blip r:embed="rId101"/>
        <a:stretch/>
      </xdr:blipFill>
      <xdr:spPr>
        <a:xfrm>
          <a:off x="3665160" y="46183320"/>
          <a:ext cx="424440" cy="424800"/>
        </a:xfrm>
        <a:prstGeom prst="rect">
          <a:avLst/>
        </a:prstGeom>
        <a:ln w="0">
          <a:noFill/>
        </a:ln>
      </xdr:spPr>
    </xdr:pic>
    <xdr:clientData/>
  </xdr:twoCellAnchor>
  <xdr:twoCellAnchor editAs="oneCell">
    <xdr:from>
      <xdr:col>4</xdr:col>
      <xdr:colOff>0</xdr:colOff>
      <xdr:row>118</xdr:row>
      <xdr:rowOff>6480</xdr:rowOff>
    </xdr:from>
    <xdr:to>
      <xdr:col>4</xdr:col>
      <xdr:colOff>424440</xdr:colOff>
      <xdr:row>119</xdr:row>
      <xdr:rowOff>2160</xdr:rowOff>
    </xdr:to>
    <xdr:pic>
      <xdr:nvPicPr>
        <xdr:cNvPr id="104" name="Image 102" descr="Picture"/>
        <xdr:cNvPicPr/>
      </xdr:nvPicPr>
      <xdr:blipFill>
        <a:blip r:embed="rId102"/>
        <a:stretch/>
      </xdr:blipFill>
      <xdr:spPr>
        <a:xfrm>
          <a:off x="3665160" y="46612440"/>
          <a:ext cx="424440" cy="424080"/>
        </a:xfrm>
        <a:prstGeom prst="rect">
          <a:avLst/>
        </a:prstGeom>
        <a:ln w="0">
          <a:noFill/>
        </a:ln>
      </xdr:spPr>
    </xdr:pic>
    <xdr:clientData/>
  </xdr:twoCellAnchor>
  <xdr:twoCellAnchor editAs="oneCell">
    <xdr:from>
      <xdr:col>4</xdr:col>
      <xdr:colOff>0</xdr:colOff>
      <xdr:row>119</xdr:row>
      <xdr:rowOff>6480</xdr:rowOff>
    </xdr:from>
    <xdr:to>
      <xdr:col>4</xdr:col>
      <xdr:colOff>424440</xdr:colOff>
      <xdr:row>120</xdr:row>
      <xdr:rowOff>2160</xdr:rowOff>
    </xdr:to>
    <xdr:pic>
      <xdr:nvPicPr>
        <xdr:cNvPr id="105" name="Image 103" descr="Picture"/>
        <xdr:cNvPicPr/>
      </xdr:nvPicPr>
      <xdr:blipFill>
        <a:blip r:embed="rId103"/>
        <a:stretch/>
      </xdr:blipFill>
      <xdr:spPr>
        <a:xfrm>
          <a:off x="3665160" y="47040840"/>
          <a:ext cx="424440" cy="424440"/>
        </a:xfrm>
        <a:prstGeom prst="rect">
          <a:avLst/>
        </a:prstGeom>
        <a:ln w="0">
          <a:noFill/>
        </a:ln>
      </xdr:spPr>
    </xdr:pic>
    <xdr:clientData/>
  </xdr:twoCellAnchor>
  <xdr:twoCellAnchor editAs="oneCell">
    <xdr:from>
      <xdr:col>4</xdr:col>
      <xdr:colOff>0</xdr:colOff>
      <xdr:row>120</xdr:row>
      <xdr:rowOff>6120</xdr:rowOff>
    </xdr:from>
    <xdr:to>
      <xdr:col>4</xdr:col>
      <xdr:colOff>424440</xdr:colOff>
      <xdr:row>121</xdr:row>
      <xdr:rowOff>2160</xdr:rowOff>
    </xdr:to>
    <xdr:pic>
      <xdr:nvPicPr>
        <xdr:cNvPr id="106" name="Image 104" descr="Picture"/>
        <xdr:cNvPicPr/>
      </xdr:nvPicPr>
      <xdr:blipFill>
        <a:blip r:embed="rId104"/>
        <a:stretch/>
      </xdr:blipFill>
      <xdr:spPr>
        <a:xfrm>
          <a:off x="3665160" y="47469240"/>
          <a:ext cx="424440" cy="424800"/>
        </a:xfrm>
        <a:prstGeom prst="rect">
          <a:avLst/>
        </a:prstGeom>
        <a:ln w="0">
          <a:noFill/>
        </a:ln>
      </xdr:spPr>
    </xdr:pic>
    <xdr:clientData/>
  </xdr:twoCellAnchor>
  <xdr:twoCellAnchor editAs="oneCell">
    <xdr:from>
      <xdr:col>4</xdr:col>
      <xdr:colOff>0</xdr:colOff>
      <xdr:row>121</xdr:row>
      <xdr:rowOff>6480</xdr:rowOff>
    </xdr:from>
    <xdr:to>
      <xdr:col>4</xdr:col>
      <xdr:colOff>424440</xdr:colOff>
      <xdr:row>122</xdr:row>
      <xdr:rowOff>2160</xdr:rowOff>
    </xdr:to>
    <xdr:pic>
      <xdr:nvPicPr>
        <xdr:cNvPr id="107" name="Image 105" descr="Picture"/>
        <xdr:cNvPicPr/>
      </xdr:nvPicPr>
      <xdr:blipFill>
        <a:blip r:embed="rId105"/>
        <a:stretch/>
      </xdr:blipFill>
      <xdr:spPr>
        <a:xfrm>
          <a:off x="3665160" y="47898360"/>
          <a:ext cx="424440" cy="424080"/>
        </a:xfrm>
        <a:prstGeom prst="rect">
          <a:avLst/>
        </a:prstGeom>
        <a:ln w="0">
          <a:noFill/>
        </a:ln>
      </xdr:spPr>
    </xdr:pic>
    <xdr:clientData/>
  </xdr:twoCellAnchor>
  <xdr:twoCellAnchor editAs="oneCell">
    <xdr:from>
      <xdr:col>4</xdr:col>
      <xdr:colOff>0</xdr:colOff>
      <xdr:row>122</xdr:row>
      <xdr:rowOff>6120</xdr:rowOff>
    </xdr:from>
    <xdr:to>
      <xdr:col>4</xdr:col>
      <xdr:colOff>424440</xdr:colOff>
      <xdr:row>123</xdr:row>
      <xdr:rowOff>2160</xdr:rowOff>
    </xdr:to>
    <xdr:pic>
      <xdr:nvPicPr>
        <xdr:cNvPr id="108" name="Image 106" descr="Picture"/>
        <xdr:cNvPicPr/>
      </xdr:nvPicPr>
      <xdr:blipFill>
        <a:blip r:embed="rId106"/>
        <a:stretch/>
      </xdr:blipFill>
      <xdr:spPr>
        <a:xfrm>
          <a:off x="3665160" y="48326400"/>
          <a:ext cx="424440" cy="424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hyperlink" Target="https://www.template.net/cards/report/excel" TargetMode="External"/><Relationship Id="rId2" Type="http://schemas.openxmlformats.org/officeDocument/2006/relationships/hyperlink" Target="https://spreadsheetdaddy.com/templates/report-card" TargetMode="External"/><Relationship Id="rId3" Type="http://schemas.openxmlformats.org/officeDocument/2006/relationships/hyperlink" Target="https://exceldatapro.com/school-report-card-and-mark-sheet/" TargetMode="External"/><Relationship Id="rId4" Type="http://schemas.openxmlformats.org/officeDocument/2006/relationships/hyperlink" Target="https://www.teacherspayteachers.com/browse/Search%3Areport%20card%20template%20excel" TargetMode="External"/><Relationship Id="rId5" Type="http://schemas.openxmlformats.org/officeDocument/2006/relationships/hyperlink" Target="https://workspace.google.com/marketplace/app/school_report_card/255279228449" TargetMode="External"/>
</Relationships>
</file>

<file path=xl/worksheets/_rels/sheet14.xml.rels><?xml version="1.0" encoding="UTF-8"?>
<Relationships xmlns="http://schemas.openxmlformats.org/package/2006/relationships"><Relationship Id="rId1" Type="http://schemas.openxmlformats.org/officeDocument/2006/relationships/drawing" Target="../drawings/drawing1.xml"/>
</Relationships>
</file>

<file path=xl/worksheets/_rels/sheet36.xml.rels><?xml version="1.0" encoding="UTF-8"?>
<Relationships xmlns="http://schemas.openxmlformats.org/package/2006/relationships"><Relationship Id="rId1" Type="http://schemas.openxmlformats.org/officeDocument/2006/relationships/drawing" Target="../drawings/drawing2.xml"/>
</Relationships>
</file>

<file path=xl/worksheets/_rels/sheet3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sheetPr filterMode="false">
    <tabColor rgb="FF811B22"/>
    <pageSetUpPr fitToPage="tru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4" min="2" style="1" width="34"/>
  </cols>
  <sheetData>
    <row r="1" customFormat="false" ht="24" hidden="false" customHeight="true" outlineLevel="0" collapsed="false">
      <c r="A1" s="2" t="str">
        <f aca="false">IFERROR(Settings!$B$5,"")</f>
        <v>বেজখন্ড সঃ প্রাঃ বিদ্যালয়</v>
      </c>
      <c r="B1" s="2"/>
      <c r="C1" s="2"/>
      <c r="D1" s="2"/>
    </row>
    <row r="2" customFormat="false" ht="19.5" hidden="false" customHeight="true" outlineLevel="0" collapsed="false">
      <c r="A2" s="3" t="s">
        <v>0</v>
      </c>
      <c r="B2" s="3"/>
      <c r="C2" s="3"/>
      <c r="D2" s="3"/>
    </row>
    <row r="4" customFormat="false" ht="18" hidden="false" customHeight="true" outlineLevel="0" collapsed="false">
      <c r="A4" s="4" t="s">
        <v>1</v>
      </c>
      <c r="B4" s="4"/>
      <c r="C4" s="4"/>
      <c r="D4" s="4"/>
    </row>
    <row r="5" customFormat="false" ht="15" hidden="false" customHeight="true" outlineLevel="0" collapsed="false">
      <c r="B5" s="5" t="str">
        <f aca="false">HYPERLINK("#'Dashboard'!A1","Dashboard")</f>
        <v>Dashboard</v>
      </c>
      <c r="C5" s="5" t="str">
        <f aca="false">HYPERLINK("#'Executive Summary'!A1","Executive Summary")</f>
        <v>Executive Summary</v>
      </c>
      <c r="D5" s="5" t="str">
        <f aca="false">HYPERLINK("#'Report Card Hub'!A1","Report Card Hub")</f>
        <v>Report Card Hub</v>
      </c>
    </row>
    <row r="6" customFormat="false" ht="15" hidden="false" customHeight="true" outlineLevel="0" collapsed="false">
      <c r="B6" s="5" t="str">
        <f aca="false">HYPERLINK("#'Student Search'!A1","Student Search")</f>
        <v>Student Search</v>
      </c>
    </row>
    <row r="8" customFormat="false" ht="18" hidden="false" customHeight="true" outlineLevel="0" collapsed="false">
      <c r="A8" s="6" t="s">
        <v>2</v>
      </c>
      <c r="B8" s="6"/>
      <c r="C8" s="6"/>
      <c r="D8" s="6"/>
    </row>
    <row r="9" customFormat="false" ht="15" hidden="false" customHeight="true" outlineLevel="0" collapsed="false">
      <c r="B9" s="5" t="str">
        <f aca="false">HYPERLINK("#'Settings'!A1","Settings")</f>
        <v>Settings</v>
      </c>
      <c r="C9" s="5" t="str">
        <f aca="false">HYPERLINK("#'Template Info'!A1","Template Info")</f>
        <v>Template Info</v>
      </c>
      <c r="D9" s="5" t="str">
        <f aca="false">HYPERLINK("#'How to Use'!A1","How to Use")</f>
        <v>How to Use</v>
      </c>
    </row>
    <row r="10" customFormat="false" ht="15" hidden="false" customHeight="true" outlineLevel="0" collapsed="false">
      <c r="B10" s="5" t="str">
        <f aca="false">HYPERLINK("#'TEACHER INSTRUCTIONS'!A1","TEACHER INSTRUCTIONS")</f>
        <v>TEACHER INSTRUCTIONS</v>
      </c>
    </row>
    <row r="12" customFormat="false" ht="18" hidden="false" customHeight="true" outlineLevel="0" collapsed="false">
      <c r="A12" s="7" t="s">
        <v>3</v>
      </c>
      <c r="B12" s="7"/>
      <c r="C12" s="7"/>
      <c r="D12" s="7"/>
    </row>
    <row r="13" customFormat="false" ht="15" hidden="false" customHeight="true" outlineLevel="0" collapsed="false">
      <c r="B13" s="5" t="str">
        <f aca="false">HYPERLINK("#'প্রথম'!A1","প্রথম")</f>
        <v>প্রথম</v>
      </c>
      <c r="C13" s="5" t="str">
        <f aca="false">HYPERLINK("#'দ্বিতীয়'!A1","দ্বিতীয়")</f>
        <v>দ্বিতীয়</v>
      </c>
      <c r="D13" s="5" t="str">
        <f aca="false">HYPERLINK("#'তৃতীয়'!A1","তৃতীয়")</f>
        <v>তৃতীয়</v>
      </c>
    </row>
    <row r="14" customFormat="false" ht="15" hidden="false" customHeight="true" outlineLevel="0" collapsed="false">
      <c r="B14" s="5" t="str">
        <f aca="false">HYPERLINK("#'চতুর্থ'!A1","চতুর্থ")</f>
        <v>চতুর্থ</v>
      </c>
      <c r="C14" s="5" t="str">
        <f aca="false">HYPERLINK("#'পঞ্চম'!A1","পঞ্চম")</f>
        <v>পঞ্চম</v>
      </c>
    </row>
    <row r="16" customFormat="false" ht="18" hidden="false" customHeight="true" outlineLevel="0" collapsed="false">
      <c r="A16" s="8" t="s">
        <v>4</v>
      </c>
      <c r="B16" s="8"/>
      <c r="C16" s="8"/>
      <c r="D16" s="8"/>
    </row>
    <row r="17" customFormat="false" ht="15" hidden="false" customHeight="true" outlineLevel="0" collapsed="false">
      <c r="B17" s="5" t="str">
        <f aca="false">HYPERLINK("#'Card Template'!A1","Card Template")</f>
        <v>Card Template</v>
      </c>
      <c r="C17" s="5" t="str">
        <f aca="false">HYPERLINK("#'Card প্রথম'!A1","Card প্রথম")</f>
        <v>Card প্রথম</v>
      </c>
      <c r="D17" s="5" t="str">
        <f aca="false">HYPERLINK("#'Card দ্বিতীয়'!A1","Card দ্বিতীয়")</f>
        <v>Card দ্বিতীয়</v>
      </c>
    </row>
    <row r="18" customFormat="false" ht="15" hidden="false" customHeight="true" outlineLevel="0" collapsed="false">
      <c r="B18" s="5" t="str">
        <f aca="false">HYPERLINK("#'Card তৃতীয়'!A1","Card তৃতীয়")</f>
        <v>Card তৃতীয়</v>
      </c>
      <c r="C18" s="5" t="str">
        <f aca="false">HYPERLINK("#'Card চতুর্থ'!A1","Card চতুর্থ")</f>
        <v>Card চতুর্থ</v>
      </c>
      <c r="D18" s="5" t="str">
        <f aca="false">HYPERLINK("#'Card পঞ্চম'!A1","Card পঞ্চম")</f>
        <v>Card পঞ্চম</v>
      </c>
    </row>
    <row r="20" customFormat="false" ht="18" hidden="false" customHeight="true" outlineLevel="0" collapsed="false">
      <c r="A20" s="9" t="s">
        <v>5</v>
      </c>
      <c r="B20" s="9"/>
      <c r="C20" s="9"/>
      <c r="D20" s="9"/>
    </row>
    <row r="21" customFormat="false" ht="15" hidden="false" customHeight="true" outlineLevel="0" collapsed="false">
      <c r="B21" s="5" t="str">
        <f aca="false">HYPERLINK("#'MTR প্রথম'!A1","MTR প্রথম")</f>
        <v>MTR প্রথম</v>
      </c>
      <c r="C21" s="5" t="str">
        <f aca="false">HYPERLINK("#'MTR দ্বিতীয়'!A1","MTR দ্বিতীয়")</f>
        <v>MTR দ্বিতীয়</v>
      </c>
      <c r="D21" s="5" t="str">
        <f aca="false">HYPERLINK("#'MTR তৃতীয়'!A1","MTR তৃতীয়")</f>
        <v>MTR তৃতীয়</v>
      </c>
    </row>
    <row r="22" customFormat="false" ht="15" hidden="false" customHeight="true" outlineLevel="0" collapsed="false">
      <c r="B22" s="5" t="str">
        <f aca="false">HYPERLINK("#'MTR চতুর্থ'!A1","MTR চতুর্থ")</f>
        <v>MTR চতুর্থ</v>
      </c>
      <c r="C22" s="5" t="str">
        <f aca="false">HYPERLINK("#'MTR পঞ্চম'!A1","MTR পঞ্চম")</f>
        <v>MTR পঞ্চম</v>
      </c>
      <c r="D22" s="5" t="str">
        <f aca="false">HYPERLINK("#'MTR Summary'!A1","MTR Summary")</f>
        <v>MTR Summary</v>
      </c>
    </row>
    <row r="23" customFormat="false" ht="15" hidden="false" customHeight="true" outlineLevel="0" collapsed="false">
      <c r="B23" s="5" t="str">
        <f aca="false">HYPERLINK("#'Student QR ID'!A1","Student QR ID")</f>
        <v>Student QR ID</v>
      </c>
    </row>
    <row r="25" customFormat="false" ht="18" hidden="false" customHeight="true" outlineLevel="0" collapsed="false">
      <c r="A25" s="10" t="s">
        <v>6</v>
      </c>
      <c r="B25" s="10"/>
      <c r="C25" s="10"/>
      <c r="D25" s="10"/>
    </row>
    <row r="26" customFormat="false" ht="15" hidden="false" customHeight="true" outlineLevel="0" collapsed="false">
      <c r="B26" s="5" t="str">
        <f aca="false">HYPERLINK("#'FINAL QC CERTIFICATE'!A1","FINAL QC CERTIFICATE")</f>
        <v>FINAL QC CERTIFICATE</v>
      </c>
      <c r="C26" s="5" t="str">
        <f aca="false">HYPERLINK("#'QA Release Notes'!A1","QA Release Notes")</f>
        <v>QA Release Notes</v>
      </c>
      <c r="D26" s="5" t="str">
        <f aca="false">HYPERLINK("#'Final Verification Gate'!A1","Final Verification Gate")</f>
        <v>Final Verification Gate</v>
      </c>
    </row>
    <row r="27" customFormat="false" ht="15" hidden="false" customHeight="true" outlineLevel="0" collapsed="false">
      <c r="B27" s="5" t="str">
        <f aca="false">HYPERLINK("#'Production Workflow'!A1","Production Workflow")</f>
        <v>Production Workflow</v>
      </c>
      <c r="C27" s="5" t="str">
        <f aca="false">HYPERLINK("#'PM_Formula_Audit'!A1","PM_Formula_Audit")</f>
        <v>PM_Formula_Audit</v>
      </c>
      <c r="D27" s="5" t="str">
        <f aca="false">HYPERLINK("#'Calculation Logic QA'!A1","Calculation Logic QA")</f>
        <v>Calculation Logic QA</v>
      </c>
    </row>
    <row r="28" customFormat="false" ht="15" hidden="false" customHeight="true" outlineLevel="0" collapsed="false">
      <c r="B28" s="5" t="str">
        <f aca="false">HYPERLINK("#'Pass-Fail GPA Audit'!A1","Pass-Fail GPA Audit")</f>
        <v>Pass-Fail GPA Audit</v>
      </c>
      <c r="C28" s="5" t="str">
        <f aca="false">HYPERLINK("#'Data Entry UX Audit'!A1","Data Entry UX Audit")</f>
        <v>Data Entry UX Audit</v>
      </c>
      <c r="D28" s="5" t="str">
        <f aca="false">HYPERLINK("#'UI UX Design Audit'!A1","UI UX Design Audit")</f>
        <v>UI UX Design Audit</v>
      </c>
    </row>
    <row r="29" customFormat="false" ht="15" hidden="false" customHeight="true" outlineLevel="0" collapsed="false">
      <c r="B29" s="5" t="str">
        <f aca="false">HYPERLINK("#'Typography Font Audit'!A1","Typography Font Audit")</f>
        <v>Typography Font Audit</v>
      </c>
      <c r="C29" s="5" t="str">
        <f aca="false">HYPERLINK("#'Border Spacing Alignment Audit'!A1","Border Spacing Alignment Audit")</f>
        <v>Border Spacing Alignment Audit</v>
      </c>
      <c r="D29" s="5" t="str">
        <f aca="false">HYPERLINK("#'Print PDF Audit'!A1","Print PDF Audit")</f>
        <v>Print PDF Audit</v>
      </c>
    </row>
    <row r="30" customFormat="false" ht="15" hidden="false" customHeight="true" outlineLevel="0" collapsed="false">
      <c r="B30" s="5" t="str">
        <f aca="false">HYPERLINK("#'Compatibility Ref Audit'!A1","Compatibility Ref Audit")</f>
        <v>Compatibility Ref Audit</v>
      </c>
      <c r="C30" s="5" t="str">
        <f aca="false">HYPERLINK("#'Data Validation Audit'!A1","Data Validation Audit")</f>
        <v>Data Validation Audit</v>
      </c>
      <c r="D30" s="5" t="str">
        <f aca="false">HYPERLINK("#'Conditional Formatting Audit'!A1","Conditional Formatting Audit")</f>
        <v>Conditional Formatting Audit</v>
      </c>
    </row>
    <row r="31" customFormat="false" ht="15" hidden="false" customHeight="true" outlineLevel="0" collapsed="false">
      <c r="B31" s="5" t="str">
        <f aca="false">HYPERLINK("#'Protection Safety Audit'!A1","Protection Safety Audit")</f>
        <v>Protection Safety Audit</v>
      </c>
      <c r="C31" s="5" t="str">
        <f aca="false">HYPERLINK("#'Performance Audit'!A1","Performance Audit")</f>
        <v>Performance Audit</v>
      </c>
      <c r="D31" s="5" t="str">
        <f aca="false">HYPERLINK("#'Accessibility Readability Audit'!A1","Accessibility Readability Audit")</f>
        <v>Accessibility Readability Audit</v>
      </c>
    </row>
    <row r="32" customFormat="false" ht="15" hidden="false" customHeight="true" outlineLevel="0" collapsed="false">
      <c r="B32" s="5" t="str">
        <f aca="false">HYPERLINK("#'Instruction Sheet Audit'!A1","Instruction Sheet Audit")</f>
        <v>Instruction Sheet Audit</v>
      </c>
      <c r="C32" s="5" t="str">
        <f aca="false">HYPERLINK("#'Final QA Checklist'!A1","Final QA Checklist")</f>
        <v>Final QA Checklist</v>
      </c>
      <c r="D32" s="5" t="str">
        <f aca="false">HYPERLINK("#'Senior Engineer Final QA'!A1","Senior Engineer Final QA")</f>
        <v>Senior Engineer Final QA</v>
      </c>
    </row>
    <row r="33" customFormat="false" ht="15" hidden="false" customHeight="true" outlineLevel="0" collapsed="false">
      <c r="B33" s="5" t="str">
        <f aca="false">HYPERLINK("#'ULTIMATE QA CERTIFICATE v1.7'!A1","ULTIMATE QA CERTIFICATE v1.7")</f>
        <v>ULTIMATE QA CERTIFICATE v1.7</v>
      </c>
      <c r="C33" s="5" t="str">
        <f aca="false">HYPERLINK("#'ULTIMATE QA CERTIFICATE v1.6'!A1","ULTIMATE QA CERTIFICATE v1.6")</f>
        <v>ULTIMATE QA CERTIFICATE v1.6</v>
      </c>
      <c r="D33" s="5" t="str">
        <f aca="false">HYPERLINK("#'Production Release'!A1","Production Release")</f>
        <v>Production Release</v>
      </c>
    </row>
    <row r="34" customFormat="false" ht="15" hidden="false" customHeight="true" outlineLevel="0" collapsed="false">
      <c r="B34" s="5" t="str">
        <f aca="false">HYPERLINK("#'Ultimate Product DNA'!A1","Ultimate Product DNA")</f>
        <v>Ultimate Product DNA</v>
      </c>
      <c r="C34" s="5" t="str">
        <f aca="false">HYPERLINK("#'Competitor Benchmark'!A1","Competitor Benchmark")</f>
        <v>Competitor Benchmark</v>
      </c>
      <c r="D34" s="5" t="str">
        <f aca="false">HYPERLINK("#'Royal Theme QC Report'!A1","Royal Theme QC Report")</f>
        <v>Royal Theme QC Report</v>
      </c>
    </row>
    <row r="35" customFormat="false" ht="15" hidden="false" customHeight="true" outlineLevel="0" collapsed="false">
      <c r="B35" s="5" t="str">
        <f aca="false">HYPERLINK("#'Expert UIUX QC v1.3'!A1","Expert UIUX QC v1.3")</f>
        <v>Expert UIUX QC v1.3</v>
      </c>
      <c r="C35" s="5" t="str">
        <f aca="false">HYPERLINK("#'Senior QA Production Report'!A1","Senior QA Production Report")</f>
        <v>Senior QA Production Report</v>
      </c>
      <c r="D35" s="5" t="str">
        <f aca="false">HYPERLINK("#'Advanced Features'!A1","Advanced Features")</f>
        <v>Advanced Features</v>
      </c>
    </row>
    <row r="36" customFormat="false" ht="15" hidden="false" customHeight="true" outlineLevel="0" collapsed="false">
      <c r="B36" s="5" t="str">
        <f aca="false">HYPERLINK("#'Premium UX Guide'!A1","Premium UX Guide")</f>
        <v>Premium UX Guide</v>
      </c>
    </row>
  </sheetData>
  <sheetProtection sheet="true"/>
  <mergeCells count="8">
    <mergeCell ref="A1:D1"/>
    <mergeCell ref="A2:D2"/>
    <mergeCell ref="A4:D4"/>
    <mergeCell ref="A8:D8"/>
    <mergeCell ref="A12:D12"/>
    <mergeCell ref="A16:D16"/>
    <mergeCell ref="A20:D20"/>
    <mergeCell ref="A25:D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3.5"/>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11" t="str">
        <f aca="false">IFERROR(Settings!$B$5,"")</f>
        <v>বেজখন্ড সঃ প্রাঃ বিদ্যালয়</v>
      </c>
      <c r="B1" s="11"/>
      <c r="C1" s="11"/>
      <c r="D1" s="11"/>
      <c r="E1" s="11"/>
      <c r="F1" s="11"/>
      <c r="G1" s="11"/>
      <c r="H1" s="11"/>
      <c r="I1" s="11"/>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Reports | ",Settings!$B$11)&amp;"   |   "&amp;Settings!$B$6,"")</f>
        <v>গ্রাম: বেজখন্ড, পোস্ট: মাত্রাই, উপজেলা: কালাই, জেলা: জয়পুরহাট।   |   প্রথম প্রান্তিক মূল্যায়ন</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তৃতীয়","")</f>
        <v>প্রথম প্রান্তিক মূল্যায়ন  |  Academic Session - ২০২৬  |  Class: তৃতীয়</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17"/>
      <c r="D5" s="18" t="s">
        <v>9</v>
      </c>
      <c r="E5" s="18"/>
      <c r="F5" s="18"/>
      <c r="G5" s="19" t="s">
        <v>10</v>
      </c>
      <c r="H5" s="20" t="str">
        <f aca="false">IFERROR(IF(COUNTIF(তৃতীয়!$B$6:$B$45,$B$4)=0,"",VLOOKUP($B$4,তৃতীয়!$B$6:$V$45,18,FALSE())),"")</f>
        <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IFERROR(IF(COUNTIF(তৃতীয়!$B$6:$B$45,$B$4)=0,"",IF(VLOOKUP($B$4,তৃতীয়!$B$6:$V$45,3,FALSE())=0,"",VLOOKUP($B$4,তৃতীয়!$B$6:$V$45,3,FALSE()))),"")</f>
        <v/>
      </c>
      <c r="D6" s="22"/>
      <c r="E6" s="22"/>
      <c r="F6" s="22"/>
      <c r="G6" s="23" t="s">
        <v>12</v>
      </c>
      <c r="H6" s="23"/>
      <c r="I6" s="24" t="n">
        <f aca="false">IFERROR($B$4,"")</f>
        <v>0</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IFERROR(IF(COUNTIF(তৃতীয়!$B$6:$B$45,$B$4)=0,"",IF(VLOOKUP($B$4,তৃতীয়!$B$6:$V$45,4,FALSE())=0,"",VLOOKUP($B$4,তৃতীয়!$B$6:$V$45,4,FALSE()))),"")</f>
        <v/>
      </c>
      <c r="D7" s="22"/>
      <c r="E7" s="22"/>
      <c r="F7" s="22"/>
      <c r="G7" s="23" t="s">
        <v>14</v>
      </c>
      <c r="H7" s="23"/>
      <c r="I7" s="25" t="str">
        <f aca="false">IFERROR(IF(COUNTIF(তৃতীয়!$B$6:$B$45,$B$4)=0,"",IF(VLOOKUP($B$4,তৃতীয়!$B$6:$V$45,2,FALSE())=0,"",VLOOKUP($B$4,তৃতীয়!$B$6:$V$45,2,FALSE()))),"")</f>
        <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IFERROR(IF(COUNTIF(তৃতীয়!$B$6:$B$45,$B$4)=0,"",IF(VLOOKUP($B$4,তৃতীয়!$B$6:$V$45,5,FALSE())=0,"",VLOOKUP($B$4,তৃতীয়!$B$6:$V$45,5,FALSE()))),"")</f>
        <v/>
      </c>
      <c r="D8" s="22"/>
      <c r="E8" s="22"/>
      <c r="F8" s="22"/>
      <c r="G8" s="23" t="s">
        <v>16</v>
      </c>
      <c r="H8" s="23"/>
      <c r="I8" s="26" t="str">
        <f aca="false">IFERROR(IF(COUNTIF(তৃতীয়!$B$6:$B$45,$B$4)=0,"",IF(VLOOKUP($B$4,তৃতীয়!$B$6:$V$45,19,FALSE())=0,"",VLOOKUP($B$4,তৃতীয়!$B$6:$V$45,19,FALSE()))),"")</f>
        <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IFERROR(IF(তৃতীয়!G$4&gt;0,তৃতীয়!G$5,""),"")</f>
        <v>বাংলা</v>
      </c>
      <c r="B12" s="40" t="n">
        <f aca="false">IFERROR(IF(তৃতীয়!G$4&gt;0,তৃতীয়!G$4,""),"")</f>
        <v>70</v>
      </c>
      <c r="C12" s="40" t="str">
        <f aca="false">IFERROR(IF($B12="","",IF(COUNTIF(তৃতীয়!$B$6:$B$45,$B$4)=0,"",VLOOKUP($B$4,তৃতীয়!$B$6:$V$45,6,FALSE()))),"")</f>
        <v/>
      </c>
      <c r="D12" s="41" t="str">
        <f aca="false">IFERROR(IF(OR($B12="",$C12="",NOT(ISNUMBER($B12)),NOT(ISNUMBER($C12)),$B12&lt;=0),"",ROUND($C12/$B12*100,2)),"")</f>
        <v/>
      </c>
      <c r="E12" s="42" t="str">
        <f aca="false">IFERROR(IF($D12="","",IF($G12="Fail",0,VLOOKUP($D12,Settings!$A$16:$C$22,3,TRUE()))),"")</f>
        <v/>
      </c>
      <c r="F12" s="43" t="str">
        <f aca="false">IFERROR(IF($D12="","",IF($G12="Fail","F",VLOOKUP($D12,Settings!$A$16:$B$22,2,TRUE()))),"")</f>
        <v/>
      </c>
      <c r="G12" s="43" t="str">
        <f aca="false">IFERROR(IF($B12="","",IF(OR($C12="",NOT(ISNUMBER($C12))),"",IF($D12&gt;=Settings!$K$27,"Pass","Fail"))),"")</f>
        <v/>
      </c>
      <c r="H12" s="43" t="str">
        <f aca="false">IFERROR(IF($A12="","",IF($G12="Fail","Needs Support",IF($D12&gt;=90,"Outstanding",IF($D12&gt;=80,"Excellent","Good")))),"")</f>
        <v>Outstanding</v>
      </c>
      <c r="I12" s="44" t="str">
        <f aca="false">IFERROR(IF($A12="","",IF($C12="","Missing","OK")),"")</f>
        <v>Missing</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IFERROR(IF(তৃতীয়!H$4&gt;0,তৃতীয়!H$5,""),"")</f>
        <v>English</v>
      </c>
      <c r="B13" s="40" t="n">
        <f aca="false">IFERROR(IF(তৃতীয়!H$4&gt;0,তৃতীয়!H$4,""),"")</f>
        <v>70</v>
      </c>
      <c r="C13" s="40" t="str">
        <f aca="false">IFERROR(IF($B13="","",IF(COUNTIF(তৃতীয়!$B$6:$B$45,$B$4)=0,"",VLOOKUP($B$4,তৃতীয়!$B$6:$V$45,7,FALSE()))),"")</f>
        <v/>
      </c>
      <c r="D13" s="41" t="str">
        <f aca="false">IFERROR(IF(OR($B13="",$C13="",NOT(ISNUMBER($B13)),NOT(ISNUMBER($C13)),$B13&lt;=0),"",ROUND($C13/$B13*100,2)),"")</f>
        <v/>
      </c>
      <c r="E13" s="42" t="str">
        <f aca="false">IFERROR(IF($D13="","",IF($G13="Fail",0,VLOOKUP($D13,Settings!$A$16:$C$22,3,TRUE()))),"")</f>
        <v/>
      </c>
      <c r="F13" s="43" t="str">
        <f aca="false">IFERROR(IF($D13="","",IF($G13="Fail","F",VLOOKUP($D13,Settings!$A$16:$B$22,2,TRUE()))),"")</f>
        <v/>
      </c>
      <c r="G13" s="43" t="str">
        <f aca="false">IFERROR(IF($B13="","",IF(OR($C13="",NOT(ISNUMBER($C13))),"",IF($D13&gt;=Settings!$K$27,"Pass","Fail"))),"")</f>
        <v/>
      </c>
      <c r="H13" s="43" t="str">
        <f aca="false">IFERROR(IF($A13="","",IF($G13="Fail","Needs Support",IF($D13&gt;=90,"Outstanding",IF($D13&gt;=80,"Excellent","Good")))),"")</f>
        <v>Outstanding</v>
      </c>
      <c r="I13" s="44" t="str">
        <f aca="false">IFERROR(IF($A13="","",IF($C13="","Missing","OK")),"")</f>
        <v>Missing</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IFERROR(IF(তৃতীয়!I$4&gt;0,তৃতীয়!I$5,""),"")</f>
        <v>গণিত</v>
      </c>
      <c r="B14" s="40" t="n">
        <f aca="false">IFERROR(IF(তৃতীয়!I$4&gt;0,তৃতীয়!I$4,""),"")</f>
        <v>70</v>
      </c>
      <c r="C14" s="40" t="str">
        <f aca="false">IFERROR(IF($B14="","",IF(COUNTIF(তৃতীয়!$B$6:$B$45,$B$4)=0,"",VLOOKUP($B$4,তৃতীয়!$B$6:$V$45,8,FALSE()))),"")</f>
        <v/>
      </c>
      <c r="D14" s="41" t="str">
        <f aca="false">IFERROR(IF(OR($B14="",$C14="",NOT(ISNUMBER($B14)),NOT(ISNUMBER($C14)),$B14&lt;=0),"",ROUND($C14/$B14*100,2)),"")</f>
        <v/>
      </c>
      <c r="E14" s="42" t="str">
        <f aca="false">IFERROR(IF($D14="","",IF($G14="Fail",0,VLOOKUP($D14,Settings!$A$16:$C$22,3,TRUE()))),"")</f>
        <v/>
      </c>
      <c r="F14" s="43" t="str">
        <f aca="false">IFERROR(IF($D14="","",IF($G14="Fail","F",VLOOKUP($D14,Settings!$A$16:$B$22,2,TRUE()))),"")</f>
        <v/>
      </c>
      <c r="G14" s="43" t="str">
        <f aca="false">IFERROR(IF($B14="","",IF(OR($C14="",NOT(ISNUMBER($C14))),"",IF($D14&gt;=Settings!$K$27,"Pass","Fail"))),"")</f>
        <v/>
      </c>
      <c r="H14" s="43" t="str">
        <f aca="false">IFERROR(IF($A14="","",IF($G14="Fail","Needs Support",IF($D14&gt;=90,"Outstanding",IF($D14&gt;=80,"Excellent","Good")))),"")</f>
        <v>Outstanding</v>
      </c>
      <c r="I14" s="44" t="str">
        <f aca="false">IFERROR(IF($A14="","",IF($C14="","Missing","OK")),"")</f>
        <v>Missing</v>
      </c>
      <c r="J14" s="12"/>
      <c r="K14" s="12"/>
      <c r="L14" s="12"/>
      <c r="M14" s="12"/>
      <c r="N14" s="12"/>
      <c r="O14" s="12"/>
      <c r="P14" s="12"/>
      <c r="Q14" s="12"/>
      <c r="R14" s="12"/>
      <c r="S14" s="12"/>
      <c r="T14" s="12"/>
      <c r="U14" s="12"/>
      <c r="V14" s="12"/>
      <c r="W14" s="12"/>
      <c r="X14" s="12"/>
      <c r="Y14" s="12"/>
      <c r="Z14" s="12"/>
    </row>
    <row r="15" customFormat="false" ht="24" hidden="false" customHeight="true" outlineLevel="0" collapsed="false">
      <c r="A15" s="39" t="str">
        <f aca="false">IFERROR(IF(তৃতীয়!J$4&gt;0,তৃতীয়!J$5,""),"")</f>
        <v>প্রাথমিক বিজ্ঞান</v>
      </c>
      <c r="B15" s="40" t="n">
        <f aca="false">IFERROR(IF(তৃতীয়!J$4&gt;0,তৃতীয়!J$4,""),"")</f>
        <v>70</v>
      </c>
      <c r="C15" s="40" t="str">
        <f aca="false">IFERROR(IF($B15="","",IF(COUNTIF(তৃতীয়!$B$6:$B$45,$B$4)=0,"",VLOOKUP($B$4,তৃতীয়!$B$6:$V$45,9,FALSE()))),"")</f>
        <v/>
      </c>
      <c r="D15" s="41" t="str">
        <f aca="false">IFERROR(IF(OR($B15="",$C15="",NOT(ISNUMBER($B15)),NOT(ISNUMBER($C15)),$B15&lt;=0),"",ROUND($C15/$B15*100,2)),"")</f>
        <v/>
      </c>
      <c r="E15" s="42" t="str">
        <f aca="false">IFERROR(IF($D15="","",IF($G15="Fail",0,VLOOKUP($D15,Settings!$A$16:$C$22,3,TRUE()))),"")</f>
        <v/>
      </c>
      <c r="F15" s="43" t="str">
        <f aca="false">IFERROR(IF($D15="","",IF($G15="Fail","F",VLOOKUP($D15,Settings!$A$16:$B$22,2,TRUE()))),"")</f>
        <v/>
      </c>
      <c r="G15" s="43" t="str">
        <f aca="false">IFERROR(IF($B15="","",IF(OR($C15="",NOT(ISNUMBER($C15))),"",IF($D15&gt;=Settings!$K$27,"Pass","Fail"))),"")</f>
        <v/>
      </c>
      <c r="H15" s="43" t="str">
        <f aca="false">IFERROR(IF($A15="","",IF($G15="Fail","Needs Support",IF($D15&gt;=90,"Outstanding",IF($D15&gt;=80,"Excellent","Good")))),"")</f>
        <v>Outstanding</v>
      </c>
      <c r="I15" s="44" t="str">
        <f aca="false">IFERROR(IF($A15="","",IF($C15="","Missing","OK")),"")</f>
        <v>Missing</v>
      </c>
      <c r="J15" s="12"/>
      <c r="K15" s="12"/>
      <c r="L15" s="12"/>
      <c r="M15" s="12"/>
      <c r="N15" s="12"/>
      <c r="O15" s="12"/>
      <c r="P15" s="12"/>
      <c r="Q15" s="12"/>
      <c r="R15" s="12"/>
      <c r="S15" s="12"/>
      <c r="T15" s="12"/>
      <c r="U15" s="12"/>
      <c r="V15" s="12"/>
      <c r="W15" s="12"/>
      <c r="X15" s="12"/>
      <c r="Y15" s="12"/>
      <c r="Z15" s="12"/>
    </row>
    <row r="16" customFormat="false" ht="24" hidden="false" customHeight="true" outlineLevel="0" collapsed="false">
      <c r="A16" s="39" t="str">
        <f aca="false">IFERROR(IF(তৃতীয়!K$4&gt;0,তৃতীয়!K$5,""),"")</f>
        <v>বাংলাদেশ ও বিশ্বপরিচয়</v>
      </c>
      <c r="B16" s="40" t="n">
        <f aca="false">IFERROR(IF(তৃতীয়!K$4&gt;0,তৃতীয়!K$4,""),"")</f>
        <v>70</v>
      </c>
      <c r="C16" s="40" t="str">
        <f aca="false">IFERROR(IF($B16="","",IF(COUNTIF(তৃতীয়!$B$6:$B$45,$B$4)=0,"",VLOOKUP($B$4,তৃতীয়!$B$6:$V$45,10,FALSE()))),"")</f>
        <v/>
      </c>
      <c r="D16" s="41" t="str">
        <f aca="false">IFERROR(IF(OR($B16="",$C16="",NOT(ISNUMBER($B16)),NOT(ISNUMBER($C16)),$B16&lt;=0),"",ROUND($C16/$B16*100,2)),"")</f>
        <v/>
      </c>
      <c r="E16" s="42" t="str">
        <f aca="false">IFERROR(IF($D16="","",IF($G16="Fail",0,VLOOKUP($D16,Settings!$A$16:$C$22,3,TRUE()))),"")</f>
        <v/>
      </c>
      <c r="F16" s="43" t="str">
        <f aca="false">IFERROR(IF($D16="","",IF($G16="Fail","F",VLOOKUP($D16,Settings!$A$16:$B$22,2,TRUE()))),"")</f>
        <v/>
      </c>
      <c r="G16" s="43" t="str">
        <f aca="false">IFERROR(IF($B16="","",IF(OR($C16="",NOT(ISNUMBER($C16))),"",IF($D16&gt;=Settings!$K$27,"Pass","Fail"))),"")</f>
        <v/>
      </c>
      <c r="H16" s="43" t="str">
        <f aca="false">IFERROR(IF($A16="","",IF($G16="Fail","Needs Support",IF($D16&gt;=90,"Outstanding",IF($D16&gt;=80,"Excellent","Good")))),"")</f>
        <v>Outstanding</v>
      </c>
      <c r="I16" s="44" t="str">
        <f aca="false">IFERROR(IF($A16="","",IF($C16="","Missing","OK")),"")</f>
        <v>Missing</v>
      </c>
      <c r="J16" s="12"/>
      <c r="K16" s="12"/>
      <c r="L16" s="12"/>
      <c r="M16" s="12"/>
      <c r="N16" s="12"/>
      <c r="O16" s="12"/>
      <c r="P16" s="12"/>
      <c r="Q16" s="12"/>
      <c r="R16" s="12"/>
      <c r="S16" s="12"/>
      <c r="T16" s="12"/>
      <c r="U16" s="12"/>
      <c r="V16" s="12"/>
      <c r="W16" s="12"/>
      <c r="X16" s="12"/>
      <c r="Y16" s="12"/>
      <c r="Z16" s="12"/>
    </row>
    <row r="17" customFormat="false" ht="24" hidden="false" customHeight="true" outlineLevel="0" collapsed="false">
      <c r="A17" s="45" t="str">
        <f aca="false">IFERROR(IF(তৃতীয়!L$4&gt;0,তৃতীয়!L$5,""),"")</f>
        <v>ধর্ম</v>
      </c>
      <c r="B17" s="40" t="n">
        <f aca="false">IFERROR(IF(তৃতীয়!L$4&gt;0,তৃতীয়!L$4,""),"")</f>
        <v>70</v>
      </c>
      <c r="C17" s="43" t="str">
        <f aca="false">IFERROR(IF($B17="","",IF(COUNTIF(তৃতীয়!$B$6:$B$45,$B$4)=0,"",VLOOKUP($B$4,তৃতীয়!$B$6:$V$45,11,FALSE()))),"")</f>
        <v/>
      </c>
      <c r="D17" s="41" t="str">
        <f aca="false">IFERROR(IF(OR($B17="",$C17="",NOT(ISNUMBER($B17)),NOT(ISNUMBER($C17)),$B17&lt;=0),"",ROUND($C17/$B17*100,2)),"")</f>
        <v/>
      </c>
      <c r="E17" s="42" t="str">
        <f aca="false">IFERROR(IF($D17="","",IF($G17="Fail",0,VLOOKUP($D17,Settings!$A$16:$C$22,3,TRUE()))),"")</f>
        <v/>
      </c>
      <c r="F17" s="43" t="str">
        <f aca="false">IFERROR(IF($D17="","",IF($G17="Fail","F",VLOOKUP($D17,Settings!$A$16:$B$22,2,TRUE()))),"")</f>
        <v/>
      </c>
      <c r="G17" s="43" t="str">
        <f aca="false">IFERROR(IF($B17="","",IF(OR($C17="",NOT(ISNUMBER($C17))),"",IF($D17&gt;=Settings!$K$27,"Pass","Fail"))),"")</f>
        <v/>
      </c>
      <c r="H17" s="43" t="str">
        <f aca="false">IFERROR(IF($A17="","",IF($G17="Fail","Needs Support",IF($D17&gt;=90,"Outstanding",IF($D17&gt;=80,"Excellent","Good")))),"")</f>
        <v>Outstanding</v>
      </c>
      <c r="I17" s="44" t="str">
        <f aca="false">IFERROR(IF($A17="","",IF($C17="","Missing","OK")),"")</f>
        <v>Missing</v>
      </c>
      <c r="J17" s="12"/>
      <c r="K17" s="12"/>
      <c r="L17" s="12"/>
      <c r="M17" s="12"/>
      <c r="N17" s="12"/>
      <c r="O17" s="12"/>
      <c r="P17" s="12"/>
      <c r="Q17" s="12"/>
      <c r="R17" s="12"/>
      <c r="S17" s="12"/>
      <c r="T17" s="12"/>
      <c r="U17" s="12"/>
      <c r="V17" s="12"/>
      <c r="W17" s="12"/>
      <c r="X17" s="12"/>
      <c r="Y17" s="12"/>
      <c r="Z17" s="12"/>
    </row>
    <row r="18" customFormat="false" ht="25.5" hidden="false" customHeight="true" outlineLevel="0" collapsed="false">
      <c r="A18" s="46" t="s">
        <v>29</v>
      </c>
      <c r="B18" s="47" t="str">
        <f aca="false">IFERROR(IF(COUNTIF(তৃতীয়!$B$6:$B$45,$B$4)=0,"",VLOOKUP($B$4,তৃতীয়!$B$6:$V$45,14,FALSE())),"")</f>
        <v/>
      </c>
      <c r="C18" s="48" t="s">
        <v>30</v>
      </c>
      <c r="D18" s="49" t="n">
        <f aca="false">IFERROR(SUMIF(তৃতীয়!$G$4:$N$4,"&gt;0",তৃতীয়!$G$4:$N$4),"")</f>
        <v>420</v>
      </c>
      <c r="E18" s="50" t="s">
        <v>31</v>
      </c>
      <c r="F18" s="49" t="str">
        <f aca="false">IFERROR(IF(COUNTIF(তৃতীয়!$B$6:$B$45,$B$4)=0,"",VLOOKUP($B$4,তৃতীয়!$B$6:$V$45,15,FALSE())),"")</f>
        <v/>
      </c>
      <c r="G18" s="51" t="s">
        <v>25</v>
      </c>
      <c r="H18" s="47" t="str">
        <f aca="false">IFERROR(IF(COUNTIF(তৃতীয়!$B$6:$B$45,$B$4)=0,"",VLOOKUP($B$4,তৃতীয়!$B$6:$V$45,17,FALSE())),"")</f>
        <v/>
      </c>
      <c r="I18" s="52" t="str">
        <f aca="false">IFERROR(IF($H$5="Passed","Promoted",IF($H$5="","","Support")),"")</f>
        <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
      </c>
      <c r="C19" s="54"/>
      <c r="D19" s="54"/>
      <c r="E19" s="55" t="s">
        <v>33</v>
      </c>
      <c r="F19" s="55"/>
      <c r="G19" s="56" t="str">
        <f aca="false">IFERROR(IF(COUNTIF(তৃতীয়!$B$6:$B$45,$B$4)=0,"",VLOOKUP($B$4,তৃতীয়!$B$6:$V$45,16,FALSE())),"")</f>
        <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t="s">
        <v>69</v>
      </c>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77" t="s">
        <v>70</v>
      </c>
      <c r="B34" s="77"/>
      <c r="C34" s="77"/>
      <c r="D34" s="77"/>
      <c r="E34" s="77"/>
      <c r="F34" s="77"/>
      <c r="G34" s="77"/>
      <c r="H34" s="77"/>
      <c r="I34" s="77"/>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G11:G18">
    <cfRule type="expression" priority="2" aboveAverage="0" equalAverage="0" bottom="0" percent="0" rank="0" text="" dxfId="0">
      <formula>G11="Pass"</formula>
    </cfRule>
    <cfRule type="expression" priority="3" aboveAverage="0" equalAverage="0" bottom="0" percent="0" rank="0" text="" dxfId="1">
      <formula>G11="Needs Care"</formula>
    </cfRule>
    <cfRule type="expression" priority="4" aboveAverage="0" equalAverage="0" bottom="0" percent="0" rank="0" text="" dxfId="2">
      <formula>G11="Fail"</formula>
    </cfRule>
    <cfRule type="expression" priority="5" aboveAverage="0" equalAverage="0" bottom="0" percent="0" rank="0" text="" dxfId="3">
      <formula>G11="Pass"</formula>
    </cfRule>
  </conditionalFormatting>
  <conditionalFormatting sqref="A11:G18">
    <cfRule type="expression" priority="6" aboveAverage="0" equalAverage="0" bottom="0" percent="0" rank="0" text="" dxfId="4">
      <formula>$G11="Fail"</formula>
    </cfRule>
    <cfRule type="expression" priority="7" aboveAverage="0" equalAverage="0" bottom="0" percent="0" rank="0" text="" dxfId="5">
      <formula>$G11="Pass"</formula>
    </cfRule>
  </conditionalFormatting>
  <conditionalFormatting sqref="C11:C18">
    <cfRule type="expression" priority="8" aboveAverage="0" equalAverage="0" bottom="0" percent="0" rank="0" text="" dxfId="6">
      <formula>AND($B11&gt;0,$C11="")</formula>
    </cfRule>
  </conditionalFormatting>
  <conditionalFormatting sqref="A4:G7">
    <cfRule type="containsText" priority="9" operator="containsText" aboveAverage="0" equalAverage="0" bottom="0" percent="0" rank="0" text="Fail" dxfId="4">
      <formula>NOT(ISERROR(SEARCH("Fail",A4)))</formula>
    </cfRule>
    <cfRule type="containsText" priority="10" operator="containsText" aboveAverage="0" equalAverage="0" bottom="0" percent="0" rank="0" text="Passed" dxfId="5">
      <formula>NOT(ISERROR(SEARCH("Passed",A4)))</formula>
    </cfRule>
  </conditionalFormatting>
  <conditionalFormatting sqref="F11:F18">
    <cfRule type="expression" priority="11" aboveAverage="0" equalAverage="0" bottom="0" percent="0" rank="0" text="" dxfId="7">
      <formula>$F11="A+"</formula>
    </cfRule>
  </conditionalFormatting>
  <conditionalFormatting sqref="D11:D18">
    <cfRule type="colorScale" priority="12">
      <colorScale>
        <cfvo type="formula" val="0"/>
        <cfvo type="formula" val="60"/>
        <cfvo type="formula" val="100"/>
        <color rgb="FFFEE2E2"/>
        <color rgb="FFFEF3C7"/>
        <color rgb="FFDCFCE7"/>
      </colorScale>
    </cfRule>
  </conditionalFormatting>
  <conditionalFormatting sqref="G12:G19">
    <cfRule type="cellIs" priority="13" operator="equal" aboveAverage="0" equalAverage="0" bottom="0" percent="0" rank="0" text="" dxfId="8">
      <formula>"Fail"</formula>
    </cfRule>
    <cfRule type="cellIs" priority="14" operator="equal" aboveAverage="0" equalAverage="0" bottom="0" percent="0" rank="0" text="" dxfId="9">
      <formula>"Pass"</formula>
    </cfRule>
  </conditionalFormatting>
  <conditionalFormatting sqref="G5">
    <cfRule type="cellIs" priority="15" operator="equal" aboveAverage="0" equalAverage="0" bottom="0" percent="0" rank="0" text="" dxfId="10">
      <formula>"Fail"</formula>
    </cfRule>
    <cfRule type="cellIs" priority="16" operator="equal" aboveAverage="0" equalAverage="0" bottom="0" percent="0" rank="0" text="" dxfId="11">
      <formula>"Passed"</formula>
    </cfRule>
  </conditionalFormatting>
  <printOptions headings="false" gridLines="false" gridLinesSet="true" horizontalCentered="true" verticalCentered="false"/>
  <pageMargins left="0.25" right="0.25"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sheetPr filterMode="false">
    <tabColor rgb="FFA6A6A6"/>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zeroHeight="false" outlineLevelRow="0" outlineLevelCol="0"/>
  <cols>
    <col collapsed="false" customWidth="true" hidden="false" outlineLevel="0" max="1" min="1" style="1" width="26"/>
    <col collapsed="false" customWidth="true" hidden="false" outlineLevel="0" max="2" min="2" style="1" width="78"/>
    <col collapsed="false" customWidth="true" hidden="false" outlineLevel="0" max="3" min="3" style="1" width="16"/>
    <col collapsed="false" customWidth="true" hidden="false" outlineLevel="0" max="26" min="4" style="1" width="8.63"/>
  </cols>
  <sheetData>
    <row r="1" customFormat="false" ht="17.25" hidden="false" customHeight="true" outlineLevel="0" collapsed="false">
      <c r="A1" s="78" t="s">
        <v>71</v>
      </c>
      <c r="B1" s="78"/>
      <c r="C1" s="78"/>
    </row>
    <row r="2" customFormat="false" ht="15" hidden="false" customHeight="true" outlineLevel="0" collapsed="false">
      <c r="A2" s="79" t="s">
        <v>72</v>
      </c>
      <c r="B2" s="79" t="s">
        <v>73</v>
      </c>
      <c r="C2" s="79" t="s">
        <v>26</v>
      </c>
    </row>
    <row r="3" customFormat="false" ht="15" hidden="false" customHeight="true" outlineLevel="0" collapsed="false">
      <c r="A3" s="79" t="s">
        <v>74</v>
      </c>
      <c r="B3" s="79" t="s">
        <v>75</v>
      </c>
      <c r="C3" s="79" t="s">
        <v>76</v>
      </c>
    </row>
    <row r="4" customFormat="false" ht="15" hidden="false" customHeight="true" outlineLevel="0" collapsed="false">
      <c r="A4" s="79" t="s">
        <v>77</v>
      </c>
      <c r="B4" s="79" t="s">
        <v>78</v>
      </c>
      <c r="C4" s="79" t="s">
        <v>76</v>
      </c>
    </row>
    <row r="5" customFormat="false" ht="15" hidden="false" customHeight="true" outlineLevel="0" collapsed="false">
      <c r="A5" s="79" t="s">
        <v>79</v>
      </c>
      <c r="B5" s="79" t="s">
        <v>80</v>
      </c>
      <c r="C5" s="79" t="s">
        <v>76</v>
      </c>
    </row>
    <row r="6" customFormat="false" ht="15" hidden="false" customHeight="true" outlineLevel="0" collapsed="false">
      <c r="A6" s="79" t="s">
        <v>81</v>
      </c>
      <c r="B6" s="79" t="s">
        <v>82</v>
      </c>
      <c r="C6" s="79" t="s">
        <v>76</v>
      </c>
    </row>
    <row r="7" customFormat="false" ht="15" hidden="false" customHeight="true" outlineLevel="0" collapsed="false">
      <c r="A7" s="79" t="s">
        <v>83</v>
      </c>
      <c r="B7" s="79" t="s">
        <v>84</v>
      </c>
      <c r="C7" s="79" t="s">
        <v>76</v>
      </c>
    </row>
    <row r="8" customFormat="false" ht="15" hidden="false" customHeight="true" outlineLevel="0" collapsed="false">
      <c r="A8" s="79" t="s">
        <v>85</v>
      </c>
      <c r="B8" s="79" t="s">
        <v>86</v>
      </c>
      <c r="C8" s="79" t="s">
        <v>76</v>
      </c>
    </row>
    <row r="9" customFormat="false" ht="15" hidden="false" customHeight="true" outlineLevel="0" collapsed="false">
      <c r="A9" s="79" t="s">
        <v>87</v>
      </c>
      <c r="B9" s="79" t="s">
        <v>88</v>
      </c>
      <c r="C9" s="79" t="s">
        <v>76</v>
      </c>
    </row>
    <row r="10" customFormat="false" ht="15" hidden="false" customHeight="true" outlineLevel="0" collapsed="false">
      <c r="A10" s="12" t="s">
        <v>89</v>
      </c>
      <c r="B10" s="12" t="s">
        <v>90</v>
      </c>
      <c r="C10" s="12" t="s">
        <v>76</v>
      </c>
    </row>
    <row r="11" customFormat="false" ht="15" hidden="false" customHeight="true" outlineLevel="0" collapsed="false">
      <c r="A11" s="12"/>
      <c r="B11" s="12"/>
      <c r="C11" s="12"/>
    </row>
    <row r="12" customFormat="false" ht="15" hidden="false" customHeight="true" outlineLevel="0" collapsed="false">
      <c r="A12" s="12"/>
      <c r="B12" s="12"/>
      <c r="C12" s="12"/>
    </row>
    <row r="13" customFormat="false" ht="15" hidden="false" customHeight="true" outlineLevel="0" collapsed="false">
      <c r="A13" s="12"/>
      <c r="B13" s="12"/>
      <c r="C13" s="12"/>
    </row>
    <row r="14" customFormat="false" ht="15" hidden="false" customHeight="true" outlineLevel="0" collapsed="false">
      <c r="A14" s="12"/>
      <c r="B14" s="12"/>
      <c r="C14" s="12"/>
    </row>
    <row r="15" customFormat="false" ht="15" hidden="false" customHeight="true" outlineLevel="0" collapsed="false">
      <c r="A15" s="12"/>
      <c r="B15" s="12"/>
      <c r="C15" s="12"/>
    </row>
    <row r="16" customFormat="false" ht="15" hidden="false" customHeight="true" outlineLevel="0" collapsed="false">
      <c r="A16" s="12"/>
      <c r="B16" s="12"/>
      <c r="C16" s="12"/>
    </row>
    <row r="17" customFormat="false" ht="15" hidden="false" customHeight="true" outlineLevel="0" collapsed="false">
      <c r="A17" s="12"/>
      <c r="B17" s="12"/>
      <c r="C17" s="12"/>
    </row>
    <row r="18" customFormat="false" ht="15" hidden="false" customHeight="true" outlineLevel="0" collapsed="false">
      <c r="A18" s="12"/>
      <c r="B18" s="12"/>
      <c r="C18" s="12"/>
    </row>
    <row r="19" customFormat="false" ht="15" hidden="false" customHeight="true" outlineLevel="0" collapsed="false">
      <c r="A19" s="12"/>
      <c r="B19" s="12"/>
      <c r="C19" s="12"/>
    </row>
    <row r="20" customFormat="false" ht="15" hidden="false" customHeight="true" outlineLevel="0" collapsed="false">
      <c r="A20" s="12"/>
      <c r="B20" s="12"/>
      <c r="C20" s="12"/>
    </row>
    <row r="21" customFormat="false" ht="15.75" hidden="false" customHeight="true" outlineLevel="0" collapsed="false">
      <c r="A21" s="12"/>
      <c r="B21" s="12"/>
      <c r="C21" s="12"/>
    </row>
    <row r="22" customFormat="false" ht="15.75" hidden="false" customHeight="true" outlineLevel="0" collapsed="false">
      <c r="A22" s="12"/>
      <c r="B22" s="12"/>
      <c r="C22" s="12"/>
    </row>
    <row r="23" customFormat="false" ht="15.75" hidden="false" customHeight="true" outlineLevel="0" collapsed="false">
      <c r="A23" s="12"/>
      <c r="B23" s="12"/>
      <c r="C23" s="12"/>
    </row>
    <row r="24" customFormat="false" ht="15.75" hidden="false" customHeight="true" outlineLevel="0" collapsed="false">
      <c r="A24" s="12"/>
      <c r="B24" s="12"/>
      <c r="C24" s="12"/>
    </row>
    <row r="25" customFormat="false" ht="15.75" hidden="false" customHeight="true" outlineLevel="0" collapsed="false">
      <c r="A25" s="12"/>
      <c r="B25" s="12"/>
      <c r="C25" s="12"/>
    </row>
    <row r="26" customFormat="false" ht="15.75" hidden="false" customHeight="true" outlineLevel="0" collapsed="false">
      <c r="A26" s="12"/>
      <c r="B26" s="12"/>
      <c r="C26" s="12"/>
    </row>
    <row r="27" customFormat="false" ht="15.75" hidden="false" customHeight="true" outlineLevel="0" collapsed="false">
      <c r="A27" s="12"/>
      <c r="B27" s="12"/>
      <c r="C27" s="12"/>
    </row>
    <row r="28" customFormat="false" ht="15.75" hidden="false" customHeight="true" outlineLevel="0" collapsed="false">
      <c r="A28" s="12"/>
      <c r="B28" s="12"/>
      <c r="C28" s="12"/>
    </row>
    <row r="29" customFormat="false" ht="15.75" hidden="false" customHeight="true" outlineLevel="0" collapsed="false">
      <c r="A29" s="12"/>
      <c r="B29" s="12"/>
      <c r="C29" s="12"/>
    </row>
    <row r="30" customFormat="false" ht="15.75" hidden="false" customHeight="true" outlineLevel="0" collapsed="false">
      <c r="A30" s="12"/>
      <c r="B30" s="12"/>
      <c r="C30" s="12"/>
    </row>
    <row r="31" customFormat="false" ht="15.75" hidden="false" customHeight="true" outlineLevel="0" collapsed="false">
      <c r="A31" s="12"/>
      <c r="B31" s="12"/>
      <c r="C31" s="12"/>
    </row>
    <row r="32" customFormat="false" ht="15.75" hidden="false" customHeight="true" outlineLevel="0" collapsed="false">
      <c r="A32" s="12"/>
      <c r="B32" s="12"/>
      <c r="C32" s="12"/>
    </row>
    <row r="33" customFormat="false" ht="15.75" hidden="false" customHeight="true" outlineLevel="0" collapsed="false">
      <c r="A33" s="12"/>
      <c r="B33" s="12"/>
      <c r="C33" s="12"/>
    </row>
    <row r="34" customFormat="false" ht="15.75" hidden="false" customHeight="true" outlineLevel="0" collapsed="false">
      <c r="A34" s="12"/>
      <c r="B34" s="12"/>
      <c r="C34" s="12"/>
    </row>
    <row r="35" customFormat="false" ht="15.75" hidden="false" customHeight="true" outlineLevel="0" collapsed="false">
      <c r="A35" s="12"/>
      <c r="B35" s="12"/>
      <c r="C35" s="12"/>
    </row>
    <row r="36" customFormat="false" ht="15.75" hidden="false" customHeight="true" outlineLevel="0" collapsed="false">
      <c r="A36" s="12"/>
      <c r="B36" s="12"/>
      <c r="C36" s="12"/>
    </row>
    <row r="37" customFormat="false" ht="15.75" hidden="false" customHeight="true" outlineLevel="0" collapsed="false">
      <c r="A37" s="12"/>
      <c r="B37" s="12"/>
      <c r="C37" s="12"/>
    </row>
    <row r="38" customFormat="false" ht="15.75" hidden="false" customHeight="true" outlineLevel="0" collapsed="false">
      <c r="A38" s="12"/>
      <c r="B38" s="12"/>
      <c r="C38" s="12"/>
    </row>
    <row r="39" customFormat="false" ht="15.75" hidden="false" customHeight="true" outlineLevel="0" collapsed="false">
      <c r="A39" s="12"/>
      <c r="B39" s="12"/>
      <c r="C39" s="12"/>
    </row>
    <row r="40" customFormat="false" ht="15.75" hidden="false" customHeight="true" outlineLevel="0" collapsed="false">
      <c r="A40" s="12"/>
      <c r="B40" s="12"/>
      <c r="C40" s="12"/>
    </row>
    <row r="41" customFormat="false" ht="15.75" hidden="false" customHeight="true" outlineLevel="0" collapsed="false">
      <c r="A41" s="12"/>
      <c r="B41" s="12"/>
      <c r="C41" s="12"/>
    </row>
    <row r="42" customFormat="false" ht="15.75" hidden="false" customHeight="true" outlineLevel="0" collapsed="false">
      <c r="A42" s="12"/>
      <c r="B42" s="12"/>
      <c r="C42" s="12"/>
    </row>
    <row r="43" customFormat="false" ht="15.75" hidden="false" customHeight="true" outlineLevel="0" collapsed="false">
      <c r="A43" s="12"/>
      <c r="B43" s="12"/>
      <c r="C43" s="12"/>
    </row>
    <row r="44" customFormat="false" ht="15.75" hidden="false" customHeight="true" outlineLevel="0" collapsed="false">
      <c r="A44" s="12"/>
      <c r="B44" s="12"/>
      <c r="C44" s="12"/>
    </row>
    <row r="45" customFormat="false" ht="15.75" hidden="false" customHeight="true" outlineLevel="0" collapsed="false">
      <c r="A45" s="12"/>
      <c r="B45" s="12"/>
      <c r="C45" s="12"/>
    </row>
    <row r="46" customFormat="false" ht="15.75" hidden="false" customHeight="true" outlineLevel="0" collapsed="false">
      <c r="A46" s="12"/>
      <c r="B46" s="12"/>
      <c r="C46" s="12"/>
    </row>
    <row r="47" customFormat="false" ht="15.75" hidden="false" customHeight="true" outlineLevel="0" collapsed="false">
      <c r="A47" s="12"/>
      <c r="B47" s="12"/>
      <c r="C47" s="12"/>
    </row>
    <row r="48" customFormat="false" ht="15.75" hidden="false" customHeight="true" outlineLevel="0" collapsed="false">
      <c r="A48" s="12"/>
      <c r="B48" s="12"/>
      <c r="C48" s="12"/>
    </row>
    <row r="49" customFormat="false" ht="15.75" hidden="false" customHeight="true" outlineLevel="0" collapsed="false">
      <c r="A49" s="12"/>
      <c r="B49" s="12"/>
      <c r="C49" s="12"/>
    </row>
    <row r="50" customFormat="false" ht="15.75" hidden="false" customHeight="true" outlineLevel="0" collapsed="false">
      <c r="A50" s="12"/>
      <c r="B50" s="12"/>
      <c r="C50" s="12"/>
    </row>
    <row r="51" customFormat="false" ht="15.75" hidden="false" customHeight="true" outlineLevel="0" collapsed="false">
      <c r="A51" s="12"/>
      <c r="B51" s="12"/>
      <c r="C51" s="12"/>
    </row>
    <row r="52" customFormat="false" ht="15.75" hidden="false" customHeight="true" outlineLevel="0" collapsed="false">
      <c r="A52" s="12"/>
      <c r="B52" s="12"/>
      <c r="C52" s="12"/>
    </row>
    <row r="53" customFormat="false" ht="15.75" hidden="false" customHeight="true" outlineLevel="0" collapsed="false">
      <c r="A53" s="12"/>
      <c r="B53" s="12"/>
      <c r="C53" s="12"/>
    </row>
    <row r="54" customFormat="false" ht="15.75" hidden="false" customHeight="true" outlineLevel="0" collapsed="false">
      <c r="A54" s="12"/>
      <c r="B54" s="12"/>
      <c r="C54" s="12"/>
    </row>
    <row r="55" customFormat="false" ht="15.75" hidden="false" customHeight="true" outlineLevel="0" collapsed="false">
      <c r="A55" s="12"/>
      <c r="B55" s="12"/>
      <c r="C55" s="12"/>
    </row>
    <row r="56" customFormat="false" ht="15.75" hidden="false" customHeight="true" outlineLevel="0" collapsed="false">
      <c r="A56" s="12"/>
      <c r="B56" s="12"/>
      <c r="C56" s="12"/>
    </row>
    <row r="57" customFormat="false" ht="15.75" hidden="false" customHeight="true" outlineLevel="0" collapsed="false">
      <c r="A57" s="12"/>
      <c r="B57" s="12"/>
      <c r="C57" s="12"/>
    </row>
    <row r="58" customFormat="false" ht="15.75" hidden="false" customHeight="true" outlineLevel="0" collapsed="false">
      <c r="A58" s="12"/>
      <c r="B58" s="12"/>
      <c r="C58" s="12"/>
    </row>
    <row r="59" customFormat="false" ht="15.75" hidden="false" customHeight="true" outlineLevel="0" collapsed="false">
      <c r="A59" s="12"/>
      <c r="B59" s="12"/>
      <c r="C59" s="12"/>
    </row>
    <row r="60" customFormat="false" ht="15.75" hidden="false" customHeight="true" outlineLevel="0" collapsed="false">
      <c r="A60" s="12"/>
      <c r="B60" s="12"/>
      <c r="C60" s="12"/>
    </row>
    <row r="61" customFormat="false" ht="15.75" hidden="false" customHeight="true" outlineLevel="0" collapsed="false">
      <c r="A61" s="12"/>
      <c r="B61" s="12"/>
      <c r="C61" s="12"/>
    </row>
    <row r="62" customFormat="false" ht="15.75" hidden="false" customHeight="true" outlineLevel="0" collapsed="false">
      <c r="A62" s="12"/>
      <c r="B62" s="12"/>
      <c r="C62" s="12"/>
    </row>
    <row r="63" customFormat="false" ht="15.75" hidden="false" customHeight="true" outlineLevel="0" collapsed="false">
      <c r="A63" s="12"/>
      <c r="B63" s="12"/>
      <c r="C63" s="12"/>
    </row>
    <row r="64" customFormat="false" ht="15.75" hidden="false" customHeight="true" outlineLevel="0" collapsed="false">
      <c r="A64" s="12"/>
      <c r="B64" s="12"/>
      <c r="C64" s="12"/>
    </row>
    <row r="65" customFormat="false" ht="15.75" hidden="false" customHeight="true" outlineLevel="0" collapsed="false">
      <c r="A65" s="12"/>
      <c r="B65" s="12"/>
      <c r="C65" s="12"/>
    </row>
    <row r="66" customFormat="false" ht="15.75" hidden="false" customHeight="true" outlineLevel="0" collapsed="false">
      <c r="A66" s="12"/>
      <c r="B66" s="12"/>
      <c r="C66" s="12"/>
    </row>
    <row r="67" customFormat="false" ht="15.75" hidden="false" customHeight="true" outlineLevel="0" collapsed="false">
      <c r="A67" s="12"/>
      <c r="B67" s="12"/>
      <c r="C67" s="12"/>
    </row>
    <row r="68" customFormat="false" ht="15.75" hidden="false" customHeight="true" outlineLevel="0" collapsed="false">
      <c r="A68" s="12"/>
      <c r="B68" s="12"/>
      <c r="C68" s="12"/>
    </row>
    <row r="69" customFormat="false" ht="15.75" hidden="false" customHeight="true" outlineLevel="0" collapsed="false">
      <c r="A69" s="12"/>
      <c r="B69" s="12"/>
      <c r="C69" s="12"/>
    </row>
    <row r="70" customFormat="false" ht="15.75" hidden="false" customHeight="true" outlineLevel="0" collapsed="false">
      <c r="A70" s="12"/>
      <c r="B70" s="12"/>
      <c r="C70" s="12"/>
    </row>
    <row r="71" customFormat="false" ht="15.75" hidden="false" customHeight="true" outlineLevel="0" collapsed="false">
      <c r="A71" s="12"/>
      <c r="B71" s="12"/>
      <c r="C71" s="12"/>
    </row>
    <row r="72" customFormat="false" ht="15.75" hidden="false" customHeight="true" outlineLevel="0" collapsed="false">
      <c r="A72" s="12"/>
      <c r="B72" s="12"/>
      <c r="C72" s="12"/>
    </row>
    <row r="73" customFormat="false" ht="15.75" hidden="false" customHeight="true" outlineLevel="0" collapsed="false">
      <c r="A73" s="12"/>
      <c r="B73" s="12"/>
      <c r="C73" s="12"/>
    </row>
    <row r="74" customFormat="false" ht="15.75" hidden="false" customHeight="true" outlineLevel="0" collapsed="false">
      <c r="A74" s="12"/>
      <c r="B74" s="12"/>
      <c r="C74" s="12"/>
    </row>
    <row r="75" customFormat="false" ht="15.75" hidden="false" customHeight="true" outlineLevel="0" collapsed="false">
      <c r="A75" s="12"/>
      <c r="B75" s="12"/>
      <c r="C75" s="12"/>
    </row>
    <row r="76" customFormat="false" ht="15.75" hidden="false" customHeight="true" outlineLevel="0" collapsed="false">
      <c r="A76" s="12"/>
      <c r="B76" s="12"/>
      <c r="C76" s="12"/>
    </row>
    <row r="77" customFormat="false" ht="15.75" hidden="false" customHeight="true" outlineLevel="0" collapsed="false">
      <c r="A77" s="12"/>
      <c r="B77" s="12"/>
      <c r="C77" s="12"/>
    </row>
    <row r="78" customFormat="false" ht="15.75" hidden="false" customHeight="true" outlineLevel="0" collapsed="false">
      <c r="A78" s="12"/>
      <c r="B78" s="12"/>
      <c r="C78" s="12"/>
    </row>
    <row r="79" customFormat="false" ht="15.75" hidden="false" customHeight="true" outlineLevel="0" collapsed="false">
      <c r="A79" s="12"/>
      <c r="B79" s="12"/>
      <c r="C79" s="12"/>
    </row>
    <row r="80" customFormat="false" ht="15.75" hidden="false" customHeight="true" outlineLevel="0" collapsed="false">
      <c r="A80" s="12"/>
      <c r="B80" s="12"/>
      <c r="C80" s="12"/>
    </row>
    <row r="81" customFormat="false" ht="15.75" hidden="false" customHeight="true" outlineLevel="0" collapsed="false">
      <c r="A81" s="12"/>
      <c r="B81" s="12"/>
      <c r="C81" s="12"/>
    </row>
    <row r="82" customFormat="false" ht="15.75" hidden="false" customHeight="true" outlineLevel="0" collapsed="false">
      <c r="A82" s="12"/>
      <c r="B82" s="12"/>
      <c r="C82" s="12"/>
    </row>
    <row r="83" customFormat="false" ht="15.75" hidden="false" customHeight="true" outlineLevel="0" collapsed="false">
      <c r="A83" s="12"/>
      <c r="B83" s="12"/>
      <c r="C83" s="12"/>
    </row>
    <row r="84" customFormat="false" ht="15.75" hidden="false" customHeight="true" outlineLevel="0" collapsed="false">
      <c r="A84" s="12"/>
      <c r="B84" s="12"/>
      <c r="C84" s="12"/>
    </row>
    <row r="85" customFormat="false" ht="15.75" hidden="false" customHeight="true" outlineLevel="0" collapsed="false">
      <c r="A85" s="12"/>
      <c r="B85" s="12"/>
      <c r="C85" s="12"/>
    </row>
    <row r="86" customFormat="false" ht="15.75" hidden="false" customHeight="true" outlineLevel="0" collapsed="false">
      <c r="A86" s="12"/>
      <c r="B86" s="12"/>
      <c r="C86" s="12"/>
    </row>
    <row r="87" customFormat="false" ht="15.75" hidden="false" customHeight="true" outlineLevel="0" collapsed="false">
      <c r="A87" s="12"/>
      <c r="B87" s="12"/>
      <c r="C87" s="12"/>
    </row>
    <row r="88" customFormat="false" ht="15.75" hidden="false" customHeight="true" outlineLevel="0" collapsed="false">
      <c r="A88" s="12"/>
      <c r="B88" s="12"/>
      <c r="C88" s="12"/>
    </row>
    <row r="89" customFormat="false" ht="15.75" hidden="false" customHeight="true" outlineLevel="0" collapsed="false">
      <c r="A89" s="12"/>
      <c r="B89" s="12"/>
      <c r="C89" s="12"/>
    </row>
    <row r="90" customFormat="false" ht="15.75" hidden="false" customHeight="true" outlineLevel="0" collapsed="false">
      <c r="A90" s="12"/>
      <c r="B90" s="12"/>
      <c r="C90" s="12"/>
    </row>
    <row r="91" customFormat="false" ht="15.75" hidden="false" customHeight="true" outlineLevel="0" collapsed="false">
      <c r="A91" s="12"/>
      <c r="B91" s="12"/>
      <c r="C91" s="12"/>
    </row>
    <row r="92" customFormat="false" ht="15.75" hidden="false" customHeight="true" outlineLevel="0" collapsed="false">
      <c r="A92" s="12"/>
      <c r="B92" s="12"/>
      <c r="C92" s="12"/>
    </row>
    <row r="93" customFormat="false" ht="15.75" hidden="false" customHeight="true" outlineLevel="0" collapsed="false">
      <c r="A93" s="12"/>
      <c r="B93" s="12"/>
      <c r="C93" s="12"/>
    </row>
    <row r="94" customFormat="false" ht="15.75" hidden="false" customHeight="true" outlineLevel="0" collapsed="false">
      <c r="A94" s="12"/>
      <c r="B94" s="12"/>
      <c r="C94" s="12"/>
    </row>
    <row r="95" customFormat="false" ht="15.75" hidden="false" customHeight="true" outlineLevel="0" collapsed="false">
      <c r="A95" s="12"/>
      <c r="B95" s="12"/>
      <c r="C95" s="12"/>
    </row>
    <row r="96" customFormat="false" ht="15.75" hidden="false" customHeight="true" outlineLevel="0" collapsed="false">
      <c r="A96" s="12"/>
      <c r="B96" s="12"/>
      <c r="C96" s="12"/>
    </row>
    <row r="97" customFormat="false" ht="15.75" hidden="false" customHeight="true" outlineLevel="0" collapsed="false">
      <c r="A97" s="12"/>
      <c r="B97" s="12"/>
      <c r="C97" s="12"/>
    </row>
    <row r="98" customFormat="false" ht="15.75" hidden="false" customHeight="true" outlineLevel="0" collapsed="false">
      <c r="A98" s="12"/>
      <c r="B98" s="12"/>
      <c r="C98" s="12"/>
    </row>
    <row r="99" customFormat="false" ht="15.75" hidden="false" customHeight="true" outlineLevel="0" collapsed="false">
      <c r="A99" s="12"/>
      <c r="B99" s="12"/>
      <c r="C99" s="12"/>
    </row>
    <row r="100" customFormat="false" ht="15.75" hidden="false" customHeight="true" outlineLevel="0" collapsed="false">
      <c r="A100" s="12"/>
      <c r="B100" s="12"/>
      <c r="C100" s="12"/>
    </row>
    <row r="101" customFormat="false" ht="15.75" hidden="false" customHeight="true" outlineLevel="0" collapsed="false">
      <c r="A101" s="12"/>
      <c r="B101" s="12"/>
      <c r="C101" s="12"/>
    </row>
    <row r="102" customFormat="false" ht="15.75" hidden="false" customHeight="true" outlineLevel="0" collapsed="false">
      <c r="A102" s="12"/>
      <c r="B102" s="12"/>
      <c r="C102" s="12"/>
    </row>
    <row r="103" customFormat="false" ht="15.75" hidden="false" customHeight="true" outlineLevel="0" collapsed="false">
      <c r="A103" s="12"/>
      <c r="B103" s="12"/>
      <c r="C103" s="12"/>
    </row>
    <row r="104" customFormat="false" ht="15.75" hidden="false" customHeight="true" outlineLevel="0" collapsed="false">
      <c r="A104" s="12"/>
      <c r="B104" s="12"/>
      <c r="C104" s="12"/>
    </row>
    <row r="105" customFormat="false" ht="15.75" hidden="false" customHeight="true" outlineLevel="0" collapsed="false">
      <c r="A105" s="12"/>
      <c r="B105" s="12"/>
      <c r="C105" s="12"/>
    </row>
    <row r="106" customFormat="false" ht="15.75" hidden="false" customHeight="true" outlineLevel="0" collapsed="false">
      <c r="A106" s="12"/>
      <c r="B106" s="12"/>
      <c r="C106" s="12"/>
    </row>
    <row r="107" customFormat="false" ht="15.75" hidden="false" customHeight="true" outlineLevel="0" collapsed="false">
      <c r="A107" s="12"/>
      <c r="B107" s="12"/>
      <c r="C107" s="12"/>
    </row>
    <row r="108" customFormat="false" ht="15.75" hidden="false" customHeight="true" outlineLevel="0" collapsed="false">
      <c r="A108" s="12"/>
      <c r="B108" s="12"/>
      <c r="C108" s="12"/>
    </row>
    <row r="109" customFormat="false" ht="15.75" hidden="false" customHeight="true" outlineLevel="0" collapsed="false">
      <c r="A109" s="12"/>
      <c r="B109" s="12"/>
      <c r="C109" s="12"/>
    </row>
    <row r="110" customFormat="false" ht="15.75" hidden="false" customHeight="true" outlineLevel="0" collapsed="false">
      <c r="A110" s="12"/>
      <c r="B110" s="12"/>
      <c r="C110" s="12"/>
    </row>
    <row r="111" customFormat="false" ht="15.75" hidden="false" customHeight="true" outlineLevel="0" collapsed="false">
      <c r="A111" s="12"/>
      <c r="B111" s="12"/>
      <c r="C111" s="12"/>
    </row>
    <row r="112" customFormat="false" ht="15.75" hidden="false" customHeight="true" outlineLevel="0" collapsed="false">
      <c r="A112" s="12"/>
      <c r="B112" s="12"/>
      <c r="C112" s="12"/>
    </row>
    <row r="113" customFormat="false" ht="15.75" hidden="false" customHeight="true" outlineLevel="0" collapsed="false">
      <c r="A113" s="12"/>
      <c r="B113" s="12"/>
      <c r="C113" s="12"/>
    </row>
    <row r="114" customFormat="false" ht="15.75" hidden="false" customHeight="true" outlineLevel="0" collapsed="false">
      <c r="A114" s="12"/>
      <c r="B114" s="12"/>
      <c r="C114" s="12"/>
    </row>
    <row r="115" customFormat="false" ht="15.75" hidden="false" customHeight="true" outlineLevel="0" collapsed="false">
      <c r="A115" s="12"/>
      <c r="B115" s="12"/>
      <c r="C115" s="12"/>
    </row>
    <row r="116" customFormat="false" ht="15.75" hidden="false" customHeight="true" outlineLevel="0" collapsed="false">
      <c r="A116" s="12"/>
      <c r="B116" s="12"/>
      <c r="C116" s="12"/>
    </row>
    <row r="117" customFormat="false" ht="15.75" hidden="false" customHeight="true" outlineLevel="0" collapsed="false">
      <c r="A117" s="12"/>
      <c r="B117" s="12"/>
      <c r="C117" s="12"/>
    </row>
    <row r="118" customFormat="false" ht="15.75" hidden="false" customHeight="true" outlineLevel="0" collapsed="false">
      <c r="A118" s="12"/>
      <c r="B118" s="12"/>
      <c r="C118" s="12"/>
    </row>
    <row r="119" customFormat="false" ht="15.75" hidden="false" customHeight="true" outlineLevel="0" collapsed="false">
      <c r="A119" s="12"/>
      <c r="B119" s="12"/>
      <c r="C119" s="12"/>
    </row>
    <row r="120" customFormat="false" ht="15.75" hidden="false" customHeight="true" outlineLevel="0" collapsed="false">
      <c r="A120" s="12"/>
      <c r="B120" s="12"/>
      <c r="C120" s="12"/>
    </row>
    <row r="121" customFormat="false" ht="15.75" hidden="false" customHeight="true" outlineLevel="0" collapsed="false">
      <c r="A121" s="12"/>
      <c r="B121" s="12"/>
      <c r="C121" s="12"/>
    </row>
    <row r="122" customFormat="false" ht="15.75" hidden="false" customHeight="true" outlineLevel="0" collapsed="false">
      <c r="A122" s="12"/>
      <c r="B122" s="12"/>
      <c r="C122" s="12"/>
    </row>
    <row r="123" customFormat="false" ht="15.75" hidden="false" customHeight="true" outlineLevel="0" collapsed="false">
      <c r="A123" s="12"/>
      <c r="B123" s="12"/>
      <c r="C123" s="12"/>
    </row>
    <row r="124" customFormat="false" ht="15.75" hidden="false" customHeight="true" outlineLevel="0" collapsed="false">
      <c r="A124" s="12"/>
      <c r="B124" s="12"/>
      <c r="C124" s="12"/>
    </row>
    <row r="125" customFormat="false" ht="15.75" hidden="false" customHeight="true" outlineLevel="0" collapsed="false">
      <c r="A125" s="12"/>
      <c r="B125" s="12"/>
      <c r="C125" s="12"/>
    </row>
    <row r="126" customFormat="false" ht="15.75" hidden="false" customHeight="true" outlineLevel="0" collapsed="false">
      <c r="A126" s="12"/>
      <c r="B126" s="12"/>
      <c r="C126" s="12"/>
    </row>
    <row r="127" customFormat="false" ht="15.75" hidden="false" customHeight="true" outlineLevel="0" collapsed="false">
      <c r="A127" s="12"/>
      <c r="B127" s="12"/>
      <c r="C127" s="12"/>
    </row>
    <row r="128" customFormat="false" ht="15.75" hidden="false" customHeight="true" outlineLevel="0" collapsed="false">
      <c r="A128" s="12"/>
      <c r="B128" s="12"/>
      <c r="C128" s="12"/>
    </row>
    <row r="129" customFormat="false" ht="15.75" hidden="false" customHeight="true" outlineLevel="0" collapsed="false">
      <c r="A129" s="12"/>
      <c r="B129" s="12"/>
      <c r="C129" s="12"/>
    </row>
    <row r="130" customFormat="false" ht="15.75" hidden="false" customHeight="true" outlineLevel="0" collapsed="false">
      <c r="A130" s="12"/>
      <c r="B130" s="12"/>
      <c r="C130" s="12"/>
    </row>
    <row r="131" customFormat="false" ht="15.75" hidden="false" customHeight="true" outlineLevel="0" collapsed="false">
      <c r="A131" s="12"/>
      <c r="B131" s="12"/>
      <c r="C131" s="12"/>
    </row>
    <row r="132" customFormat="false" ht="15.75" hidden="false" customHeight="true" outlineLevel="0" collapsed="false">
      <c r="A132" s="12"/>
      <c r="B132" s="12"/>
      <c r="C132" s="12"/>
    </row>
    <row r="133" customFormat="false" ht="15.75" hidden="false" customHeight="true" outlineLevel="0" collapsed="false">
      <c r="A133" s="12"/>
      <c r="B133" s="12"/>
      <c r="C133" s="12"/>
    </row>
    <row r="134" customFormat="false" ht="15.75" hidden="false" customHeight="true" outlineLevel="0" collapsed="false">
      <c r="A134" s="12"/>
      <c r="B134" s="12"/>
      <c r="C134" s="12"/>
    </row>
    <row r="135" customFormat="false" ht="15.75" hidden="false" customHeight="true" outlineLevel="0" collapsed="false">
      <c r="A135" s="12"/>
      <c r="B135" s="12"/>
      <c r="C135" s="12"/>
    </row>
    <row r="136" customFormat="false" ht="15.75" hidden="false" customHeight="true" outlineLevel="0" collapsed="false">
      <c r="A136" s="12"/>
      <c r="B136" s="12"/>
      <c r="C136" s="12"/>
    </row>
    <row r="137" customFormat="false" ht="15.75" hidden="false" customHeight="true" outlineLevel="0" collapsed="false">
      <c r="A137" s="12"/>
      <c r="B137" s="12"/>
      <c r="C137" s="12"/>
    </row>
    <row r="138" customFormat="false" ht="15.75" hidden="false" customHeight="true" outlineLevel="0" collapsed="false">
      <c r="A138" s="12"/>
      <c r="B138" s="12"/>
      <c r="C138" s="12"/>
    </row>
    <row r="139" customFormat="false" ht="15.75" hidden="false" customHeight="true" outlineLevel="0" collapsed="false">
      <c r="A139" s="12"/>
      <c r="B139" s="12"/>
      <c r="C139" s="12"/>
    </row>
    <row r="140" customFormat="false" ht="15.75" hidden="false" customHeight="true" outlineLevel="0" collapsed="false">
      <c r="A140" s="12"/>
      <c r="B140" s="12"/>
      <c r="C140" s="12"/>
    </row>
    <row r="141" customFormat="false" ht="15.75" hidden="false" customHeight="true" outlineLevel="0" collapsed="false">
      <c r="A141" s="12"/>
      <c r="B141" s="12"/>
      <c r="C141" s="12"/>
    </row>
    <row r="142" customFormat="false" ht="15.75" hidden="false" customHeight="true" outlineLevel="0" collapsed="false">
      <c r="A142" s="12"/>
      <c r="B142" s="12"/>
      <c r="C142" s="12"/>
    </row>
    <row r="143" customFormat="false" ht="15.75" hidden="false" customHeight="true" outlineLevel="0" collapsed="false">
      <c r="A143" s="12"/>
      <c r="B143" s="12"/>
      <c r="C143" s="12"/>
    </row>
    <row r="144" customFormat="false" ht="15.75" hidden="false" customHeight="true" outlineLevel="0" collapsed="false">
      <c r="A144" s="12"/>
      <c r="B144" s="12"/>
      <c r="C144" s="12"/>
    </row>
    <row r="145" customFormat="false" ht="15.75" hidden="false" customHeight="true" outlineLevel="0" collapsed="false">
      <c r="A145" s="12"/>
      <c r="B145" s="12"/>
      <c r="C145" s="12"/>
    </row>
    <row r="146" customFormat="false" ht="15.75" hidden="false" customHeight="true" outlineLevel="0" collapsed="false">
      <c r="A146" s="12"/>
      <c r="B146" s="12"/>
      <c r="C146" s="12"/>
    </row>
    <row r="147" customFormat="false" ht="15.75" hidden="false" customHeight="true" outlineLevel="0" collapsed="false">
      <c r="A147" s="12"/>
      <c r="B147" s="12"/>
      <c r="C147" s="12"/>
    </row>
    <row r="148" customFormat="false" ht="15.75" hidden="false" customHeight="true" outlineLevel="0" collapsed="false">
      <c r="A148" s="12"/>
      <c r="B148" s="12"/>
      <c r="C148" s="12"/>
    </row>
    <row r="149" customFormat="false" ht="15.75" hidden="false" customHeight="true" outlineLevel="0" collapsed="false">
      <c r="A149" s="12"/>
      <c r="B149" s="12"/>
      <c r="C149" s="12"/>
    </row>
    <row r="150" customFormat="false" ht="15.75" hidden="false" customHeight="true" outlineLevel="0" collapsed="false">
      <c r="A150" s="12"/>
      <c r="B150" s="12"/>
      <c r="C150" s="12"/>
    </row>
    <row r="151" customFormat="false" ht="15.75" hidden="false" customHeight="true" outlineLevel="0" collapsed="false">
      <c r="A151" s="12"/>
      <c r="B151" s="12"/>
      <c r="C151" s="12"/>
    </row>
    <row r="152" customFormat="false" ht="15.75" hidden="false" customHeight="true" outlineLevel="0" collapsed="false">
      <c r="A152" s="12"/>
      <c r="B152" s="12"/>
      <c r="C152" s="12"/>
    </row>
    <row r="153" customFormat="false" ht="15.75" hidden="false" customHeight="true" outlineLevel="0" collapsed="false">
      <c r="A153" s="12"/>
      <c r="B153" s="12"/>
      <c r="C153" s="12"/>
    </row>
    <row r="154" customFormat="false" ht="15.75" hidden="false" customHeight="true" outlineLevel="0" collapsed="false">
      <c r="A154" s="12"/>
      <c r="B154" s="12"/>
      <c r="C154" s="12"/>
    </row>
    <row r="155" customFormat="false" ht="15.75" hidden="false" customHeight="true" outlineLevel="0" collapsed="false">
      <c r="A155" s="12"/>
      <c r="B155" s="12"/>
      <c r="C155" s="12"/>
    </row>
    <row r="156" customFormat="false" ht="15.75" hidden="false" customHeight="true" outlineLevel="0" collapsed="false">
      <c r="A156" s="12"/>
      <c r="B156" s="12"/>
      <c r="C156" s="12"/>
    </row>
    <row r="157" customFormat="false" ht="15.75" hidden="false" customHeight="true" outlineLevel="0" collapsed="false">
      <c r="A157" s="12"/>
      <c r="B157" s="12"/>
      <c r="C157" s="12"/>
    </row>
    <row r="158" customFormat="false" ht="15.75" hidden="false" customHeight="true" outlineLevel="0" collapsed="false">
      <c r="A158" s="12"/>
      <c r="B158" s="12"/>
      <c r="C158" s="12"/>
    </row>
    <row r="159" customFormat="false" ht="15.75" hidden="false" customHeight="true" outlineLevel="0" collapsed="false">
      <c r="A159" s="12"/>
      <c r="B159" s="12"/>
      <c r="C159" s="12"/>
    </row>
    <row r="160" customFormat="false" ht="15.75" hidden="false" customHeight="true" outlineLevel="0" collapsed="false">
      <c r="A160" s="12"/>
      <c r="B160" s="12"/>
      <c r="C160" s="12"/>
    </row>
    <row r="161" customFormat="false" ht="15.75" hidden="false" customHeight="true" outlineLevel="0" collapsed="false">
      <c r="A161" s="12"/>
      <c r="B161" s="12"/>
      <c r="C161" s="12"/>
    </row>
    <row r="162" customFormat="false" ht="15.75" hidden="false" customHeight="true" outlineLevel="0" collapsed="false">
      <c r="A162" s="12"/>
      <c r="B162" s="12"/>
      <c r="C162" s="12"/>
    </row>
    <row r="163" customFormat="false" ht="15.75" hidden="false" customHeight="true" outlineLevel="0" collapsed="false">
      <c r="A163" s="12"/>
      <c r="B163" s="12"/>
      <c r="C163" s="12"/>
    </row>
    <row r="164" customFormat="false" ht="15.75" hidden="false" customHeight="true" outlineLevel="0" collapsed="false">
      <c r="A164" s="12"/>
      <c r="B164" s="12"/>
      <c r="C164" s="12"/>
    </row>
    <row r="165" customFormat="false" ht="15.75" hidden="false" customHeight="true" outlineLevel="0" collapsed="false">
      <c r="A165" s="12"/>
      <c r="B165" s="12"/>
      <c r="C165" s="12"/>
    </row>
    <row r="166" customFormat="false" ht="15.75" hidden="false" customHeight="true" outlineLevel="0" collapsed="false">
      <c r="A166" s="12"/>
      <c r="B166" s="12"/>
      <c r="C166" s="12"/>
    </row>
    <row r="167" customFormat="false" ht="15.75" hidden="false" customHeight="true" outlineLevel="0" collapsed="false">
      <c r="A167" s="12"/>
      <c r="B167" s="12"/>
      <c r="C167" s="12"/>
    </row>
    <row r="168" customFormat="false" ht="15.75" hidden="false" customHeight="true" outlineLevel="0" collapsed="false">
      <c r="A168" s="12"/>
      <c r="B168" s="12"/>
      <c r="C168" s="12"/>
    </row>
    <row r="169" customFormat="false" ht="15.75" hidden="false" customHeight="true" outlineLevel="0" collapsed="false">
      <c r="A169" s="12"/>
      <c r="B169" s="12"/>
      <c r="C169" s="12"/>
    </row>
    <row r="170" customFormat="false" ht="15.75" hidden="false" customHeight="true" outlineLevel="0" collapsed="false">
      <c r="A170" s="12"/>
      <c r="B170" s="12"/>
      <c r="C170" s="12"/>
    </row>
    <row r="171" customFormat="false" ht="15.75" hidden="false" customHeight="true" outlineLevel="0" collapsed="false">
      <c r="A171" s="12"/>
      <c r="B171" s="12"/>
      <c r="C171" s="12"/>
    </row>
    <row r="172" customFormat="false" ht="15.75" hidden="false" customHeight="true" outlineLevel="0" collapsed="false">
      <c r="A172" s="12"/>
      <c r="B172" s="12"/>
      <c r="C172" s="12"/>
    </row>
    <row r="173" customFormat="false" ht="15.75" hidden="false" customHeight="true" outlineLevel="0" collapsed="false">
      <c r="A173" s="12"/>
      <c r="B173" s="12"/>
      <c r="C173" s="12"/>
    </row>
    <row r="174" customFormat="false" ht="15.75" hidden="false" customHeight="true" outlineLevel="0" collapsed="false">
      <c r="A174" s="12"/>
      <c r="B174" s="12"/>
      <c r="C174" s="12"/>
    </row>
    <row r="175" customFormat="false" ht="15.75" hidden="false" customHeight="true" outlineLevel="0" collapsed="false">
      <c r="A175" s="12"/>
      <c r="B175" s="12"/>
      <c r="C175" s="12"/>
    </row>
    <row r="176" customFormat="false" ht="15.75" hidden="false" customHeight="true" outlineLevel="0" collapsed="false">
      <c r="A176" s="12"/>
      <c r="B176" s="12"/>
      <c r="C176" s="12"/>
    </row>
    <row r="177" customFormat="false" ht="15.75" hidden="false" customHeight="true" outlineLevel="0" collapsed="false">
      <c r="A177" s="12"/>
      <c r="B177" s="12"/>
      <c r="C177" s="12"/>
    </row>
    <row r="178" customFormat="false" ht="15.75" hidden="false" customHeight="true" outlineLevel="0" collapsed="false">
      <c r="A178" s="12"/>
      <c r="B178" s="12"/>
      <c r="C178" s="12"/>
    </row>
    <row r="179" customFormat="false" ht="15.75" hidden="false" customHeight="true" outlineLevel="0" collapsed="false">
      <c r="A179" s="12"/>
      <c r="B179" s="12"/>
      <c r="C179" s="12"/>
    </row>
    <row r="180" customFormat="false" ht="15.75" hidden="false" customHeight="true" outlineLevel="0" collapsed="false">
      <c r="A180" s="12"/>
      <c r="B180" s="12"/>
      <c r="C180" s="12"/>
    </row>
    <row r="181" customFormat="false" ht="15.75" hidden="false" customHeight="true" outlineLevel="0" collapsed="false">
      <c r="A181" s="12"/>
      <c r="B181" s="12"/>
      <c r="C181" s="12"/>
    </row>
    <row r="182" customFormat="false" ht="15.75" hidden="false" customHeight="true" outlineLevel="0" collapsed="false">
      <c r="A182" s="12"/>
      <c r="B182" s="12"/>
      <c r="C182" s="12"/>
    </row>
    <row r="183" customFormat="false" ht="15.75" hidden="false" customHeight="true" outlineLevel="0" collapsed="false">
      <c r="A183" s="12"/>
      <c r="B183" s="12"/>
      <c r="C183" s="12"/>
    </row>
    <row r="184" customFormat="false" ht="15.75" hidden="false" customHeight="true" outlineLevel="0" collapsed="false">
      <c r="A184" s="12"/>
      <c r="B184" s="12"/>
      <c r="C184" s="12"/>
    </row>
    <row r="185" customFormat="false" ht="15.75" hidden="false" customHeight="true" outlineLevel="0" collapsed="false">
      <c r="A185" s="12"/>
      <c r="B185" s="12"/>
      <c r="C185" s="12"/>
    </row>
    <row r="186" customFormat="false" ht="15.75" hidden="false" customHeight="true" outlineLevel="0" collapsed="false">
      <c r="A186" s="12"/>
      <c r="B186" s="12"/>
      <c r="C186" s="12"/>
    </row>
    <row r="187" customFormat="false" ht="15.75" hidden="false" customHeight="true" outlineLevel="0" collapsed="false">
      <c r="A187" s="12"/>
      <c r="B187" s="12"/>
      <c r="C187" s="12"/>
    </row>
    <row r="188" customFormat="false" ht="15.75" hidden="false" customHeight="true" outlineLevel="0" collapsed="false">
      <c r="A188" s="12"/>
      <c r="B188" s="12"/>
      <c r="C188" s="12"/>
    </row>
    <row r="189" customFormat="false" ht="15.75" hidden="false" customHeight="true" outlineLevel="0" collapsed="false">
      <c r="A189" s="12"/>
      <c r="B189" s="12"/>
      <c r="C189" s="12"/>
    </row>
    <row r="190" customFormat="false" ht="15.75" hidden="false" customHeight="true" outlineLevel="0" collapsed="false">
      <c r="A190" s="12"/>
      <c r="B190" s="12"/>
      <c r="C190" s="12"/>
    </row>
    <row r="191" customFormat="false" ht="15.75" hidden="false" customHeight="true" outlineLevel="0" collapsed="false">
      <c r="A191" s="12"/>
      <c r="B191" s="12"/>
      <c r="C191" s="12"/>
    </row>
    <row r="192" customFormat="false" ht="15.75" hidden="false" customHeight="true" outlineLevel="0" collapsed="false">
      <c r="A192" s="12"/>
      <c r="B192" s="12"/>
      <c r="C192" s="12"/>
    </row>
    <row r="193" customFormat="false" ht="15.75" hidden="false" customHeight="true" outlineLevel="0" collapsed="false">
      <c r="A193" s="12"/>
      <c r="B193" s="12"/>
      <c r="C193" s="12"/>
    </row>
    <row r="194" customFormat="false" ht="15.75" hidden="false" customHeight="true" outlineLevel="0" collapsed="false">
      <c r="A194" s="12"/>
      <c r="B194" s="12"/>
      <c r="C194" s="12"/>
    </row>
    <row r="195" customFormat="false" ht="15.75" hidden="false" customHeight="true" outlineLevel="0" collapsed="false">
      <c r="A195" s="12"/>
      <c r="B195" s="12"/>
      <c r="C195" s="12"/>
    </row>
    <row r="196" customFormat="false" ht="15.75" hidden="false" customHeight="true" outlineLevel="0" collapsed="false">
      <c r="A196" s="12"/>
      <c r="B196" s="12"/>
      <c r="C196" s="12"/>
    </row>
    <row r="197" customFormat="false" ht="15.75" hidden="false" customHeight="true" outlineLevel="0" collapsed="false">
      <c r="A197" s="12"/>
      <c r="B197" s="12"/>
      <c r="C197" s="12"/>
    </row>
    <row r="198" customFormat="false" ht="15.75" hidden="false" customHeight="true" outlineLevel="0" collapsed="false">
      <c r="A198" s="12"/>
      <c r="B198" s="12"/>
      <c r="C198" s="12"/>
    </row>
    <row r="199" customFormat="false" ht="15.75" hidden="false" customHeight="true" outlineLevel="0" collapsed="false">
      <c r="A199" s="12"/>
      <c r="B199" s="12"/>
      <c r="C199" s="12"/>
    </row>
    <row r="200" customFormat="false" ht="15.75" hidden="false" customHeight="true" outlineLevel="0" collapsed="false">
      <c r="A200" s="12"/>
      <c r="B200" s="12"/>
      <c r="C200" s="12"/>
    </row>
    <row r="201" customFormat="false" ht="15.75" hidden="false" customHeight="true" outlineLevel="0" collapsed="false">
      <c r="A201" s="12"/>
      <c r="B201" s="12"/>
      <c r="C201" s="12"/>
    </row>
    <row r="202" customFormat="false" ht="15.75" hidden="false" customHeight="true" outlineLevel="0" collapsed="false">
      <c r="A202" s="12"/>
      <c r="B202" s="12"/>
      <c r="C202" s="12"/>
    </row>
    <row r="203" customFormat="false" ht="15.75" hidden="false" customHeight="true" outlineLevel="0" collapsed="false">
      <c r="A203" s="12"/>
      <c r="B203" s="12"/>
      <c r="C203" s="12"/>
    </row>
    <row r="204" customFormat="false" ht="15.75" hidden="false" customHeight="true" outlineLevel="0" collapsed="false">
      <c r="A204" s="12"/>
      <c r="B204" s="12"/>
      <c r="C204" s="12"/>
    </row>
    <row r="205" customFormat="false" ht="15.75" hidden="false" customHeight="true" outlineLevel="0" collapsed="false">
      <c r="A205" s="12"/>
      <c r="B205" s="12"/>
      <c r="C205" s="12"/>
    </row>
    <row r="206" customFormat="false" ht="15.75" hidden="false" customHeight="true" outlineLevel="0" collapsed="false">
      <c r="A206" s="12"/>
      <c r="B206" s="12"/>
      <c r="C206" s="12"/>
    </row>
    <row r="207" customFormat="false" ht="15.75" hidden="false" customHeight="true" outlineLevel="0" collapsed="false">
      <c r="A207" s="12"/>
      <c r="B207" s="12"/>
      <c r="C207" s="12"/>
    </row>
    <row r="208" customFormat="false" ht="15.75" hidden="false" customHeight="true" outlineLevel="0" collapsed="false">
      <c r="A208" s="12"/>
      <c r="B208" s="12"/>
      <c r="C208" s="12"/>
    </row>
    <row r="209" customFormat="false" ht="15.75" hidden="false" customHeight="true" outlineLevel="0" collapsed="false">
      <c r="A209" s="12"/>
      <c r="B209" s="12"/>
      <c r="C209" s="12"/>
    </row>
    <row r="210" customFormat="false" ht="15.75" hidden="false" customHeight="true" outlineLevel="0" collapsed="false">
      <c r="A210" s="12"/>
      <c r="B210" s="12"/>
      <c r="C210" s="12"/>
    </row>
    <row r="211" customFormat="false" ht="15.75" hidden="false" customHeight="true" outlineLevel="0" collapsed="false">
      <c r="A211" s="12"/>
      <c r="B211" s="12"/>
      <c r="C211" s="12"/>
    </row>
    <row r="212" customFormat="false" ht="15.75" hidden="false" customHeight="true" outlineLevel="0" collapsed="false">
      <c r="A212" s="12"/>
      <c r="B212" s="12"/>
      <c r="C212" s="12"/>
    </row>
    <row r="213" customFormat="false" ht="15.75" hidden="false" customHeight="true" outlineLevel="0" collapsed="false">
      <c r="A213" s="12"/>
      <c r="B213" s="12"/>
      <c r="C213" s="12"/>
    </row>
    <row r="214" customFormat="false" ht="15.75" hidden="false" customHeight="true" outlineLevel="0" collapsed="false">
      <c r="A214" s="12"/>
      <c r="B214" s="12"/>
      <c r="C214" s="12"/>
    </row>
    <row r="215" customFormat="false" ht="15.75" hidden="false" customHeight="true" outlineLevel="0" collapsed="false">
      <c r="A215" s="12"/>
      <c r="B215" s="12"/>
      <c r="C215" s="12"/>
    </row>
    <row r="216" customFormat="false" ht="15.75" hidden="false" customHeight="true" outlineLevel="0" collapsed="false">
      <c r="A216" s="12"/>
      <c r="B216" s="12"/>
      <c r="C216" s="12"/>
    </row>
    <row r="217" customFormat="false" ht="15.75" hidden="false" customHeight="true" outlineLevel="0" collapsed="false">
      <c r="A217" s="12"/>
      <c r="B217" s="12"/>
      <c r="C217" s="12"/>
    </row>
    <row r="218" customFormat="false" ht="15.75" hidden="false" customHeight="true" outlineLevel="0" collapsed="false">
      <c r="A218" s="12"/>
      <c r="B218" s="12"/>
      <c r="C218" s="12"/>
    </row>
    <row r="219" customFormat="false" ht="15.75" hidden="false" customHeight="true" outlineLevel="0" collapsed="false">
      <c r="A219" s="12"/>
      <c r="B219" s="12"/>
      <c r="C219" s="12"/>
    </row>
    <row r="220" customFormat="false" ht="15.75" hidden="false" customHeight="true" outlineLevel="0" collapsed="false">
      <c r="A220" s="12"/>
      <c r="B220" s="12"/>
      <c r="C220" s="12"/>
    </row>
    <row r="221" customFormat="false" ht="15.75" hidden="false" customHeight="true" outlineLevel="0" collapsed="false">
      <c r="A221" s="12"/>
      <c r="B221" s="12"/>
      <c r="C221" s="12"/>
    </row>
    <row r="222" customFormat="false" ht="15.75" hidden="false" customHeight="true" outlineLevel="0" collapsed="false">
      <c r="A222" s="12"/>
      <c r="B222" s="12"/>
      <c r="C222" s="12"/>
    </row>
    <row r="223" customFormat="false" ht="15.75" hidden="false" customHeight="true" outlineLevel="0" collapsed="false">
      <c r="A223" s="12"/>
      <c r="B223" s="12"/>
      <c r="C223" s="12"/>
    </row>
    <row r="224" customFormat="false" ht="15.75" hidden="false" customHeight="true" outlineLevel="0" collapsed="false">
      <c r="A224" s="12"/>
      <c r="B224" s="12"/>
      <c r="C224" s="12"/>
    </row>
    <row r="225" customFormat="false" ht="15.75" hidden="false" customHeight="true" outlineLevel="0" collapsed="false">
      <c r="A225" s="12"/>
      <c r="B225" s="12"/>
      <c r="C225" s="12"/>
    </row>
    <row r="226" customFormat="false" ht="15.75" hidden="false" customHeight="true" outlineLevel="0" collapsed="false">
      <c r="A226" s="12"/>
      <c r="B226" s="12"/>
      <c r="C226" s="12"/>
    </row>
    <row r="227" customFormat="false" ht="15.75" hidden="false" customHeight="true" outlineLevel="0" collapsed="false">
      <c r="A227" s="12"/>
      <c r="B227" s="12"/>
      <c r="C227" s="12"/>
    </row>
    <row r="228" customFormat="false" ht="15.75" hidden="false" customHeight="true" outlineLevel="0" collapsed="false">
      <c r="A228" s="12"/>
      <c r="B228" s="12"/>
      <c r="C228" s="12"/>
    </row>
    <row r="229" customFormat="false" ht="15.75" hidden="false" customHeight="true" outlineLevel="0" collapsed="false">
      <c r="A229" s="12"/>
      <c r="B229" s="12"/>
      <c r="C229" s="12"/>
    </row>
    <row r="230" customFormat="false" ht="15.75" hidden="false" customHeight="true" outlineLevel="0" collapsed="false">
      <c r="A230" s="12"/>
      <c r="B230" s="12"/>
      <c r="C230" s="12"/>
    </row>
    <row r="231" customFormat="false" ht="15.75" hidden="false" customHeight="true" outlineLevel="0" collapsed="false">
      <c r="A231" s="12"/>
      <c r="B231" s="12"/>
      <c r="C231" s="12"/>
    </row>
    <row r="232" customFormat="false" ht="15.75" hidden="false" customHeight="true" outlineLevel="0" collapsed="false">
      <c r="A232" s="12"/>
      <c r="B232" s="12"/>
      <c r="C232" s="12"/>
    </row>
    <row r="233" customFormat="false" ht="15.75" hidden="false" customHeight="true" outlineLevel="0" collapsed="false">
      <c r="A233" s="12"/>
      <c r="B233" s="12"/>
      <c r="C233" s="12"/>
    </row>
    <row r="234" customFormat="false" ht="15.75" hidden="false" customHeight="true" outlineLevel="0" collapsed="false">
      <c r="A234" s="12"/>
      <c r="B234" s="12"/>
      <c r="C234" s="12"/>
    </row>
    <row r="235" customFormat="false" ht="15.75" hidden="false" customHeight="true" outlineLevel="0" collapsed="false">
      <c r="A235" s="12"/>
      <c r="B235" s="12"/>
      <c r="C235" s="12"/>
    </row>
    <row r="236" customFormat="false" ht="15.75" hidden="false" customHeight="true" outlineLevel="0" collapsed="false">
      <c r="A236" s="12"/>
      <c r="B236" s="12"/>
      <c r="C236" s="12"/>
    </row>
    <row r="237" customFormat="false" ht="15.75" hidden="false" customHeight="true" outlineLevel="0" collapsed="false">
      <c r="A237" s="12"/>
      <c r="B237" s="12"/>
      <c r="C237" s="12"/>
    </row>
    <row r="238" customFormat="false" ht="15.75" hidden="false" customHeight="true" outlineLevel="0" collapsed="false">
      <c r="A238" s="12"/>
      <c r="B238" s="12"/>
      <c r="C238" s="12"/>
    </row>
    <row r="239" customFormat="false" ht="15.75" hidden="false" customHeight="true" outlineLevel="0" collapsed="false">
      <c r="A239" s="12"/>
      <c r="B239" s="12"/>
      <c r="C239" s="12"/>
    </row>
    <row r="240" customFormat="false" ht="15.75" hidden="false" customHeight="true" outlineLevel="0" collapsed="false">
      <c r="A240" s="12"/>
      <c r="B240" s="12"/>
      <c r="C240" s="12"/>
    </row>
    <row r="241" customFormat="false" ht="15.75" hidden="false" customHeight="true" outlineLevel="0" collapsed="false">
      <c r="A241" s="12"/>
      <c r="B241" s="12"/>
      <c r="C241" s="12"/>
    </row>
    <row r="242" customFormat="false" ht="15.75" hidden="false" customHeight="true" outlineLevel="0" collapsed="false">
      <c r="A242" s="12"/>
      <c r="B242" s="12"/>
      <c r="C242" s="12"/>
    </row>
    <row r="243" customFormat="false" ht="15.75" hidden="false" customHeight="true" outlineLevel="0" collapsed="false">
      <c r="A243" s="12"/>
      <c r="B243" s="12"/>
      <c r="C243" s="12"/>
    </row>
    <row r="244" customFormat="false" ht="15.75" hidden="false" customHeight="true" outlineLevel="0" collapsed="false">
      <c r="A244" s="12"/>
      <c r="B244" s="12"/>
      <c r="C244" s="12"/>
    </row>
    <row r="245" customFormat="false" ht="15.75" hidden="false" customHeight="true" outlineLevel="0" collapsed="false">
      <c r="A245" s="12"/>
      <c r="B245" s="12"/>
      <c r="C245" s="12"/>
    </row>
    <row r="246" customFormat="false" ht="15.75" hidden="false" customHeight="true" outlineLevel="0" collapsed="false">
      <c r="A246" s="12"/>
      <c r="B246" s="12"/>
      <c r="C246" s="12"/>
    </row>
    <row r="247" customFormat="false" ht="15.75" hidden="false" customHeight="true" outlineLevel="0" collapsed="false">
      <c r="A247" s="12"/>
      <c r="B247" s="12"/>
      <c r="C247" s="12"/>
    </row>
    <row r="248" customFormat="false" ht="15.75" hidden="false" customHeight="true" outlineLevel="0" collapsed="false">
      <c r="A248" s="12"/>
      <c r="B248" s="12"/>
      <c r="C248" s="12"/>
    </row>
    <row r="249" customFormat="false" ht="15.75" hidden="false" customHeight="true" outlineLevel="0" collapsed="false">
      <c r="A249" s="12"/>
      <c r="B249" s="12"/>
      <c r="C249" s="12"/>
    </row>
    <row r="250" customFormat="false" ht="15.75" hidden="false" customHeight="true" outlineLevel="0" collapsed="false">
      <c r="A250" s="12"/>
      <c r="B250" s="12"/>
      <c r="C250" s="12"/>
    </row>
    <row r="251" customFormat="false" ht="15.75" hidden="false" customHeight="true" outlineLevel="0" collapsed="false">
      <c r="A251" s="12"/>
      <c r="B251" s="12"/>
      <c r="C251" s="12"/>
    </row>
    <row r="252" customFormat="false" ht="15.75" hidden="false" customHeight="true" outlineLevel="0" collapsed="false">
      <c r="A252" s="12"/>
      <c r="B252" s="12"/>
      <c r="C252" s="12"/>
    </row>
    <row r="253" customFormat="false" ht="15.75" hidden="false" customHeight="true" outlineLevel="0" collapsed="false">
      <c r="A253" s="12"/>
      <c r="B253" s="12"/>
      <c r="C253" s="12"/>
    </row>
    <row r="254" customFormat="false" ht="15.75" hidden="false" customHeight="true" outlineLevel="0" collapsed="false">
      <c r="A254" s="12"/>
      <c r="B254" s="12"/>
      <c r="C254" s="12"/>
    </row>
    <row r="255" customFormat="false" ht="15.75" hidden="false" customHeight="true" outlineLevel="0" collapsed="false">
      <c r="A255" s="12"/>
      <c r="B255" s="12"/>
      <c r="C255" s="12"/>
    </row>
    <row r="256" customFormat="false" ht="15.75" hidden="false" customHeight="true" outlineLevel="0" collapsed="false">
      <c r="A256" s="12"/>
      <c r="B256" s="12"/>
      <c r="C256" s="12"/>
    </row>
    <row r="257" customFormat="false" ht="15.75" hidden="false" customHeight="true" outlineLevel="0" collapsed="false">
      <c r="A257" s="12"/>
      <c r="B257" s="12"/>
      <c r="C257" s="12"/>
    </row>
    <row r="258" customFormat="false" ht="15.75" hidden="false" customHeight="true" outlineLevel="0" collapsed="false">
      <c r="A258" s="12"/>
      <c r="B258" s="12"/>
      <c r="C258" s="12"/>
    </row>
    <row r="259" customFormat="false" ht="15.75" hidden="false" customHeight="true" outlineLevel="0" collapsed="false">
      <c r="A259" s="12"/>
      <c r="B259" s="12"/>
      <c r="C259" s="12"/>
    </row>
    <row r="260" customFormat="false" ht="15.75" hidden="false" customHeight="true" outlineLevel="0" collapsed="false">
      <c r="A260" s="12"/>
      <c r="B260" s="12"/>
      <c r="C260" s="12"/>
    </row>
    <row r="261" customFormat="false" ht="15.75" hidden="false" customHeight="true" outlineLevel="0" collapsed="false">
      <c r="A261" s="12"/>
      <c r="B261" s="12"/>
      <c r="C261" s="12"/>
    </row>
    <row r="262" customFormat="false" ht="15.75" hidden="false" customHeight="true" outlineLevel="0" collapsed="false">
      <c r="A262" s="12"/>
      <c r="B262" s="12"/>
      <c r="C262" s="12"/>
    </row>
    <row r="263" customFormat="false" ht="15.75" hidden="false" customHeight="true" outlineLevel="0" collapsed="false">
      <c r="A263" s="12"/>
      <c r="B263" s="12"/>
      <c r="C263" s="12"/>
    </row>
    <row r="264" customFormat="false" ht="15.75" hidden="false" customHeight="true" outlineLevel="0" collapsed="false">
      <c r="A264" s="12"/>
      <c r="B264" s="12"/>
      <c r="C264" s="12"/>
    </row>
    <row r="265" customFormat="false" ht="15.75" hidden="false" customHeight="true" outlineLevel="0" collapsed="false">
      <c r="A265" s="12"/>
      <c r="B265" s="12"/>
      <c r="C265" s="12"/>
    </row>
    <row r="266" customFormat="false" ht="15.75" hidden="false" customHeight="true" outlineLevel="0" collapsed="false">
      <c r="A266" s="12"/>
      <c r="B266" s="12"/>
      <c r="C266" s="12"/>
    </row>
    <row r="267" customFormat="false" ht="15.75" hidden="false" customHeight="true" outlineLevel="0" collapsed="false">
      <c r="A267" s="12"/>
      <c r="B267" s="12"/>
      <c r="C267" s="12"/>
    </row>
    <row r="268" customFormat="false" ht="15.75" hidden="false" customHeight="true" outlineLevel="0" collapsed="false">
      <c r="A268" s="12"/>
      <c r="B268" s="12"/>
      <c r="C268" s="12"/>
    </row>
    <row r="269" customFormat="false" ht="15.75" hidden="false" customHeight="true" outlineLevel="0" collapsed="false">
      <c r="A269" s="12"/>
      <c r="B269" s="12"/>
      <c r="C269" s="12"/>
    </row>
    <row r="270" customFormat="false" ht="15.75" hidden="false" customHeight="true" outlineLevel="0" collapsed="false">
      <c r="A270" s="12"/>
      <c r="B270" s="12"/>
      <c r="C270" s="12"/>
    </row>
    <row r="271" customFormat="false" ht="15.75" hidden="false" customHeight="true" outlineLevel="0" collapsed="false">
      <c r="A271" s="12"/>
      <c r="B271" s="12"/>
      <c r="C271" s="12"/>
    </row>
    <row r="272" customFormat="false" ht="15.75" hidden="false" customHeight="true" outlineLevel="0" collapsed="false">
      <c r="A272" s="12"/>
      <c r="B272" s="12"/>
      <c r="C272" s="12"/>
    </row>
    <row r="273" customFormat="false" ht="15.75" hidden="false" customHeight="true" outlineLevel="0" collapsed="false">
      <c r="A273" s="12"/>
      <c r="B273" s="12"/>
      <c r="C273" s="12"/>
    </row>
    <row r="274" customFormat="false" ht="15.75" hidden="false" customHeight="true" outlineLevel="0" collapsed="false">
      <c r="A274" s="12"/>
      <c r="B274" s="12"/>
      <c r="C274" s="12"/>
    </row>
    <row r="275" customFormat="false" ht="15.75" hidden="false" customHeight="true" outlineLevel="0" collapsed="false">
      <c r="A275" s="12"/>
      <c r="B275" s="12"/>
      <c r="C275" s="12"/>
    </row>
    <row r="276" customFormat="false" ht="15.75" hidden="false" customHeight="true" outlineLevel="0" collapsed="false">
      <c r="A276" s="12"/>
      <c r="B276" s="12"/>
      <c r="C276" s="12"/>
    </row>
    <row r="277" customFormat="false" ht="15.75" hidden="false" customHeight="true" outlineLevel="0" collapsed="false">
      <c r="A277" s="12"/>
      <c r="B277" s="12"/>
      <c r="C277" s="12"/>
    </row>
    <row r="278" customFormat="false" ht="15.75" hidden="false" customHeight="true" outlineLevel="0" collapsed="false">
      <c r="A278" s="12"/>
      <c r="B278" s="12"/>
      <c r="C278" s="12"/>
    </row>
    <row r="279" customFormat="false" ht="15.75" hidden="false" customHeight="true" outlineLevel="0" collapsed="false">
      <c r="A279" s="12"/>
      <c r="B279" s="12"/>
      <c r="C279" s="12"/>
    </row>
    <row r="280" customFormat="false" ht="15.75" hidden="false" customHeight="true" outlineLevel="0" collapsed="false">
      <c r="A280" s="12"/>
      <c r="B280" s="12"/>
      <c r="C280" s="12"/>
    </row>
    <row r="281" customFormat="false" ht="15.75" hidden="false" customHeight="true" outlineLevel="0" collapsed="false">
      <c r="A281" s="12"/>
      <c r="B281" s="12"/>
      <c r="C281" s="12"/>
    </row>
    <row r="282" customFormat="false" ht="15.75" hidden="false" customHeight="true" outlineLevel="0" collapsed="false">
      <c r="A282" s="12"/>
      <c r="B282" s="12"/>
      <c r="C282" s="12"/>
    </row>
    <row r="283" customFormat="false" ht="15.75" hidden="false" customHeight="true" outlineLevel="0" collapsed="false">
      <c r="A283" s="12"/>
      <c r="B283" s="12"/>
      <c r="C283" s="12"/>
    </row>
    <row r="284" customFormat="false" ht="15.75" hidden="false" customHeight="true" outlineLevel="0" collapsed="false">
      <c r="A284" s="12"/>
      <c r="B284" s="12"/>
      <c r="C284" s="12"/>
    </row>
    <row r="285" customFormat="false" ht="15.75" hidden="false" customHeight="true" outlineLevel="0" collapsed="false">
      <c r="A285" s="12"/>
      <c r="B285" s="12"/>
      <c r="C285" s="12"/>
    </row>
    <row r="286" customFormat="false" ht="15.75" hidden="false" customHeight="true" outlineLevel="0" collapsed="false">
      <c r="A286" s="12"/>
      <c r="B286" s="12"/>
      <c r="C286" s="12"/>
    </row>
    <row r="287" customFormat="false" ht="15.75" hidden="false" customHeight="true" outlineLevel="0" collapsed="false">
      <c r="A287" s="12"/>
      <c r="B287" s="12"/>
      <c r="C287" s="12"/>
    </row>
    <row r="288" customFormat="false" ht="15.75" hidden="false" customHeight="true" outlineLevel="0" collapsed="false">
      <c r="A288" s="12"/>
      <c r="B288" s="12"/>
      <c r="C288" s="12"/>
    </row>
    <row r="289" customFormat="false" ht="15.75" hidden="false" customHeight="true" outlineLevel="0" collapsed="false">
      <c r="A289" s="12"/>
      <c r="B289" s="12"/>
      <c r="C289" s="12"/>
    </row>
    <row r="290" customFormat="false" ht="15.75" hidden="false" customHeight="true" outlineLevel="0" collapsed="false">
      <c r="A290" s="12"/>
      <c r="B290" s="12"/>
      <c r="C290" s="12"/>
    </row>
    <row r="291" customFormat="false" ht="15.75" hidden="false" customHeight="true" outlineLevel="0" collapsed="false">
      <c r="A291" s="12"/>
      <c r="B291" s="12"/>
      <c r="C291" s="12"/>
    </row>
    <row r="292" customFormat="false" ht="15.75" hidden="false" customHeight="true" outlineLevel="0" collapsed="false">
      <c r="A292" s="12"/>
      <c r="B292" s="12"/>
      <c r="C292" s="12"/>
    </row>
    <row r="293" customFormat="false" ht="15.75" hidden="false" customHeight="true" outlineLevel="0" collapsed="false">
      <c r="A293" s="12"/>
      <c r="B293" s="12"/>
      <c r="C293" s="12"/>
    </row>
    <row r="294" customFormat="false" ht="15.75" hidden="false" customHeight="true" outlineLevel="0" collapsed="false">
      <c r="A294" s="12"/>
      <c r="B294" s="12"/>
      <c r="C294" s="12"/>
    </row>
    <row r="295" customFormat="false" ht="15.75" hidden="false" customHeight="true" outlineLevel="0" collapsed="false">
      <c r="A295" s="12"/>
      <c r="B295" s="12"/>
      <c r="C295" s="12"/>
    </row>
    <row r="296" customFormat="false" ht="15.75" hidden="false" customHeight="true" outlineLevel="0" collapsed="false">
      <c r="A296" s="12"/>
      <c r="B296" s="12"/>
      <c r="C296" s="12"/>
    </row>
    <row r="297" customFormat="false" ht="15.75" hidden="false" customHeight="true" outlineLevel="0" collapsed="false">
      <c r="A297" s="12"/>
      <c r="B297" s="12"/>
      <c r="C297" s="12"/>
    </row>
    <row r="298" customFormat="false" ht="15.75" hidden="false" customHeight="true" outlineLevel="0" collapsed="false">
      <c r="A298" s="12"/>
      <c r="B298" s="12"/>
      <c r="C298" s="12"/>
    </row>
    <row r="299" customFormat="false" ht="15.75" hidden="false" customHeight="true" outlineLevel="0" collapsed="false">
      <c r="A299" s="12"/>
      <c r="B299" s="12"/>
      <c r="C299" s="12"/>
    </row>
    <row r="300" customFormat="false" ht="15.75" hidden="false" customHeight="true" outlineLevel="0" collapsed="false">
      <c r="A300" s="12"/>
      <c r="B300" s="12"/>
      <c r="C300" s="12"/>
    </row>
    <row r="301" customFormat="false" ht="15.75" hidden="false" customHeight="true" outlineLevel="0" collapsed="false">
      <c r="A301" s="12"/>
      <c r="B301" s="12"/>
      <c r="C301" s="12"/>
    </row>
    <row r="302" customFormat="false" ht="15.75" hidden="false" customHeight="true" outlineLevel="0" collapsed="false">
      <c r="A302" s="12"/>
      <c r="B302" s="12"/>
      <c r="C302" s="12"/>
    </row>
    <row r="303" customFormat="false" ht="15.75" hidden="false" customHeight="true" outlineLevel="0" collapsed="false">
      <c r="A303" s="12"/>
      <c r="B303" s="12"/>
      <c r="C303" s="12"/>
    </row>
    <row r="304" customFormat="false" ht="15.75" hidden="false" customHeight="true" outlineLevel="0" collapsed="false">
      <c r="A304" s="12"/>
      <c r="B304" s="12"/>
      <c r="C304" s="12"/>
    </row>
    <row r="305" customFormat="false" ht="15.75" hidden="false" customHeight="true" outlineLevel="0" collapsed="false">
      <c r="A305" s="12"/>
      <c r="B305" s="12"/>
      <c r="C305" s="12"/>
    </row>
    <row r="306" customFormat="false" ht="15.75" hidden="false" customHeight="true" outlineLevel="0" collapsed="false">
      <c r="A306" s="12"/>
      <c r="B306" s="12"/>
      <c r="C306" s="12"/>
    </row>
    <row r="307" customFormat="false" ht="15.75" hidden="false" customHeight="true" outlineLevel="0" collapsed="false">
      <c r="A307" s="12"/>
      <c r="B307" s="12"/>
      <c r="C307" s="12"/>
    </row>
    <row r="308" customFormat="false" ht="15.75" hidden="false" customHeight="true" outlineLevel="0" collapsed="false">
      <c r="A308" s="12"/>
      <c r="B308" s="12"/>
      <c r="C308" s="12"/>
    </row>
    <row r="309" customFormat="false" ht="15.75" hidden="false" customHeight="true" outlineLevel="0" collapsed="false">
      <c r="A309" s="12"/>
      <c r="B309" s="12"/>
      <c r="C309" s="12"/>
    </row>
    <row r="310" customFormat="false" ht="15.75" hidden="false" customHeight="true" outlineLevel="0" collapsed="false">
      <c r="A310" s="12"/>
      <c r="B310" s="12"/>
      <c r="C310" s="12"/>
    </row>
    <row r="311" customFormat="false" ht="15.75" hidden="false" customHeight="true" outlineLevel="0" collapsed="false">
      <c r="A311" s="12"/>
      <c r="B311" s="12"/>
      <c r="C311" s="12"/>
    </row>
    <row r="312" customFormat="false" ht="15.75" hidden="false" customHeight="true" outlineLevel="0" collapsed="false">
      <c r="A312" s="12"/>
      <c r="B312" s="12"/>
      <c r="C312" s="12"/>
    </row>
    <row r="313" customFormat="false" ht="15.75" hidden="false" customHeight="true" outlineLevel="0" collapsed="false">
      <c r="A313" s="12"/>
      <c r="B313" s="12"/>
      <c r="C313" s="12"/>
    </row>
    <row r="314" customFormat="false" ht="15.75" hidden="false" customHeight="true" outlineLevel="0" collapsed="false">
      <c r="A314" s="12"/>
      <c r="B314" s="12"/>
      <c r="C314" s="12"/>
    </row>
    <row r="315" customFormat="false" ht="15.75" hidden="false" customHeight="true" outlineLevel="0" collapsed="false">
      <c r="A315" s="12"/>
      <c r="B315" s="12"/>
      <c r="C315" s="12"/>
    </row>
    <row r="316" customFormat="false" ht="15.75" hidden="false" customHeight="true" outlineLevel="0" collapsed="false">
      <c r="A316" s="12"/>
      <c r="B316" s="12"/>
      <c r="C316" s="12"/>
    </row>
    <row r="317" customFormat="false" ht="15.75" hidden="false" customHeight="true" outlineLevel="0" collapsed="false">
      <c r="A317" s="12"/>
      <c r="B317" s="12"/>
      <c r="C317" s="12"/>
    </row>
    <row r="318" customFormat="false" ht="15.75" hidden="false" customHeight="true" outlineLevel="0" collapsed="false">
      <c r="A318" s="12"/>
      <c r="B318" s="12"/>
      <c r="C318" s="12"/>
    </row>
    <row r="319" customFormat="false" ht="15.75" hidden="false" customHeight="true" outlineLevel="0" collapsed="false">
      <c r="A319" s="12"/>
      <c r="B319" s="12"/>
      <c r="C319" s="12"/>
    </row>
    <row r="320" customFormat="false" ht="15.75" hidden="false" customHeight="true" outlineLevel="0" collapsed="false">
      <c r="A320" s="12"/>
      <c r="B320" s="12"/>
      <c r="C320" s="12"/>
    </row>
    <row r="321" customFormat="false" ht="15.75" hidden="false" customHeight="true" outlineLevel="0" collapsed="false">
      <c r="A321" s="12"/>
      <c r="B321" s="12"/>
      <c r="C321" s="12"/>
    </row>
    <row r="322" customFormat="false" ht="15.75" hidden="false" customHeight="true" outlineLevel="0" collapsed="false">
      <c r="A322" s="12"/>
      <c r="B322" s="12"/>
      <c r="C322" s="12"/>
    </row>
    <row r="323" customFormat="false" ht="15.75" hidden="false" customHeight="true" outlineLevel="0" collapsed="false">
      <c r="A323" s="12"/>
      <c r="B323" s="12"/>
      <c r="C323" s="12"/>
    </row>
    <row r="324" customFormat="false" ht="15.75" hidden="false" customHeight="true" outlineLevel="0" collapsed="false">
      <c r="A324" s="12"/>
      <c r="B324" s="12"/>
      <c r="C324" s="12"/>
    </row>
    <row r="325" customFormat="false" ht="15.75" hidden="false" customHeight="true" outlineLevel="0" collapsed="false">
      <c r="A325" s="12"/>
      <c r="B325" s="12"/>
      <c r="C325" s="12"/>
    </row>
    <row r="326" customFormat="false" ht="15.75" hidden="false" customHeight="true" outlineLevel="0" collapsed="false">
      <c r="A326" s="12"/>
      <c r="B326" s="12"/>
      <c r="C326" s="12"/>
    </row>
    <row r="327" customFormat="false" ht="15.75" hidden="false" customHeight="true" outlineLevel="0" collapsed="false">
      <c r="A327" s="12"/>
      <c r="B327" s="12"/>
      <c r="C327" s="12"/>
    </row>
    <row r="328" customFormat="false" ht="15.75" hidden="false" customHeight="true" outlineLevel="0" collapsed="false">
      <c r="A328" s="12"/>
      <c r="B328" s="12"/>
      <c r="C328" s="12"/>
    </row>
    <row r="329" customFormat="false" ht="15.75" hidden="false" customHeight="true" outlineLevel="0" collapsed="false">
      <c r="A329" s="12"/>
      <c r="B329" s="12"/>
      <c r="C329" s="12"/>
    </row>
    <row r="330" customFormat="false" ht="15.75" hidden="false" customHeight="true" outlineLevel="0" collapsed="false">
      <c r="A330" s="12"/>
      <c r="B330" s="12"/>
      <c r="C330" s="12"/>
    </row>
    <row r="331" customFormat="false" ht="15.75" hidden="false" customHeight="true" outlineLevel="0" collapsed="false">
      <c r="A331" s="12"/>
      <c r="B331" s="12"/>
      <c r="C331" s="12"/>
    </row>
    <row r="332" customFormat="false" ht="15.75" hidden="false" customHeight="true" outlineLevel="0" collapsed="false">
      <c r="A332" s="12"/>
      <c r="B332" s="12"/>
      <c r="C332" s="12"/>
    </row>
    <row r="333" customFormat="false" ht="15.75" hidden="false" customHeight="true" outlineLevel="0" collapsed="false">
      <c r="A333" s="12"/>
      <c r="B333" s="12"/>
      <c r="C333" s="12"/>
    </row>
    <row r="334" customFormat="false" ht="15.75" hidden="false" customHeight="true" outlineLevel="0" collapsed="false">
      <c r="A334" s="12"/>
      <c r="B334" s="12"/>
      <c r="C334" s="12"/>
    </row>
    <row r="335" customFormat="false" ht="15.75" hidden="false" customHeight="true" outlineLevel="0" collapsed="false">
      <c r="A335" s="12"/>
      <c r="B335" s="12"/>
      <c r="C335" s="12"/>
    </row>
    <row r="336" customFormat="false" ht="15.75" hidden="false" customHeight="true" outlineLevel="0" collapsed="false">
      <c r="A336" s="12"/>
      <c r="B336" s="12"/>
      <c r="C336" s="12"/>
    </row>
    <row r="337" customFormat="false" ht="15.75" hidden="false" customHeight="true" outlineLevel="0" collapsed="false">
      <c r="A337" s="12"/>
      <c r="B337" s="12"/>
      <c r="C337" s="12"/>
    </row>
    <row r="338" customFormat="false" ht="15.75" hidden="false" customHeight="true" outlineLevel="0" collapsed="false">
      <c r="A338" s="12"/>
      <c r="B338" s="12"/>
      <c r="C338" s="12"/>
    </row>
    <row r="339" customFormat="false" ht="15.75" hidden="false" customHeight="true" outlineLevel="0" collapsed="false">
      <c r="A339" s="12"/>
      <c r="B339" s="12"/>
      <c r="C339" s="12"/>
    </row>
    <row r="340" customFormat="false" ht="15.75" hidden="false" customHeight="true" outlineLevel="0" collapsed="false">
      <c r="A340" s="12"/>
      <c r="B340" s="12"/>
      <c r="C340" s="12"/>
    </row>
    <row r="341" customFormat="false" ht="15.75" hidden="false" customHeight="true" outlineLevel="0" collapsed="false">
      <c r="A341" s="12"/>
      <c r="B341" s="12"/>
      <c r="C341" s="12"/>
    </row>
    <row r="342" customFormat="false" ht="15.75" hidden="false" customHeight="true" outlineLevel="0" collapsed="false">
      <c r="A342" s="12"/>
      <c r="B342" s="12"/>
      <c r="C342" s="12"/>
    </row>
    <row r="343" customFormat="false" ht="15.75" hidden="false" customHeight="true" outlineLevel="0" collapsed="false">
      <c r="A343" s="12"/>
      <c r="B343" s="12"/>
      <c r="C343" s="12"/>
    </row>
    <row r="344" customFormat="false" ht="15.75" hidden="false" customHeight="true" outlineLevel="0" collapsed="false">
      <c r="A344" s="12"/>
      <c r="B344" s="12"/>
      <c r="C344" s="12"/>
    </row>
    <row r="345" customFormat="false" ht="15.75" hidden="false" customHeight="true" outlineLevel="0" collapsed="false">
      <c r="A345" s="12"/>
      <c r="B345" s="12"/>
      <c r="C345" s="12"/>
    </row>
    <row r="346" customFormat="false" ht="15.75" hidden="false" customHeight="true" outlineLevel="0" collapsed="false">
      <c r="A346" s="12"/>
      <c r="B346" s="12"/>
      <c r="C346" s="12"/>
    </row>
    <row r="347" customFormat="false" ht="15.75" hidden="false" customHeight="true" outlineLevel="0" collapsed="false">
      <c r="A347" s="12"/>
      <c r="B347" s="12"/>
      <c r="C347" s="12"/>
    </row>
    <row r="348" customFormat="false" ht="15.75" hidden="false" customHeight="true" outlineLevel="0" collapsed="false">
      <c r="A348" s="12"/>
      <c r="B348" s="12"/>
      <c r="C348" s="12"/>
    </row>
    <row r="349" customFormat="false" ht="15.75" hidden="false" customHeight="true" outlineLevel="0" collapsed="false">
      <c r="A349" s="12"/>
      <c r="B349" s="12"/>
      <c r="C349" s="12"/>
    </row>
    <row r="350" customFormat="false" ht="15.75" hidden="false" customHeight="true" outlineLevel="0" collapsed="false">
      <c r="A350" s="12"/>
      <c r="B350" s="12"/>
      <c r="C350" s="12"/>
    </row>
    <row r="351" customFormat="false" ht="15.75" hidden="false" customHeight="true" outlineLevel="0" collapsed="false">
      <c r="A351" s="12"/>
      <c r="B351" s="12"/>
      <c r="C351" s="12"/>
    </row>
    <row r="352" customFormat="false" ht="15.75" hidden="false" customHeight="true" outlineLevel="0" collapsed="false">
      <c r="A352" s="12"/>
      <c r="B352" s="12"/>
      <c r="C352" s="12"/>
    </row>
    <row r="353" customFormat="false" ht="15.75" hidden="false" customHeight="true" outlineLevel="0" collapsed="false">
      <c r="A353" s="12"/>
      <c r="B353" s="12"/>
      <c r="C353" s="12"/>
    </row>
    <row r="354" customFormat="false" ht="15.75" hidden="false" customHeight="true" outlineLevel="0" collapsed="false">
      <c r="A354" s="12"/>
      <c r="B354" s="12"/>
      <c r="C354" s="12"/>
    </row>
    <row r="355" customFormat="false" ht="15.75" hidden="false" customHeight="true" outlineLevel="0" collapsed="false">
      <c r="A355" s="12"/>
      <c r="B355" s="12"/>
      <c r="C355" s="12"/>
    </row>
    <row r="356" customFormat="false" ht="15.75" hidden="false" customHeight="true" outlineLevel="0" collapsed="false">
      <c r="A356" s="12"/>
      <c r="B356" s="12"/>
      <c r="C356" s="12"/>
    </row>
    <row r="357" customFormat="false" ht="15.75" hidden="false" customHeight="true" outlineLevel="0" collapsed="false">
      <c r="A357" s="12"/>
      <c r="B357" s="12"/>
      <c r="C357" s="12"/>
    </row>
    <row r="358" customFormat="false" ht="15.75" hidden="false" customHeight="true" outlineLevel="0" collapsed="false">
      <c r="A358" s="12"/>
      <c r="B358" s="12"/>
      <c r="C358" s="12"/>
    </row>
    <row r="359" customFormat="false" ht="15.75" hidden="false" customHeight="true" outlineLevel="0" collapsed="false">
      <c r="A359" s="12"/>
      <c r="B359" s="12"/>
      <c r="C359" s="12"/>
    </row>
    <row r="360" customFormat="false" ht="15.75" hidden="false" customHeight="true" outlineLevel="0" collapsed="false">
      <c r="A360" s="12"/>
      <c r="B360" s="12"/>
      <c r="C360" s="12"/>
    </row>
    <row r="361" customFormat="false" ht="15.75" hidden="false" customHeight="true" outlineLevel="0" collapsed="false">
      <c r="A361" s="12"/>
      <c r="B361" s="12"/>
      <c r="C361" s="12"/>
    </row>
    <row r="362" customFormat="false" ht="15.75" hidden="false" customHeight="true" outlineLevel="0" collapsed="false">
      <c r="A362" s="12"/>
      <c r="B362" s="12"/>
      <c r="C362" s="12"/>
    </row>
    <row r="363" customFormat="false" ht="15.75" hidden="false" customHeight="true" outlineLevel="0" collapsed="false">
      <c r="A363" s="12"/>
      <c r="B363" s="12"/>
      <c r="C363" s="12"/>
    </row>
    <row r="364" customFormat="false" ht="15.75" hidden="false" customHeight="true" outlineLevel="0" collapsed="false">
      <c r="A364" s="12"/>
      <c r="B364" s="12"/>
      <c r="C364" s="12"/>
    </row>
    <row r="365" customFormat="false" ht="15.75" hidden="false" customHeight="true" outlineLevel="0" collapsed="false">
      <c r="A365" s="12"/>
      <c r="B365" s="12"/>
      <c r="C365" s="12"/>
    </row>
    <row r="366" customFormat="false" ht="15.75" hidden="false" customHeight="true" outlineLevel="0" collapsed="false">
      <c r="A366" s="12"/>
      <c r="B366" s="12"/>
      <c r="C366" s="12"/>
    </row>
    <row r="367" customFormat="false" ht="15.75" hidden="false" customHeight="true" outlineLevel="0" collapsed="false">
      <c r="A367" s="12"/>
      <c r="B367" s="12"/>
      <c r="C367" s="12"/>
    </row>
    <row r="368" customFormat="false" ht="15.75" hidden="false" customHeight="true" outlineLevel="0" collapsed="false">
      <c r="A368" s="12"/>
      <c r="B368" s="12"/>
      <c r="C368" s="12"/>
    </row>
    <row r="369" customFormat="false" ht="15.75" hidden="false" customHeight="true" outlineLevel="0" collapsed="false">
      <c r="A369" s="12"/>
      <c r="B369" s="12"/>
      <c r="C369" s="12"/>
    </row>
    <row r="370" customFormat="false" ht="15.75" hidden="false" customHeight="true" outlineLevel="0" collapsed="false">
      <c r="A370" s="12"/>
      <c r="B370" s="12"/>
      <c r="C370" s="12"/>
    </row>
    <row r="371" customFormat="false" ht="15.75" hidden="false" customHeight="true" outlineLevel="0" collapsed="false">
      <c r="A371" s="12"/>
      <c r="B371" s="12"/>
      <c r="C371" s="12"/>
    </row>
    <row r="372" customFormat="false" ht="15.75" hidden="false" customHeight="true" outlineLevel="0" collapsed="false">
      <c r="A372" s="12"/>
      <c r="B372" s="12"/>
      <c r="C372" s="12"/>
    </row>
    <row r="373" customFormat="false" ht="15.75" hidden="false" customHeight="true" outlineLevel="0" collapsed="false">
      <c r="A373" s="12"/>
      <c r="B373" s="12"/>
      <c r="C373" s="12"/>
    </row>
    <row r="374" customFormat="false" ht="15.75" hidden="false" customHeight="true" outlineLevel="0" collapsed="false">
      <c r="A374" s="12"/>
      <c r="B374" s="12"/>
      <c r="C374" s="12"/>
    </row>
    <row r="375" customFormat="false" ht="15.75" hidden="false" customHeight="true" outlineLevel="0" collapsed="false">
      <c r="A375" s="12"/>
      <c r="B375" s="12"/>
      <c r="C375" s="12"/>
    </row>
    <row r="376" customFormat="false" ht="15.75" hidden="false" customHeight="true" outlineLevel="0" collapsed="false">
      <c r="A376" s="12"/>
      <c r="B376" s="12"/>
      <c r="C376" s="12"/>
    </row>
    <row r="377" customFormat="false" ht="15.75" hidden="false" customHeight="true" outlineLevel="0" collapsed="false">
      <c r="A377" s="12"/>
      <c r="B377" s="12"/>
      <c r="C377" s="12"/>
    </row>
    <row r="378" customFormat="false" ht="15.75" hidden="false" customHeight="true" outlineLevel="0" collapsed="false">
      <c r="A378" s="12"/>
      <c r="B378" s="12"/>
      <c r="C378" s="12"/>
    </row>
    <row r="379" customFormat="false" ht="15.75" hidden="false" customHeight="true" outlineLevel="0" collapsed="false">
      <c r="A379" s="12"/>
      <c r="B379" s="12"/>
      <c r="C379" s="12"/>
    </row>
    <row r="380" customFormat="false" ht="15.75" hidden="false" customHeight="true" outlineLevel="0" collapsed="false">
      <c r="A380" s="12"/>
      <c r="B380" s="12"/>
      <c r="C380" s="12"/>
    </row>
    <row r="381" customFormat="false" ht="15.75" hidden="false" customHeight="true" outlineLevel="0" collapsed="false">
      <c r="A381" s="12"/>
      <c r="B381" s="12"/>
      <c r="C381" s="12"/>
    </row>
    <row r="382" customFormat="false" ht="15.75" hidden="false" customHeight="true" outlineLevel="0" collapsed="false">
      <c r="A382" s="12"/>
      <c r="B382" s="12"/>
      <c r="C382" s="12"/>
    </row>
    <row r="383" customFormat="false" ht="15.75" hidden="false" customHeight="true" outlineLevel="0" collapsed="false">
      <c r="A383" s="12"/>
      <c r="B383" s="12"/>
      <c r="C383" s="12"/>
    </row>
    <row r="384" customFormat="false" ht="15.75" hidden="false" customHeight="true" outlineLevel="0" collapsed="false">
      <c r="A384" s="12"/>
      <c r="B384" s="12"/>
      <c r="C384" s="12"/>
    </row>
    <row r="385" customFormat="false" ht="15.75" hidden="false" customHeight="true" outlineLevel="0" collapsed="false">
      <c r="A385" s="12"/>
      <c r="B385" s="12"/>
      <c r="C385" s="12"/>
    </row>
    <row r="386" customFormat="false" ht="15.75" hidden="false" customHeight="true" outlineLevel="0" collapsed="false">
      <c r="A386" s="12"/>
      <c r="B386" s="12"/>
      <c r="C386" s="12"/>
    </row>
    <row r="387" customFormat="false" ht="15.75" hidden="false" customHeight="true" outlineLevel="0" collapsed="false">
      <c r="A387" s="12"/>
      <c r="B387" s="12"/>
      <c r="C387" s="12"/>
    </row>
    <row r="388" customFormat="false" ht="15.75" hidden="false" customHeight="true" outlineLevel="0" collapsed="false">
      <c r="A388" s="12"/>
      <c r="B388" s="12"/>
      <c r="C388" s="12"/>
    </row>
    <row r="389" customFormat="false" ht="15.75" hidden="false" customHeight="true" outlineLevel="0" collapsed="false">
      <c r="A389" s="12"/>
      <c r="B389" s="12"/>
      <c r="C389" s="12"/>
    </row>
    <row r="390" customFormat="false" ht="15.75" hidden="false" customHeight="true" outlineLevel="0" collapsed="false">
      <c r="A390" s="12"/>
      <c r="B390" s="12"/>
      <c r="C390" s="12"/>
    </row>
    <row r="391" customFormat="false" ht="15.75" hidden="false" customHeight="true" outlineLevel="0" collapsed="false">
      <c r="A391" s="12"/>
      <c r="B391" s="12"/>
      <c r="C391" s="12"/>
    </row>
    <row r="392" customFormat="false" ht="15.75" hidden="false" customHeight="true" outlineLevel="0" collapsed="false">
      <c r="A392" s="12"/>
      <c r="B392" s="12"/>
      <c r="C392" s="12"/>
    </row>
    <row r="393" customFormat="false" ht="15.75" hidden="false" customHeight="true" outlineLevel="0" collapsed="false">
      <c r="A393" s="12"/>
      <c r="B393" s="12"/>
      <c r="C393" s="12"/>
    </row>
    <row r="394" customFormat="false" ht="15.75" hidden="false" customHeight="true" outlineLevel="0" collapsed="false">
      <c r="A394" s="12"/>
      <c r="B394" s="12"/>
      <c r="C394" s="12"/>
    </row>
    <row r="395" customFormat="false" ht="15.75" hidden="false" customHeight="true" outlineLevel="0" collapsed="false">
      <c r="A395" s="12"/>
      <c r="B395" s="12"/>
      <c r="C395" s="12"/>
    </row>
    <row r="396" customFormat="false" ht="15.75" hidden="false" customHeight="true" outlineLevel="0" collapsed="false">
      <c r="A396" s="12"/>
      <c r="B396" s="12"/>
      <c r="C396" s="12"/>
    </row>
    <row r="397" customFormat="false" ht="15.75" hidden="false" customHeight="true" outlineLevel="0" collapsed="false">
      <c r="A397" s="12"/>
      <c r="B397" s="12"/>
      <c r="C397" s="12"/>
    </row>
    <row r="398" customFormat="false" ht="15.75" hidden="false" customHeight="true" outlineLevel="0" collapsed="false">
      <c r="A398" s="12"/>
      <c r="B398" s="12"/>
      <c r="C398" s="12"/>
    </row>
    <row r="399" customFormat="false" ht="15.75" hidden="false" customHeight="true" outlineLevel="0" collapsed="false">
      <c r="A399" s="12"/>
      <c r="B399" s="12"/>
      <c r="C399" s="12"/>
    </row>
    <row r="400" customFormat="false" ht="15.75" hidden="false" customHeight="true" outlineLevel="0" collapsed="false">
      <c r="A400" s="12"/>
      <c r="B400" s="12"/>
      <c r="C400" s="12"/>
    </row>
    <row r="401" customFormat="false" ht="15.75" hidden="false" customHeight="true" outlineLevel="0" collapsed="false">
      <c r="A401" s="12"/>
      <c r="B401" s="12"/>
      <c r="C401" s="12"/>
    </row>
    <row r="402" customFormat="false" ht="15.75" hidden="false" customHeight="true" outlineLevel="0" collapsed="false">
      <c r="A402" s="12"/>
      <c r="B402" s="12"/>
      <c r="C402" s="12"/>
    </row>
    <row r="403" customFormat="false" ht="15.75" hidden="false" customHeight="true" outlineLevel="0" collapsed="false">
      <c r="A403" s="12"/>
      <c r="B403" s="12"/>
      <c r="C403" s="12"/>
    </row>
    <row r="404" customFormat="false" ht="15.75" hidden="false" customHeight="true" outlineLevel="0" collapsed="false">
      <c r="A404" s="12"/>
      <c r="B404" s="12"/>
      <c r="C404" s="12"/>
    </row>
    <row r="405" customFormat="false" ht="15.75" hidden="false" customHeight="true" outlineLevel="0" collapsed="false">
      <c r="A405" s="12"/>
      <c r="B405" s="12"/>
      <c r="C405" s="12"/>
    </row>
    <row r="406" customFormat="false" ht="15.75" hidden="false" customHeight="true" outlineLevel="0" collapsed="false">
      <c r="A406" s="12"/>
      <c r="B406" s="12"/>
      <c r="C406" s="12"/>
    </row>
    <row r="407" customFormat="false" ht="15.75" hidden="false" customHeight="true" outlineLevel="0" collapsed="false">
      <c r="A407" s="12"/>
      <c r="B407" s="12"/>
      <c r="C407" s="12"/>
    </row>
    <row r="408" customFormat="false" ht="15.75" hidden="false" customHeight="true" outlineLevel="0" collapsed="false">
      <c r="A408" s="12"/>
      <c r="B408" s="12"/>
      <c r="C408" s="12"/>
    </row>
    <row r="409" customFormat="false" ht="15.75" hidden="false" customHeight="true" outlineLevel="0" collapsed="false">
      <c r="A409" s="12"/>
      <c r="B409" s="12"/>
      <c r="C409" s="12"/>
    </row>
    <row r="410" customFormat="false" ht="15.75" hidden="false" customHeight="true" outlineLevel="0" collapsed="false">
      <c r="A410" s="12"/>
      <c r="B410" s="12"/>
      <c r="C410" s="12"/>
    </row>
    <row r="411" customFormat="false" ht="15.75" hidden="false" customHeight="true" outlineLevel="0" collapsed="false">
      <c r="A411" s="12"/>
      <c r="B411" s="12"/>
      <c r="C411" s="12"/>
    </row>
    <row r="412" customFormat="false" ht="15.75" hidden="false" customHeight="true" outlineLevel="0" collapsed="false">
      <c r="A412" s="12"/>
      <c r="B412" s="12"/>
      <c r="C412" s="12"/>
    </row>
    <row r="413" customFormat="false" ht="15.75" hidden="false" customHeight="true" outlineLevel="0" collapsed="false">
      <c r="A413" s="12"/>
      <c r="B413" s="12"/>
      <c r="C413" s="12"/>
    </row>
    <row r="414" customFormat="false" ht="15.75" hidden="false" customHeight="true" outlineLevel="0" collapsed="false">
      <c r="A414" s="12"/>
      <c r="B414" s="12"/>
      <c r="C414" s="12"/>
    </row>
    <row r="415" customFormat="false" ht="15.75" hidden="false" customHeight="true" outlineLevel="0" collapsed="false">
      <c r="A415" s="12"/>
      <c r="B415" s="12"/>
      <c r="C415" s="12"/>
    </row>
    <row r="416" customFormat="false" ht="15.75" hidden="false" customHeight="true" outlineLevel="0" collapsed="false">
      <c r="A416" s="12"/>
      <c r="B416" s="12"/>
      <c r="C416" s="12"/>
    </row>
    <row r="417" customFormat="false" ht="15.75" hidden="false" customHeight="true" outlineLevel="0" collapsed="false">
      <c r="A417" s="12"/>
      <c r="B417" s="12"/>
      <c r="C417" s="12"/>
    </row>
    <row r="418" customFormat="false" ht="15.75" hidden="false" customHeight="true" outlineLevel="0" collapsed="false">
      <c r="A418" s="12"/>
      <c r="B418" s="12"/>
      <c r="C418" s="12"/>
    </row>
    <row r="419" customFormat="false" ht="15.75" hidden="false" customHeight="true" outlineLevel="0" collapsed="false">
      <c r="A419" s="12"/>
      <c r="B419" s="12"/>
      <c r="C419" s="12"/>
    </row>
    <row r="420" customFormat="false" ht="15.75" hidden="false" customHeight="true" outlineLevel="0" collapsed="false">
      <c r="A420" s="12"/>
      <c r="B420" s="12"/>
      <c r="C420" s="12"/>
    </row>
    <row r="421" customFormat="false" ht="15.75" hidden="false" customHeight="true" outlineLevel="0" collapsed="false">
      <c r="A421" s="12"/>
      <c r="B421" s="12"/>
      <c r="C421" s="12"/>
    </row>
    <row r="422" customFormat="false" ht="15.75" hidden="false" customHeight="true" outlineLevel="0" collapsed="false">
      <c r="A422" s="12"/>
      <c r="B422" s="12"/>
      <c r="C422" s="12"/>
    </row>
    <row r="423" customFormat="false" ht="15.75" hidden="false" customHeight="true" outlineLevel="0" collapsed="false">
      <c r="A423" s="12"/>
      <c r="B423" s="12"/>
      <c r="C423" s="12"/>
    </row>
    <row r="424" customFormat="false" ht="15.75" hidden="false" customHeight="true" outlineLevel="0" collapsed="false">
      <c r="A424" s="12"/>
      <c r="B424" s="12"/>
      <c r="C424" s="12"/>
    </row>
    <row r="425" customFormat="false" ht="15.75" hidden="false" customHeight="true" outlineLevel="0" collapsed="false">
      <c r="A425" s="12"/>
      <c r="B425" s="12"/>
      <c r="C425" s="12"/>
    </row>
    <row r="426" customFormat="false" ht="15.75" hidden="false" customHeight="true" outlineLevel="0" collapsed="false">
      <c r="A426" s="12"/>
      <c r="B426" s="12"/>
      <c r="C426" s="12"/>
    </row>
    <row r="427" customFormat="false" ht="15.75" hidden="false" customHeight="true" outlineLevel="0" collapsed="false">
      <c r="A427" s="12"/>
      <c r="B427" s="12"/>
      <c r="C427" s="12"/>
    </row>
    <row r="428" customFormat="false" ht="15.75" hidden="false" customHeight="true" outlineLevel="0" collapsed="false">
      <c r="A428" s="12"/>
      <c r="B428" s="12"/>
      <c r="C428" s="12"/>
    </row>
    <row r="429" customFormat="false" ht="15.75" hidden="false" customHeight="true" outlineLevel="0" collapsed="false">
      <c r="A429" s="12"/>
      <c r="B429" s="12"/>
      <c r="C429" s="12"/>
    </row>
    <row r="430" customFormat="false" ht="15.75" hidden="false" customHeight="true" outlineLevel="0" collapsed="false">
      <c r="A430" s="12"/>
      <c r="B430" s="12"/>
      <c r="C430" s="12"/>
    </row>
    <row r="431" customFormat="false" ht="15.75" hidden="false" customHeight="true" outlineLevel="0" collapsed="false">
      <c r="A431" s="12"/>
      <c r="B431" s="12"/>
      <c r="C431" s="12"/>
    </row>
    <row r="432" customFormat="false" ht="15.75" hidden="false" customHeight="true" outlineLevel="0" collapsed="false">
      <c r="A432" s="12"/>
      <c r="B432" s="12"/>
      <c r="C432" s="12"/>
    </row>
    <row r="433" customFormat="false" ht="15.75" hidden="false" customHeight="true" outlineLevel="0" collapsed="false">
      <c r="A433" s="12"/>
      <c r="B433" s="12"/>
      <c r="C433" s="12"/>
    </row>
    <row r="434" customFormat="false" ht="15.75" hidden="false" customHeight="true" outlineLevel="0" collapsed="false">
      <c r="A434" s="12"/>
      <c r="B434" s="12"/>
      <c r="C434" s="12"/>
    </row>
    <row r="435" customFormat="false" ht="15.75" hidden="false" customHeight="true" outlineLevel="0" collapsed="false">
      <c r="A435" s="12"/>
      <c r="B435" s="12"/>
      <c r="C435" s="12"/>
    </row>
    <row r="436" customFormat="false" ht="15.75" hidden="false" customHeight="true" outlineLevel="0" collapsed="false">
      <c r="A436" s="12"/>
      <c r="B436" s="12"/>
      <c r="C436" s="12"/>
    </row>
    <row r="437" customFormat="false" ht="15.75" hidden="false" customHeight="true" outlineLevel="0" collapsed="false">
      <c r="A437" s="12"/>
      <c r="B437" s="12"/>
      <c r="C437" s="12"/>
    </row>
    <row r="438" customFormat="false" ht="15.75" hidden="false" customHeight="true" outlineLevel="0" collapsed="false">
      <c r="A438" s="12"/>
      <c r="B438" s="12"/>
      <c r="C438" s="12"/>
    </row>
    <row r="439" customFormat="false" ht="15.75" hidden="false" customHeight="true" outlineLevel="0" collapsed="false">
      <c r="A439" s="12"/>
      <c r="B439" s="12"/>
      <c r="C439" s="12"/>
    </row>
    <row r="440" customFormat="false" ht="15.75" hidden="false" customHeight="true" outlineLevel="0" collapsed="false">
      <c r="A440" s="12"/>
      <c r="B440" s="12"/>
      <c r="C440" s="12"/>
    </row>
    <row r="441" customFormat="false" ht="15.75" hidden="false" customHeight="true" outlineLevel="0" collapsed="false">
      <c r="A441" s="12"/>
      <c r="B441" s="12"/>
      <c r="C441" s="12"/>
    </row>
    <row r="442" customFormat="false" ht="15.75" hidden="false" customHeight="true" outlineLevel="0" collapsed="false">
      <c r="A442" s="12"/>
      <c r="B442" s="12"/>
      <c r="C442" s="12"/>
    </row>
    <row r="443" customFormat="false" ht="15.75" hidden="false" customHeight="true" outlineLevel="0" collapsed="false">
      <c r="A443" s="12"/>
      <c r="B443" s="12"/>
      <c r="C443" s="12"/>
    </row>
    <row r="444" customFormat="false" ht="15.75" hidden="false" customHeight="true" outlineLevel="0" collapsed="false">
      <c r="A444" s="12"/>
      <c r="B444" s="12"/>
      <c r="C444" s="12"/>
    </row>
    <row r="445" customFormat="false" ht="15.75" hidden="false" customHeight="true" outlineLevel="0" collapsed="false">
      <c r="A445" s="12"/>
      <c r="B445" s="12"/>
      <c r="C445" s="12"/>
    </row>
    <row r="446" customFormat="false" ht="15.75" hidden="false" customHeight="true" outlineLevel="0" collapsed="false">
      <c r="A446" s="12"/>
      <c r="B446" s="12"/>
      <c r="C446" s="12"/>
    </row>
    <row r="447" customFormat="false" ht="15.75" hidden="false" customHeight="true" outlineLevel="0" collapsed="false">
      <c r="A447" s="12"/>
      <c r="B447" s="12"/>
      <c r="C447" s="12"/>
    </row>
    <row r="448" customFormat="false" ht="15.75" hidden="false" customHeight="true" outlineLevel="0" collapsed="false">
      <c r="A448" s="12"/>
      <c r="B448" s="12"/>
      <c r="C448" s="12"/>
    </row>
    <row r="449" customFormat="false" ht="15.75" hidden="false" customHeight="true" outlineLevel="0" collapsed="false">
      <c r="A449" s="12"/>
      <c r="B449" s="12"/>
      <c r="C449" s="12"/>
    </row>
    <row r="450" customFormat="false" ht="15.75" hidden="false" customHeight="true" outlineLevel="0" collapsed="false">
      <c r="A450" s="12"/>
      <c r="B450" s="12"/>
      <c r="C450" s="12"/>
    </row>
    <row r="451" customFormat="false" ht="15.75" hidden="false" customHeight="true" outlineLevel="0" collapsed="false">
      <c r="A451" s="12"/>
      <c r="B451" s="12"/>
      <c r="C451" s="12"/>
    </row>
    <row r="452" customFormat="false" ht="15.75" hidden="false" customHeight="true" outlineLevel="0" collapsed="false">
      <c r="A452" s="12"/>
      <c r="B452" s="12"/>
      <c r="C452" s="12"/>
    </row>
    <row r="453" customFormat="false" ht="15.75" hidden="false" customHeight="true" outlineLevel="0" collapsed="false">
      <c r="A453" s="12"/>
      <c r="B453" s="12"/>
      <c r="C453" s="12"/>
    </row>
    <row r="454" customFormat="false" ht="15.75" hidden="false" customHeight="true" outlineLevel="0" collapsed="false">
      <c r="A454" s="12"/>
      <c r="B454" s="12"/>
      <c r="C454" s="12"/>
    </row>
    <row r="455" customFormat="false" ht="15.75" hidden="false" customHeight="true" outlineLevel="0" collapsed="false">
      <c r="A455" s="12"/>
      <c r="B455" s="12"/>
      <c r="C455" s="12"/>
    </row>
    <row r="456" customFormat="false" ht="15.75" hidden="false" customHeight="true" outlineLevel="0" collapsed="false">
      <c r="A456" s="12"/>
      <c r="B456" s="12"/>
      <c r="C456" s="12"/>
    </row>
    <row r="457" customFormat="false" ht="15.75" hidden="false" customHeight="true" outlineLevel="0" collapsed="false">
      <c r="A457" s="12"/>
      <c r="B457" s="12"/>
      <c r="C457" s="12"/>
    </row>
    <row r="458" customFormat="false" ht="15.75" hidden="false" customHeight="true" outlineLevel="0" collapsed="false">
      <c r="A458" s="12"/>
      <c r="B458" s="12"/>
      <c r="C458" s="12"/>
    </row>
    <row r="459" customFormat="false" ht="15.75" hidden="false" customHeight="true" outlineLevel="0" collapsed="false">
      <c r="A459" s="12"/>
      <c r="B459" s="12"/>
      <c r="C459" s="12"/>
    </row>
    <row r="460" customFormat="false" ht="15.75" hidden="false" customHeight="true" outlineLevel="0" collapsed="false">
      <c r="A460" s="12"/>
      <c r="B460" s="12"/>
      <c r="C460" s="12"/>
    </row>
    <row r="461" customFormat="false" ht="15.75" hidden="false" customHeight="true" outlineLevel="0" collapsed="false">
      <c r="A461" s="12"/>
      <c r="B461" s="12"/>
      <c r="C461" s="12"/>
    </row>
    <row r="462" customFormat="false" ht="15.75" hidden="false" customHeight="true" outlineLevel="0" collapsed="false">
      <c r="A462" s="12"/>
      <c r="B462" s="12"/>
      <c r="C462" s="12"/>
    </row>
    <row r="463" customFormat="false" ht="15.75" hidden="false" customHeight="true" outlineLevel="0" collapsed="false">
      <c r="A463" s="12"/>
      <c r="B463" s="12"/>
      <c r="C463" s="12"/>
    </row>
    <row r="464" customFormat="false" ht="15.75" hidden="false" customHeight="true" outlineLevel="0" collapsed="false">
      <c r="A464" s="12"/>
      <c r="B464" s="12"/>
      <c r="C464" s="12"/>
    </row>
    <row r="465" customFormat="false" ht="15.75" hidden="false" customHeight="true" outlineLevel="0" collapsed="false">
      <c r="A465" s="12"/>
      <c r="B465" s="12"/>
      <c r="C465" s="12"/>
    </row>
    <row r="466" customFormat="false" ht="15.75" hidden="false" customHeight="true" outlineLevel="0" collapsed="false">
      <c r="A466" s="12"/>
      <c r="B466" s="12"/>
      <c r="C466" s="12"/>
    </row>
    <row r="467" customFormat="false" ht="15.75" hidden="false" customHeight="true" outlineLevel="0" collapsed="false">
      <c r="A467" s="12"/>
      <c r="B467" s="12"/>
      <c r="C467" s="12"/>
    </row>
    <row r="468" customFormat="false" ht="15.75" hidden="false" customHeight="true" outlineLevel="0" collapsed="false">
      <c r="A468" s="12"/>
      <c r="B468" s="12"/>
      <c r="C468" s="12"/>
    </row>
    <row r="469" customFormat="false" ht="15.75" hidden="false" customHeight="true" outlineLevel="0" collapsed="false">
      <c r="A469" s="12"/>
      <c r="B469" s="12"/>
      <c r="C469" s="12"/>
    </row>
    <row r="470" customFormat="false" ht="15.75" hidden="false" customHeight="true" outlineLevel="0" collapsed="false">
      <c r="A470" s="12"/>
      <c r="B470" s="12"/>
      <c r="C470" s="12"/>
    </row>
    <row r="471" customFormat="false" ht="15.75" hidden="false" customHeight="true" outlineLevel="0" collapsed="false">
      <c r="A471" s="12"/>
      <c r="B471" s="12"/>
      <c r="C471" s="12"/>
    </row>
    <row r="472" customFormat="false" ht="15.75" hidden="false" customHeight="true" outlineLevel="0" collapsed="false">
      <c r="A472" s="12"/>
      <c r="B472" s="12"/>
      <c r="C472" s="12"/>
    </row>
    <row r="473" customFormat="false" ht="15.75" hidden="false" customHeight="true" outlineLevel="0" collapsed="false">
      <c r="A473" s="12"/>
      <c r="B473" s="12"/>
      <c r="C473" s="12"/>
    </row>
    <row r="474" customFormat="false" ht="15.75" hidden="false" customHeight="true" outlineLevel="0" collapsed="false">
      <c r="A474" s="12"/>
      <c r="B474" s="12"/>
      <c r="C474" s="12"/>
    </row>
    <row r="475" customFormat="false" ht="15.75" hidden="false" customHeight="true" outlineLevel="0" collapsed="false">
      <c r="A475" s="12"/>
      <c r="B475" s="12"/>
      <c r="C475" s="12"/>
    </row>
    <row r="476" customFormat="false" ht="15.75" hidden="false" customHeight="true" outlineLevel="0" collapsed="false">
      <c r="A476" s="12"/>
      <c r="B476" s="12"/>
      <c r="C476" s="12"/>
    </row>
    <row r="477" customFormat="false" ht="15.75" hidden="false" customHeight="true" outlineLevel="0" collapsed="false">
      <c r="A477" s="12"/>
      <c r="B477" s="12"/>
      <c r="C477" s="12"/>
    </row>
    <row r="478" customFormat="false" ht="15.75" hidden="false" customHeight="true" outlineLevel="0" collapsed="false">
      <c r="A478" s="12"/>
      <c r="B478" s="12"/>
      <c r="C478" s="12"/>
    </row>
    <row r="479" customFormat="false" ht="15.75" hidden="false" customHeight="true" outlineLevel="0" collapsed="false">
      <c r="A479" s="12"/>
      <c r="B479" s="12"/>
      <c r="C479" s="12"/>
    </row>
    <row r="480" customFormat="false" ht="15.75" hidden="false" customHeight="true" outlineLevel="0" collapsed="false">
      <c r="A480" s="12"/>
      <c r="B480" s="12"/>
      <c r="C480" s="12"/>
    </row>
    <row r="481" customFormat="false" ht="15.75" hidden="false" customHeight="true" outlineLevel="0" collapsed="false">
      <c r="A481" s="12"/>
      <c r="B481" s="12"/>
      <c r="C481" s="12"/>
    </row>
    <row r="482" customFormat="false" ht="15.75" hidden="false" customHeight="true" outlineLevel="0" collapsed="false">
      <c r="A482" s="12"/>
      <c r="B482" s="12"/>
      <c r="C482" s="12"/>
    </row>
    <row r="483" customFormat="false" ht="15.75" hidden="false" customHeight="true" outlineLevel="0" collapsed="false">
      <c r="A483" s="12"/>
      <c r="B483" s="12"/>
      <c r="C483" s="12"/>
    </row>
    <row r="484" customFormat="false" ht="15.75" hidden="false" customHeight="true" outlineLevel="0" collapsed="false">
      <c r="A484" s="12"/>
      <c r="B484" s="12"/>
      <c r="C484" s="12"/>
    </row>
    <row r="485" customFormat="false" ht="15.75" hidden="false" customHeight="true" outlineLevel="0" collapsed="false">
      <c r="A485" s="12"/>
      <c r="B485" s="12"/>
      <c r="C485" s="12"/>
    </row>
    <row r="486" customFormat="false" ht="15.75" hidden="false" customHeight="true" outlineLevel="0" collapsed="false">
      <c r="A486" s="12"/>
      <c r="B486" s="12"/>
      <c r="C486" s="12"/>
    </row>
    <row r="487" customFormat="false" ht="15.75" hidden="false" customHeight="true" outlineLevel="0" collapsed="false">
      <c r="A487" s="12"/>
      <c r="B487" s="12"/>
      <c r="C487" s="12"/>
    </row>
    <row r="488" customFormat="false" ht="15.75" hidden="false" customHeight="true" outlineLevel="0" collapsed="false">
      <c r="A488" s="12"/>
      <c r="B488" s="12"/>
      <c r="C488" s="12"/>
    </row>
    <row r="489" customFormat="false" ht="15.75" hidden="false" customHeight="true" outlineLevel="0" collapsed="false">
      <c r="A489" s="12"/>
      <c r="B489" s="12"/>
      <c r="C489" s="12"/>
    </row>
    <row r="490" customFormat="false" ht="15.75" hidden="false" customHeight="true" outlineLevel="0" collapsed="false">
      <c r="A490" s="12"/>
      <c r="B490" s="12"/>
      <c r="C490" s="12"/>
    </row>
    <row r="491" customFormat="false" ht="15.75" hidden="false" customHeight="true" outlineLevel="0" collapsed="false">
      <c r="A491" s="12"/>
      <c r="B491" s="12"/>
      <c r="C491" s="12"/>
    </row>
    <row r="492" customFormat="false" ht="15.75" hidden="false" customHeight="true" outlineLevel="0" collapsed="false">
      <c r="A492" s="12"/>
      <c r="B492" s="12"/>
      <c r="C492" s="12"/>
    </row>
    <row r="493" customFormat="false" ht="15.75" hidden="false" customHeight="true" outlineLevel="0" collapsed="false">
      <c r="A493" s="12"/>
      <c r="B493" s="12"/>
      <c r="C493" s="12"/>
    </row>
    <row r="494" customFormat="false" ht="15.75" hidden="false" customHeight="true" outlineLevel="0" collapsed="false">
      <c r="A494" s="12"/>
      <c r="B494" s="12"/>
      <c r="C494" s="12"/>
    </row>
    <row r="495" customFormat="false" ht="15.75" hidden="false" customHeight="true" outlineLevel="0" collapsed="false">
      <c r="A495" s="12"/>
      <c r="B495" s="12"/>
      <c r="C495" s="12"/>
    </row>
    <row r="496" customFormat="false" ht="15.75" hidden="false" customHeight="true" outlineLevel="0" collapsed="false">
      <c r="A496" s="12"/>
      <c r="B496" s="12"/>
      <c r="C496" s="12"/>
    </row>
    <row r="497" customFormat="false" ht="15.75" hidden="false" customHeight="true" outlineLevel="0" collapsed="false">
      <c r="A497" s="12"/>
      <c r="B497" s="12"/>
      <c r="C497" s="12"/>
    </row>
    <row r="498" customFormat="false" ht="15.75" hidden="false" customHeight="true" outlineLevel="0" collapsed="false">
      <c r="A498" s="12"/>
      <c r="B498" s="12"/>
      <c r="C498" s="12"/>
    </row>
    <row r="499" customFormat="false" ht="15.75" hidden="false" customHeight="true" outlineLevel="0" collapsed="false">
      <c r="A499" s="12"/>
      <c r="B499" s="12"/>
      <c r="C499" s="12"/>
    </row>
    <row r="500" customFormat="false" ht="15.75" hidden="false" customHeight="true" outlineLevel="0" collapsed="false">
      <c r="A500" s="12"/>
      <c r="B500" s="12"/>
      <c r="C500" s="12"/>
    </row>
    <row r="501" customFormat="false" ht="15.75" hidden="false" customHeight="true" outlineLevel="0" collapsed="false">
      <c r="A501" s="12"/>
      <c r="B501" s="12"/>
      <c r="C501" s="12"/>
    </row>
    <row r="502" customFormat="false" ht="15.75" hidden="false" customHeight="true" outlineLevel="0" collapsed="false">
      <c r="A502" s="12"/>
      <c r="B502" s="12"/>
      <c r="C502" s="12"/>
    </row>
    <row r="503" customFormat="false" ht="15.75" hidden="false" customHeight="true" outlineLevel="0" collapsed="false">
      <c r="A503" s="12"/>
      <c r="B503" s="12"/>
      <c r="C503" s="12"/>
    </row>
    <row r="504" customFormat="false" ht="15.75" hidden="false" customHeight="true" outlineLevel="0" collapsed="false">
      <c r="A504" s="12"/>
      <c r="B504" s="12"/>
      <c r="C504" s="12"/>
    </row>
    <row r="505" customFormat="false" ht="15.75" hidden="false" customHeight="true" outlineLevel="0" collapsed="false">
      <c r="A505" s="12"/>
      <c r="B505" s="12"/>
      <c r="C505" s="12"/>
    </row>
    <row r="506" customFormat="false" ht="15.75" hidden="false" customHeight="true" outlineLevel="0" collapsed="false">
      <c r="A506" s="12"/>
      <c r="B506" s="12"/>
      <c r="C506" s="12"/>
    </row>
    <row r="507" customFormat="false" ht="15.75" hidden="false" customHeight="true" outlineLevel="0" collapsed="false">
      <c r="A507" s="12"/>
      <c r="B507" s="12"/>
      <c r="C507" s="12"/>
    </row>
    <row r="508" customFormat="false" ht="15.75" hidden="false" customHeight="true" outlineLevel="0" collapsed="false">
      <c r="A508" s="12"/>
      <c r="B508" s="12"/>
      <c r="C508" s="12"/>
    </row>
    <row r="509" customFormat="false" ht="15.75" hidden="false" customHeight="true" outlineLevel="0" collapsed="false">
      <c r="A509" s="12"/>
      <c r="B509" s="12"/>
      <c r="C509" s="12"/>
    </row>
    <row r="510" customFormat="false" ht="15.75" hidden="false" customHeight="true" outlineLevel="0" collapsed="false">
      <c r="A510" s="12"/>
      <c r="B510" s="12"/>
      <c r="C510" s="12"/>
    </row>
    <row r="511" customFormat="false" ht="15.75" hidden="false" customHeight="true" outlineLevel="0" collapsed="false">
      <c r="A511" s="12"/>
      <c r="B511" s="12"/>
      <c r="C511" s="12"/>
    </row>
    <row r="512" customFormat="false" ht="15.75" hidden="false" customHeight="true" outlineLevel="0" collapsed="false">
      <c r="A512" s="12"/>
      <c r="B512" s="12"/>
      <c r="C512" s="12"/>
    </row>
    <row r="513" customFormat="false" ht="15.75" hidden="false" customHeight="true" outlineLevel="0" collapsed="false">
      <c r="A513" s="12"/>
      <c r="B513" s="12"/>
      <c r="C513" s="12"/>
    </row>
    <row r="514" customFormat="false" ht="15.75" hidden="false" customHeight="true" outlineLevel="0" collapsed="false">
      <c r="A514" s="12"/>
      <c r="B514" s="12"/>
      <c r="C514" s="12"/>
    </row>
    <row r="515" customFormat="false" ht="15.75" hidden="false" customHeight="true" outlineLevel="0" collapsed="false">
      <c r="A515" s="12"/>
      <c r="B515" s="12"/>
      <c r="C515" s="12"/>
    </row>
    <row r="516" customFormat="false" ht="15.75" hidden="false" customHeight="true" outlineLevel="0" collapsed="false">
      <c r="A516" s="12"/>
      <c r="B516" s="12"/>
      <c r="C516" s="12"/>
    </row>
    <row r="517" customFormat="false" ht="15.75" hidden="false" customHeight="true" outlineLevel="0" collapsed="false">
      <c r="A517" s="12"/>
      <c r="B517" s="12"/>
      <c r="C517" s="12"/>
    </row>
    <row r="518" customFormat="false" ht="15.75" hidden="false" customHeight="true" outlineLevel="0" collapsed="false">
      <c r="A518" s="12"/>
      <c r="B518" s="12"/>
      <c r="C518" s="12"/>
    </row>
    <row r="519" customFormat="false" ht="15.75" hidden="false" customHeight="true" outlineLevel="0" collapsed="false">
      <c r="A519" s="12"/>
      <c r="B519" s="12"/>
      <c r="C519" s="12"/>
    </row>
    <row r="520" customFormat="false" ht="15.75" hidden="false" customHeight="true" outlineLevel="0" collapsed="false">
      <c r="A520" s="12"/>
      <c r="B520" s="12"/>
      <c r="C520" s="12"/>
    </row>
    <row r="521" customFormat="false" ht="15.75" hidden="false" customHeight="true" outlineLevel="0" collapsed="false">
      <c r="A521" s="12"/>
      <c r="B521" s="12"/>
      <c r="C521" s="12"/>
    </row>
    <row r="522" customFormat="false" ht="15.75" hidden="false" customHeight="true" outlineLevel="0" collapsed="false">
      <c r="A522" s="12"/>
      <c r="B522" s="12"/>
      <c r="C522" s="12"/>
    </row>
    <row r="523" customFormat="false" ht="15.75" hidden="false" customHeight="true" outlineLevel="0" collapsed="false">
      <c r="A523" s="12"/>
      <c r="B523" s="12"/>
      <c r="C523" s="12"/>
    </row>
    <row r="524" customFormat="false" ht="15.75" hidden="false" customHeight="true" outlineLevel="0" collapsed="false">
      <c r="A524" s="12"/>
      <c r="B524" s="12"/>
      <c r="C524" s="12"/>
    </row>
    <row r="525" customFormat="false" ht="15.75" hidden="false" customHeight="true" outlineLevel="0" collapsed="false">
      <c r="A525" s="12"/>
      <c r="B525" s="12"/>
      <c r="C525" s="12"/>
    </row>
    <row r="526" customFormat="false" ht="15.75" hidden="false" customHeight="true" outlineLevel="0" collapsed="false">
      <c r="A526" s="12"/>
      <c r="B526" s="12"/>
      <c r="C526" s="12"/>
    </row>
    <row r="527" customFormat="false" ht="15.75" hidden="false" customHeight="true" outlineLevel="0" collapsed="false">
      <c r="A527" s="12"/>
      <c r="B527" s="12"/>
      <c r="C527" s="12"/>
    </row>
    <row r="528" customFormat="false" ht="15.75" hidden="false" customHeight="true" outlineLevel="0" collapsed="false">
      <c r="A528" s="12"/>
      <c r="B528" s="12"/>
      <c r="C528" s="12"/>
    </row>
    <row r="529" customFormat="false" ht="15.75" hidden="false" customHeight="true" outlineLevel="0" collapsed="false">
      <c r="A529" s="12"/>
      <c r="B529" s="12"/>
      <c r="C529" s="12"/>
    </row>
    <row r="530" customFormat="false" ht="15.75" hidden="false" customHeight="true" outlineLevel="0" collapsed="false">
      <c r="A530" s="12"/>
      <c r="B530" s="12"/>
      <c r="C530" s="12"/>
    </row>
    <row r="531" customFormat="false" ht="15.75" hidden="false" customHeight="true" outlineLevel="0" collapsed="false">
      <c r="A531" s="12"/>
      <c r="B531" s="12"/>
      <c r="C531" s="12"/>
    </row>
    <row r="532" customFormat="false" ht="15.75" hidden="false" customHeight="true" outlineLevel="0" collapsed="false">
      <c r="A532" s="12"/>
      <c r="B532" s="12"/>
      <c r="C532" s="12"/>
    </row>
    <row r="533" customFormat="false" ht="15.75" hidden="false" customHeight="true" outlineLevel="0" collapsed="false">
      <c r="A533" s="12"/>
      <c r="B533" s="12"/>
      <c r="C533" s="12"/>
    </row>
    <row r="534" customFormat="false" ht="15.75" hidden="false" customHeight="true" outlineLevel="0" collapsed="false">
      <c r="A534" s="12"/>
      <c r="B534" s="12"/>
      <c r="C534" s="12"/>
    </row>
    <row r="535" customFormat="false" ht="15.75" hidden="false" customHeight="true" outlineLevel="0" collapsed="false">
      <c r="A535" s="12"/>
      <c r="B535" s="12"/>
      <c r="C535" s="12"/>
    </row>
    <row r="536" customFormat="false" ht="15.75" hidden="false" customHeight="true" outlineLevel="0" collapsed="false">
      <c r="A536" s="12"/>
      <c r="B536" s="12"/>
      <c r="C536" s="12"/>
    </row>
    <row r="537" customFormat="false" ht="15.75" hidden="false" customHeight="true" outlineLevel="0" collapsed="false">
      <c r="A537" s="12"/>
      <c r="B537" s="12"/>
      <c r="C537" s="12"/>
    </row>
    <row r="538" customFormat="false" ht="15.75" hidden="false" customHeight="true" outlineLevel="0" collapsed="false">
      <c r="A538" s="12"/>
      <c r="B538" s="12"/>
      <c r="C538" s="12"/>
    </row>
    <row r="539" customFormat="false" ht="15.75" hidden="false" customHeight="true" outlineLevel="0" collapsed="false">
      <c r="A539" s="12"/>
      <c r="B539" s="12"/>
      <c r="C539" s="12"/>
    </row>
    <row r="540" customFormat="false" ht="15.75" hidden="false" customHeight="true" outlineLevel="0" collapsed="false">
      <c r="A540" s="12"/>
      <c r="B540" s="12"/>
      <c r="C540" s="12"/>
    </row>
    <row r="541" customFormat="false" ht="15.75" hidden="false" customHeight="true" outlineLevel="0" collapsed="false">
      <c r="A541" s="12"/>
      <c r="B541" s="12"/>
      <c r="C541" s="12"/>
    </row>
    <row r="542" customFormat="false" ht="15.75" hidden="false" customHeight="true" outlineLevel="0" collapsed="false">
      <c r="A542" s="12"/>
      <c r="B542" s="12"/>
      <c r="C542" s="12"/>
    </row>
    <row r="543" customFormat="false" ht="15.75" hidden="false" customHeight="true" outlineLevel="0" collapsed="false">
      <c r="A543" s="12"/>
      <c r="B543" s="12"/>
      <c r="C543" s="12"/>
    </row>
    <row r="544" customFormat="false" ht="15.75" hidden="false" customHeight="true" outlineLevel="0" collapsed="false">
      <c r="A544" s="12"/>
      <c r="B544" s="12"/>
      <c r="C544" s="12"/>
    </row>
    <row r="545" customFormat="false" ht="15.75" hidden="false" customHeight="true" outlineLevel="0" collapsed="false">
      <c r="A545" s="12"/>
      <c r="B545" s="12"/>
      <c r="C545" s="12"/>
    </row>
    <row r="546" customFormat="false" ht="15.75" hidden="false" customHeight="true" outlineLevel="0" collapsed="false">
      <c r="A546" s="12"/>
      <c r="B546" s="12"/>
      <c r="C546" s="12"/>
    </row>
    <row r="547" customFormat="false" ht="15.75" hidden="false" customHeight="true" outlineLevel="0" collapsed="false">
      <c r="A547" s="12"/>
      <c r="B547" s="12"/>
      <c r="C547" s="12"/>
    </row>
    <row r="548" customFormat="false" ht="15.75" hidden="false" customHeight="true" outlineLevel="0" collapsed="false">
      <c r="A548" s="12"/>
      <c r="B548" s="12"/>
      <c r="C548" s="12"/>
    </row>
    <row r="549" customFormat="false" ht="15.75" hidden="false" customHeight="true" outlineLevel="0" collapsed="false">
      <c r="A549" s="12"/>
      <c r="B549" s="12"/>
      <c r="C549" s="12"/>
    </row>
    <row r="550" customFormat="false" ht="15.75" hidden="false" customHeight="true" outlineLevel="0" collapsed="false">
      <c r="A550" s="12"/>
      <c r="B550" s="12"/>
      <c r="C550" s="12"/>
    </row>
    <row r="551" customFormat="false" ht="15.75" hidden="false" customHeight="true" outlineLevel="0" collapsed="false">
      <c r="A551" s="12"/>
      <c r="B551" s="12"/>
      <c r="C551" s="12"/>
    </row>
    <row r="552" customFormat="false" ht="15.75" hidden="false" customHeight="true" outlineLevel="0" collapsed="false">
      <c r="A552" s="12"/>
      <c r="B552" s="12"/>
      <c r="C552" s="12"/>
    </row>
    <row r="553" customFormat="false" ht="15.75" hidden="false" customHeight="true" outlineLevel="0" collapsed="false">
      <c r="A553" s="12"/>
      <c r="B553" s="12"/>
      <c r="C553" s="12"/>
    </row>
    <row r="554" customFormat="false" ht="15.75" hidden="false" customHeight="true" outlineLevel="0" collapsed="false">
      <c r="A554" s="12"/>
      <c r="B554" s="12"/>
      <c r="C554" s="12"/>
    </row>
    <row r="555" customFormat="false" ht="15.75" hidden="false" customHeight="true" outlineLevel="0" collapsed="false">
      <c r="A555" s="12"/>
      <c r="B555" s="12"/>
      <c r="C555" s="12"/>
    </row>
    <row r="556" customFormat="false" ht="15.75" hidden="false" customHeight="true" outlineLevel="0" collapsed="false">
      <c r="A556" s="12"/>
      <c r="B556" s="12"/>
      <c r="C556" s="12"/>
    </row>
    <row r="557" customFormat="false" ht="15.75" hidden="false" customHeight="true" outlineLevel="0" collapsed="false">
      <c r="A557" s="12"/>
      <c r="B557" s="12"/>
      <c r="C557" s="12"/>
    </row>
    <row r="558" customFormat="false" ht="15.75" hidden="false" customHeight="true" outlineLevel="0" collapsed="false">
      <c r="A558" s="12"/>
      <c r="B558" s="12"/>
      <c r="C558" s="12"/>
    </row>
    <row r="559" customFormat="false" ht="15.75" hidden="false" customHeight="true" outlineLevel="0" collapsed="false">
      <c r="A559" s="12"/>
      <c r="B559" s="12"/>
      <c r="C559" s="12"/>
    </row>
    <row r="560" customFormat="false" ht="15.75" hidden="false" customHeight="true" outlineLevel="0" collapsed="false">
      <c r="A560" s="12"/>
      <c r="B560" s="12"/>
      <c r="C560" s="12"/>
    </row>
    <row r="561" customFormat="false" ht="15.75" hidden="false" customHeight="true" outlineLevel="0" collapsed="false">
      <c r="A561" s="12"/>
      <c r="B561" s="12"/>
      <c r="C561" s="12"/>
    </row>
    <row r="562" customFormat="false" ht="15.75" hidden="false" customHeight="true" outlineLevel="0" collapsed="false">
      <c r="A562" s="12"/>
      <c r="B562" s="12"/>
      <c r="C562" s="12"/>
    </row>
    <row r="563" customFormat="false" ht="15.75" hidden="false" customHeight="true" outlineLevel="0" collapsed="false">
      <c r="A563" s="12"/>
      <c r="B563" s="12"/>
      <c r="C563" s="12"/>
    </row>
    <row r="564" customFormat="false" ht="15.75" hidden="false" customHeight="true" outlineLevel="0" collapsed="false">
      <c r="A564" s="12"/>
      <c r="B564" s="12"/>
      <c r="C564" s="12"/>
    </row>
    <row r="565" customFormat="false" ht="15.75" hidden="false" customHeight="true" outlineLevel="0" collapsed="false">
      <c r="A565" s="12"/>
      <c r="B565" s="12"/>
      <c r="C565" s="12"/>
    </row>
    <row r="566" customFormat="false" ht="15.75" hidden="false" customHeight="true" outlineLevel="0" collapsed="false">
      <c r="A566" s="12"/>
      <c r="B566" s="12"/>
      <c r="C566" s="12"/>
    </row>
    <row r="567" customFormat="false" ht="15.75" hidden="false" customHeight="true" outlineLevel="0" collapsed="false">
      <c r="A567" s="12"/>
      <c r="B567" s="12"/>
      <c r="C567" s="12"/>
    </row>
    <row r="568" customFormat="false" ht="15.75" hidden="false" customHeight="true" outlineLevel="0" collapsed="false">
      <c r="A568" s="12"/>
      <c r="B568" s="12"/>
      <c r="C568" s="12"/>
    </row>
    <row r="569" customFormat="false" ht="15.75" hidden="false" customHeight="true" outlineLevel="0" collapsed="false">
      <c r="A569" s="12"/>
      <c r="B569" s="12"/>
      <c r="C569" s="12"/>
    </row>
    <row r="570" customFormat="false" ht="15.75" hidden="false" customHeight="true" outlineLevel="0" collapsed="false">
      <c r="A570" s="12"/>
      <c r="B570" s="12"/>
      <c r="C570" s="12"/>
    </row>
    <row r="571" customFormat="false" ht="15.75" hidden="false" customHeight="true" outlineLevel="0" collapsed="false">
      <c r="A571" s="12"/>
      <c r="B571" s="12"/>
      <c r="C571" s="12"/>
    </row>
    <row r="572" customFormat="false" ht="15.75" hidden="false" customHeight="true" outlineLevel="0" collapsed="false">
      <c r="A572" s="12"/>
      <c r="B572" s="12"/>
      <c r="C572" s="12"/>
    </row>
    <row r="573" customFormat="false" ht="15.75" hidden="false" customHeight="true" outlineLevel="0" collapsed="false">
      <c r="A573" s="12"/>
      <c r="B573" s="12"/>
      <c r="C573" s="12"/>
    </row>
    <row r="574" customFormat="false" ht="15.75" hidden="false" customHeight="true" outlineLevel="0" collapsed="false">
      <c r="A574" s="12"/>
      <c r="B574" s="12"/>
      <c r="C574" s="12"/>
    </row>
    <row r="575" customFormat="false" ht="15.75" hidden="false" customHeight="true" outlineLevel="0" collapsed="false">
      <c r="A575" s="12"/>
      <c r="B575" s="12"/>
      <c r="C575" s="12"/>
    </row>
    <row r="576" customFormat="false" ht="15.75" hidden="false" customHeight="true" outlineLevel="0" collapsed="false">
      <c r="A576" s="12"/>
      <c r="B576" s="12"/>
      <c r="C576" s="12"/>
    </row>
    <row r="577" customFormat="false" ht="15.75" hidden="false" customHeight="true" outlineLevel="0" collapsed="false">
      <c r="A577" s="12"/>
      <c r="B577" s="12"/>
      <c r="C577" s="12"/>
    </row>
    <row r="578" customFormat="false" ht="15.75" hidden="false" customHeight="true" outlineLevel="0" collapsed="false">
      <c r="A578" s="12"/>
      <c r="B578" s="12"/>
      <c r="C578" s="12"/>
    </row>
    <row r="579" customFormat="false" ht="15.75" hidden="false" customHeight="true" outlineLevel="0" collapsed="false">
      <c r="A579" s="12"/>
      <c r="B579" s="12"/>
      <c r="C579" s="12"/>
    </row>
    <row r="580" customFormat="false" ht="15.75" hidden="false" customHeight="true" outlineLevel="0" collapsed="false">
      <c r="A580" s="12"/>
      <c r="B580" s="12"/>
      <c r="C580" s="12"/>
    </row>
    <row r="581" customFormat="false" ht="15.75" hidden="false" customHeight="true" outlineLevel="0" collapsed="false">
      <c r="A581" s="12"/>
      <c r="B581" s="12"/>
      <c r="C581" s="12"/>
    </row>
    <row r="582" customFormat="false" ht="15.75" hidden="false" customHeight="true" outlineLevel="0" collapsed="false">
      <c r="A582" s="12"/>
      <c r="B582" s="12"/>
      <c r="C582" s="12"/>
    </row>
    <row r="583" customFormat="false" ht="15.75" hidden="false" customHeight="true" outlineLevel="0" collapsed="false">
      <c r="A583" s="12"/>
      <c r="B583" s="12"/>
      <c r="C583" s="12"/>
    </row>
    <row r="584" customFormat="false" ht="15.75" hidden="false" customHeight="true" outlineLevel="0" collapsed="false">
      <c r="A584" s="12"/>
      <c r="B584" s="12"/>
      <c r="C584" s="12"/>
    </row>
    <row r="585" customFormat="false" ht="15.75" hidden="false" customHeight="true" outlineLevel="0" collapsed="false">
      <c r="A585" s="12"/>
      <c r="B585" s="12"/>
      <c r="C585" s="12"/>
    </row>
    <row r="586" customFormat="false" ht="15.75" hidden="false" customHeight="true" outlineLevel="0" collapsed="false">
      <c r="A586" s="12"/>
      <c r="B586" s="12"/>
      <c r="C586" s="12"/>
    </row>
    <row r="587" customFormat="false" ht="15.75" hidden="false" customHeight="true" outlineLevel="0" collapsed="false">
      <c r="A587" s="12"/>
      <c r="B587" s="12"/>
      <c r="C587" s="12"/>
    </row>
    <row r="588" customFormat="false" ht="15.75" hidden="false" customHeight="true" outlineLevel="0" collapsed="false">
      <c r="A588" s="12"/>
      <c r="B588" s="12"/>
      <c r="C588" s="12"/>
    </row>
    <row r="589" customFormat="false" ht="15.75" hidden="false" customHeight="true" outlineLevel="0" collapsed="false">
      <c r="A589" s="12"/>
      <c r="B589" s="12"/>
      <c r="C589" s="12"/>
    </row>
    <row r="590" customFormat="false" ht="15.75" hidden="false" customHeight="true" outlineLevel="0" collapsed="false">
      <c r="A590" s="12"/>
      <c r="B590" s="12"/>
      <c r="C590" s="12"/>
    </row>
    <row r="591" customFormat="false" ht="15.75" hidden="false" customHeight="true" outlineLevel="0" collapsed="false">
      <c r="A591" s="12"/>
      <c r="B591" s="12"/>
      <c r="C591" s="12"/>
    </row>
    <row r="592" customFormat="false" ht="15.75" hidden="false" customHeight="true" outlineLevel="0" collapsed="false">
      <c r="A592" s="12"/>
      <c r="B592" s="12"/>
      <c r="C592" s="12"/>
    </row>
    <row r="593" customFormat="false" ht="15.75" hidden="false" customHeight="true" outlineLevel="0" collapsed="false">
      <c r="A593" s="12"/>
      <c r="B593" s="12"/>
      <c r="C593" s="12"/>
    </row>
    <row r="594" customFormat="false" ht="15.75" hidden="false" customHeight="true" outlineLevel="0" collapsed="false">
      <c r="A594" s="12"/>
      <c r="B594" s="12"/>
      <c r="C594" s="12"/>
    </row>
    <row r="595" customFormat="false" ht="15.75" hidden="false" customHeight="true" outlineLevel="0" collapsed="false">
      <c r="A595" s="12"/>
      <c r="B595" s="12"/>
      <c r="C595" s="12"/>
    </row>
    <row r="596" customFormat="false" ht="15.75" hidden="false" customHeight="true" outlineLevel="0" collapsed="false">
      <c r="A596" s="12"/>
      <c r="B596" s="12"/>
      <c r="C596" s="12"/>
    </row>
    <row r="597" customFormat="false" ht="15.75" hidden="false" customHeight="true" outlineLevel="0" collapsed="false">
      <c r="A597" s="12"/>
      <c r="B597" s="12"/>
      <c r="C597" s="12"/>
    </row>
    <row r="598" customFormat="false" ht="15.75" hidden="false" customHeight="true" outlineLevel="0" collapsed="false">
      <c r="A598" s="12"/>
      <c r="B598" s="12"/>
      <c r="C598" s="12"/>
    </row>
    <row r="599" customFormat="false" ht="15.75" hidden="false" customHeight="true" outlineLevel="0" collapsed="false">
      <c r="A599" s="12"/>
      <c r="B599" s="12"/>
      <c r="C599" s="12"/>
    </row>
    <row r="600" customFormat="false" ht="15.75" hidden="false" customHeight="true" outlineLevel="0" collapsed="false">
      <c r="A600" s="12"/>
      <c r="B600" s="12"/>
      <c r="C600" s="12"/>
    </row>
    <row r="601" customFormat="false" ht="15.75" hidden="false" customHeight="true" outlineLevel="0" collapsed="false">
      <c r="A601" s="12"/>
      <c r="B601" s="12"/>
      <c r="C601" s="12"/>
    </row>
    <row r="602" customFormat="false" ht="15.75" hidden="false" customHeight="true" outlineLevel="0" collapsed="false">
      <c r="A602" s="12"/>
      <c r="B602" s="12"/>
      <c r="C602" s="12"/>
    </row>
    <row r="603" customFormat="false" ht="15.75" hidden="false" customHeight="true" outlineLevel="0" collapsed="false">
      <c r="A603" s="12"/>
      <c r="B603" s="12"/>
      <c r="C603" s="12"/>
    </row>
    <row r="604" customFormat="false" ht="15.75" hidden="false" customHeight="true" outlineLevel="0" collapsed="false">
      <c r="A604" s="12"/>
      <c r="B604" s="12"/>
      <c r="C604" s="12"/>
    </row>
    <row r="605" customFormat="false" ht="15.75" hidden="false" customHeight="true" outlineLevel="0" collapsed="false">
      <c r="A605" s="12"/>
      <c r="B605" s="12"/>
      <c r="C605" s="12"/>
    </row>
    <row r="606" customFormat="false" ht="15.75" hidden="false" customHeight="true" outlineLevel="0" collapsed="false">
      <c r="A606" s="12"/>
      <c r="B606" s="12"/>
      <c r="C606" s="12"/>
    </row>
    <row r="607" customFormat="false" ht="15.75" hidden="false" customHeight="true" outlineLevel="0" collapsed="false">
      <c r="A607" s="12"/>
      <c r="B607" s="12"/>
      <c r="C607" s="12"/>
    </row>
    <row r="608" customFormat="false" ht="15.75" hidden="false" customHeight="true" outlineLevel="0" collapsed="false">
      <c r="A608" s="12"/>
      <c r="B608" s="12"/>
      <c r="C608" s="12"/>
    </row>
    <row r="609" customFormat="false" ht="15.75" hidden="false" customHeight="true" outlineLevel="0" collapsed="false">
      <c r="A609" s="12"/>
      <c r="B609" s="12"/>
      <c r="C609" s="12"/>
    </row>
    <row r="610" customFormat="false" ht="15.75" hidden="false" customHeight="true" outlineLevel="0" collapsed="false">
      <c r="A610" s="12"/>
      <c r="B610" s="12"/>
      <c r="C610" s="12"/>
    </row>
    <row r="611" customFormat="false" ht="15.75" hidden="false" customHeight="true" outlineLevel="0" collapsed="false">
      <c r="A611" s="12"/>
      <c r="B611" s="12"/>
      <c r="C611" s="12"/>
    </row>
    <row r="612" customFormat="false" ht="15.75" hidden="false" customHeight="true" outlineLevel="0" collapsed="false">
      <c r="A612" s="12"/>
      <c r="B612" s="12"/>
      <c r="C612" s="12"/>
    </row>
    <row r="613" customFormat="false" ht="15.75" hidden="false" customHeight="true" outlineLevel="0" collapsed="false">
      <c r="A613" s="12"/>
      <c r="B613" s="12"/>
      <c r="C613" s="12"/>
    </row>
    <row r="614" customFormat="false" ht="15.75" hidden="false" customHeight="true" outlineLevel="0" collapsed="false">
      <c r="A614" s="12"/>
      <c r="B614" s="12"/>
      <c r="C614" s="12"/>
    </row>
    <row r="615" customFormat="false" ht="15.75" hidden="false" customHeight="true" outlineLevel="0" collapsed="false">
      <c r="A615" s="12"/>
      <c r="B615" s="12"/>
      <c r="C615" s="12"/>
    </row>
    <row r="616" customFormat="false" ht="15.75" hidden="false" customHeight="true" outlineLevel="0" collapsed="false">
      <c r="A616" s="12"/>
      <c r="B616" s="12"/>
      <c r="C616" s="12"/>
    </row>
    <row r="617" customFormat="false" ht="15.75" hidden="false" customHeight="true" outlineLevel="0" collapsed="false">
      <c r="A617" s="12"/>
      <c r="B617" s="12"/>
      <c r="C617" s="12"/>
    </row>
    <row r="618" customFormat="false" ht="15.75" hidden="false" customHeight="true" outlineLevel="0" collapsed="false">
      <c r="A618" s="12"/>
      <c r="B618" s="12"/>
      <c r="C618" s="12"/>
    </row>
    <row r="619" customFormat="false" ht="15.75" hidden="false" customHeight="true" outlineLevel="0" collapsed="false">
      <c r="A619" s="12"/>
      <c r="B619" s="12"/>
      <c r="C619" s="12"/>
    </row>
    <row r="620" customFormat="false" ht="15.75" hidden="false" customHeight="true" outlineLevel="0" collapsed="false">
      <c r="A620" s="12"/>
      <c r="B620" s="12"/>
      <c r="C620" s="12"/>
    </row>
    <row r="621" customFormat="false" ht="15.75" hidden="false" customHeight="true" outlineLevel="0" collapsed="false">
      <c r="A621" s="12"/>
      <c r="B621" s="12"/>
      <c r="C621" s="12"/>
    </row>
    <row r="622" customFormat="false" ht="15.75" hidden="false" customHeight="true" outlineLevel="0" collapsed="false">
      <c r="A622" s="12"/>
      <c r="B622" s="12"/>
      <c r="C622" s="12"/>
    </row>
    <row r="623" customFormat="false" ht="15.75" hidden="false" customHeight="true" outlineLevel="0" collapsed="false">
      <c r="A623" s="12"/>
      <c r="B623" s="12"/>
      <c r="C623" s="12"/>
    </row>
    <row r="624" customFormat="false" ht="15.75" hidden="false" customHeight="true" outlineLevel="0" collapsed="false">
      <c r="A624" s="12"/>
      <c r="B624" s="12"/>
      <c r="C624" s="12"/>
    </row>
    <row r="625" customFormat="false" ht="15.75" hidden="false" customHeight="true" outlineLevel="0" collapsed="false">
      <c r="A625" s="12"/>
      <c r="B625" s="12"/>
      <c r="C625" s="12"/>
    </row>
    <row r="626" customFormat="false" ht="15.75" hidden="false" customHeight="true" outlineLevel="0" collapsed="false">
      <c r="A626" s="12"/>
      <c r="B626" s="12"/>
      <c r="C626" s="12"/>
    </row>
    <row r="627" customFormat="false" ht="15.75" hidden="false" customHeight="true" outlineLevel="0" collapsed="false">
      <c r="A627" s="12"/>
      <c r="B627" s="12"/>
      <c r="C627" s="12"/>
    </row>
    <row r="628" customFormat="false" ht="15.75" hidden="false" customHeight="true" outlineLevel="0" collapsed="false">
      <c r="A628" s="12"/>
      <c r="B628" s="12"/>
      <c r="C628" s="12"/>
    </row>
    <row r="629" customFormat="false" ht="15.75" hidden="false" customHeight="true" outlineLevel="0" collapsed="false">
      <c r="A629" s="12"/>
      <c r="B629" s="12"/>
      <c r="C629" s="12"/>
    </row>
    <row r="630" customFormat="false" ht="15.75" hidden="false" customHeight="true" outlineLevel="0" collapsed="false">
      <c r="A630" s="12"/>
      <c r="B630" s="12"/>
      <c r="C630" s="12"/>
    </row>
    <row r="631" customFormat="false" ht="15.75" hidden="false" customHeight="true" outlineLevel="0" collapsed="false">
      <c r="A631" s="12"/>
      <c r="B631" s="12"/>
      <c r="C631" s="12"/>
    </row>
    <row r="632" customFormat="false" ht="15.75" hidden="false" customHeight="true" outlineLevel="0" collapsed="false">
      <c r="A632" s="12"/>
      <c r="B632" s="12"/>
      <c r="C632" s="12"/>
    </row>
    <row r="633" customFormat="false" ht="15.75" hidden="false" customHeight="true" outlineLevel="0" collapsed="false">
      <c r="A633" s="12"/>
      <c r="B633" s="12"/>
      <c r="C633" s="12"/>
    </row>
    <row r="634" customFormat="false" ht="15.75" hidden="false" customHeight="true" outlineLevel="0" collapsed="false">
      <c r="A634" s="12"/>
      <c r="B634" s="12"/>
      <c r="C634" s="12"/>
    </row>
    <row r="635" customFormat="false" ht="15.75" hidden="false" customHeight="true" outlineLevel="0" collapsed="false">
      <c r="A635" s="12"/>
      <c r="B635" s="12"/>
      <c r="C635" s="12"/>
    </row>
    <row r="636" customFormat="false" ht="15.75" hidden="false" customHeight="true" outlineLevel="0" collapsed="false">
      <c r="A636" s="12"/>
      <c r="B636" s="12"/>
      <c r="C636" s="12"/>
    </row>
    <row r="637" customFormat="false" ht="15.75" hidden="false" customHeight="true" outlineLevel="0" collapsed="false">
      <c r="A637" s="12"/>
      <c r="B637" s="12"/>
      <c r="C637" s="12"/>
    </row>
    <row r="638" customFormat="false" ht="15.75" hidden="false" customHeight="true" outlineLevel="0" collapsed="false">
      <c r="A638" s="12"/>
      <c r="B638" s="12"/>
      <c r="C638" s="12"/>
    </row>
    <row r="639" customFormat="false" ht="15.75" hidden="false" customHeight="true" outlineLevel="0" collapsed="false">
      <c r="A639" s="12"/>
      <c r="B639" s="12"/>
      <c r="C639" s="12"/>
    </row>
    <row r="640" customFormat="false" ht="15.75" hidden="false" customHeight="true" outlineLevel="0" collapsed="false">
      <c r="A640" s="12"/>
      <c r="B640" s="12"/>
      <c r="C640" s="12"/>
    </row>
    <row r="641" customFormat="false" ht="15.75" hidden="false" customHeight="true" outlineLevel="0" collapsed="false">
      <c r="A641" s="12"/>
      <c r="B641" s="12"/>
      <c r="C641" s="12"/>
    </row>
    <row r="642" customFormat="false" ht="15.75" hidden="false" customHeight="true" outlineLevel="0" collapsed="false">
      <c r="A642" s="12"/>
      <c r="B642" s="12"/>
      <c r="C642" s="12"/>
    </row>
    <row r="643" customFormat="false" ht="15.75" hidden="false" customHeight="true" outlineLevel="0" collapsed="false">
      <c r="A643" s="12"/>
      <c r="B643" s="12"/>
      <c r="C643" s="12"/>
    </row>
    <row r="644" customFormat="false" ht="15.75" hidden="false" customHeight="true" outlineLevel="0" collapsed="false">
      <c r="A644" s="12"/>
      <c r="B644" s="12"/>
      <c r="C644" s="12"/>
    </row>
    <row r="645" customFormat="false" ht="15.75" hidden="false" customHeight="true" outlineLevel="0" collapsed="false">
      <c r="A645" s="12"/>
      <c r="B645" s="12"/>
      <c r="C645" s="12"/>
    </row>
    <row r="646" customFormat="false" ht="15.75" hidden="false" customHeight="true" outlineLevel="0" collapsed="false">
      <c r="A646" s="12"/>
      <c r="B646" s="12"/>
      <c r="C646" s="12"/>
    </row>
    <row r="647" customFormat="false" ht="15.75" hidden="false" customHeight="true" outlineLevel="0" collapsed="false">
      <c r="A647" s="12"/>
      <c r="B647" s="12"/>
      <c r="C647" s="12"/>
    </row>
    <row r="648" customFormat="false" ht="15.75" hidden="false" customHeight="true" outlineLevel="0" collapsed="false">
      <c r="A648" s="12"/>
      <c r="B648" s="12"/>
      <c r="C648" s="12"/>
    </row>
    <row r="649" customFormat="false" ht="15.75" hidden="false" customHeight="true" outlineLevel="0" collapsed="false">
      <c r="A649" s="12"/>
      <c r="B649" s="12"/>
      <c r="C649" s="12"/>
    </row>
    <row r="650" customFormat="false" ht="15.75" hidden="false" customHeight="true" outlineLevel="0" collapsed="false">
      <c r="A650" s="12"/>
      <c r="B650" s="12"/>
      <c r="C650" s="12"/>
    </row>
    <row r="651" customFormat="false" ht="15.75" hidden="false" customHeight="true" outlineLevel="0" collapsed="false">
      <c r="A651" s="12"/>
      <c r="B651" s="12"/>
      <c r="C651" s="12"/>
    </row>
    <row r="652" customFormat="false" ht="15.75" hidden="false" customHeight="true" outlineLevel="0" collapsed="false">
      <c r="A652" s="12"/>
      <c r="B652" s="12"/>
      <c r="C652" s="12"/>
    </row>
    <row r="653" customFormat="false" ht="15.75" hidden="false" customHeight="true" outlineLevel="0" collapsed="false">
      <c r="A653" s="12"/>
      <c r="B653" s="12"/>
      <c r="C653" s="12"/>
    </row>
    <row r="654" customFormat="false" ht="15.75" hidden="false" customHeight="true" outlineLevel="0" collapsed="false">
      <c r="A654" s="12"/>
      <c r="B654" s="12"/>
      <c r="C654" s="12"/>
    </row>
    <row r="655" customFormat="false" ht="15.75" hidden="false" customHeight="true" outlineLevel="0" collapsed="false">
      <c r="A655" s="12"/>
      <c r="B655" s="12"/>
      <c r="C655" s="12"/>
    </row>
    <row r="656" customFormat="false" ht="15.75" hidden="false" customHeight="true" outlineLevel="0" collapsed="false">
      <c r="A656" s="12"/>
      <c r="B656" s="12"/>
      <c r="C656" s="12"/>
    </row>
    <row r="657" customFormat="false" ht="15.75" hidden="false" customHeight="true" outlineLevel="0" collapsed="false">
      <c r="A657" s="12"/>
      <c r="B657" s="12"/>
      <c r="C657" s="12"/>
    </row>
    <row r="658" customFormat="false" ht="15.75" hidden="false" customHeight="true" outlineLevel="0" collapsed="false">
      <c r="A658" s="12"/>
      <c r="B658" s="12"/>
      <c r="C658" s="12"/>
    </row>
    <row r="659" customFormat="false" ht="15.75" hidden="false" customHeight="true" outlineLevel="0" collapsed="false">
      <c r="A659" s="12"/>
      <c r="B659" s="12"/>
      <c r="C659" s="12"/>
    </row>
    <row r="660" customFormat="false" ht="15.75" hidden="false" customHeight="true" outlineLevel="0" collapsed="false">
      <c r="A660" s="12"/>
      <c r="B660" s="12"/>
      <c r="C660" s="12"/>
    </row>
    <row r="661" customFormat="false" ht="15.75" hidden="false" customHeight="true" outlineLevel="0" collapsed="false">
      <c r="A661" s="12"/>
      <c r="B661" s="12"/>
      <c r="C661" s="12"/>
    </row>
    <row r="662" customFormat="false" ht="15.75" hidden="false" customHeight="true" outlineLevel="0" collapsed="false">
      <c r="A662" s="12"/>
      <c r="B662" s="12"/>
      <c r="C662" s="12"/>
    </row>
    <row r="663" customFormat="false" ht="15.75" hidden="false" customHeight="true" outlineLevel="0" collapsed="false">
      <c r="A663" s="12"/>
      <c r="B663" s="12"/>
      <c r="C663" s="12"/>
    </row>
    <row r="664" customFormat="false" ht="15.75" hidden="false" customHeight="true" outlineLevel="0" collapsed="false">
      <c r="A664" s="12"/>
      <c r="B664" s="12"/>
      <c r="C664" s="12"/>
    </row>
    <row r="665" customFormat="false" ht="15.75" hidden="false" customHeight="true" outlineLevel="0" collapsed="false">
      <c r="A665" s="12"/>
      <c r="B665" s="12"/>
      <c r="C665" s="12"/>
    </row>
    <row r="666" customFormat="false" ht="15.75" hidden="false" customHeight="true" outlineLevel="0" collapsed="false">
      <c r="A666" s="12"/>
      <c r="B666" s="12"/>
      <c r="C666" s="12"/>
    </row>
    <row r="667" customFormat="false" ht="15.75" hidden="false" customHeight="true" outlineLevel="0" collapsed="false">
      <c r="A667" s="12"/>
      <c r="B667" s="12"/>
      <c r="C667" s="12"/>
    </row>
    <row r="668" customFormat="false" ht="15.75" hidden="false" customHeight="true" outlineLevel="0" collapsed="false">
      <c r="A668" s="12"/>
      <c r="B668" s="12"/>
      <c r="C668" s="12"/>
    </row>
    <row r="669" customFormat="false" ht="15.75" hidden="false" customHeight="true" outlineLevel="0" collapsed="false">
      <c r="A669" s="12"/>
      <c r="B669" s="12"/>
      <c r="C669" s="12"/>
    </row>
    <row r="670" customFormat="false" ht="15.75" hidden="false" customHeight="true" outlineLevel="0" collapsed="false">
      <c r="A670" s="12"/>
      <c r="B670" s="12"/>
      <c r="C670" s="12"/>
    </row>
    <row r="671" customFormat="false" ht="15.75" hidden="false" customHeight="true" outlineLevel="0" collapsed="false">
      <c r="A671" s="12"/>
      <c r="B671" s="12"/>
      <c r="C671" s="12"/>
    </row>
    <row r="672" customFormat="false" ht="15.75" hidden="false" customHeight="true" outlineLevel="0" collapsed="false">
      <c r="A672" s="12"/>
      <c r="B672" s="12"/>
      <c r="C672" s="12"/>
    </row>
    <row r="673" customFormat="false" ht="15.75" hidden="false" customHeight="true" outlineLevel="0" collapsed="false">
      <c r="A673" s="12"/>
      <c r="B673" s="12"/>
      <c r="C673" s="12"/>
    </row>
    <row r="674" customFormat="false" ht="15.75" hidden="false" customHeight="true" outlineLevel="0" collapsed="false">
      <c r="A674" s="12"/>
      <c r="B674" s="12"/>
      <c r="C674" s="12"/>
    </row>
    <row r="675" customFormat="false" ht="15.75" hidden="false" customHeight="true" outlineLevel="0" collapsed="false">
      <c r="A675" s="12"/>
      <c r="B675" s="12"/>
      <c r="C675" s="12"/>
    </row>
    <row r="676" customFormat="false" ht="15.75" hidden="false" customHeight="true" outlineLevel="0" collapsed="false">
      <c r="A676" s="12"/>
      <c r="B676" s="12"/>
      <c r="C676" s="12"/>
    </row>
    <row r="677" customFormat="false" ht="15.75" hidden="false" customHeight="true" outlineLevel="0" collapsed="false">
      <c r="A677" s="12"/>
      <c r="B677" s="12"/>
      <c r="C677" s="12"/>
    </row>
    <row r="678" customFormat="false" ht="15.75" hidden="false" customHeight="true" outlineLevel="0" collapsed="false">
      <c r="A678" s="12"/>
      <c r="B678" s="12"/>
      <c r="C678" s="12"/>
    </row>
    <row r="679" customFormat="false" ht="15.75" hidden="false" customHeight="true" outlineLevel="0" collapsed="false">
      <c r="A679" s="12"/>
      <c r="B679" s="12"/>
      <c r="C679" s="12"/>
    </row>
    <row r="680" customFormat="false" ht="15.75" hidden="false" customHeight="true" outlineLevel="0" collapsed="false">
      <c r="A680" s="12"/>
      <c r="B680" s="12"/>
      <c r="C680" s="12"/>
    </row>
    <row r="681" customFormat="false" ht="15.75" hidden="false" customHeight="true" outlineLevel="0" collapsed="false">
      <c r="A681" s="12"/>
      <c r="B681" s="12"/>
      <c r="C681" s="12"/>
    </row>
    <row r="682" customFormat="false" ht="15.75" hidden="false" customHeight="true" outlineLevel="0" collapsed="false">
      <c r="A682" s="12"/>
      <c r="B682" s="12"/>
      <c r="C682" s="12"/>
    </row>
    <row r="683" customFormat="false" ht="15.75" hidden="false" customHeight="true" outlineLevel="0" collapsed="false">
      <c r="A683" s="12"/>
      <c r="B683" s="12"/>
      <c r="C683" s="12"/>
    </row>
    <row r="684" customFormat="false" ht="15.75" hidden="false" customHeight="true" outlineLevel="0" collapsed="false">
      <c r="A684" s="12"/>
      <c r="B684" s="12"/>
      <c r="C684" s="12"/>
    </row>
    <row r="685" customFormat="false" ht="15.75" hidden="false" customHeight="true" outlineLevel="0" collapsed="false">
      <c r="A685" s="12"/>
      <c r="B685" s="12"/>
      <c r="C685" s="12"/>
    </row>
    <row r="686" customFormat="false" ht="15.75" hidden="false" customHeight="true" outlineLevel="0" collapsed="false">
      <c r="A686" s="12"/>
      <c r="B686" s="12"/>
      <c r="C686" s="12"/>
    </row>
    <row r="687" customFormat="false" ht="15.75" hidden="false" customHeight="true" outlineLevel="0" collapsed="false">
      <c r="A687" s="12"/>
      <c r="B687" s="12"/>
      <c r="C687" s="12"/>
    </row>
    <row r="688" customFormat="false" ht="15.75" hidden="false" customHeight="true" outlineLevel="0" collapsed="false">
      <c r="A688" s="12"/>
      <c r="B688" s="12"/>
      <c r="C688" s="12"/>
    </row>
    <row r="689" customFormat="false" ht="15.75" hidden="false" customHeight="true" outlineLevel="0" collapsed="false">
      <c r="A689" s="12"/>
      <c r="B689" s="12"/>
      <c r="C689" s="12"/>
    </row>
    <row r="690" customFormat="false" ht="15.75" hidden="false" customHeight="true" outlineLevel="0" collapsed="false">
      <c r="A690" s="12"/>
      <c r="B690" s="12"/>
      <c r="C690" s="12"/>
    </row>
    <row r="691" customFormat="false" ht="15.75" hidden="false" customHeight="true" outlineLevel="0" collapsed="false">
      <c r="A691" s="12"/>
      <c r="B691" s="12"/>
      <c r="C691" s="12"/>
    </row>
    <row r="692" customFormat="false" ht="15.75" hidden="false" customHeight="true" outlineLevel="0" collapsed="false">
      <c r="A692" s="12"/>
      <c r="B692" s="12"/>
      <c r="C692" s="12"/>
    </row>
    <row r="693" customFormat="false" ht="15.75" hidden="false" customHeight="true" outlineLevel="0" collapsed="false">
      <c r="A693" s="12"/>
      <c r="B693" s="12"/>
      <c r="C693" s="12"/>
    </row>
    <row r="694" customFormat="false" ht="15.75" hidden="false" customHeight="true" outlineLevel="0" collapsed="false">
      <c r="A694" s="12"/>
      <c r="B694" s="12"/>
      <c r="C694" s="12"/>
    </row>
    <row r="695" customFormat="false" ht="15.75" hidden="false" customHeight="true" outlineLevel="0" collapsed="false">
      <c r="A695" s="12"/>
      <c r="B695" s="12"/>
      <c r="C695" s="12"/>
    </row>
    <row r="696" customFormat="false" ht="15.75" hidden="false" customHeight="true" outlineLevel="0" collapsed="false">
      <c r="A696" s="12"/>
      <c r="B696" s="12"/>
      <c r="C696" s="12"/>
    </row>
    <row r="697" customFormat="false" ht="15.75" hidden="false" customHeight="true" outlineLevel="0" collapsed="false">
      <c r="A697" s="12"/>
      <c r="B697" s="12"/>
      <c r="C697" s="12"/>
    </row>
    <row r="698" customFormat="false" ht="15.75" hidden="false" customHeight="true" outlineLevel="0" collapsed="false">
      <c r="A698" s="12"/>
      <c r="B698" s="12"/>
      <c r="C698" s="12"/>
    </row>
    <row r="699" customFormat="false" ht="15.75" hidden="false" customHeight="true" outlineLevel="0" collapsed="false">
      <c r="A699" s="12"/>
      <c r="B699" s="12"/>
      <c r="C699" s="12"/>
    </row>
    <row r="700" customFormat="false" ht="15.75" hidden="false" customHeight="true" outlineLevel="0" collapsed="false">
      <c r="A700" s="12"/>
      <c r="B700" s="12"/>
      <c r="C700" s="12"/>
    </row>
    <row r="701" customFormat="false" ht="15.75" hidden="false" customHeight="true" outlineLevel="0" collapsed="false">
      <c r="A701" s="12"/>
      <c r="B701" s="12"/>
      <c r="C701" s="12"/>
    </row>
    <row r="702" customFormat="false" ht="15.75" hidden="false" customHeight="true" outlineLevel="0" collapsed="false">
      <c r="A702" s="12"/>
      <c r="B702" s="12"/>
      <c r="C702" s="12"/>
    </row>
    <row r="703" customFormat="false" ht="15.75" hidden="false" customHeight="true" outlineLevel="0" collapsed="false">
      <c r="A703" s="12"/>
      <c r="B703" s="12"/>
      <c r="C703" s="12"/>
    </row>
    <row r="704" customFormat="false" ht="15.75" hidden="false" customHeight="true" outlineLevel="0" collapsed="false">
      <c r="A704" s="12"/>
      <c r="B704" s="12"/>
      <c r="C704" s="12"/>
    </row>
    <row r="705" customFormat="false" ht="15.75" hidden="false" customHeight="true" outlineLevel="0" collapsed="false">
      <c r="A705" s="12"/>
      <c r="B705" s="12"/>
      <c r="C705" s="12"/>
    </row>
    <row r="706" customFormat="false" ht="15.75" hidden="false" customHeight="true" outlineLevel="0" collapsed="false">
      <c r="A706" s="12"/>
      <c r="B706" s="12"/>
      <c r="C706" s="12"/>
    </row>
    <row r="707" customFormat="false" ht="15.75" hidden="false" customHeight="true" outlineLevel="0" collapsed="false">
      <c r="A707" s="12"/>
      <c r="B707" s="12"/>
      <c r="C707" s="12"/>
    </row>
    <row r="708" customFormat="false" ht="15.75" hidden="false" customHeight="true" outlineLevel="0" collapsed="false">
      <c r="A708" s="12"/>
      <c r="B708" s="12"/>
      <c r="C708" s="12"/>
    </row>
    <row r="709" customFormat="false" ht="15.75" hidden="false" customHeight="true" outlineLevel="0" collapsed="false">
      <c r="A709" s="12"/>
      <c r="B709" s="12"/>
      <c r="C709" s="12"/>
    </row>
    <row r="710" customFormat="false" ht="15.75" hidden="false" customHeight="true" outlineLevel="0" collapsed="false">
      <c r="A710" s="12"/>
      <c r="B710" s="12"/>
      <c r="C710" s="12"/>
    </row>
    <row r="711" customFormat="false" ht="15.75" hidden="false" customHeight="true" outlineLevel="0" collapsed="false">
      <c r="A711" s="12"/>
      <c r="B711" s="12"/>
      <c r="C711" s="12"/>
    </row>
    <row r="712" customFormat="false" ht="15.75" hidden="false" customHeight="true" outlineLevel="0" collapsed="false">
      <c r="A712" s="12"/>
      <c r="B712" s="12"/>
      <c r="C712" s="12"/>
    </row>
    <row r="713" customFormat="false" ht="15.75" hidden="false" customHeight="true" outlineLevel="0" collapsed="false">
      <c r="A713" s="12"/>
      <c r="B713" s="12"/>
      <c r="C713" s="12"/>
    </row>
    <row r="714" customFormat="false" ht="15.75" hidden="false" customHeight="true" outlineLevel="0" collapsed="false">
      <c r="A714" s="12"/>
      <c r="B714" s="12"/>
      <c r="C714" s="12"/>
    </row>
    <row r="715" customFormat="false" ht="15.75" hidden="false" customHeight="true" outlineLevel="0" collapsed="false">
      <c r="A715" s="12"/>
      <c r="B715" s="12"/>
      <c r="C715" s="12"/>
    </row>
    <row r="716" customFormat="false" ht="15.75" hidden="false" customHeight="true" outlineLevel="0" collapsed="false">
      <c r="A716" s="12"/>
      <c r="B716" s="12"/>
      <c r="C716" s="12"/>
    </row>
    <row r="717" customFormat="false" ht="15.75" hidden="false" customHeight="true" outlineLevel="0" collapsed="false">
      <c r="A717" s="12"/>
      <c r="B717" s="12"/>
      <c r="C717" s="12"/>
    </row>
    <row r="718" customFormat="false" ht="15.75" hidden="false" customHeight="true" outlineLevel="0" collapsed="false">
      <c r="A718" s="12"/>
      <c r="B718" s="12"/>
      <c r="C718" s="12"/>
    </row>
    <row r="719" customFormat="false" ht="15.75" hidden="false" customHeight="true" outlineLevel="0" collapsed="false">
      <c r="A719" s="12"/>
      <c r="B719" s="12"/>
      <c r="C719" s="12"/>
    </row>
    <row r="720" customFormat="false" ht="15.75" hidden="false" customHeight="true" outlineLevel="0" collapsed="false">
      <c r="A720" s="12"/>
      <c r="B720" s="12"/>
      <c r="C720" s="12"/>
    </row>
    <row r="721" customFormat="false" ht="15.75" hidden="false" customHeight="true" outlineLevel="0" collapsed="false">
      <c r="A721" s="12"/>
      <c r="B721" s="12"/>
      <c r="C721" s="12"/>
    </row>
    <row r="722" customFormat="false" ht="15.75" hidden="false" customHeight="true" outlineLevel="0" collapsed="false">
      <c r="A722" s="12"/>
      <c r="B722" s="12"/>
      <c r="C722" s="12"/>
    </row>
    <row r="723" customFormat="false" ht="15.75" hidden="false" customHeight="true" outlineLevel="0" collapsed="false">
      <c r="A723" s="12"/>
      <c r="B723" s="12"/>
      <c r="C723" s="12"/>
    </row>
    <row r="724" customFormat="false" ht="15.75" hidden="false" customHeight="true" outlineLevel="0" collapsed="false">
      <c r="A724" s="12"/>
      <c r="B724" s="12"/>
      <c r="C724" s="12"/>
    </row>
    <row r="725" customFormat="false" ht="15.75" hidden="false" customHeight="true" outlineLevel="0" collapsed="false">
      <c r="A725" s="12"/>
      <c r="B725" s="12"/>
      <c r="C725" s="12"/>
    </row>
    <row r="726" customFormat="false" ht="15.75" hidden="false" customHeight="true" outlineLevel="0" collapsed="false">
      <c r="A726" s="12"/>
      <c r="B726" s="12"/>
      <c r="C726" s="12"/>
    </row>
    <row r="727" customFormat="false" ht="15.75" hidden="false" customHeight="true" outlineLevel="0" collapsed="false">
      <c r="A727" s="12"/>
      <c r="B727" s="12"/>
      <c r="C727" s="12"/>
    </row>
    <row r="728" customFormat="false" ht="15.75" hidden="false" customHeight="true" outlineLevel="0" collapsed="false">
      <c r="A728" s="12"/>
      <c r="B728" s="12"/>
      <c r="C728" s="12"/>
    </row>
    <row r="729" customFormat="false" ht="15.75" hidden="false" customHeight="true" outlineLevel="0" collapsed="false">
      <c r="A729" s="12"/>
      <c r="B729" s="12"/>
      <c r="C729" s="12"/>
    </row>
    <row r="730" customFormat="false" ht="15.75" hidden="false" customHeight="true" outlineLevel="0" collapsed="false">
      <c r="A730" s="12"/>
      <c r="B730" s="12"/>
      <c r="C730" s="12"/>
    </row>
    <row r="731" customFormat="false" ht="15.75" hidden="false" customHeight="true" outlineLevel="0" collapsed="false">
      <c r="A731" s="12"/>
      <c r="B731" s="12"/>
      <c r="C731" s="12"/>
    </row>
    <row r="732" customFormat="false" ht="15.75" hidden="false" customHeight="true" outlineLevel="0" collapsed="false">
      <c r="A732" s="12"/>
      <c r="B732" s="12"/>
      <c r="C732" s="12"/>
    </row>
    <row r="733" customFormat="false" ht="15.75" hidden="false" customHeight="true" outlineLevel="0" collapsed="false">
      <c r="A733" s="12"/>
      <c r="B733" s="12"/>
      <c r="C733" s="12"/>
    </row>
    <row r="734" customFormat="false" ht="15.75" hidden="false" customHeight="true" outlineLevel="0" collapsed="false">
      <c r="A734" s="12"/>
      <c r="B734" s="12"/>
      <c r="C734" s="12"/>
    </row>
    <row r="735" customFormat="false" ht="15.75" hidden="false" customHeight="true" outlineLevel="0" collapsed="false">
      <c r="A735" s="12"/>
      <c r="B735" s="12"/>
      <c r="C735" s="12"/>
    </row>
    <row r="736" customFormat="false" ht="15.75" hidden="false" customHeight="true" outlineLevel="0" collapsed="false">
      <c r="A736" s="12"/>
      <c r="B736" s="12"/>
      <c r="C736" s="12"/>
    </row>
    <row r="737" customFormat="false" ht="15.75" hidden="false" customHeight="true" outlineLevel="0" collapsed="false">
      <c r="A737" s="12"/>
      <c r="B737" s="12"/>
      <c r="C737" s="12"/>
    </row>
    <row r="738" customFormat="false" ht="15.75" hidden="false" customHeight="true" outlineLevel="0" collapsed="false">
      <c r="A738" s="12"/>
      <c r="B738" s="12"/>
      <c r="C738" s="12"/>
    </row>
    <row r="739" customFormat="false" ht="15.75" hidden="false" customHeight="true" outlineLevel="0" collapsed="false">
      <c r="A739" s="12"/>
      <c r="B739" s="12"/>
      <c r="C739" s="12"/>
    </row>
    <row r="740" customFormat="false" ht="15.75" hidden="false" customHeight="true" outlineLevel="0" collapsed="false">
      <c r="A740" s="12"/>
      <c r="B740" s="12"/>
      <c r="C740" s="12"/>
    </row>
    <row r="741" customFormat="false" ht="15.75" hidden="false" customHeight="true" outlineLevel="0" collapsed="false">
      <c r="A741" s="12"/>
      <c r="B741" s="12"/>
      <c r="C741" s="12"/>
    </row>
    <row r="742" customFormat="false" ht="15.75" hidden="false" customHeight="true" outlineLevel="0" collapsed="false">
      <c r="A742" s="12"/>
      <c r="B742" s="12"/>
      <c r="C742" s="12"/>
    </row>
    <row r="743" customFormat="false" ht="15.75" hidden="false" customHeight="true" outlineLevel="0" collapsed="false">
      <c r="A743" s="12"/>
      <c r="B743" s="12"/>
      <c r="C743" s="12"/>
    </row>
    <row r="744" customFormat="false" ht="15.75" hidden="false" customHeight="true" outlineLevel="0" collapsed="false">
      <c r="A744" s="12"/>
      <c r="B744" s="12"/>
      <c r="C744" s="12"/>
    </row>
    <row r="745" customFormat="false" ht="15.75" hidden="false" customHeight="true" outlineLevel="0" collapsed="false">
      <c r="A745" s="12"/>
      <c r="B745" s="12"/>
      <c r="C745" s="12"/>
    </row>
    <row r="746" customFormat="false" ht="15.75" hidden="false" customHeight="true" outlineLevel="0" collapsed="false">
      <c r="A746" s="12"/>
      <c r="B746" s="12"/>
      <c r="C746" s="12"/>
    </row>
    <row r="747" customFormat="false" ht="15.75" hidden="false" customHeight="true" outlineLevel="0" collapsed="false">
      <c r="A747" s="12"/>
      <c r="B747" s="12"/>
      <c r="C747" s="12"/>
    </row>
    <row r="748" customFormat="false" ht="15.75" hidden="false" customHeight="true" outlineLevel="0" collapsed="false">
      <c r="A748" s="12"/>
      <c r="B748" s="12"/>
      <c r="C748" s="12"/>
    </row>
    <row r="749" customFormat="false" ht="15.75" hidden="false" customHeight="true" outlineLevel="0" collapsed="false">
      <c r="A749" s="12"/>
      <c r="B749" s="12"/>
      <c r="C749" s="12"/>
    </row>
    <row r="750" customFormat="false" ht="15.75" hidden="false" customHeight="true" outlineLevel="0" collapsed="false">
      <c r="A750" s="12"/>
      <c r="B750" s="12"/>
      <c r="C750" s="12"/>
    </row>
    <row r="751" customFormat="false" ht="15.75" hidden="false" customHeight="true" outlineLevel="0" collapsed="false">
      <c r="A751" s="12"/>
      <c r="B751" s="12"/>
      <c r="C751" s="12"/>
    </row>
    <row r="752" customFormat="false" ht="15.75" hidden="false" customHeight="true" outlineLevel="0" collapsed="false">
      <c r="A752" s="12"/>
      <c r="B752" s="12"/>
      <c r="C752" s="12"/>
    </row>
    <row r="753" customFormat="false" ht="15.75" hidden="false" customHeight="true" outlineLevel="0" collapsed="false">
      <c r="A753" s="12"/>
      <c r="B753" s="12"/>
      <c r="C753" s="12"/>
    </row>
    <row r="754" customFormat="false" ht="15.75" hidden="false" customHeight="true" outlineLevel="0" collapsed="false">
      <c r="A754" s="12"/>
      <c r="B754" s="12"/>
      <c r="C754" s="12"/>
    </row>
    <row r="755" customFormat="false" ht="15.75" hidden="false" customHeight="true" outlineLevel="0" collapsed="false">
      <c r="A755" s="12"/>
      <c r="B755" s="12"/>
      <c r="C755" s="12"/>
    </row>
    <row r="756" customFormat="false" ht="15.75" hidden="false" customHeight="true" outlineLevel="0" collapsed="false">
      <c r="A756" s="12"/>
      <c r="B756" s="12"/>
      <c r="C756" s="12"/>
    </row>
    <row r="757" customFormat="false" ht="15.75" hidden="false" customHeight="true" outlineLevel="0" collapsed="false">
      <c r="A757" s="12"/>
      <c r="B757" s="12"/>
      <c r="C757" s="12"/>
    </row>
    <row r="758" customFormat="false" ht="15.75" hidden="false" customHeight="true" outlineLevel="0" collapsed="false">
      <c r="A758" s="12"/>
      <c r="B758" s="12"/>
      <c r="C758" s="12"/>
    </row>
    <row r="759" customFormat="false" ht="15.75" hidden="false" customHeight="true" outlineLevel="0" collapsed="false">
      <c r="A759" s="12"/>
      <c r="B759" s="12"/>
      <c r="C759" s="12"/>
    </row>
    <row r="760" customFormat="false" ht="15.75" hidden="false" customHeight="true" outlineLevel="0" collapsed="false">
      <c r="A760" s="12"/>
      <c r="B760" s="12"/>
      <c r="C760" s="12"/>
    </row>
    <row r="761" customFormat="false" ht="15.75" hidden="false" customHeight="true" outlineLevel="0" collapsed="false">
      <c r="A761" s="12"/>
      <c r="B761" s="12"/>
      <c r="C761" s="12"/>
    </row>
    <row r="762" customFormat="false" ht="15.75" hidden="false" customHeight="true" outlineLevel="0" collapsed="false">
      <c r="A762" s="12"/>
      <c r="B762" s="12"/>
      <c r="C762" s="12"/>
    </row>
    <row r="763" customFormat="false" ht="15.75" hidden="false" customHeight="true" outlineLevel="0" collapsed="false">
      <c r="A763" s="12"/>
      <c r="B763" s="12"/>
      <c r="C763" s="12"/>
    </row>
    <row r="764" customFormat="false" ht="15.75" hidden="false" customHeight="true" outlineLevel="0" collapsed="false">
      <c r="A764" s="12"/>
      <c r="B764" s="12"/>
      <c r="C764" s="12"/>
    </row>
    <row r="765" customFormat="false" ht="15.75" hidden="false" customHeight="true" outlineLevel="0" collapsed="false">
      <c r="A765" s="12"/>
      <c r="B765" s="12"/>
      <c r="C765" s="12"/>
    </row>
    <row r="766" customFormat="false" ht="15.75" hidden="false" customHeight="true" outlineLevel="0" collapsed="false">
      <c r="A766" s="12"/>
      <c r="B766" s="12"/>
      <c r="C766" s="12"/>
    </row>
    <row r="767" customFormat="false" ht="15.75" hidden="false" customHeight="true" outlineLevel="0" collapsed="false">
      <c r="A767" s="12"/>
      <c r="B767" s="12"/>
      <c r="C767" s="12"/>
    </row>
    <row r="768" customFormat="false" ht="15.75" hidden="false" customHeight="true" outlineLevel="0" collapsed="false">
      <c r="A768" s="12"/>
      <c r="B768" s="12"/>
      <c r="C768" s="12"/>
    </row>
    <row r="769" customFormat="false" ht="15.75" hidden="false" customHeight="true" outlineLevel="0" collapsed="false">
      <c r="A769" s="12"/>
      <c r="B769" s="12"/>
      <c r="C769" s="12"/>
    </row>
    <row r="770" customFormat="false" ht="15.75" hidden="false" customHeight="true" outlineLevel="0" collapsed="false">
      <c r="A770" s="12"/>
      <c r="B770" s="12"/>
      <c r="C770" s="12"/>
    </row>
    <row r="771" customFormat="false" ht="15.75" hidden="false" customHeight="true" outlineLevel="0" collapsed="false">
      <c r="A771" s="12"/>
      <c r="B771" s="12"/>
      <c r="C771" s="12"/>
    </row>
    <row r="772" customFormat="false" ht="15.75" hidden="false" customHeight="true" outlineLevel="0" collapsed="false">
      <c r="A772" s="12"/>
      <c r="B772" s="12"/>
      <c r="C772" s="12"/>
    </row>
    <row r="773" customFormat="false" ht="15.75" hidden="false" customHeight="true" outlineLevel="0" collapsed="false">
      <c r="A773" s="12"/>
      <c r="B773" s="12"/>
      <c r="C773" s="12"/>
    </row>
    <row r="774" customFormat="false" ht="15.75" hidden="false" customHeight="true" outlineLevel="0" collapsed="false">
      <c r="A774" s="12"/>
      <c r="B774" s="12"/>
      <c r="C774" s="12"/>
    </row>
    <row r="775" customFormat="false" ht="15.75" hidden="false" customHeight="true" outlineLevel="0" collapsed="false">
      <c r="A775" s="12"/>
      <c r="B775" s="12"/>
      <c r="C775" s="12"/>
    </row>
    <row r="776" customFormat="false" ht="15.75" hidden="false" customHeight="true" outlineLevel="0" collapsed="false">
      <c r="A776" s="12"/>
      <c r="B776" s="12"/>
      <c r="C776" s="12"/>
    </row>
    <row r="777" customFormat="false" ht="15.75" hidden="false" customHeight="true" outlineLevel="0" collapsed="false">
      <c r="A777" s="12"/>
      <c r="B777" s="12"/>
      <c r="C777" s="12"/>
    </row>
    <row r="778" customFormat="false" ht="15.75" hidden="false" customHeight="true" outlineLevel="0" collapsed="false">
      <c r="A778" s="12"/>
      <c r="B778" s="12"/>
      <c r="C778" s="12"/>
    </row>
    <row r="779" customFormat="false" ht="15.75" hidden="false" customHeight="true" outlineLevel="0" collapsed="false">
      <c r="A779" s="12"/>
      <c r="B779" s="12"/>
      <c r="C779" s="12"/>
    </row>
    <row r="780" customFormat="false" ht="15.75" hidden="false" customHeight="true" outlineLevel="0" collapsed="false">
      <c r="A780" s="12"/>
      <c r="B780" s="12"/>
      <c r="C780" s="12"/>
    </row>
    <row r="781" customFormat="false" ht="15.75" hidden="false" customHeight="true" outlineLevel="0" collapsed="false">
      <c r="A781" s="12"/>
      <c r="B781" s="12"/>
      <c r="C781" s="12"/>
    </row>
    <row r="782" customFormat="false" ht="15.75" hidden="false" customHeight="true" outlineLevel="0" collapsed="false">
      <c r="A782" s="12"/>
      <c r="B782" s="12"/>
      <c r="C782" s="12"/>
    </row>
    <row r="783" customFormat="false" ht="15.75" hidden="false" customHeight="true" outlineLevel="0" collapsed="false">
      <c r="A783" s="12"/>
      <c r="B783" s="12"/>
      <c r="C783" s="12"/>
    </row>
    <row r="784" customFormat="false" ht="15.75" hidden="false" customHeight="true" outlineLevel="0" collapsed="false">
      <c r="A784" s="12"/>
      <c r="B784" s="12"/>
      <c r="C784" s="12"/>
    </row>
    <row r="785" customFormat="false" ht="15.75" hidden="false" customHeight="true" outlineLevel="0" collapsed="false">
      <c r="A785" s="12"/>
      <c r="B785" s="12"/>
      <c r="C785" s="12"/>
    </row>
    <row r="786" customFormat="false" ht="15.75" hidden="false" customHeight="true" outlineLevel="0" collapsed="false">
      <c r="A786" s="12"/>
      <c r="B786" s="12"/>
      <c r="C786" s="12"/>
    </row>
    <row r="787" customFormat="false" ht="15.75" hidden="false" customHeight="true" outlineLevel="0" collapsed="false">
      <c r="A787" s="12"/>
      <c r="B787" s="12"/>
      <c r="C787" s="12"/>
    </row>
    <row r="788" customFormat="false" ht="15.75" hidden="false" customHeight="true" outlineLevel="0" collapsed="false">
      <c r="A788" s="12"/>
      <c r="B788" s="12"/>
      <c r="C788" s="12"/>
    </row>
    <row r="789" customFormat="false" ht="15.75" hidden="false" customHeight="true" outlineLevel="0" collapsed="false">
      <c r="A789" s="12"/>
      <c r="B789" s="12"/>
      <c r="C789" s="12"/>
    </row>
    <row r="790" customFormat="false" ht="15.75" hidden="false" customHeight="true" outlineLevel="0" collapsed="false">
      <c r="A790" s="12"/>
      <c r="B790" s="12"/>
      <c r="C790" s="12"/>
    </row>
    <row r="791" customFormat="false" ht="15.75" hidden="false" customHeight="true" outlineLevel="0" collapsed="false">
      <c r="A791" s="12"/>
      <c r="B791" s="12"/>
      <c r="C791" s="12"/>
    </row>
    <row r="792" customFormat="false" ht="15.75" hidden="false" customHeight="true" outlineLevel="0" collapsed="false">
      <c r="A792" s="12"/>
      <c r="B792" s="12"/>
      <c r="C792" s="12"/>
    </row>
    <row r="793" customFormat="false" ht="15.75" hidden="false" customHeight="true" outlineLevel="0" collapsed="false">
      <c r="A793" s="12"/>
      <c r="B793" s="12"/>
      <c r="C793" s="12"/>
    </row>
    <row r="794" customFormat="false" ht="15.75" hidden="false" customHeight="true" outlineLevel="0" collapsed="false">
      <c r="A794" s="12"/>
      <c r="B794" s="12"/>
      <c r="C794" s="12"/>
    </row>
    <row r="795" customFormat="false" ht="15.75" hidden="false" customHeight="true" outlineLevel="0" collapsed="false">
      <c r="A795" s="12"/>
      <c r="B795" s="12"/>
      <c r="C795" s="12"/>
    </row>
    <row r="796" customFormat="false" ht="15.75" hidden="false" customHeight="true" outlineLevel="0" collapsed="false">
      <c r="A796" s="12"/>
      <c r="B796" s="12"/>
      <c r="C796" s="12"/>
    </row>
    <row r="797" customFormat="false" ht="15.75" hidden="false" customHeight="true" outlineLevel="0" collapsed="false">
      <c r="A797" s="12"/>
      <c r="B797" s="12"/>
      <c r="C797" s="12"/>
    </row>
    <row r="798" customFormat="false" ht="15.75" hidden="false" customHeight="true" outlineLevel="0" collapsed="false">
      <c r="A798" s="12"/>
      <c r="B798" s="12"/>
      <c r="C798" s="12"/>
    </row>
    <row r="799" customFormat="false" ht="15.75" hidden="false" customHeight="true" outlineLevel="0" collapsed="false">
      <c r="A799" s="12"/>
      <c r="B799" s="12"/>
      <c r="C799" s="12"/>
    </row>
    <row r="800" customFormat="false" ht="15.75" hidden="false" customHeight="true" outlineLevel="0" collapsed="false">
      <c r="A800" s="12"/>
      <c r="B800" s="12"/>
      <c r="C800" s="12"/>
    </row>
    <row r="801" customFormat="false" ht="15.75" hidden="false" customHeight="true" outlineLevel="0" collapsed="false">
      <c r="A801" s="12"/>
      <c r="B801" s="12"/>
      <c r="C801" s="12"/>
    </row>
    <row r="802" customFormat="false" ht="15.75" hidden="false" customHeight="true" outlineLevel="0" collapsed="false">
      <c r="A802" s="12"/>
      <c r="B802" s="12"/>
      <c r="C802" s="12"/>
    </row>
    <row r="803" customFormat="false" ht="15.75" hidden="false" customHeight="true" outlineLevel="0" collapsed="false">
      <c r="A803" s="12"/>
      <c r="B803" s="12"/>
      <c r="C803" s="12"/>
    </row>
    <row r="804" customFormat="false" ht="15.75" hidden="false" customHeight="true" outlineLevel="0" collapsed="false">
      <c r="A804" s="12"/>
      <c r="B804" s="12"/>
      <c r="C804" s="12"/>
    </row>
    <row r="805" customFormat="false" ht="15.75" hidden="false" customHeight="true" outlineLevel="0" collapsed="false">
      <c r="A805" s="12"/>
      <c r="B805" s="12"/>
      <c r="C805" s="12"/>
    </row>
    <row r="806" customFormat="false" ht="15.75" hidden="false" customHeight="true" outlineLevel="0" collapsed="false">
      <c r="A806" s="12"/>
      <c r="B806" s="12"/>
      <c r="C806" s="12"/>
    </row>
    <row r="807" customFormat="false" ht="15.75" hidden="false" customHeight="true" outlineLevel="0" collapsed="false">
      <c r="A807" s="12"/>
      <c r="B807" s="12"/>
      <c r="C807" s="12"/>
    </row>
    <row r="808" customFormat="false" ht="15.75" hidden="false" customHeight="true" outlineLevel="0" collapsed="false">
      <c r="A808" s="12"/>
      <c r="B808" s="12"/>
      <c r="C808" s="12"/>
    </row>
    <row r="809" customFormat="false" ht="15.75" hidden="false" customHeight="true" outlineLevel="0" collapsed="false">
      <c r="A809" s="12"/>
      <c r="B809" s="12"/>
      <c r="C809" s="12"/>
    </row>
    <row r="810" customFormat="false" ht="15.75" hidden="false" customHeight="true" outlineLevel="0" collapsed="false">
      <c r="A810" s="12"/>
      <c r="B810" s="12"/>
      <c r="C810" s="12"/>
    </row>
    <row r="811" customFormat="false" ht="15.75" hidden="false" customHeight="true" outlineLevel="0" collapsed="false">
      <c r="A811" s="12"/>
      <c r="B811" s="12"/>
      <c r="C811" s="12"/>
    </row>
    <row r="812" customFormat="false" ht="15.75" hidden="false" customHeight="true" outlineLevel="0" collapsed="false">
      <c r="A812" s="12"/>
      <c r="B812" s="12"/>
      <c r="C812" s="12"/>
    </row>
    <row r="813" customFormat="false" ht="15.75" hidden="false" customHeight="true" outlineLevel="0" collapsed="false">
      <c r="A813" s="12"/>
      <c r="B813" s="12"/>
      <c r="C813" s="12"/>
    </row>
    <row r="814" customFormat="false" ht="15.75" hidden="false" customHeight="true" outlineLevel="0" collapsed="false">
      <c r="A814" s="12"/>
      <c r="B814" s="12"/>
      <c r="C814" s="12"/>
    </row>
    <row r="815" customFormat="false" ht="15.75" hidden="false" customHeight="true" outlineLevel="0" collapsed="false">
      <c r="A815" s="12"/>
      <c r="B815" s="12"/>
      <c r="C815" s="12"/>
    </row>
    <row r="816" customFormat="false" ht="15.75" hidden="false" customHeight="true" outlineLevel="0" collapsed="false">
      <c r="A816" s="12"/>
      <c r="B816" s="12"/>
      <c r="C816" s="12"/>
    </row>
    <row r="817" customFormat="false" ht="15.75" hidden="false" customHeight="true" outlineLevel="0" collapsed="false">
      <c r="A817" s="12"/>
      <c r="B817" s="12"/>
      <c r="C817" s="12"/>
    </row>
    <row r="818" customFormat="false" ht="15.75" hidden="false" customHeight="true" outlineLevel="0" collapsed="false">
      <c r="A818" s="12"/>
      <c r="B818" s="12"/>
      <c r="C818" s="12"/>
    </row>
    <row r="819" customFormat="false" ht="15.75" hidden="false" customHeight="true" outlineLevel="0" collapsed="false">
      <c r="A819" s="12"/>
      <c r="B819" s="12"/>
      <c r="C819" s="12"/>
    </row>
    <row r="820" customFormat="false" ht="15.75" hidden="false" customHeight="true" outlineLevel="0" collapsed="false">
      <c r="A820" s="12"/>
      <c r="B820" s="12"/>
      <c r="C820" s="12"/>
    </row>
    <row r="821" customFormat="false" ht="15.75" hidden="false" customHeight="true" outlineLevel="0" collapsed="false">
      <c r="A821" s="12"/>
      <c r="B821" s="12"/>
      <c r="C821" s="12"/>
    </row>
    <row r="822" customFormat="false" ht="15.75" hidden="false" customHeight="true" outlineLevel="0" collapsed="false">
      <c r="A822" s="12"/>
      <c r="B822" s="12"/>
      <c r="C822" s="12"/>
    </row>
    <row r="823" customFormat="false" ht="15.75" hidden="false" customHeight="true" outlineLevel="0" collapsed="false">
      <c r="A823" s="12"/>
      <c r="B823" s="12"/>
      <c r="C823" s="12"/>
    </row>
    <row r="824" customFormat="false" ht="15.75" hidden="false" customHeight="true" outlineLevel="0" collapsed="false">
      <c r="A824" s="12"/>
      <c r="B824" s="12"/>
      <c r="C824" s="12"/>
    </row>
    <row r="825" customFormat="false" ht="15.75" hidden="false" customHeight="true" outlineLevel="0" collapsed="false">
      <c r="A825" s="12"/>
      <c r="B825" s="12"/>
      <c r="C825" s="12"/>
    </row>
    <row r="826" customFormat="false" ht="15.75" hidden="false" customHeight="true" outlineLevel="0" collapsed="false">
      <c r="A826" s="12"/>
      <c r="B826" s="12"/>
      <c r="C826" s="12"/>
    </row>
    <row r="827" customFormat="false" ht="15.75" hidden="false" customHeight="true" outlineLevel="0" collapsed="false">
      <c r="A827" s="12"/>
      <c r="B827" s="12"/>
      <c r="C827" s="12"/>
    </row>
    <row r="828" customFormat="false" ht="15.75" hidden="false" customHeight="true" outlineLevel="0" collapsed="false">
      <c r="A828" s="12"/>
      <c r="B828" s="12"/>
      <c r="C828" s="12"/>
    </row>
    <row r="829" customFormat="false" ht="15.75" hidden="false" customHeight="true" outlineLevel="0" collapsed="false">
      <c r="A829" s="12"/>
      <c r="B829" s="12"/>
      <c r="C829" s="12"/>
    </row>
    <row r="830" customFormat="false" ht="15.75" hidden="false" customHeight="true" outlineLevel="0" collapsed="false">
      <c r="A830" s="12"/>
      <c r="B830" s="12"/>
      <c r="C830" s="12"/>
    </row>
    <row r="831" customFormat="false" ht="15.75" hidden="false" customHeight="true" outlineLevel="0" collapsed="false">
      <c r="A831" s="12"/>
      <c r="B831" s="12"/>
      <c r="C831" s="12"/>
    </row>
    <row r="832" customFormat="false" ht="15.75" hidden="false" customHeight="true" outlineLevel="0" collapsed="false">
      <c r="A832" s="12"/>
      <c r="B832" s="12"/>
      <c r="C832" s="12"/>
    </row>
    <row r="833" customFormat="false" ht="15.75" hidden="false" customHeight="true" outlineLevel="0" collapsed="false">
      <c r="A833" s="12"/>
      <c r="B833" s="12"/>
      <c r="C833" s="12"/>
    </row>
    <row r="834" customFormat="false" ht="15.75" hidden="false" customHeight="true" outlineLevel="0" collapsed="false">
      <c r="A834" s="12"/>
      <c r="B834" s="12"/>
      <c r="C834" s="12"/>
    </row>
    <row r="835" customFormat="false" ht="15.75" hidden="false" customHeight="true" outlineLevel="0" collapsed="false">
      <c r="A835" s="12"/>
      <c r="B835" s="12"/>
      <c r="C835" s="12"/>
    </row>
    <row r="836" customFormat="false" ht="15.75" hidden="false" customHeight="true" outlineLevel="0" collapsed="false">
      <c r="A836" s="12"/>
      <c r="B836" s="12"/>
      <c r="C836" s="12"/>
    </row>
    <row r="837" customFormat="false" ht="15.75" hidden="false" customHeight="true" outlineLevel="0" collapsed="false">
      <c r="A837" s="12"/>
      <c r="B837" s="12"/>
      <c r="C837" s="12"/>
    </row>
    <row r="838" customFormat="false" ht="15.75" hidden="false" customHeight="true" outlineLevel="0" collapsed="false">
      <c r="A838" s="12"/>
      <c r="B838" s="12"/>
      <c r="C838" s="12"/>
    </row>
    <row r="839" customFormat="false" ht="15.75" hidden="false" customHeight="true" outlineLevel="0" collapsed="false">
      <c r="A839" s="12"/>
      <c r="B839" s="12"/>
      <c r="C839" s="12"/>
    </row>
    <row r="840" customFormat="false" ht="15.75" hidden="false" customHeight="true" outlineLevel="0" collapsed="false">
      <c r="A840" s="12"/>
      <c r="B840" s="12"/>
      <c r="C840" s="12"/>
    </row>
    <row r="841" customFormat="false" ht="15.75" hidden="false" customHeight="true" outlineLevel="0" collapsed="false">
      <c r="A841" s="12"/>
      <c r="B841" s="12"/>
      <c r="C841" s="12"/>
    </row>
    <row r="842" customFormat="false" ht="15.75" hidden="false" customHeight="true" outlineLevel="0" collapsed="false">
      <c r="A842" s="12"/>
      <c r="B842" s="12"/>
      <c r="C842" s="12"/>
    </row>
    <row r="843" customFormat="false" ht="15.75" hidden="false" customHeight="true" outlineLevel="0" collapsed="false">
      <c r="A843" s="12"/>
      <c r="B843" s="12"/>
      <c r="C843" s="12"/>
    </row>
    <row r="844" customFormat="false" ht="15.75" hidden="false" customHeight="true" outlineLevel="0" collapsed="false">
      <c r="A844" s="12"/>
      <c r="B844" s="12"/>
      <c r="C844" s="12"/>
    </row>
    <row r="845" customFormat="false" ht="15.75" hidden="false" customHeight="true" outlineLevel="0" collapsed="false">
      <c r="A845" s="12"/>
      <c r="B845" s="12"/>
      <c r="C845" s="12"/>
    </row>
    <row r="846" customFormat="false" ht="15.75" hidden="false" customHeight="true" outlineLevel="0" collapsed="false">
      <c r="A846" s="12"/>
      <c r="B846" s="12"/>
      <c r="C846" s="12"/>
    </row>
    <row r="847" customFormat="false" ht="15.75" hidden="false" customHeight="true" outlineLevel="0" collapsed="false">
      <c r="A847" s="12"/>
      <c r="B847" s="12"/>
      <c r="C847" s="12"/>
    </row>
    <row r="848" customFormat="false" ht="15.75" hidden="false" customHeight="true" outlineLevel="0" collapsed="false">
      <c r="A848" s="12"/>
      <c r="B848" s="12"/>
      <c r="C848" s="12"/>
    </row>
    <row r="849" customFormat="false" ht="15.75" hidden="false" customHeight="true" outlineLevel="0" collapsed="false">
      <c r="A849" s="12"/>
      <c r="B849" s="12"/>
      <c r="C849" s="12"/>
    </row>
    <row r="850" customFormat="false" ht="15.75" hidden="false" customHeight="true" outlineLevel="0" collapsed="false">
      <c r="A850" s="12"/>
      <c r="B850" s="12"/>
      <c r="C850" s="12"/>
    </row>
    <row r="851" customFormat="false" ht="15.75" hidden="false" customHeight="true" outlineLevel="0" collapsed="false">
      <c r="A851" s="12"/>
      <c r="B851" s="12"/>
      <c r="C851" s="12"/>
    </row>
    <row r="852" customFormat="false" ht="15.75" hidden="false" customHeight="true" outlineLevel="0" collapsed="false">
      <c r="A852" s="12"/>
      <c r="B852" s="12"/>
      <c r="C852" s="12"/>
    </row>
    <row r="853" customFormat="false" ht="15.75" hidden="false" customHeight="true" outlineLevel="0" collapsed="false">
      <c r="A853" s="12"/>
      <c r="B853" s="12"/>
      <c r="C853" s="12"/>
    </row>
    <row r="854" customFormat="false" ht="15.75" hidden="false" customHeight="true" outlineLevel="0" collapsed="false">
      <c r="A854" s="12"/>
      <c r="B854" s="12"/>
      <c r="C854" s="12"/>
    </row>
    <row r="855" customFormat="false" ht="15.75" hidden="false" customHeight="true" outlineLevel="0" collapsed="false">
      <c r="A855" s="12"/>
      <c r="B855" s="12"/>
      <c r="C855" s="12"/>
    </row>
    <row r="856" customFormat="false" ht="15.75" hidden="false" customHeight="true" outlineLevel="0" collapsed="false">
      <c r="A856" s="12"/>
      <c r="B856" s="12"/>
      <c r="C856" s="12"/>
    </row>
    <row r="857" customFormat="false" ht="15.75" hidden="false" customHeight="true" outlineLevel="0" collapsed="false">
      <c r="A857" s="12"/>
      <c r="B857" s="12"/>
      <c r="C857" s="12"/>
    </row>
    <row r="858" customFormat="false" ht="15.75" hidden="false" customHeight="true" outlineLevel="0" collapsed="false">
      <c r="A858" s="12"/>
      <c r="B858" s="12"/>
      <c r="C858" s="12"/>
    </row>
    <row r="859" customFormat="false" ht="15.75" hidden="false" customHeight="true" outlineLevel="0" collapsed="false">
      <c r="A859" s="12"/>
      <c r="B859" s="12"/>
      <c r="C859" s="12"/>
    </row>
    <row r="860" customFormat="false" ht="15.75" hidden="false" customHeight="true" outlineLevel="0" collapsed="false">
      <c r="A860" s="12"/>
      <c r="B860" s="12"/>
      <c r="C860" s="12"/>
    </row>
    <row r="861" customFormat="false" ht="15.75" hidden="false" customHeight="true" outlineLevel="0" collapsed="false">
      <c r="A861" s="12"/>
      <c r="B861" s="12"/>
      <c r="C861" s="12"/>
    </row>
    <row r="862" customFormat="false" ht="15.75" hidden="false" customHeight="true" outlineLevel="0" collapsed="false">
      <c r="A862" s="12"/>
      <c r="B862" s="12"/>
      <c r="C862" s="12"/>
    </row>
    <row r="863" customFormat="false" ht="15.75" hidden="false" customHeight="true" outlineLevel="0" collapsed="false">
      <c r="A863" s="12"/>
      <c r="B863" s="12"/>
      <c r="C863" s="12"/>
    </row>
    <row r="864" customFormat="false" ht="15.75" hidden="false" customHeight="true" outlineLevel="0" collapsed="false">
      <c r="A864" s="12"/>
      <c r="B864" s="12"/>
      <c r="C864" s="12"/>
    </row>
    <row r="865" customFormat="false" ht="15.75" hidden="false" customHeight="true" outlineLevel="0" collapsed="false">
      <c r="A865" s="12"/>
      <c r="B865" s="12"/>
      <c r="C865" s="12"/>
    </row>
    <row r="866" customFormat="false" ht="15.75" hidden="false" customHeight="true" outlineLevel="0" collapsed="false">
      <c r="A866" s="12"/>
      <c r="B866" s="12"/>
      <c r="C866" s="12"/>
    </row>
    <row r="867" customFormat="false" ht="15.75" hidden="false" customHeight="true" outlineLevel="0" collapsed="false">
      <c r="A867" s="12"/>
      <c r="B867" s="12"/>
      <c r="C867" s="12"/>
    </row>
    <row r="868" customFormat="false" ht="15.75" hidden="false" customHeight="true" outlineLevel="0" collapsed="false">
      <c r="A868" s="12"/>
      <c r="B868" s="12"/>
      <c r="C868" s="12"/>
    </row>
    <row r="869" customFormat="false" ht="15.75" hidden="false" customHeight="true" outlineLevel="0" collapsed="false">
      <c r="A869" s="12"/>
      <c r="B869" s="12"/>
      <c r="C869" s="12"/>
    </row>
    <row r="870" customFormat="false" ht="15.75" hidden="false" customHeight="true" outlineLevel="0" collapsed="false">
      <c r="A870" s="12"/>
      <c r="B870" s="12"/>
      <c r="C870" s="12"/>
    </row>
    <row r="871" customFormat="false" ht="15.75" hidden="false" customHeight="true" outlineLevel="0" collapsed="false">
      <c r="A871" s="12"/>
      <c r="B871" s="12"/>
      <c r="C871" s="12"/>
    </row>
    <row r="872" customFormat="false" ht="15.75" hidden="false" customHeight="true" outlineLevel="0" collapsed="false">
      <c r="A872" s="12"/>
      <c r="B872" s="12"/>
      <c r="C872" s="12"/>
    </row>
    <row r="873" customFormat="false" ht="15.75" hidden="false" customHeight="true" outlineLevel="0" collapsed="false">
      <c r="A873" s="12"/>
      <c r="B873" s="12"/>
      <c r="C873" s="12"/>
    </row>
    <row r="874" customFormat="false" ht="15.75" hidden="false" customHeight="true" outlineLevel="0" collapsed="false">
      <c r="A874" s="12"/>
      <c r="B874" s="12"/>
      <c r="C874" s="12"/>
    </row>
    <row r="875" customFormat="false" ht="15.75" hidden="false" customHeight="true" outlineLevel="0" collapsed="false">
      <c r="A875" s="12"/>
      <c r="B875" s="12"/>
      <c r="C875" s="12"/>
    </row>
    <row r="876" customFormat="false" ht="15.75" hidden="false" customHeight="true" outlineLevel="0" collapsed="false">
      <c r="A876" s="12"/>
      <c r="B876" s="12"/>
      <c r="C876" s="12"/>
    </row>
    <row r="877" customFormat="false" ht="15.75" hidden="false" customHeight="true" outlineLevel="0" collapsed="false">
      <c r="A877" s="12"/>
      <c r="B877" s="12"/>
      <c r="C877" s="12"/>
    </row>
    <row r="878" customFormat="false" ht="15.75" hidden="false" customHeight="true" outlineLevel="0" collapsed="false">
      <c r="A878" s="12"/>
      <c r="B878" s="12"/>
      <c r="C878" s="12"/>
    </row>
    <row r="879" customFormat="false" ht="15.75" hidden="false" customHeight="true" outlineLevel="0" collapsed="false">
      <c r="A879" s="12"/>
      <c r="B879" s="12"/>
      <c r="C879" s="12"/>
    </row>
    <row r="880" customFormat="false" ht="15.75" hidden="false" customHeight="true" outlineLevel="0" collapsed="false">
      <c r="A880" s="12"/>
      <c r="B880" s="12"/>
      <c r="C880" s="12"/>
    </row>
    <row r="881" customFormat="false" ht="15.75" hidden="false" customHeight="true" outlineLevel="0" collapsed="false">
      <c r="A881" s="12"/>
      <c r="B881" s="12"/>
      <c r="C881" s="12"/>
    </row>
    <row r="882" customFormat="false" ht="15.75" hidden="false" customHeight="true" outlineLevel="0" collapsed="false">
      <c r="A882" s="12"/>
      <c r="B882" s="12"/>
      <c r="C882" s="12"/>
    </row>
    <row r="883" customFormat="false" ht="15.75" hidden="false" customHeight="true" outlineLevel="0" collapsed="false">
      <c r="A883" s="12"/>
      <c r="B883" s="12"/>
      <c r="C883" s="12"/>
    </row>
    <row r="884" customFormat="false" ht="15.75" hidden="false" customHeight="true" outlineLevel="0" collapsed="false">
      <c r="A884" s="12"/>
      <c r="B884" s="12"/>
      <c r="C884" s="12"/>
    </row>
    <row r="885" customFormat="false" ht="15.75" hidden="false" customHeight="true" outlineLevel="0" collapsed="false">
      <c r="A885" s="12"/>
      <c r="B885" s="12"/>
      <c r="C885" s="12"/>
    </row>
    <row r="886" customFormat="false" ht="15.75" hidden="false" customHeight="true" outlineLevel="0" collapsed="false">
      <c r="A886" s="12"/>
      <c r="B886" s="12"/>
      <c r="C886" s="12"/>
    </row>
    <row r="887" customFormat="false" ht="15.75" hidden="false" customHeight="true" outlineLevel="0" collapsed="false">
      <c r="A887" s="12"/>
      <c r="B887" s="12"/>
      <c r="C887" s="12"/>
    </row>
    <row r="888" customFormat="false" ht="15.75" hidden="false" customHeight="true" outlineLevel="0" collapsed="false">
      <c r="A888" s="12"/>
      <c r="B888" s="12"/>
      <c r="C888" s="12"/>
    </row>
    <row r="889" customFormat="false" ht="15.75" hidden="false" customHeight="true" outlineLevel="0" collapsed="false">
      <c r="A889" s="12"/>
      <c r="B889" s="12"/>
      <c r="C889" s="12"/>
    </row>
    <row r="890" customFormat="false" ht="15.75" hidden="false" customHeight="true" outlineLevel="0" collapsed="false">
      <c r="A890" s="12"/>
      <c r="B890" s="12"/>
      <c r="C890" s="12"/>
    </row>
    <row r="891" customFormat="false" ht="15.75" hidden="false" customHeight="true" outlineLevel="0" collapsed="false">
      <c r="A891" s="12"/>
      <c r="B891" s="12"/>
      <c r="C891" s="12"/>
    </row>
    <row r="892" customFormat="false" ht="15.75" hidden="false" customHeight="true" outlineLevel="0" collapsed="false">
      <c r="A892" s="12"/>
      <c r="B892" s="12"/>
      <c r="C892" s="12"/>
    </row>
    <row r="893" customFormat="false" ht="15.75" hidden="false" customHeight="true" outlineLevel="0" collapsed="false">
      <c r="A893" s="12"/>
      <c r="B893" s="12"/>
      <c r="C893" s="12"/>
    </row>
    <row r="894" customFormat="false" ht="15.75" hidden="false" customHeight="true" outlineLevel="0" collapsed="false">
      <c r="A894" s="12"/>
      <c r="B894" s="12"/>
      <c r="C894" s="12"/>
    </row>
    <row r="895" customFormat="false" ht="15.75" hidden="false" customHeight="true" outlineLevel="0" collapsed="false">
      <c r="A895" s="12"/>
      <c r="B895" s="12"/>
      <c r="C895" s="12"/>
    </row>
    <row r="896" customFormat="false" ht="15.75" hidden="false" customHeight="true" outlineLevel="0" collapsed="false">
      <c r="A896" s="12"/>
      <c r="B896" s="12"/>
      <c r="C896" s="12"/>
    </row>
    <row r="897" customFormat="false" ht="15.75" hidden="false" customHeight="true" outlineLevel="0" collapsed="false">
      <c r="A897" s="12"/>
      <c r="B897" s="12"/>
      <c r="C897" s="12"/>
    </row>
    <row r="898" customFormat="false" ht="15.75" hidden="false" customHeight="true" outlineLevel="0" collapsed="false">
      <c r="A898" s="12"/>
      <c r="B898" s="12"/>
      <c r="C898" s="12"/>
    </row>
    <row r="899" customFormat="false" ht="15.75" hidden="false" customHeight="true" outlineLevel="0" collapsed="false">
      <c r="A899" s="12"/>
      <c r="B899" s="12"/>
      <c r="C899" s="12"/>
    </row>
    <row r="900" customFormat="false" ht="15.75" hidden="false" customHeight="true" outlineLevel="0" collapsed="false">
      <c r="A900" s="12"/>
      <c r="B900" s="12"/>
      <c r="C900" s="12"/>
    </row>
    <row r="901" customFormat="false" ht="15.75" hidden="false" customHeight="true" outlineLevel="0" collapsed="false">
      <c r="A901" s="12"/>
      <c r="B901" s="12"/>
      <c r="C901" s="12"/>
    </row>
    <row r="902" customFormat="false" ht="15.75" hidden="false" customHeight="true" outlineLevel="0" collapsed="false">
      <c r="A902" s="12"/>
      <c r="B902" s="12"/>
      <c r="C902" s="12"/>
    </row>
    <row r="903" customFormat="false" ht="15.75" hidden="false" customHeight="true" outlineLevel="0" collapsed="false">
      <c r="A903" s="12"/>
      <c r="B903" s="12"/>
      <c r="C903" s="12"/>
    </row>
    <row r="904" customFormat="false" ht="15.75" hidden="false" customHeight="true" outlineLevel="0" collapsed="false">
      <c r="A904" s="12"/>
      <c r="B904" s="12"/>
      <c r="C904" s="12"/>
    </row>
    <row r="905" customFormat="false" ht="15.75" hidden="false" customHeight="true" outlineLevel="0" collapsed="false">
      <c r="A905" s="12"/>
      <c r="B905" s="12"/>
      <c r="C905" s="12"/>
    </row>
    <row r="906" customFormat="false" ht="15.75" hidden="false" customHeight="true" outlineLevel="0" collapsed="false">
      <c r="A906" s="12"/>
      <c r="B906" s="12"/>
      <c r="C906" s="12"/>
    </row>
    <row r="907" customFormat="false" ht="15.75" hidden="false" customHeight="true" outlineLevel="0" collapsed="false">
      <c r="A907" s="12"/>
      <c r="B907" s="12"/>
      <c r="C907" s="12"/>
    </row>
    <row r="908" customFormat="false" ht="15.75" hidden="false" customHeight="true" outlineLevel="0" collapsed="false">
      <c r="A908" s="12"/>
      <c r="B908" s="12"/>
      <c r="C908" s="12"/>
    </row>
    <row r="909" customFormat="false" ht="15.75" hidden="false" customHeight="true" outlineLevel="0" collapsed="false">
      <c r="A909" s="12"/>
      <c r="B909" s="12"/>
      <c r="C909" s="12"/>
    </row>
    <row r="910" customFormat="false" ht="15.75" hidden="false" customHeight="true" outlineLevel="0" collapsed="false">
      <c r="A910" s="12"/>
      <c r="B910" s="12"/>
      <c r="C910" s="12"/>
    </row>
    <row r="911" customFormat="false" ht="15.75" hidden="false" customHeight="true" outlineLevel="0" collapsed="false">
      <c r="A911" s="12"/>
      <c r="B911" s="12"/>
      <c r="C911" s="12"/>
    </row>
    <row r="912" customFormat="false" ht="15.75" hidden="false" customHeight="true" outlineLevel="0" collapsed="false">
      <c r="A912" s="12"/>
      <c r="B912" s="12"/>
      <c r="C912" s="12"/>
    </row>
    <row r="913" customFormat="false" ht="15.75" hidden="false" customHeight="true" outlineLevel="0" collapsed="false">
      <c r="A913" s="12"/>
      <c r="B913" s="12"/>
      <c r="C913" s="12"/>
    </row>
    <row r="914" customFormat="false" ht="15.75" hidden="false" customHeight="true" outlineLevel="0" collapsed="false">
      <c r="A914" s="12"/>
      <c r="B914" s="12"/>
      <c r="C914" s="12"/>
    </row>
    <row r="915" customFormat="false" ht="15.75" hidden="false" customHeight="true" outlineLevel="0" collapsed="false">
      <c r="A915" s="12"/>
      <c r="B915" s="12"/>
      <c r="C915" s="12"/>
    </row>
    <row r="916" customFormat="false" ht="15.75" hidden="false" customHeight="true" outlineLevel="0" collapsed="false">
      <c r="A916" s="12"/>
      <c r="B916" s="12"/>
      <c r="C916" s="12"/>
    </row>
    <row r="917" customFormat="false" ht="15.75" hidden="false" customHeight="true" outlineLevel="0" collapsed="false">
      <c r="A917" s="12"/>
      <c r="B917" s="12"/>
      <c r="C917" s="12"/>
    </row>
    <row r="918" customFormat="false" ht="15.75" hidden="false" customHeight="true" outlineLevel="0" collapsed="false">
      <c r="A918" s="12"/>
      <c r="B918" s="12"/>
      <c r="C918" s="12"/>
    </row>
    <row r="919" customFormat="false" ht="15.75" hidden="false" customHeight="true" outlineLevel="0" collapsed="false">
      <c r="A919" s="12"/>
      <c r="B919" s="12"/>
      <c r="C919" s="12"/>
    </row>
    <row r="920" customFormat="false" ht="15.75" hidden="false" customHeight="true" outlineLevel="0" collapsed="false">
      <c r="A920" s="12"/>
      <c r="B920" s="12"/>
      <c r="C920" s="12"/>
    </row>
    <row r="921" customFormat="false" ht="15.75" hidden="false" customHeight="true" outlineLevel="0" collapsed="false">
      <c r="A921" s="12"/>
      <c r="B921" s="12"/>
      <c r="C921" s="12"/>
    </row>
    <row r="922" customFormat="false" ht="15.75" hidden="false" customHeight="true" outlineLevel="0" collapsed="false">
      <c r="A922" s="12"/>
      <c r="B922" s="12"/>
      <c r="C922" s="12"/>
    </row>
    <row r="923" customFormat="false" ht="15.75" hidden="false" customHeight="true" outlineLevel="0" collapsed="false">
      <c r="A923" s="12"/>
      <c r="B923" s="12"/>
      <c r="C923" s="12"/>
    </row>
    <row r="924" customFormat="false" ht="15.75" hidden="false" customHeight="true" outlineLevel="0" collapsed="false">
      <c r="A924" s="12"/>
      <c r="B924" s="12"/>
      <c r="C924" s="12"/>
    </row>
    <row r="925" customFormat="false" ht="15.75" hidden="false" customHeight="true" outlineLevel="0" collapsed="false">
      <c r="A925" s="12"/>
      <c r="B925" s="12"/>
      <c r="C925" s="12"/>
    </row>
    <row r="926" customFormat="false" ht="15.75" hidden="false" customHeight="true" outlineLevel="0" collapsed="false">
      <c r="A926" s="12"/>
      <c r="B926" s="12"/>
      <c r="C926" s="12"/>
    </row>
    <row r="927" customFormat="false" ht="15.75" hidden="false" customHeight="true" outlineLevel="0" collapsed="false">
      <c r="A927" s="12"/>
      <c r="B927" s="12"/>
      <c r="C927" s="12"/>
    </row>
    <row r="928" customFormat="false" ht="15.75" hidden="false" customHeight="true" outlineLevel="0" collapsed="false">
      <c r="A928" s="12"/>
      <c r="B928" s="12"/>
      <c r="C928" s="12"/>
    </row>
    <row r="929" customFormat="false" ht="15.75" hidden="false" customHeight="true" outlineLevel="0" collapsed="false">
      <c r="A929" s="12"/>
      <c r="B929" s="12"/>
      <c r="C929" s="12"/>
    </row>
    <row r="930" customFormat="false" ht="15.75" hidden="false" customHeight="true" outlineLevel="0" collapsed="false">
      <c r="A930" s="12"/>
      <c r="B930" s="12"/>
      <c r="C930" s="12"/>
    </row>
    <row r="931" customFormat="false" ht="15.75" hidden="false" customHeight="true" outlineLevel="0" collapsed="false">
      <c r="A931" s="12"/>
      <c r="B931" s="12"/>
      <c r="C931" s="12"/>
    </row>
    <row r="932" customFormat="false" ht="15.75" hidden="false" customHeight="true" outlineLevel="0" collapsed="false">
      <c r="A932" s="12"/>
      <c r="B932" s="12"/>
      <c r="C932" s="12"/>
    </row>
    <row r="933" customFormat="false" ht="15.75" hidden="false" customHeight="true" outlineLevel="0" collapsed="false">
      <c r="A933" s="12"/>
      <c r="B933" s="12"/>
      <c r="C933" s="12"/>
    </row>
    <row r="934" customFormat="false" ht="15.75" hidden="false" customHeight="true" outlineLevel="0" collapsed="false">
      <c r="A934" s="12"/>
      <c r="B934" s="12"/>
      <c r="C934" s="12"/>
    </row>
    <row r="935" customFormat="false" ht="15.75" hidden="false" customHeight="true" outlineLevel="0" collapsed="false">
      <c r="A935" s="12"/>
      <c r="B935" s="12"/>
      <c r="C935" s="12"/>
    </row>
    <row r="936" customFormat="false" ht="15.75" hidden="false" customHeight="true" outlineLevel="0" collapsed="false">
      <c r="A936" s="12"/>
      <c r="B936" s="12"/>
      <c r="C936" s="12"/>
    </row>
    <row r="937" customFormat="false" ht="15.75" hidden="false" customHeight="true" outlineLevel="0" collapsed="false">
      <c r="A937" s="12"/>
      <c r="B937" s="12"/>
      <c r="C937" s="12"/>
    </row>
    <row r="938" customFormat="false" ht="15.75" hidden="false" customHeight="true" outlineLevel="0" collapsed="false">
      <c r="A938" s="12"/>
      <c r="B938" s="12"/>
      <c r="C938" s="12"/>
    </row>
    <row r="939" customFormat="false" ht="15.75" hidden="false" customHeight="true" outlineLevel="0" collapsed="false">
      <c r="A939" s="12"/>
      <c r="B939" s="12"/>
      <c r="C939" s="12"/>
    </row>
    <row r="940" customFormat="false" ht="15.75" hidden="false" customHeight="true" outlineLevel="0" collapsed="false">
      <c r="A940" s="12"/>
      <c r="B940" s="12"/>
      <c r="C940" s="12"/>
    </row>
    <row r="941" customFormat="false" ht="15.75" hidden="false" customHeight="true" outlineLevel="0" collapsed="false">
      <c r="A941" s="12"/>
      <c r="B941" s="12"/>
      <c r="C941" s="12"/>
    </row>
    <row r="942" customFormat="false" ht="15.75" hidden="false" customHeight="true" outlineLevel="0" collapsed="false">
      <c r="A942" s="12"/>
      <c r="B942" s="12"/>
      <c r="C942" s="12"/>
    </row>
    <row r="943" customFormat="false" ht="15.75" hidden="false" customHeight="true" outlineLevel="0" collapsed="false">
      <c r="A943" s="12"/>
      <c r="B943" s="12"/>
      <c r="C943" s="12"/>
    </row>
    <row r="944" customFormat="false" ht="15.75" hidden="false" customHeight="true" outlineLevel="0" collapsed="false">
      <c r="A944" s="12"/>
      <c r="B944" s="12"/>
      <c r="C944" s="12"/>
    </row>
    <row r="945" customFormat="false" ht="15.75" hidden="false" customHeight="true" outlineLevel="0" collapsed="false">
      <c r="A945" s="12"/>
      <c r="B945" s="12"/>
      <c r="C945" s="12"/>
    </row>
    <row r="946" customFormat="false" ht="15.75" hidden="false" customHeight="true" outlineLevel="0" collapsed="false">
      <c r="A946" s="12"/>
      <c r="B946" s="12"/>
      <c r="C946" s="12"/>
    </row>
    <row r="947" customFormat="false" ht="15.75" hidden="false" customHeight="true" outlineLevel="0" collapsed="false">
      <c r="A947" s="12"/>
      <c r="B947" s="12"/>
      <c r="C947" s="12"/>
    </row>
    <row r="948" customFormat="false" ht="15.75" hidden="false" customHeight="true" outlineLevel="0" collapsed="false">
      <c r="A948" s="12"/>
      <c r="B948" s="12"/>
      <c r="C948" s="12"/>
    </row>
    <row r="949" customFormat="false" ht="15.75" hidden="false" customHeight="true" outlineLevel="0" collapsed="false">
      <c r="A949" s="12"/>
      <c r="B949" s="12"/>
      <c r="C949" s="12"/>
    </row>
    <row r="950" customFormat="false" ht="15.75" hidden="false" customHeight="true" outlineLevel="0" collapsed="false">
      <c r="A950" s="12"/>
      <c r="B950" s="12"/>
      <c r="C950" s="12"/>
    </row>
    <row r="951" customFormat="false" ht="15.75" hidden="false" customHeight="true" outlineLevel="0" collapsed="false">
      <c r="A951" s="12"/>
      <c r="B951" s="12"/>
      <c r="C951" s="12"/>
    </row>
    <row r="952" customFormat="false" ht="15.75" hidden="false" customHeight="true" outlineLevel="0" collapsed="false">
      <c r="A952" s="12"/>
      <c r="B952" s="12"/>
      <c r="C952" s="12"/>
    </row>
    <row r="953" customFormat="false" ht="15.75" hidden="false" customHeight="true" outlineLevel="0" collapsed="false">
      <c r="A953" s="12"/>
      <c r="B953" s="12"/>
      <c r="C953" s="12"/>
    </row>
    <row r="954" customFormat="false" ht="15.75" hidden="false" customHeight="true" outlineLevel="0" collapsed="false">
      <c r="A954" s="12"/>
      <c r="B954" s="12"/>
      <c r="C954" s="12"/>
    </row>
    <row r="955" customFormat="false" ht="15.75" hidden="false" customHeight="true" outlineLevel="0" collapsed="false">
      <c r="A955" s="12"/>
      <c r="B955" s="12"/>
      <c r="C955" s="12"/>
    </row>
    <row r="956" customFormat="false" ht="15.75" hidden="false" customHeight="true" outlineLevel="0" collapsed="false">
      <c r="A956" s="12"/>
      <c r="B956" s="12"/>
      <c r="C956" s="12"/>
    </row>
    <row r="957" customFormat="false" ht="15.75" hidden="false" customHeight="true" outlineLevel="0" collapsed="false">
      <c r="A957" s="12"/>
      <c r="B957" s="12"/>
      <c r="C957" s="12"/>
    </row>
    <row r="958" customFormat="false" ht="15.75" hidden="false" customHeight="true" outlineLevel="0" collapsed="false">
      <c r="A958" s="12"/>
      <c r="B958" s="12"/>
      <c r="C958" s="12"/>
    </row>
    <row r="959" customFormat="false" ht="15.75" hidden="false" customHeight="true" outlineLevel="0" collapsed="false">
      <c r="A959" s="12"/>
      <c r="B959" s="12"/>
      <c r="C959" s="12"/>
    </row>
    <row r="960" customFormat="false" ht="15.75" hidden="false" customHeight="true" outlineLevel="0" collapsed="false">
      <c r="A960" s="12"/>
      <c r="B960" s="12"/>
      <c r="C960" s="12"/>
    </row>
    <row r="961" customFormat="false" ht="15.75" hidden="false" customHeight="true" outlineLevel="0" collapsed="false">
      <c r="A961" s="12"/>
      <c r="B961" s="12"/>
      <c r="C961" s="12"/>
    </row>
    <row r="962" customFormat="false" ht="15.75" hidden="false" customHeight="true" outlineLevel="0" collapsed="false">
      <c r="A962" s="12"/>
      <c r="B962" s="12"/>
      <c r="C962" s="12"/>
    </row>
    <row r="963" customFormat="false" ht="15.75" hidden="false" customHeight="true" outlineLevel="0" collapsed="false">
      <c r="A963" s="12"/>
      <c r="B963" s="12"/>
      <c r="C963" s="12"/>
    </row>
    <row r="964" customFormat="false" ht="15.75" hidden="false" customHeight="true" outlineLevel="0" collapsed="false">
      <c r="A964" s="12"/>
      <c r="B964" s="12"/>
      <c r="C964" s="12"/>
    </row>
    <row r="965" customFormat="false" ht="15.75" hidden="false" customHeight="true" outlineLevel="0" collapsed="false">
      <c r="A965" s="12"/>
      <c r="B965" s="12"/>
      <c r="C965" s="12"/>
    </row>
    <row r="966" customFormat="false" ht="15.75" hidden="false" customHeight="true" outlineLevel="0" collapsed="false">
      <c r="A966" s="12"/>
      <c r="B966" s="12"/>
      <c r="C966" s="12"/>
    </row>
    <row r="967" customFormat="false" ht="15.75" hidden="false" customHeight="true" outlineLevel="0" collapsed="false">
      <c r="A967" s="12"/>
      <c r="B967" s="12"/>
      <c r="C967" s="12"/>
    </row>
    <row r="968" customFormat="false" ht="15.75" hidden="false" customHeight="true" outlineLevel="0" collapsed="false">
      <c r="A968" s="12"/>
      <c r="B968" s="12"/>
      <c r="C968" s="12"/>
    </row>
    <row r="969" customFormat="false" ht="15.75" hidden="false" customHeight="true" outlineLevel="0" collapsed="false">
      <c r="A969" s="12"/>
      <c r="B969" s="12"/>
      <c r="C969" s="12"/>
    </row>
    <row r="970" customFormat="false" ht="15.75" hidden="false" customHeight="true" outlineLevel="0" collapsed="false">
      <c r="A970" s="12"/>
      <c r="B970" s="12"/>
      <c r="C970" s="12"/>
    </row>
    <row r="971" customFormat="false" ht="15.75" hidden="false" customHeight="true" outlineLevel="0" collapsed="false">
      <c r="A971" s="12"/>
      <c r="B971" s="12"/>
      <c r="C971" s="12"/>
    </row>
    <row r="972" customFormat="false" ht="15.75" hidden="false" customHeight="true" outlineLevel="0" collapsed="false">
      <c r="A972" s="12"/>
      <c r="B972" s="12"/>
      <c r="C972" s="12"/>
    </row>
    <row r="973" customFormat="false" ht="15.75" hidden="false" customHeight="true" outlineLevel="0" collapsed="false">
      <c r="A973" s="12"/>
      <c r="B973" s="12"/>
      <c r="C973" s="12"/>
    </row>
    <row r="974" customFormat="false" ht="15.75" hidden="false" customHeight="true" outlineLevel="0" collapsed="false">
      <c r="A974" s="12"/>
      <c r="B974" s="12"/>
      <c r="C974" s="12"/>
    </row>
    <row r="975" customFormat="false" ht="15.75" hidden="false" customHeight="true" outlineLevel="0" collapsed="false">
      <c r="A975" s="12"/>
      <c r="B975" s="12"/>
      <c r="C975" s="12"/>
    </row>
    <row r="976" customFormat="false" ht="15.75" hidden="false" customHeight="true" outlineLevel="0" collapsed="false">
      <c r="A976" s="12"/>
      <c r="B976" s="12"/>
      <c r="C976" s="12"/>
    </row>
    <row r="977" customFormat="false" ht="15.75" hidden="false" customHeight="true" outlineLevel="0" collapsed="false">
      <c r="A977" s="12"/>
      <c r="B977" s="12"/>
      <c r="C977" s="12"/>
    </row>
    <row r="978" customFormat="false" ht="15.75" hidden="false" customHeight="true" outlineLevel="0" collapsed="false">
      <c r="A978" s="12"/>
      <c r="B978" s="12"/>
      <c r="C978" s="12"/>
    </row>
    <row r="979" customFormat="false" ht="15.75" hidden="false" customHeight="true" outlineLevel="0" collapsed="false">
      <c r="A979" s="12"/>
      <c r="B979" s="12"/>
      <c r="C979" s="12"/>
    </row>
    <row r="980" customFormat="false" ht="15.75" hidden="false" customHeight="true" outlineLevel="0" collapsed="false">
      <c r="A980" s="12"/>
      <c r="B980" s="12"/>
      <c r="C980" s="12"/>
    </row>
    <row r="981" customFormat="false" ht="15.75" hidden="false" customHeight="true" outlineLevel="0" collapsed="false">
      <c r="A981" s="12"/>
      <c r="B981" s="12"/>
      <c r="C981" s="12"/>
    </row>
    <row r="982" customFormat="false" ht="15.75" hidden="false" customHeight="true" outlineLevel="0" collapsed="false">
      <c r="A982" s="12"/>
      <c r="B982" s="12"/>
      <c r="C982" s="12"/>
    </row>
    <row r="983" customFormat="false" ht="15.75" hidden="false" customHeight="true" outlineLevel="0" collapsed="false">
      <c r="A983" s="12"/>
      <c r="B983" s="12"/>
      <c r="C983" s="12"/>
    </row>
    <row r="984" customFormat="false" ht="15.75" hidden="false" customHeight="true" outlineLevel="0" collapsed="false">
      <c r="A984" s="12"/>
      <c r="B984" s="12"/>
      <c r="C984" s="12"/>
    </row>
    <row r="985" customFormat="false" ht="15.75" hidden="false" customHeight="true" outlineLevel="0" collapsed="false">
      <c r="A985" s="12"/>
      <c r="B985" s="12"/>
      <c r="C985" s="12"/>
    </row>
    <row r="986" customFormat="false" ht="15.75" hidden="false" customHeight="true" outlineLevel="0" collapsed="false">
      <c r="A986" s="12"/>
      <c r="B986" s="12"/>
      <c r="C986" s="12"/>
    </row>
    <row r="987" customFormat="false" ht="15.75" hidden="false" customHeight="true" outlineLevel="0" collapsed="false">
      <c r="A987" s="12"/>
      <c r="B987" s="12"/>
      <c r="C987" s="12"/>
    </row>
    <row r="988" customFormat="false" ht="15.75" hidden="false" customHeight="true" outlineLevel="0" collapsed="false">
      <c r="A988" s="12"/>
      <c r="B988" s="12"/>
      <c r="C988" s="12"/>
    </row>
    <row r="989" customFormat="false" ht="15.75" hidden="false" customHeight="true" outlineLevel="0" collapsed="false">
      <c r="A989" s="12"/>
      <c r="B989" s="12"/>
      <c r="C989" s="12"/>
    </row>
    <row r="990" customFormat="false" ht="15.75" hidden="false" customHeight="true" outlineLevel="0" collapsed="false">
      <c r="A990" s="12"/>
      <c r="B990" s="12"/>
      <c r="C990" s="12"/>
    </row>
    <row r="991" customFormat="false" ht="15.75" hidden="false" customHeight="true" outlineLevel="0" collapsed="false">
      <c r="A991" s="12"/>
      <c r="B991" s="12"/>
      <c r="C991" s="12"/>
    </row>
    <row r="992" customFormat="false" ht="15.75" hidden="false" customHeight="true" outlineLevel="0" collapsed="false">
      <c r="A992" s="12"/>
      <c r="B992" s="12"/>
      <c r="C992" s="12"/>
    </row>
    <row r="993" customFormat="false" ht="15.75" hidden="false" customHeight="true" outlineLevel="0" collapsed="false">
      <c r="A993" s="12"/>
      <c r="B993" s="12"/>
      <c r="C993" s="12"/>
    </row>
    <row r="994" customFormat="false" ht="15.75" hidden="false" customHeight="true" outlineLevel="0" collapsed="false">
      <c r="A994" s="12"/>
      <c r="B994" s="12"/>
      <c r="C994" s="12"/>
    </row>
    <row r="995" customFormat="false" ht="15.75" hidden="false" customHeight="true" outlineLevel="0" collapsed="false">
      <c r="A995" s="12"/>
      <c r="B995" s="12"/>
      <c r="C995" s="12"/>
    </row>
    <row r="996" customFormat="false" ht="15.75" hidden="false" customHeight="true" outlineLevel="0" collapsed="false">
      <c r="A996" s="12"/>
      <c r="B996" s="12"/>
      <c r="C996" s="12"/>
    </row>
    <row r="997" customFormat="false" ht="15.75" hidden="false" customHeight="true" outlineLevel="0" collapsed="false">
      <c r="A997" s="12"/>
      <c r="B997" s="12"/>
      <c r="C997" s="12"/>
    </row>
    <row r="998" customFormat="false" ht="15.75" hidden="false" customHeight="true" outlineLevel="0" collapsed="false">
      <c r="A998" s="12"/>
      <c r="B998" s="12"/>
      <c r="C998" s="12"/>
    </row>
    <row r="999" customFormat="false" ht="15.75" hidden="false" customHeight="true" outlineLevel="0" collapsed="false">
      <c r="A999" s="12"/>
      <c r="B999" s="12"/>
      <c r="C999" s="12"/>
    </row>
    <row r="1000" customFormat="false" ht="15.75" hidden="false" customHeight="true" outlineLevel="0" collapsed="false">
      <c r="A1000" s="12"/>
      <c r="B1000" s="12"/>
      <c r="C1000" s="12"/>
    </row>
  </sheetData>
  <sheetProtection sheet="true" formatCells="false" formatColumns="false" formatRows="false" sort="false" autoFilter="false"/>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sheetPr filterMode="false">
    <tabColor rgb="FFA6A6A6"/>
    <pageSetUpPr fitToPage="tru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80"/>
    <col collapsed="false" customWidth="true" hidden="false" outlineLevel="0" max="8" min="4" style="1" width="8"/>
    <col collapsed="false" customWidth="true" hidden="false" outlineLevel="0" max="26" min="9" style="1" width="8.63"/>
  </cols>
  <sheetData>
    <row r="1" customFormat="false" ht="30" hidden="false" customHeight="true" outlineLevel="0" collapsed="false">
      <c r="A1" s="80" t="s">
        <v>91</v>
      </c>
      <c r="B1" s="80"/>
      <c r="C1" s="80"/>
      <c r="D1" s="80"/>
      <c r="E1" s="80"/>
      <c r="F1" s="80"/>
      <c r="G1" s="80"/>
      <c r="H1" s="80"/>
    </row>
    <row r="2" customFormat="false" ht="15" hidden="false" customHeight="true" outlineLevel="0" collapsed="false">
      <c r="A2" s="12"/>
      <c r="B2" s="12"/>
      <c r="C2" s="12"/>
      <c r="D2" s="12"/>
      <c r="E2" s="12"/>
      <c r="F2" s="12"/>
      <c r="G2" s="12"/>
      <c r="H2" s="12"/>
    </row>
    <row r="3" customFormat="false" ht="15" hidden="false" customHeight="true" outlineLevel="0" collapsed="false">
      <c r="A3" s="81" t="s">
        <v>92</v>
      </c>
      <c r="B3" s="81" t="s">
        <v>10</v>
      </c>
      <c r="C3" s="81" t="s">
        <v>93</v>
      </c>
      <c r="D3" s="12"/>
      <c r="E3" s="12"/>
      <c r="F3" s="12"/>
      <c r="G3" s="12"/>
      <c r="H3" s="12"/>
    </row>
    <row r="4" customFormat="false" ht="15" hidden="false" customHeight="true" outlineLevel="0" collapsed="false">
      <c r="A4" s="82" t="s">
        <v>94</v>
      </c>
      <c r="B4" s="83" t="s">
        <v>76</v>
      </c>
      <c r="C4" s="84" t="s">
        <v>95</v>
      </c>
      <c r="D4" s="12"/>
      <c r="E4" s="12"/>
      <c r="F4" s="12"/>
      <c r="G4" s="12"/>
      <c r="H4" s="12"/>
    </row>
    <row r="5" customFormat="false" ht="15" hidden="false" customHeight="true" outlineLevel="0" collapsed="false">
      <c r="A5" s="82" t="s">
        <v>96</v>
      </c>
      <c r="B5" s="83" t="s">
        <v>76</v>
      </c>
      <c r="C5" s="84" t="s">
        <v>97</v>
      </c>
      <c r="D5" s="12"/>
      <c r="E5" s="12"/>
      <c r="F5" s="12"/>
      <c r="G5" s="12"/>
      <c r="H5" s="12"/>
    </row>
    <row r="6" customFormat="false" ht="15" hidden="false" customHeight="true" outlineLevel="0" collapsed="false">
      <c r="A6" s="82" t="s">
        <v>98</v>
      </c>
      <c r="B6" s="83" t="s">
        <v>76</v>
      </c>
      <c r="C6" s="84" t="s">
        <v>99</v>
      </c>
      <c r="D6" s="12"/>
      <c r="E6" s="12"/>
      <c r="F6" s="12"/>
      <c r="G6" s="12"/>
      <c r="H6" s="12"/>
    </row>
    <row r="7" customFormat="false" ht="15" hidden="false" customHeight="true" outlineLevel="0" collapsed="false">
      <c r="A7" s="82" t="s">
        <v>100</v>
      </c>
      <c r="B7" s="83" t="s">
        <v>76</v>
      </c>
      <c r="C7" s="84" t="s">
        <v>101</v>
      </c>
      <c r="D7" s="12"/>
      <c r="E7" s="12"/>
      <c r="F7" s="12"/>
      <c r="G7" s="12"/>
      <c r="H7" s="12"/>
    </row>
    <row r="8" customFormat="false" ht="15" hidden="false" customHeight="true" outlineLevel="0" collapsed="false">
      <c r="A8" s="82" t="s">
        <v>102</v>
      </c>
      <c r="B8" s="83" t="s">
        <v>76</v>
      </c>
      <c r="C8" s="84" t="s">
        <v>103</v>
      </c>
      <c r="D8" s="12"/>
      <c r="E8" s="12"/>
      <c r="F8" s="12"/>
      <c r="G8" s="12"/>
      <c r="H8" s="12"/>
    </row>
    <row r="9" customFormat="false" ht="15" hidden="false" customHeight="true" outlineLevel="0" collapsed="false">
      <c r="A9" s="82" t="s">
        <v>104</v>
      </c>
      <c r="B9" s="83" t="s">
        <v>76</v>
      </c>
      <c r="C9" s="84" t="s">
        <v>105</v>
      </c>
      <c r="D9" s="12"/>
      <c r="E9" s="12"/>
      <c r="F9" s="12"/>
      <c r="G9" s="12"/>
      <c r="H9" s="12"/>
    </row>
    <row r="10" customFormat="false" ht="15" hidden="false" customHeight="true" outlineLevel="0" collapsed="false">
      <c r="A10" s="82" t="s">
        <v>106</v>
      </c>
      <c r="B10" s="83" t="s">
        <v>107</v>
      </c>
      <c r="C10" s="84" t="s">
        <v>108</v>
      </c>
      <c r="D10" s="12"/>
      <c r="E10" s="12"/>
      <c r="F10" s="12"/>
      <c r="G10" s="12"/>
      <c r="H10" s="12"/>
    </row>
    <row r="11" customFormat="false" ht="15" hidden="false" customHeight="true" outlineLevel="0" collapsed="false">
      <c r="A11" s="82" t="s">
        <v>109</v>
      </c>
      <c r="B11" s="83" t="s">
        <v>76</v>
      </c>
      <c r="C11" s="84" t="s">
        <v>110</v>
      </c>
      <c r="D11" s="12"/>
      <c r="E11" s="12"/>
      <c r="F11" s="12"/>
      <c r="G11" s="12"/>
      <c r="H11" s="12"/>
    </row>
    <row r="12" customFormat="false" ht="24.75" hidden="false" customHeight="true" outlineLevel="0" collapsed="false">
      <c r="A12" s="82" t="s">
        <v>111</v>
      </c>
      <c r="B12" s="85" t="s">
        <v>112</v>
      </c>
      <c r="C12" s="84" t="s">
        <v>113</v>
      </c>
      <c r="D12" s="12"/>
      <c r="E12" s="12"/>
      <c r="F12" s="12"/>
      <c r="G12" s="12"/>
      <c r="H12" s="12"/>
    </row>
    <row r="13" customFormat="false" ht="15" hidden="false" customHeight="true" outlineLevel="0" collapsed="false">
      <c r="A13" s="12"/>
      <c r="B13" s="12"/>
      <c r="C13" s="12"/>
      <c r="D13" s="12"/>
      <c r="E13" s="12"/>
      <c r="F13" s="12"/>
      <c r="G13" s="12"/>
      <c r="H13" s="12"/>
    </row>
    <row r="14" customFormat="false" ht="15" hidden="false" customHeight="true" outlineLevel="0" collapsed="false">
      <c r="A14" s="12"/>
      <c r="B14" s="12"/>
      <c r="C14" s="12"/>
      <c r="D14" s="12"/>
      <c r="E14" s="12"/>
      <c r="F14" s="12"/>
      <c r="G14" s="12"/>
      <c r="H14" s="12"/>
    </row>
    <row r="15" customFormat="false" ht="15" hidden="false" customHeight="true" outlineLevel="0" collapsed="false">
      <c r="A15" s="12"/>
      <c r="B15" s="12"/>
      <c r="C15" s="12"/>
      <c r="D15" s="12"/>
      <c r="E15" s="12"/>
      <c r="F15" s="12"/>
      <c r="G15" s="12"/>
      <c r="H15" s="12"/>
    </row>
    <row r="16" customFormat="false" ht="15" hidden="false" customHeight="true" outlineLevel="0" collapsed="false">
      <c r="A16" s="12"/>
      <c r="B16" s="12"/>
      <c r="C16" s="12"/>
      <c r="D16" s="12"/>
      <c r="E16" s="12"/>
      <c r="F16" s="12"/>
      <c r="G16" s="12"/>
      <c r="H16" s="12"/>
    </row>
    <row r="17" customFormat="false" ht="15" hidden="false" customHeight="true" outlineLevel="0" collapsed="false">
      <c r="A17" s="12"/>
      <c r="B17" s="12"/>
      <c r="C17" s="12"/>
      <c r="D17" s="12"/>
      <c r="E17" s="12"/>
      <c r="F17" s="12"/>
      <c r="G17" s="12"/>
      <c r="H17" s="12"/>
    </row>
    <row r="18" customFormat="false" ht="15" hidden="false" customHeight="true" outlineLevel="0" collapsed="false">
      <c r="A18" s="12"/>
      <c r="B18" s="12"/>
      <c r="C18" s="12"/>
      <c r="D18" s="12"/>
      <c r="E18" s="12"/>
      <c r="F18" s="12"/>
      <c r="G18" s="12"/>
      <c r="H18" s="12"/>
    </row>
    <row r="19" customFormat="false" ht="15" hidden="false" customHeight="true" outlineLevel="0" collapsed="false">
      <c r="A19" s="12"/>
      <c r="B19" s="12"/>
      <c r="C19" s="12"/>
      <c r="D19" s="12"/>
      <c r="E19" s="12"/>
      <c r="F19" s="12"/>
      <c r="G19" s="12"/>
      <c r="H19" s="12"/>
    </row>
    <row r="20" customFormat="false" ht="15" hidden="false" customHeight="true" outlineLevel="0" collapsed="false">
      <c r="A20" s="12"/>
      <c r="B20" s="12"/>
      <c r="C20" s="12"/>
      <c r="D20" s="12"/>
      <c r="E20" s="12"/>
      <c r="F20" s="12"/>
      <c r="G20" s="12"/>
      <c r="H20" s="12"/>
    </row>
    <row r="21" customFormat="false" ht="15.75" hidden="false" customHeight="true" outlineLevel="0" collapsed="false">
      <c r="A21" s="12"/>
      <c r="B21" s="12"/>
      <c r="C21" s="12"/>
      <c r="D21" s="12"/>
      <c r="E21" s="12"/>
      <c r="F21" s="12"/>
      <c r="G21" s="12"/>
      <c r="H21" s="12"/>
    </row>
    <row r="22" customFormat="false" ht="15.75" hidden="false" customHeight="true" outlineLevel="0" collapsed="false">
      <c r="A22" s="12"/>
      <c r="B22" s="12"/>
      <c r="C22" s="12"/>
      <c r="D22" s="12"/>
      <c r="E22" s="12"/>
      <c r="F22" s="12"/>
      <c r="G22" s="12"/>
      <c r="H22" s="12"/>
    </row>
    <row r="23" customFormat="false" ht="15.75" hidden="false" customHeight="true" outlineLevel="0" collapsed="false">
      <c r="A23" s="12"/>
      <c r="B23" s="12"/>
      <c r="C23" s="12"/>
      <c r="D23" s="12"/>
      <c r="E23" s="12"/>
      <c r="F23" s="12"/>
      <c r="G23" s="12"/>
      <c r="H23" s="12"/>
    </row>
    <row r="24" customFormat="false" ht="15.75" hidden="false" customHeight="true" outlineLevel="0" collapsed="false">
      <c r="A24" s="12"/>
      <c r="B24" s="12"/>
      <c r="C24" s="12"/>
      <c r="D24" s="12"/>
      <c r="E24" s="12"/>
      <c r="F24" s="12"/>
      <c r="G24" s="12"/>
      <c r="H24" s="12"/>
    </row>
    <row r="25" customFormat="false" ht="15.75" hidden="false" customHeight="true" outlineLevel="0" collapsed="false">
      <c r="A25" s="12"/>
      <c r="B25" s="12"/>
      <c r="C25" s="12"/>
      <c r="D25" s="12"/>
      <c r="E25" s="12"/>
      <c r="F25" s="12"/>
      <c r="G25" s="12"/>
      <c r="H25" s="12"/>
    </row>
    <row r="26" customFormat="false" ht="15.75" hidden="false" customHeight="true" outlineLevel="0" collapsed="false">
      <c r="A26" s="12"/>
      <c r="B26" s="12"/>
      <c r="C26" s="12"/>
      <c r="D26" s="12"/>
      <c r="E26" s="12"/>
      <c r="F26" s="12"/>
      <c r="G26" s="12"/>
      <c r="H26" s="12"/>
    </row>
    <row r="27" customFormat="false" ht="15.75" hidden="false" customHeight="true" outlineLevel="0" collapsed="false">
      <c r="A27" s="12"/>
      <c r="B27" s="12"/>
      <c r="C27" s="12"/>
      <c r="D27" s="12"/>
      <c r="E27" s="12"/>
      <c r="F27" s="12"/>
      <c r="G27" s="12"/>
      <c r="H27" s="12"/>
    </row>
    <row r="28" customFormat="false" ht="15.75" hidden="false" customHeight="true" outlineLevel="0" collapsed="false">
      <c r="A28" s="12"/>
      <c r="B28" s="12"/>
      <c r="C28" s="12"/>
      <c r="D28" s="12"/>
      <c r="E28" s="12"/>
      <c r="F28" s="12"/>
      <c r="G28" s="12"/>
      <c r="H28" s="12"/>
    </row>
    <row r="29" customFormat="false" ht="15.75" hidden="false" customHeight="true" outlineLevel="0" collapsed="false">
      <c r="A29" s="12"/>
      <c r="B29" s="12"/>
      <c r="C29" s="12"/>
      <c r="D29" s="12"/>
      <c r="E29" s="12"/>
      <c r="F29" s="12"/>
      <c r="G29" s="12"/>
      <c r="H29" s="12"/>
    </row>
    <row r="30" customFormat="false" ht="15.75" hidden="false" customHeight="true" outlineLevel="0" collapsed="false">
      <c r="A30" s="12"/>
      <c r="B30" s="12"/>
      <c r="C30" s="12"/>
      <c r="D30" s="12"/>
      <c r="E30" s="12"/>
      <c r="F30" s="12"/>
      <c r="G30" s="12"/>
      <c r="H30" s="12"/>
    </row>
    <row r="31" customFormat="false" ht="15.75" hidden="false" customHeight="true" outlineLevel="0" collapsed="false">
      <c r="A31" s="12"/>
      <c r="B31" s="12"/>
      <c r="C31" s="12"/>
      <c r="D31" s="12"/>
      <c r="E31" s="12"/>
      <c r="F31" s="12"/>
      <c r="G31" s="12"/>
      <c r="H31" s="12"/>
    </row>
    <row r="32" customFormat="false" ht="15.75" hidden="false" customHeight="true" outlineLevel="0" collapsed="false">
      <c r="A32" s="12"/>
      <c r="B32" s="12"/>
      <c r="C32" s="12"/>
      <c r="D32" s="12"/>
      <c r="E32" s="12"/>
      <c r="F32" s="12"/>
      <c r="G32" s="12"/>
      <c r="H32" s="12"/>
    </row>
    <row r="33" customFormat="false" ht="15.75" hidden="false" customHeight="true" outlineLevel="0" collapsed="false">
      <c r="A33" s="12"/>
      <c r="B33" s="12"/>
      <c r="C33" s="12"/>
      <c r="D33" s="12"/>
      <c r="E33" s="12"/>
      <c r="F33" s="12"/>
      <c r="G33" s="12"/>
      <c r="H33" s="12"/>
    </row>
    <row r="34" customFormat="false" ht="15.75" hidden="false" customHeight="true" outlineLevel="0" collapsed="false">
      <c r="A34" s="12"/>
      <c r="B34" s="12"/>
      <c r="C34" s="12"/>
      <c r="D34" s="12"/>
      <c r="E34" s="12"/>
      <c r="F34" s="12"/>
      <c r="G34" s="12"/>
      <c r="H34" s="12"/>
    </row>
    <row r="35" customFormat="false" ht="15.75" hidden="false" customHeight="true" outlineLevel="0" collapsed="false">
      <c r="A35" s="12"/>
      <c r="B35" s="12"/>
      <c r="C35" s="12"/>
      <c r="D35" s="12"/>
      <c r="E35" s="12"/>
      <c r="F35" s="12"/>
      <c r="G35" s="12"/>
      <c r="H35" s="12"/>
    </row>
    <row r="36" customFormat="false" ht="15.75" hidden="false" customHeight="true" outlineLevel="0" collapsed="false">
      <c r="A36" s="12"/>
      <c r="B36" s="12"/>
      <c r="C36" s="12"/>
      <c r="D36" s="12"/>
      <c r="E36" s="12"/>
      <c r="F36" s="12"/>
      <c r="G36" s="12"/>
      <c r="H36" s="12"/>
    </row>
    <row r="37" customFormat="false" ht="15.75" hidden="false" customHeight="true" outlineLevel="0" collapsed="false">
      <c r="A37" s="12"/>
      <c r="B37" s="12"/>
      <c r="C37" s="12"/>
      <c r="D37" s="12"/>
      <c r="E37" s="12"/>
      <c r="F37" s="12"/>
      <c r="G37" s="12"/>
      <c r="H37" s="12"/>
    </row>
    <row r="38" customFormat="false" ht="15.75" hidden="false" customHeight="true" outlineLevel="0" collapsed="false">
      <c r="A38" s="12"/>
      <c r="B38" s="12"/>
      <c r="C38" s="12"/>
      <c r="D38" s="12"/>
      <c r="E38" s="12"/>
      <c r="F38" s="12"/>
      <c r="G38" s="12"/>
      <c r="H38" s="12"/>
    </row>
    <row r="39" customFormat="false" ht="15.75" hidden="false" customHeight="true" outlineLevel="0" collapsed="false">
      <c r="A39" s="12"/>
      <c r="B39" s="12"/>
      <c r="C39" s="12"/>
      <c r="D39" s="12"/>
      <c r="E39" s="12"/>
      <c r="F39" s="12"/>
      <c r="G39" s="12"/>
      <c r="H39" s="12"/>
    </row>
    <row r="40" customFormat="false" ht="15.75" hidden="false" customHeight="true" outlineLevel="0" collapsed="false">
      <c r="A40" s="12"/>
      <c r="B40" s="12"/>
      <c r="C40" s="12"/>
      <c r="D40" s="12"/>
      <c r="E40" s="12"/>
      <c r="F40" s="12"/>
      <c r="G40" s="12"/>
      <c r="H40" s="12"/>
    </row>
    <row r="41" customFormat="false" ht="15.75" hidden="false" customHeight="true" outlineLevel="0" collapsed="false">
      <c r="A41" s="12"/>
      <c r="B41" s="12"/>
      <c r="C41" s="12"/>
      <c r="D41" s="12"/>
      <c r="E41" s="12"/>
      <c r="F41" s="12"/>
      <c r="G41" s="12"/>
      <c r="H41" s="12"/>
    </row>
    <row r="42" customFormat="false" ht="15.75" hidden="false" customHeight="true" outlineLevel="0" collapsed="false">
      <c r="A42" s="12"/>
      <c r="B42" s="12"/>
      <c r="C42" s="12"/>
      <c r="D42" s="12"/>
      <c r="E42" s="12"/>
      <c r="F42" s="12"/>
      <c r="G42" s="12"/>
      <c r="H42" s="12"/>
    </row>
    <row r="43" customFormat="false" ht="15.75" hidden="false" customHeight="true" outlineLevel="0" collapsed="false">
      <c r="A43" s="12"/>
      <c r="B43" s="12"/>
      <c r="C43" s="12"/>
      <c r="D43" s="12"/>
      <c r="E43" s="12"/>
      <c r="F43" s="12"/>
      <c r="G43" s="12"/>
      <c r="H43" s="12"/>
    </row>
    <row r="44" customFormat="false" ht="15.75" hidden="false" customHeight="true" outlineLevel="0" collapsed="false">
      <c r="A44" s="12"/>
      <c r="B44" s="12"/>
      <c r="C44" s="12"/>
      <c r="D44" s="12"/>
      <c r="E44" s="12"/>
      <c r="F44" s="12"/>
      <c r="G44" s="12"/>
      <c r="H44" s="12"/>
    </row>
    <row r="45" customFormat="false" ht="15.75" hidden="false" customHeight="true" outlineLevel="0" collapsed="false">
      <c r="A45" s="12"/>
      <c r="B45" s="12"/>
      <c r="C45" s="12"/>
      <c r="D45" s="12"/>
      <c r="E45" s="12"/>
      <c r="F45" s="12"/>
      <c r="G45" s="12"/>
      <c r="H45" s="12"/>
    </row>
    <row r="46" customFormat="false" ht="15.75" hidden="false" customHeight="true" outlineLevel="0" collapsed="false">
      <c r="A46" s="12"/>
      <c r="B46" s="12"/>
      <c r="C46" s="12"/>
      <c r="D46" s="12"/>
      <c r="E46" s="12"/>
      <c r="F46" s="12"/>
      <c r="G46" s="12"/>
      <c r="H46" s="12"/>
    </row>
    <row r="47" customFormat="false" ht="15.75" hidden="false" customHeight="true" outlineLevel="0" collapsed="false">
      <c r="A47" s="12"/>
      <c r="B47" s="12"/>
      <c r="C47" s="12"/>
      <c r="D47" s="12"/>
      <c r="E47" s="12"/>
      <c r="F47" s="12"/>
      <c r="G47" s="12"/>
      <c r="H47" s="12"/>
    </row>
    <row r="48" customFormat="false" ht="15.75" hidden="false" customHeight="true" outlineLevel="0" collapsed="false">
      <c r="A48" s="12"/>
      <c r="B48" s="12"/>
      <c r="C48" s="12"/>
      <c r="D48" s="12"/>
      <c r="E48" s="12"/>
      <c r="F48" s="12"/>
      <c r="G48" s="12"/>
      <c r="H48" s="12"/>
    </row>
    <row r="49" customFormat="false" ht="15.75" hidden="false" customHeight="true" outlineLevel="0" collapsed="false">
      <c r="A49" s="12"/>
      <c r="B49" s="12"/>
      <c r="C49" s="12"/>
      <c r="D49" s="12"/>
      <c r="E49" s="12"/>
      <c r="F49" s="12"/>
      <c r="G49" s="12"/>
      <c r="H49" s="12"/>
    </row>
    <row r="50" customFormat="false" ht="15.75" hidden="false" customHeight="true" outlineLevel="0" collapsed="false">
      <c r="A50" s="12"/>
      <c r="B50" s="12"/>
      <c r="C50" s="12"/>
      <c r="D50" s="12"/>
      <c r="E50" s="12"/>
      <c r="F50" s="12"/>
      <c r="G50" s="12"/>
      <c r="H50" s="12"/>
    </row>
    <row r="51" customFormat="false" ht="15.75" hidden="false" customHeight="true" outlineLevel="0" collapsed="false">
      <c r="A51" s="12"/>
      <c r="B51" s="12"/>
      <c r="C51" s="12"/>
      <c r="D51" s="12"/>
      <c r="E51" s="12"/>
      <c r="F51" s="12"/>
      <c r="G51" s="12"/>
      <c r="H51" s="12"/>
    </row>
    <row r="52" customFormat="false" ht="15.75" hidden="false" customHeight="true" outlineLevel="0" collapsed="false">
      <c r="A52" s="12"/>
      <c r="B52" s="12"/>
      <c r="C52" s="12"/>
      <c r="D52" s="12"/>
      <c r="E52" s="12"/>
      <c r="F52" s="12"/>
      <c r="G52" s="12"/>
      <c r="H52" s="12"/>
    </row>
    <row r="53" customFormat="false" ht="15.75" hidden="false" customHeight="true" outlineLevel="0" collapsed="false">
      <c r="A53" s="12"/>
      <c r="B53" s="12"/>
      <c r="C53" s="12"/>
      <c r="D53" s="12"/>
      <c r="E53" s="12"/>
      <c r="F53" s="12"/>
      <c r="G53" s="12"/>
      <c r="H53" s="12"/>
    </row>
    <row r="54" customFormat="false" ht="15.75" hidden="false" customHeight="true" outlineLevel="0" collapsed="false">
      <c r="A54" s="12"/>
      <c r="B54" s="12"/>
      <c r="C54" s="12"/>
      <c r="D54" s="12"/>
      <c r="E54" s="12"/>
      <c r="F54" s="12"/>
      <c r="G54" s="12"/>
      <c r="H54" s="12"/>
    </row>
    <row r="55" customFormat="false" ht="15.75" hidden="false" customHeight="true" outlineLevel="0" collapsed="false">
      <c r="A55" s="12"/>
      <c r="B55" s="12"/>
      <c r="C55" s="12"/>
      <c r="D55" s="12"/>
      <c r="E55" s="12"/>
      <c r="F55" s="12"/>
      <c r="G55" s="12"/>
      <c r="H55" s="12"/>
    </row>
    <row r="56" customFormat="false" ht="15.75" hidden="false" customHeight="true" outlineLevel="0" collapsed="false">
      <c r="A56" s="12"/>
      <c r="B56" s="12"/>
      <c r="C56" s="12"/>
      <c r="D56" s="12"/>
      <c r="E56" s="12"/>
      <c r="F56" s="12"/>
      <c r="G56" s="12"/>
      <c r="H56" s="12"/>
    </row>
    <row r="57" customFormat="false" ht="15.75" hidden="false" customHeight="true" outlineLevel="0" collapsed="false">
      <c r="A57" s="12"/>
      <c r="B57" s="12"/>
      <c r="C57" s="12"/>
      <c r="D57" s="12"/>
      <c r="E57" s="12"/>
      <c r="F57" s="12"/>
      <c r="G57" s="12"/>
      <c r="H57" s="12"/>
    </row>
    <row r="58" customFormat="false" ht="15.75" hidden="false" customHeight="true" outlineLevel="0" collapsed="false">
      <c r="A58" s="12"/>
      <c r="B58" s="12"/>
      <c r="C58" s="12"/>
      <c r="D58" s="12"/>
      <c r="E58" s="12"/>
      <c r="F58" s="12"/>
      <c r="G58" s="12"/>
      <c r="H58" s="12"/>
    </row>
    <row r="59" customFormat="false" ht="15.75" hidden="false" customHeight="true" outlineLevel="0" collapsed="false">
      <c r="A59" s="12"/>
      <c r="B59" s="12"/>
      <c r="C59" s="12"/>
      <c r="D59" s="12"/>
      <c r="E59" s="12"/>
      <c r="F59" s="12"/>
      <c r="G59" s="12"/>
      <c r="H59" s="12"/>
    </row>
    <row r="60" customFormat="false" ht="15.75" hidden="false" customHeight="true" outlineLevel="0" collapsed="false">
      <c r="A60" s="12"/>
      <c r="B60" s="12"/>
      <c r="C60" s="12"/>
      <c r="D60" s="12"/>
      <c r="E60" s="12"/>
      <c r="F60" s="12"/>
      <c r="G60" s="12"/>
      <c r="H60" s="12"/>
    </row>
    <row r="61" customFormat="false" ht="15.75" hidden="false" customHeight="true" outlineLevel="0" collapsed="false">
      <c r="A61" s="12"/>
      <c r="B61" s="12"/>
      <c r="C61" s="12"/>
      <c r="D61" s="12"/>
      <c r="E61" s="12"/>
      <c r="F61" s="12"/>
      <c r="G61" s="12"/>
      <c r="H61" s="12"/>
    </row>
    <row r="62" customFormat="false" ht="15.75" hidden="false" customHeight="true" outlineLevel="0" collapsed="false">
      <c r="A62" s="12"/>
      <c r="B62" s="12"/>
      <c r="C62" s="12"/>
      <c r="D62" s="12"/>
      <c r="E62" s="12"/>
      <c r="F62" s="12"/>
      <c r="G62" s="12"/>
      <c r="H62" s="12"/>
    </row>
    <row r="63" customFormat="false" ht="15.75" hidden="false" customHeight="true" outlineLevel="0" collapsed="false">
      <c r="A63" s="12"/>
      <c r="B63" s="12"/>
      <c r="C63" s="12"/>
      <c r="D63" s="12"/>
      <c r="E63" s="12"/>
      <c r="F63" s="12"/>
      <c r="G63" s="12"/>
      <c r="H63" s="12"/>
    </row>
    <row r="64" customFormat="false" ht="15.75" hidden="false" customHeight="true" outlineLevel="0" collapsed="false">
      <c r="A64" s="12"/>
      <c r="B64" s="12"/>
      <c r="C64" s="12"/>
      <c r="D64" s="12"/>
      <c r="E64" s="12"/>
      <c r="F64" s="12"/>
      <c r="G64" s="12"/>
      <c r="H64" s="12"/>
    </row>
    <row r="65" customFormat="false" ht="15.75" hidden="false" customHeight="true" outlineLevel="0" collapsed="false">
      <c r="A65" s="12"/>
      <c r="B65" s="12"/>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tabColor rgb="FFA6A6A6"/>
    <pageSetUpPr fitToPage="tru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52"/>
    <col collapsed="false" customWidth="true" hidden="false" outlineLevel="0" max="4" min="4" style="1" width="38"/>
    <col collapsed="false" customWidth="true" hidden="false" outlineLevel="0" max="26" min="5" style="1" width="8.63"/>
  </cols>
  <sheetData>
    <row r="1" customFormat="false" ht="20.25" hidden="false" customHeight="true" outlineLevel="0" collapsed="false">
      <c r="A1" s="86" t="s">
        <v>114</v>
      </c>
      <c r="B1" s="86"/>
      <c r="C1" s="86"/>
      <c r="D1" s="86"/>
    </row>
    <row r="2" customFormat="false" ht="24.75" hidden="false" customHeight="true" outlineLevel="0" collapsed="false">
      <c r="A2" s="87" t="s">
        <v>115</v>
      </c>
      <c r="B2" s="88" t="s">
        <v>116</v>
      </c>
      <c r="C2" s="89"/>
      <c r="D2" s="89"/>
    </row>
    <row r="3" customFormat="false" ht="15" hidden="false" customHeight="true" outlineLevel="0" collapsed="false">
      <c r="A3" s="87" t="s">
        <v>111</v>
      </c>
      <c r="B3" s="90" t="s">
        <v>26</v>
      </c>
      <c r="C3" s="90" t="s">
        <v>117</v>
      </c>
      <c r="D3" s="89"/>
    </row>
    <row r="4" customFormat="false" ht="24.75" hidden="false" customHeight="true" outlineLevel="0" collapsed="false">
      <c r="A4" s="87" t="s">
        <v>118</v>
      </c>
      <c r="B4" s="90" t="s">
        <v>119</v>
      </c>
      <c r="C4" s="90" t="s">
        <v>120</v>
      </c>
      <c r="D4" s="89"/>
    </row>
    <row r="5" customFormat="false" ht="24.75" hidden="false" customHeight="true" outlineLevel="0" collapsed="false">
      <c r="A5" s="87" t="s">
        <v>121</v>
      </c>
      <c r="B5" s="90" t="s">
        <v>122</v>
      </c>
      <c r="C5" s="90" t="s">
        <v>123</v>
      </c>
      <c r="D5" s="89"/>
    </row>
    <row r="6" customFormat="false" ht="24.75" hidden="false" customHeight="true" outlineLevel="0" collapsed="false">
      <c r="A6" s="87" t="s">
        <v>124</v>
      </c>
      <c r="B6" s="90" t="s">
        <v>125</v>
      </c>
      <c r="C6" s="90" t="s">
        <v>126</v>
      </c>
      <c r="D6" s="89"/>
    </row>
    <row r="7" customFormat="false" ht="41.25" hidden="false" customHeight="true" outlineLevel="0" collapsed="false">
      <c r="A7" s="87" t="s">
        <v>127</v>
      </c>
      <c r="B7" s="88" t="s">
        <v>128</v>
      </c>
      <c r="C7" s="89"/>
      <c r="D7" s="89"/>
    </row>
    <row r="8" customFormat="false" ht="54.75" hidden="false" customHeight="true" outlineLevel="0" collapsed="false">
      <c r="A8" s="87" t="s">
        <v>129</v>
      </c>
      <c r="B8" s="88" t="s">
        <v>130</v>
      </c>
      <c r="C8" s="89"/>
      <c r="D8" s="89"/>
    </row>
    <row r="9" customFormat="false" ht="54.75" hidden="false" customHeight="true" outlineLevel="0" collapsed="false">
      <c r="A9" s="87" t="s">
        <v>131</v>
      </c>
      <c r="B9" s="88" t="s">
        <v>132</v>
      </c>
      <c r="C9" s="89"/>
      <c r="D9" s="89"/>
    </row>
    <row r="10" customFormat="false" ht="54.75" hidden="false" customHeight="true" outlineLevel="0" collapsed="false">
      <c r="A10" s="87" t="s">
        <v>133</v>
      </c>
      <c r="B10" s="88" t="s">
        <v>134</v>
      </c>
      <c r="C10" s="89"/>
      <c r="D10" s="89"/>
    </row>
    <row r="11" customFormat="false" ht="54.75" hidden="false" customHeight="true" outlineLevel="0" collapsed="false">
      <c r="A11" s="87" t="s">
        <v>135</v>
      </c>
      <c r="B11" s="88" t="s">
        <v>136</v>
      </c>
      <c r="C11" s="89"/>
      <c r="D11" s="89"/>
    </row>
    <row r="12" customFormat="false" ht="54.75" hidden="false" customHeight="true" outlineLevel="0" collapsed="false">
      <c r="A12" s="87" t="s">
        <v>137</v>
      </c>
      <c r="B12" s="88" t="s">
        <v>138</v>
      </c>
      <c r="C12" s="89"/>
      <c r="D12" s="89"/>
    </row>
    <row r="13" customFormat="false" ht="41.25" hidden="false" customHeight="true" outlineLevel="0" collapsed="false">
      <c r="A13" s="87" t="s">
        <v>139</v>
      </c>
      <c r="B13" s="88" t="s">
        <v>140</v>
      </c>
      <c r="C13" s="89"/>
      <c r="D13" s="89"/>
    </row>
    <row r="14" customFormat="false" ht="41.25" hidden="false" customHeight="true" outlineLevel="0" collapsed="false">
      <c r="A14" s="87" t="s">
        <v>141</v>
      </c>
      <c r="B14" s="88" t="s">
        <v>142</v>
      </c>
      <c r="C14" s="89"/>
      <c r="D14" s="89"/>
    </row>
    <row r="15" customFormat="false" ht="15" hidden="false" customHeight="true" outlineLevel="0" collapsed="false">
      <c r="A15" s="89"/>
      <c r="B15" s="89"/>
      <c r="C15" s="89"/>
      <c r="D15" s="89"/>
    </row>
    <row r="16" customFormat="false" ht="18" hidden="false" customHeight="true" outlineLevel="0" collapsed="false">
      <c r="A16" s="91" t="s">
        <v>143</v>
      </c>
      <c r="B16" s="91"/>
      <c r="C16" s="91"/>
      <c r="D16" s="91"/>
    </row>
    <row r="17" customFormat="false" ht="15" hidden="false" customHeight="true" outlineLevel="0" collapsed="false">
      <c r="A17" s="92" t="s">
        <v>144</v>
      </c>
      <c r="B17" s="92" t="s">
        <v>26</v>
      </c>
      <c r="C17" s="92" t="s">
        <v>145</v>
      </c>
      <c r="D17" s="92" t="s">
        <v>146</v>
      </c>
    </row>
    <row r="18" customFormat="false" ht="15" hidden="false" customHeight="true" outlineLevel="0" collapsed="false">
      <c r="A18" s="93" t="s">
        <v>147</v>
      </c>
      <c r="B18" s="94" t="s">
        <v>76</v>
      </c>
      <c r="C18" s="93" t="s">
        <v>148</v>
      </c>
      <c r="D18" s="95"/>
    </row>
    <row r="19" customFormat="false" ht="15" hidden="false" customHeight="true" outlineLevel="0" collapsed="false">
      <c r="A19" s="93" t="s">
        <v>149</v>
      </c>
      <c r="B19" s="94" t="s">
        <v>76</v>
      </c>
      <c r="C19" s="93" t="s">
        <v>150</v>
      </c>
      <c r="D19" s="95"/>
    </row>
    <row r="20" customFormat="false" ht="15" hidden="false" customHeight="true" outlineLevel="0" collapsed="false">
      <c r="A20" s="93" t="s">
        <v>151</v>
      </c>
      <c r="B20" s="94" t="s">
        <v>76</v>
      </c>
      <c r="C20" s="93" t="s">
        <v>152</v>
      </c>
      <c r="D20" s="95"/>
    </row>
    <row r="21" customFormat="false" ht="15" hidden="false" customHeight="true" outlineLevel="0" collapsed="false">
      <c r="A21" s="93" t="s">
        <v>153</v>
      </c>
      <c r="B21" s="94" t="s">
        <v>76</v>
      </c>
      <c r="C21" s="93" t="s">
        <v>154</v>
      </c>
      <c r="D21" s="95"/>
    </row>
    <row r="22" customFormat="false" ht="15" hidden="false" customHeight="true" outlineLevel="0" collapsed="false">
      <c r="A22" s="93" t="s">
        <v>155</v>
      </c>
      <c r="B22" s="94" t="s">
        <v>76</v>
      </c>
      <c r="C22" s="93" t="s">
        <v>156</v>
      </c>
      <c r="D22" s="95"/>
    </row>
    <row r="23" customFormat="false" ht="15" hidden="false" customHeight="true" outlineLevel="0" collapsed="false">
      <c r="A23" s="93" t="s">
        <v>157</v>
      </c>
      <c r="B23" s="94" t="s">
        <v>76</v>
      </c>
      <c r="C23" s="93" t="s">
        <v>158</v>
      </c>
      <c r="D23" s="95"/>
    </row>
    <row r="24" customFormat="false" ht="15" hidden="false" customHeight="true" outlineLevel="0" collapsed="false">
      <c r="A24" s="93" t="s">
        <v>159</v>
      </c>
      <c r="B24" s="94" t="s">
        <v>76</v>
      </c>
      <c r="C24" s="93" t="s">
        <v>160</v>
      </c>
      <c r="D24" s="95"/>
    </row>
    <row r="25" customFormat="false" ht="15" hidden="false" customHeight="true" outlineLevel="0" collapsed="false">
      <c r="A25" s="93" t="s">
        <v>161</v>
      </c>
      <c r="B25" s="94" t="s">
        <v>76</v>
      </c>
      <c r="C25" s="93" t="s">
        <v>162</v>
      </c>
      <c r="D25" s="95"/>
    </row>
    <row r="26" customFormat="false" ht="15" hidden="false" customHeight="true" outlineLevel="0" collapsed="false">
      <c r="A26" s="93" t="s">
        <v>163</v>
      </c>
      <c r="B26" s="94" t="s">
        <v>76</v>
      </c>
      <c r="C26" s="93" t="s">
        <v>164</v>
      </c>
      <c r="D26" s="95"/>
    </row>
    <row r="27" customFormat="false" ht="24.75" hidden="false" customHeight="true" outlineLevel="0" collapsed="false">
      <c r="A27" s="93" t="s">
        <v>165</v>
      </c>
      <c r="B27" s="96" t="s">
        <v>166</v>
      </c>
      <c r="C27" s="93" t="s">
        <v>167</v>
      </c>
      <c r="D27" s="93" t="s">
        <v>168</v>
      </c>
    </row>
    <row r="28" customFormat="false" ht="15.75" hidden="false" customHeight="true" outlineLevel="0" collapsed="false">
      <c r="A28" s="12"/>
      <c r="B28" s="12"/>
      <c r="C28" s="12"/>
      <c r="D28" s="12"/>
    </row>
    <row r="29" customFormat="false" ht="17.25" hidden="false" customHeight="true" outlineLevel="0" collapsed="false">
      <c r="A29" s="97" t="s">
        <v>169</v>
      </c>
      <c r="B29" s="12"/>
      <c r="C29" s="12"/>
      <c r="D29" s="12"/>
    </row>
    <row r="30" customFormat="false" ht="24" hidden="false" customHeight="true" outlineLevel="0" collapsed="false">
      <c r="A30" s="98" t="s">
        <v>170</v>
      </c>
      <c r="B30" s="99" t="s">
        <v>171</v>
      </c>
      <c r="C30" s="12"/>
      <c r="D30" s="12"/>
    </row>
    <row r="31" customFormat="false" ht="24" hidden="false" customHeight="true" outlineLevel="0" collapsed="false">
      <c r="A31" s="98" t="s">
        <v>170</v>
      </c>
      <c r="B31" s="99" t="s">
        <v>172</v>
      </c>
      <c r="C31" s="12"/>
      <c r="D31" s="12"/>
    </row>
    <row r="32" customFormat="false" ht="24" hidden="false" customHeight="true" outlineLevel="0" collapsed="false">
      <c r="A32" s="98" t="s">
        <v>170</v>
      </c>
      <c r="B32" s="99" t="s">
        <v>173</v>
      </c>
      <c r="C32" s="12"/>
      <c r="D32" s="12"/>
    </row>
    <row r="33" customFormat="false" ht="24" hidden="false" customHeight="true" outlineLevel="0" collapsed="false">
      <c r="A33" s="98" t="s">
        <v>170</v>
      </c>
      <c r="B33" s="99" t="s">
        <v>174</v>
      </c>
      <c r="C33" s="12"/>
      <c r="D33" s="12"/>
    </row>
    <row r="34" customFormat="false" ht="24" hidden="false" customHeight="true" outlineLevel="0" collapsed="false">
      <c r="A34" s="98" t="s">
        <v>170</v>
      </c>
      <c r="B34" s="99" t="s">
        <v>175</v>
      </c>
      <c r="C34" s="12"/>
      <c r="D34" s="12"/>
    </row>
    <row r="35" customFormat="false" ht="24" hidden="false" customHeight="true" outlineLevel="0" collapsed="false">
      <c r="A35" s="98" t="s">
        <v>111</v>
      </c>
      <c r="B35" s="99" t="s">
        <v>176</v>
      </c>
      <c r="C35" s="12"/>
      <c r="D35" s="12"/>
    </row>
    <row r="36" customFormat="false" ht="15.75" hidden="false" customHeight="true" outlineLevel="0" collapsed="false">
      <c r="A36" s="12"/>
      <c r="B36" s="12"/>
      <c r="C36" s="12"/>
      <c r="D36" s="12"/>
    </row>
    <row r="37" customFormat="false" ht="15" hidden="false" customHeight="true" outlineLevel="0" collapsed="false">
      <c r="A37" s="100" t="s">
        <v>177</v>
      </c>
      <c r="B37" s="100"/>
      <c r="C37" s="100"/>
      <c r="D37" s="100"/>
    </row>
    <row r="38" customFormat="false" ht="23.25" hidden="false" customHeight="true" outlineLevel="0" collapsed="false">
      <c r="A38" s="101" t="s">
        <v>178</v>
      </c>
      <c r="B38" s="102" t="s">
        <v>179</v>
      </c>
      <c r="C38" s="102" t="s">
        <v>180</v>
      </c>
      <c r="D38" s="12"/>
    </row>
    <row r="39" customFormat="false" ht="15" hidden="false" customHeight="true" outlineLevel="0" collapsed="false">
      <c r="A39" s="103" t="s">
        <v>181</v>
      </c>
      <c r="B39" s="104" t="s">
        <v>182</v>
      </c>
      <c r="C39" s="104" t="s">
        <v>183</v>
      </c>
      <c r="D39" s="12"/>
    </row>
    <row r="40" customFormat="false" ht="15" hidden="false" customHeight="true" outlineLevel="0" collapsed="false">
      <c r="A40" s="101" t="s">
        <v>184</v>
      </c>
      <c r="B40" s="102" t="s">
        <v>182</v>
      </c>
      <c r="C40" s="102" t="s">
        <v>185</v>
      </c>
      <c r="D40" s="12"/>
    </row>
    <row r="41" customFormat="false" ht="15" hidden="false" customHeight="true" outlineLevel="0" collapsed="false">
      <c r="A41" s="103" t="s">
        <v>186</v>
      </c>
      <c r="B41" s="104" t="s">
        <v>182</v>
      </c>
      <c r="C41" s="104" t="s">
        <v>187</v>
      </c>
      <c r="D41" s="12"/>
    </row>
    <row r="42" customFormat="false" ht="15.75" hidden="false" customHeight="true" outlineLevel="0" collapsed="false">
      <c r="A42" s="12"/>
      <c r="B42" s="12"/>
      <c r="C42" s="12"/>
      <c r="D42" s="12"/>
    </row>
    <row r="43" customFormat="false" ht="34.5" hidden="false" customHeight="true" outlineLevel="0" collapsed="false">
      <c r="A43" s="105" t="s">
        <v>188</v>
      </c>
      <c r="B43" s="105" t="s">
        <v>189</v>
      </c>
      <c r="C43" s="105"/>
      <c r="D43" s="105"/>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3">
    <mergeCell ref="A1:D1"/>
    <mergeCell ref="A16:D16"/>
    <mergeCell ref="A37:D37"/>
  </mergeCells>
  <printOptions headings="false" gridLines="false" gridLinesSet="true" horizontalCentered="false" verticalCentered="false"/>
  <pageMargins left="0.3" right="0.3" top="0.35" bottom="0.3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sheetPr filterMode="false">
    <tabColor rgb="FFA6A6A6"/>
    <pageSetUpPr fitToPage="tru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22"/>
    <col collapsed="false" customWidth="true" hidden="false" outlineLevel="0" max="3" min="2" style="1" width="32"/>
    <col collapsed="false" customWidth="true" hidden="false" outlineLevel="0" max="4" min="4" style="1" width="38"/>
    <col collapsed="false" customWidth="true" hidden="false" outlineLevel="0" max="5" min="5" style="1" width="18"/>
    <col collapsed="false" customWidth="true" hidden="false" outlineLevel="0" max="6" min="6" style="1" width="44"/>
    <col collapsed="false" customWidth="true" hidden="false" outlineLevel="0" max="26" min="7" style="1" width="8.63"/>
  </cols>
  <sheetData>
    <row r="1" customFormat="false" ht="22.5" hidden="false" customHeight="true" outlineLevel="0" collapsed="false">
      <c r="A1" s="106" t="s">
        <v>190</v>
      </c>
      <c r="B1" s="106"/>
      <c r="C1" s="106"/>
      <c r="D1" s="106"/>
      <c r="E1" s="106"/>
      <c r="F1" s="106"/>
    </row>
    <row r="2" customFormat="false" ht="15" hidden="false" customHeight="true" outlineLevel="0" collapsed="false">
      <c r="A2" s="90" t="s">
        <v>191</v>
      </c>
      <c r="B2" s="90" t="s">
        <v>192</v>
      </c>
      <c r="C2" s="90"/>
      <c r="D2" s="90"/>
      <c r="E2" s="90"/>
      <c r="F2" s="90"/>
    </row>
    <row r="3" customFormat="false" ht="15" hidden="false" customHeight="true" outlineLevel="0" collapsed="false">
      <c r="A3" s="12"/>
      <c r="B3" s="12"/>
      <c r="C3" s="12"/>
      <c r="D3" s="12"/>
      <c r="E3" s="12"/>
      <c r="F3" s="12"/>
    </row>
    <row r="4" customFormat="false" ht="15" hidden="false" customHeight="true" outlineLevel="0" collapsed="false">
      <c r="A4" s="107" t="s">
        <v>193</v>
      </c>
      <c r="B4" s="107" t="s">
        <v>194</v>
      </c>
      <c r="C4" s="107" t="s">
        <v>195</v>
      </c>
      <c r="D4" s="107" t="s">
        <v>196</v>
      </c>
      <c r="E4" s="107" t="s">
        <v>26</v>
      </c>
      <c r="F4" s="107" t="s">
        <v>197</v>
      </c>
    </row>
    <row r="5" customFormat="false" ht="34.5" hidden="false" customHeight="true" outlineLevel="0" collapsed="false">
      <c r="A5" s="108" t="s">
        <v>198</v>
      </c>
      <c r="B5" s="108" t="s">
        <v>199</v>
      </c>
      <c r="C5" s="108" t="s">
        <v>200</v>
      </c>
      <c r="D5" s="108" t="s">
        <v>201</v>
      </c>
      <c r="E5" s="109" t="s">
        <v>202</v>
      </c>
      <c r="F5" s="108" t="s">
        <v>203</v>
      </c>
    </row>
    <row r="6" customFormat="false" ht="23.25" hidden="false" customHeight="true" outlineLevel="0" collapsed="false">
      <c r="A6" s="108" t="s">
        <v>204</v>
      </c>
      <c r="B6" s="108" t="s">
        <v>205</v>
      </c>
      <c r="C6" s="108" t="s">
        <v>206</v>
      </c>
      <c r="D6" s="108" t="s">
        <v>207</v>
      </c>
      <c r="E6" s="109" t="s">
        <v>202</v>
      </c>
      <c r="F6" s="108" t="s">
        <v>208</v>
      </c>
    </row>
    <row r="7" customFormat="false" ht="23.25" hidden="false" customHeight="true" outlineLevel="0" collapsed="false">
      <c r="A7" s="108" t="s">
        <v>209</v>
      </c>
      <c r="B7" s="108" t="s">
        <v>210</v>
      </c>
      <c r="C7" s="108" t="s">
        <v>211</v>
      </c>
      <c r="D7" s="108" t="s">
        <v>212</v>
      </c>
      <c r="E7" s="109" t="s">
        <v>202</v>
      </c>
      <c r="F7" s="108"/>
    </row>
    <row r="8" customFormat="false" ht="23.25" hidden="false" customHeight="true" outlineLevel="0" collapsed="false">
      <c r="A8" s="108" t="s">
        <v>213</v>
      </c>
      <c r="B8" s="108" t="s">
        <v>214</v>
      </c>
      <c r="C8" s="108" t="s">
        <v>215</v>
      </c>
      <c r="D8" s="108" t="s">
        <v>216</v>
      </c>
      <c r="E8" s="109" t="s">
        <v>202</v>
      </c>
      <c r="F8" s="108"/>
    </row>
    <row r="9" customFormat="false" ht="23.25" hidden="false" customHeight="true" outlineLevel="0" collapsed="false">
      <c r="A9" s="108" t="s">
        <v>28</v>
      </c>
      <c r="B9" s="108" t="s">
        <v>217</v>
      </c>
      <c r="C9" s="108" t="s">
        <v>218</v>
      </c>
      <c r="D9" s="108" t="s">
        <v>219</v>
      </c>
      <c r="E9" s="109" t="s">
        <v>202</v>
      </c>
      <c r="F9" s="108"/>
    </row>
    <row r="10" customFormat="false" ht="23.25" hidden="false" customHeight="true" outlineLevel="0" collapsed="false">
      <c r="A10" s="108" t="s">
        <v>220</v>
      </c>
      <c r="B10" s="108" t="s">
        <v>221</v>
      </c>
      <c r="C10" s="108" t="s">
        <v>222</v>
      </c>
      <c r="D10" s="108" t="s">
        <v>223</v>
      </c>
      <c r="E10" s="109" t="s">
        <v>202</v>
      </c>
      <c r="F10" s="108"/>
    </row>
    <row r="11" customFormat="false" ht="23.25" hidden="false" customHeight="true" outlineLevel="0" collapsed="false">
      <c r="A11" s="108" t="s">
        <v>224</v>
      </c>
      <c r="B11" s="108" t="s">
        <v>225</v>
      </c>
      <c r="C11" s="108" t="s">
        <v>226</v>
      </c>
      <c r="D11" s="108" t="s">
        <v>227</v>
      </c>
      <c r="E11" s="109" t="s">
        <v>202</v>
      </c>
      <c r="F11" s="108"/>
    </row>
    <row r="12" customFormat="false" ht="23.25" hidden="false" customHeight="true" outlineLevel="0" collapsed="false">
      <c r="A12" s="108" t="s">
        <v>228</v>
      </c>
      <c r="B12" s="108" t="s">
        <v>229</v>
      </c>
      <c r="C12" s="108" t="s">
        <v>230</v>
      </c>
      <c r="D12" s="108" t="s">
        <v>231</v>
      </c>
      <c r="E12" s="109" t="s">
        <v>202</v>
      </c>
      <c r="F12" s="108" t="s">
        <v>232</v>
      </c>
    </row>
    <row r="13" customFormat="false" ht="15" hidden="false" customHeight="true" outlineLevel="0" collapsed="false">
      <c r="A13" s="12"/>
      <c r="B13" s="12"/>
      <c r="C13" s="12"/>
      <c r="D13" s="12"/>
      <c r="E13" s="12"/>
      <c r="F13" s="12"/>
    </row>
    <row r="14" customFormat="false" ht="15" hidden="false" customHeight="true" outlineLevel="0" collapsed="false">
      <c r="A14" s="110" t="s">
        <v>233</v>
      </c>
      <c r="B14" s="110" t="s">
        <v>234</v>
      </c>
      <c r="C14" s="110"/>
      <c r="D14" s="110"/>
      <c r="E14" s="110"/>
      <c r="F14" s="110"/>
    </row>
    <row r="15" customFormat="false" ht="15" hidden="false" customHeight="true" outlineLevel="0" collapsed="false">
      <c r="A15" s="12"/>
      <c r="B15" s="12"/>
      <c r="C15" s="12"/>
      <c r="D15" s="12"/>
      <c r="E15" s="12"/>
      <c r="F15" s="12"/>
    </row>
    <row r="16" customFormat="false" ht="15" hidden="false" customHeight="true" outlineLevel="0" collapsed="false">
      <c r="A16" s="12"/>
      <c r="B16" s="12"/>
      <c r="C16" s="12"/>
      <c r="D16" s="12"/>
      <c r="E16" s="12"/>
      <c r="F16" s="12"/>
    </row>
    <row r="17" customFormat="false" ht="15" hidden="false" customHeight="true" outlineLevel="0" collapsed="false">
      <c r="A17" s="12"/>
      <c r="B17" s="12"/>
      <c r="C17" s="12"/>
      <c r="D17" s="12"/>
      <c r="E17" s="12"/>
      <c r="F17" s="12"/>
    </row>
    <row r="18" customFormat="false" ht="15" hidden="false" customHeight="true" outlineLevel="0" collapsed="false">
      <c r="A18" s="12"/>
      <c r="B18" s="12"/>
      <c r="C18" s="12"/>
      <c r="D18" s="12"/>
      <c r="E18" s="12"/>
      <c r="F18" s="12"/>
    </row>
    <row r="19" customFormat="false" ht="15" hidden="false" customHeight="true" outlineLevel="0" collapsed="false">
      <c r="A19" s="12"/>
      <c r="B19" s="12"/>
      <c r="C19" s="12"/>
      <c r="D19" s="12"/>
      <c r="E19" s="12"/>
      <c r="F19" s="12"/>
    </row>
    <row r="20" customFormat="false" ht="15" hidden="false" customHeight="true" outlineLevel="0" collapsed="false">
      <c r="A20" s="12"/>
      <c r="B20" s="12"/>
      <c r="C20" s="12"/>
      <c r="D20" s="12"/>
      <c r="E20" s="12"/>
      <c r="F20" s="12"/>
    </row>
    <row r="21" customFormat="false" ht="15.75" hidden="false" customHeight="true" outlineLevel="0" collapsed="false">
      <c r="A21" s="12"/>
      <c r="B21" s="12"/>
      <c r="C21" s="12"/>
      <c r="D21" s="12"/>
      <c r="E21" s="12"/>
      <c r="F21" s="12"/>
    </row>
    <row r="22" customFormat="false" ht="15.75" hidden="false" customHeight="true" outlineLevel="0" collapsed="false">
      <c r="A22" s="12"/>
      <c r="B22" s="12"/>
      <c r="C22" s="12"/>
      <c r="D22" s="12"/>
      <c r="E22" s="12"/>
      <c r="F22" s="12"/>
    </row>
    <row r="23" customFormat="false" ht="15.75" hidden="false" customHeight="true" outlineLevel="0" collapsed="false">
      <c r="A23" s="12"/>
      <c r="B23" s="12"/>
      <c r="C23" s="12"/>
      <c r="D23" s="12"/>
      <c r="E23" s="12"/>
      <c r="F23" s="12"/>
    </row>
    <row r="24" customFormat="false" ht="15.75" hidden="false" customHeight="true" outlineLevel="0" collapsed="false">
      <c r="A24" s="12"/>
      <c r="B24" s="12"/>
      <c r="C24" s="12"/>
      <c r="D24" s="12"/>
      <c r="E24" s="12"/>
      <c r="F24" s="12"/>
    </row>
    <row r="25" customFormat="false" ht="15.75" hidden="false" customHeight="true" outlineLevel="0" collapsed="false">
      <c r="A25" s="12"/>
      <c r="B25" s="12"/>
      <c r="C25" s="12"/>
      <c r="D25" s="12"/>
      <c r="E25" s="12"/>
      <c r="F25" s="12"/>
    </row>
    <row r="26" customFormat="false" ht="15.75" hidden="false" customHeight="true" outlineLevel="0" collapsed="false">
      <c r="A26" s="12"/>
      <c r="B26" s="12"/>
      <c r="C26" s="12"/>
      <c r="D26" s="12"/>
      <c r="E26" s="12"/>
      <c r="F26" s="12"/>
    </row>
    <row r="27" customFormat="false" ht="15.75" hidden="false" customHeight="true" outlineLevel="0" collapsed="false">
      <c r="A27" s="12"/>
      <c r="B27" s="12"/>
      <c r="C27" s="12"/>
      <c r="D27" s="12"/>
      <c r="E27" s="12"/>
      <c r="F27" s="12"/>
    </row>
    <row r="28" customFormat="false" ht="15.75" hidden="false" customHeight="true" outlineLevel="0" collapsed="false">
      <c r="A28" s="12"/>
      <c r="B28" s="12"/>
      <c r="C28" s="12"/>
      <c r="D28" s="12"/>
      <c r="E28" s="12"/>
      <c r="F28" s="12"/>
    </row>
    <row r="29" customFormat="false" ht="15.75" hidden="false" customHeight="true" outlineLevel="0" collapsed="false">
      <c r="A29" s="12"/>
      <c r="B29" s="12"/>
      <c r="C29" s="12"/>
      <c r="D29" s="12"/>
      <c r="E29" s="12"/>
      <c r="F29" s="12"/>
    </row>
    <row r="30" customFormat="false" ht="15.75" hidden="false" customHeight="true" outlineLevel="0" collapsed="false">
      <c r="A30" s="12"/>
      <c r="B30" s="12"/>
      <c r="C30" s="12"/>
      <c r="D30" s="12"/>
      <c r="E30" s="12"/>
      <c r="F30" s="12"/>
    </row>
    <row r="31" customFormat="false" ht="15.75" hidden="false" customHeight="true" outlineLevel="0" collapsed="false">
      <c r="A31" s="12"/>
      <c r="B31" s="12"/>
      <c r="C31" s="12"/>
      <c r="D31" s="12"/>
      <c r="E31" s="12"/>
      <c r="F31" s="12"/>
    </row>
    <row r="32" customFormat="false" ht="15.75" hidden="false" customHeight="true" outlineLevel="0" collapsed="false">
      <c r="A32" s="12"/>
      <c r="B32" s="12"/>
      <c r="C32" s="12"/>
      <c r="D32" s="12"/>
      <c r="E32" s="12"/>
      <c r="F32" s="12"/>
    </row>
    <row r="33" customFormat="false" ht="15.75" hidden="false" customHeight="true" outlineLevel="0" collapsed="false">
      <c r="A33" s="12"/>
      <c r="B33" s="12"/>
      <c r="C33" s="12"/>
      <c r="D33" s="12"/>
      <c r="E33" s="12"/>
      <c r="F33" s="12"/>
    </row>
    <row r="34" customFormat="false" ht="15.75" hidden="false" customHeight="true" outlineLevel="0" collapsed="false">
      <c r="A34" s="12"/>
      <c r="B34" s="12"/>
      <c r="C34" s="12"/>
      <c r="D34" s="12"/>
      <c r="E34" s="12"/>
      <c r="F34" s="12"/>
    </row>
    <row r="35" customFormat="false" ht="15.75" hidden="false" customHeight="true" outlineLevel="0" collapsed="false">
      <c r="A35" s="12"/>
      <c r="B35" s="12"/>
      <c r="C35" s="12"/>
      <c r="D35" s="12"/>
      <c r="E35" s="12"/>
      <c r="F35" s="12"/>
    </row>
    <row r="36" customFormat="false" ht="15.75" hidden="false" customHeight="true" outlineLevel="0" collapsed="false">
      <c r="A36" s="12"/>
      <c r="B36" s="12"/>
      <c r="C36" s="12"/>
      <c r="D36" s="12"/>
      <c r="E36" s="12"/>
      <c r="F36" s="12"/>
    </row>
    <row r="37" customFormat="false" ht="15.75" hidden="false" customHeight="true" outlineLevel="0" collapsed="false">
      <c r="A37" s="12"/>
      <c r="B37" s="12"/>
      <c r="C37" s="12"/>
      <c r="D37" s="12"/>
      <c r="E37" s="12"/>
      <c r="F37" s="12"/>
    </row>
    <row r="38" customFormat="false" ht="15.75" hidden="false" customHeight="true" outlineLevel="0" collapsed="false">
      <c r="A38" s="12"/>
      <c r="B38" s="12"/>
      <c r="C38" s="12"/>
      <c r="D38" s="12"/>
      <c r="E38" s="12"/>
      <c r="F38" s="12"/>
    </row>
    <row r="39" customFormat="false" ht="15.75" hidden="false" customHeight="true" outlineLevel="0" collapsed="false">
      <c r="A39" s="12"/>
      <c r="B39" s="12"/>
      <c r="C39" s="12"/>
      <c r="D39" s="12"/>
      <c r="E39" s="12"/>
      <c r="F39" s="12"/>
    </row>
    <row r="40" customFormat="false" ht="15.75" hidden="false" customHeight="true" outlineLevel="0" collapsed="false">
      <c r="A40" s="12"/>
      <c r="B40" s="12"/>
      <c r="C40" s="12"/>
      <c r="D40" s="12"/>
      <c r="E40" s="12"/>
      <c r="F40" s="12"/>
    </row>
    <row r="41" customFormat="false" ht="15.75" hidden="false" customHeight="true" outlineLevel="0" collapsed="false">
      <c r="A41" s="12"/>
      <c r="B41" s="12"/>
      <c r="C41" s="12"/>
      <c r="D41" s="12"/>
      <c r="E41" s="12"/>
      <c r="F41" s="12"/>
    </row>
    <row r="42" customFormat="false" ht="15.75" hidden="false" customHeight="true" outlineLevel="0" collapsed="false">
      <c r="A42" s="12"/>
      <c r="B42" s="12"/>
      <c r="C42" s="12"/>
      <c r="D42" s="12"/>
      <c r="E42" s="12"/>
      <c r="F42" s="12"/>
    </row>
    <row r="43" customFormat="false" ht="15.75" hidden="false" customHeight="true" outlineLevel="0" collapsed="false">
      <c r="A43" s="12"/>
      <c r="B43" s="12"/>
      <c r="C43" s="12"/>
      <c r="D43" s="12"/>
      <c r="E43" s="12"/>
      <c r="F43" s="12"/>
    </row>
    <row r="44" customFormat="false" ht="15.75" hidden="false" customHeight="true" outlineLevel="0" collapsed="false">
      <c r="A44" s="12"/>
      <c r="B44" s="12"/>
      <c r="C44" s="12"/>
      <c r="D44" s="12"/>
      <c r="E44" s="12"/>
      <c r="F44" s="12"/>
    </row>
    <row r="45" customFormat="false" ht="15.75" hidden="false" customHeight="true" outlineLevel="0" collapsed="false">
      <c r="A45" s="12"/>
      <c r="B45" s="12"/>
      <c r="C45" s="12"/>
      <c r="D45" s="12"/>
      <c r="E45" s="12"/>
      <c r="F45" s="12"/>
    </row>
    <row r="46" customFormat="false" ht="15.75" hidden="false" customHeight="true" outlineLevel="0" collapsed="false">
      <c r="A46" s="12"/>
      <c r="B46" s="12"/>
      <c r="C46" s="12"/>
      <c r="D46" s="12"/>
      <c r="E46" s="12"/>
      <c r="F46" s="12"/>
    </row>
    <row r="47" customFormat="false" ht="15.75" hidden="false" customHeight="true" outlineLevel="0" collapsed="false">
      <c r="A47" s="12"/>
      <c r="B47" s="12"/>
      <c r="C47" s="12"/>
      <c r="D47" s="12"/>
      <c r="E47" s="12"/>
      <c r="F47" s="12"/>
    </row>
    <row r="48" customFormat="false" ht="15.75" hidden="false" customHeight="true" outlineLevel="0" collapsed="false">
      <c r="A48" s="12"/>
      <c r="B48" s="12"/>
      <c r="C48" s="12"/>
      <c r="D48" s="12"/>
      <c r="E48" s="12"/>
      <c r="F48" s="12"/>
    </row>
    <row r="49" customFormat="false" ht="15.75" hidden="false" customHeight="true" outlineLevel="0" collapsed="false">
      <c r="A49" s="12"/>
      <c r="B49" s="12"/>
      <c r="C49" s="12"/>
      <c r="D49" s="12"/>
      <c r="E49" s="12"/>
      <c r="F49" s="12"/>
    </row>
    <row r="50" customFormat="false" ht="15.75" hidden="false" customHeight="true" outlineLevel="0" collapsed="false">
      <c r="A50" s="12"/>
      <c r="B50" s="12"/>
      <c r="C50" s="12"/>
      <c r="D50" s="12"/>
      <c r="E50" s="12"/>
      <c r="F50" s="12"/>
    </row>
    <row r="51" customFormat="false" ht="15.75" hidden="false" customHeight="true" outlineLevel="0" collapsed="false">
      <c r="A51" s="12"/>
      <c r="B51" s="12"/>
      <c r="C51" s="12"/>
      <c r="D51" s="12"/>
      <c r="E51" s="12"/>
      <c r="F51" s="12"/>
    </row>
    <row r="52" customFormat="false" ht="15.75" hidden="false" customHeight="true" outlineLevel="0" collapsed="false">
      <c r="A52" s="12"/>
      <c r="B52" s="12"/>
      <c r="C52" s="12"/>
      <c r="D52" s="12"/>
      <c r="E52" s="12"/>
      <c r="F52" s="12"/>
    </row>
    <row r="53" customFormat="false" ht="15.75" hidden="false" customHeight="true" outlineLevel="0" collapsed="false">
      <c r="A53" s="12"/>
      <c r="B53" s="12"/>
      <c r="C53" s="12"/>
      <c r="D53" s="12"/>
      <c r="E53" s="12"/>
      <c r="F53" s="12"/>
    </row>
    <row r="54" customFormat="false" ht="15.75" hidden="false" customHeight="true" outlineLevel="0" collapsed="false">
      <c r="A54" s="12"/>
      <c r="B54" s="12"/>
      <c r="C54" s="12"/>
      <c r="D54" s="12"/>
      <c r="E54" s="12"/>
      <c r="F54" s="12"/>
    </row>
    <row r="55" customFormat="false" ht="15.75" hidden="false" customHeight="true" outlineLevel="0" collapsed="false">
      <c r="A55" s="12"/>
      <c r="B55" s="12"/>
      <c r="C55" s="12"/>
      <c r="D55" s="12"/>
      <c r="E55" s="12"/>
      <c r="F55" s="12"/>
    </row>
    <row r="56" customFormat="false" ht="15.75" hidden="false" customHeight="true" outlineLevel="0" collapsed="false">
      <c r="A56" s="12"/>
      <c r="B56" s="12"/>
      <c r="C56" s="12"/>
      <c r="D56" s="12"/>
      <c r="E56" s="12"/>
      <c r="F56" s="12"/>
    </row>
    <row r="57" customFormat="false" ht="15.75" hidden="false" customHeight="true" outlineLevel="0" collapsed="false">
      <c r="A57" s="12"/>
      <c r="B57" s="12"/>
      <c r="C57" s="12"/>
      <c r="D57" s="12"/>
      <c r="E57" s="12"/>
      <c r="F57" s="12"/>
    </row>
    <row r="58" customFormat="false" ht="15.75" hidden="false" customHeight="true" outlineLevel="0" collapsed="false">
      <c r="A58" s="12"/>
      <c r="B58" s="12"/>
      <c r="C58" s="12"/>
      <c r="D58" s="12"/>
      <c r="E58" s="12"/>
      <c r="F58" s="12"/>
    </row>
    <row r="59" customFormat="false" ht="15.75" hidden="false" customHeight="true" outlineLevel="0" collapsed="false">
      <c r="A59" s="12"/>
      <c r="B59" s="12"/>
      <c r="C59" s="12"/>
      <c r="D59" s="12"/>
      <c r="E59" s="12"/>
      <c r="F59" s="12"/>
    </row>
    <row r="60" customFormat="false" ht="15.75" hidden="false" customHeight="true" outlineLevel="0" collapsed="false">
      <c r="A60" s="12"/>
      <c r="B60" s="12"/>
      <c r="C60" s="12"/>
      <c r="D60" s="12"/>
      <c r="E60" s="12"/>
      <c r="F60" s="12"/>
    </row>
    <row r="61" customFormat="false" ht="15.75" hidden="false" customHeight="true" outlineLevel="0" collapsed="false">
      <c r="A61" s="12"/>
      <c r="B61" s="12"/>
      <c r="C61" s="12"/>
      <c r="D61" s="12"/>
      <c r="E61" s="12"/>
      <c r="F61" s="12"/>
    </row>
    <row r="62" customFormat="false" ht="15.75" hidden="false" customHeight="true" outlineLevel="0" collapsed="false">
      <c r="A62" s="12"/>
      <c r="B62" s="12"/>
      <c r="C62" s="12"/>
      <c r="D62" s="12"/>
      <c r="E62" s="12"/>
      <c r="F62" s="12"/>
    </row>
    <row r="63" customFormat="false" ht="15.75" hidden="false" customHeight="true" outlineLevel="0" collapsed="false">
      <c r="A63" s="12"/>
      <c r="B63" s="12"/>
      <c r="C63" s="12"/>
      <c r="D63" s="12"/>
      <c r="E63" s="12"/>
      <c r="F63" s="12"/>
    </row>
    <row r="64" customFormat="false" ht="15.75" hidden="false" customHeight="true" outlineLevel="0" collapsed="false">
      <c r="A64" s="12"/>
      <c r="B64" s="12"/>
      <c r="C64" s="12"/>
      <c r="D64" s="12"/>
      <c r="E64" s="12"/>
      <c r="F64" s="12"/>
    </row>
    <row r="65" customFormat="false" ht="15.75" hidden="false" customHeight="true" outlineLevel="0" collapsed="false">
      <c r="A65" s="12"/>
      <c r="B65" s="12"/>
      <c r="C65" s="12"/>
      <c r="D65" s="12"/>
      <c r="E65" s="12"/>
      <c r="F65" s="12"/>
    </row>
    <row r="66" customFormat="false" ht="15.75" hidden="false" customHeight="true" outlineLevel="0" collapsed="false">
      <c r="A66" s="12"/>
      <c r="B66" s="12"/>
      <c r="C66" s="12"/>
      <c r="D66" s="12"/>
      <c r="E66" s="12"/>
      <c r="F66" s="12"/>
    </row>
    <row r="67" customFormat="false" ht="15.75" hidden="false" customHeight="true" outlineLevel="0" collapsed="false">
      <c r="A67" s="12"/>
      <c r="B67" s="12"/>
      <c r="C67" s="12"/>
      <c r="D67" s="12"/>
      <c r="E67" s="12"/>
      <c r="F67" s="12"/>
    </row>
    <row r="68" customFormat="false" ht="15.75" hidden="false" customHeight="true" outlineLevel="0" collapsed="false">
      <c r="A68" s="12"/>
      <c r="B68" s="12"/>
      <c r="C68" s="12"/>
      <c r="D68" s="12"/>
      <c r="E68" s="12"/>
      <c r="F68" s="12"/>
    </row>
    <row r="69" customFormat="false" ht="15.75" hidden="false" customHeight="true" outlineLevel="0" collapsed="false">
      <c r="A69" s="12"/>
      <c r="B69" s="12"/>
      <c r="C69" s="12"/>
      <c r="D69" s="12"/>
      <c r="E69" s="12"/>
      <c r="F69" s="12"/>
    </row>
    <row r="70" customFormat="false" ht="15.75" hidden="false" customHeight="true" outlineLevel="0" collapsed="false">
      <c r="A70" s="12"/>
      <c r="B70" s="12"/>
      <c r="C70" s="12"/>
      <c r="D70" s="12"/>
      <c r="E70" s="12"/>
      <c r="F70" s="12"/>
    </row>
    <row r="71" customFormat="false" ht="15.75" hidden="false" customHeight="true" outlineLevel="0" collapsed="false">
      <c r="A71" s="12"/>
      <c r="B71" s="12"/>
      <c r="C71" s="12"/>
      <c r="D71" s="12"/>
      <c r="E71" s="12"/>
      <c r="F71" s="12"/>
    </row>
    <row r="72" customFormat="false" ht="15.75" hidden="false" customHeight="true" outlineLevel="0" collapsed="false">
      <c r="A72" s="12"/>
      <c r="B72" s="12"/>
      <c r="C72" s="12"/>
      <c r="D72" s="12"/>
      <c r="E72" s="12"/>
      <c r="F72" s="12"/>
    </row>
    <row r="73" customFormat="false" ht="15.75" hidden="false" customHeight="true" outlineLevel="0" collapsed="false">
      <c r="A73" s="12"/>
      <c r="B73" s="12"/>
      <c r="C73" s="12"/>
      <c r="D73" s="12"/>
      <c r="E73" s="12"/>
      <c r="F73" s="12"/>
    </row>
    <row r="74" customFormat="false" ht="15.75" hidden="false" customHeight="true" outlineLevel="0" collapsed="false">
      <c r="A74" s="12"/>
      <c r="B74" s="12"/>
      <c r="C74" s="12"/>
      <c r="D74" s="12"/>
      <c r="E74" s="12"/>
      <c r="F74" s="12"/>
    </row>
    <row r="75" customFormat="false" ht="15.75" hidden="false" customHeight="true" outlineLevel="0" collapsed="false">
      <c r="A75" s="12"/>
      <c r="B75" s="12"/>
      <c r="C75" s="12"/>
      <c r="D75" s="12"/>
      <c r="E75" s="12"/>
      <c r="F75" s="12"/>
    </row>
    <row r="76" customFormat="false" ht="15.75" hidden="false" customHeight="true" outlineLevel="0" collapsed="false">
      <c r="A76" s="12"/>
      <c r="B76" s="12"/>
      <c r="C76" s="12"/>
      <c r="D76" s="12"/>
      <c r="E76" s="12"/>
      <c r="F76" s="12"/>
    </row>
    <row r="77" customFormat="false" ht="15.75" hidden="false" customHeight="true" outlineLevel="0" collapsed="false">
      <c r="A77" s="12"/>
      <c r="B77" s="12"/>
      <c r="C77" s="12"/>
      <c r="D77" s="12"/>
      <c r="E77" s="12"/>
      <c r="F77" s="12"/>
    </row>
    <row r="78" customFormat="false" ht="15.75" hidden="false" customHeight="true" outlineLevel="0" collapsed="false">
      <c r="A78" s="12"/>
      <c r="B78" s="12"/>
      <c r="C78" s="12"/>
      <c r="D78" s="12"/>
      <c r="E78" s="12"/>
      <c r="F78" s="12"/>
    </row>
    <row r="79" customFormat="false" ht="15.75" hidden="false" customHeight="true" outlineLevel="0" collapsed="false">
      <c r="A79" s="12"/>
      <c r="B79" s="12"/>
      <c r="C79" s="12"/>
      <c r="D79" s="12"/>
      <c r="E79" s="12"/>
      <c r="F79" s="12"/>
    </row>
    <row r="80" customFormat="false" ht="15.75" hidden="false" customHeight="true" outlineLevel="0" collapsed="false">
      <c r="A80" s="12"/>
      <c r="B80" s="12"/>
      <c r="C80" s="12"/>
      <c r="D80" s="12"/>
      <c r="E80" s="12"/>
      <c r="F80" s="12"/>
    </row>
    <row r="81" customFormat="false" ht="15.75" hidden="false" customHeight="true" outlineLevel="0" collapsed="false">
      <c r="A81" s="12"/>
      <c r="B81" s="12"/>
      <c r="C81" s="12"/>
      <c r="D81" s="12"/>
      <c r="E81" s="12"/>
      <c r="F81" s="12"/>
    </row>
    <row r="82" customFormat="false" ht="15.75" hidden="false" customHeight="true" outlineLevel="0" collapsed="false">
      <c r="A82" s="12"/>
      <c r="B82" s="12"/>
      <c r="C82" s="12"/>
      <c r="D82" s="12"/>
      <c r="E82" s="12"/>
      <c r="F82" s="12"/>
    </row>
    <row r="83" customFormat="false" ht="15.75" hidden="false" customHeight="true" outlineLevel="0" collapsed="false">
      <c r="A83" s="12"/>
      <c r="B83" s="12"/>
      <c r="C83" s="12"/>
      <c r="D83" s="12"/>
      <c r="E83" s="12"/>
      <c r="F83" s="12"/>
    </row>
    <row r="84" customFormat="false" ht="15.75" hidden="false" customHeight="true" outlineLevel="0" collapsed="false">
      <c r="A84" s="12"/>
      <c r="B84" s="12"/>
      <c r="C84" s="12"/>
      <c r="D84" s="12"/>
      <c r="E84" s="12"/>
      <c r="F84" s="12"/>
    </row>
    <row r="85" customFormat="false" ht="15.75" hidden="false" customHeight="true" outlineLevel="0" collapsed="false">
      <c r="A85" s="12"/>
      <c r="B85" s="12"/>
      <c r="C85" s="12"/>
      <c r="D85" s="12"/>
      <c r="E85" s="12"/>
      <c r="F85" s="12"/>
    </row>
    <row r="86" customFormat="false" ht="15.75" hidden="false" customHeight="true" outlineLevel="0" collapsed="false">
      <c r="A86" s="12"/>
      <c r="B86" s="12"/>
      <c r="C86" s="12"/>
      <c r="D86" s="12"/>
      <c r="E86" s="12"/>
      <c r="F86" s="12"/>
    </row>
    <row r="87" customFormat="false" ht="15.75" hidden="false" customHeight="true" outlineLevel="0" collapsed="false">
      <c r="A87" s="12"/>
      <c r="B87" s="12"/>
      <c r="C87" s="12"/>
      <c r="D87" s="12"/>
      <c r="E87" s="12"/>
      <c r="F87" s="12"/>
    </row>
    <row r="88" customFormat="false" ht="15.75" hidden="false" customHeight="true" outlineLevel="0" collapsed="false">
      <c r="A88" s="12"/>
      <c r="B88" s="12"/>
      <c r="C88" s="12"/>
      <c r="D88" s="12"/>
      <c r="E88" s="12"/>
      <c r="F88" s="12"/>
    </row>
    <row r="89" customFormat="false" ht="15.75" hidden="false" customHeight="true" outlineLevel="0" collapsed="false">
      <c r="A89" s="12"/>
      <c r="B89" s="12"/>
      <c r="C89" s="12"/>
      <c r="D89" s="12"/>
      <c r="E89" s="12"/>
      <c r="F89" s="12"/>
    </row>
    <row r="90" customFormat="false" ht="15.75" hidden="false" customHeight="true" outlineLevel="0" collapsed="false">
      <c r="A90" s="12"/>
      <c r="B90" s="12"/>
      <c r="C90" s="12"/>
      <c r="D90" s="12"/>
      <c r="E90" s="12"/>
      <c r="F90" s="12"/>
    </row>
    <row r="91" customFormat="false" ht="15.75" hidden="false" customHeight="true" outlineLevel="0" collapsed="false">
      <c r="A91" s="12"/>
      <c r="B91" s="12"/>
      <c r="C91" s="12"/>
      <c r="D91" s="12"/>
      <c r="E91" s="12"/>
      <c r="F91" s="12"/>
    </row>
    <row r="92" customFormat="false" ht="15.75" hidden="false" customHeight="true" outlineLevel="0" collapsed="false">
      <c r="A92" s="12"/>
      <c r="B92" s="12"/>
      <c r="C92" s="12"/>
      <c r="D92" s="12"/>
      <c r="E92" s="12"/>
      <c r="F92" s="12"/>
    </row>
    <row r="93" customFormat="false" ht="15.75" hidden="false" customHeight="true" outlineLevel="0" collapsed="false">
      <c r="A93" s="12"/>
      <c r="B93" s="12"/>
      <c r="C93" s="12"/>
      <c r="D93" s="12"/>
      <c r="E93" s="12"/>
      <c r="F93" s="12"/>
    </row>
    <row r="94" customFormat="false" ht="15.75" hidden="false" customHeight="true" outlineLevel="0" collapsed="false">
      <c r="A94" s="12"/>
      <c r="B94" s="12"/>
      <c r="C94" s="12"/>
      <c r="D94" s="12"/>
      <c r="E94" s="12"/>
      <c r="F94" s="12"/>
    </row>
    <row r="95" customFormat="false" ht="15.75" hidden="false" customHeight="true" outlineLevel="0" collapsed="false">
      <c r="A95" s="12"/>
      <c r="B95" s="12"/>
      <c r="C95" s="12"/>
      <c r="D95" s="12"/>
      <c r="E95" s="12"/>
      <c r="F95" s="12"/>
    </row>
    <row r="96" customFormat="false" ht="15.75" hidden="false" customHeight="true" outlineLevel="0" collapsed="false">
      <c r="A96" s="12"/>
      <c r="B96" s="12"/>
      <c r="C96" s="12"/>
      <c r="D96" s="12"/>
      <c r="E96" s="12"/>
      <c r="F96" s="12"/>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mergeCells count="3">
    <mergeCell ref="A1:F1"/>
    <mergeCell ref="B2:F2"/>
    <mergeCell ref="B14:F14"/>
  </mergeCells>
  <printOptions headings="false" gridLines="false" gridLinesSet="true" horizontalCentered="false" verticalCentered="false"/>
  <pageMargins left="0.25" right="0.25" top="0.25" bottom="0.2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tabColor rgb="FFA6A6A6"/>
    <pageSetUpPr fitToPage="tru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26"/>
    <col collapsed="false" customWidth="true" hidden="false" outlineLevel="0" max="2" min="2" style="1" width="36"/>
    <col collapsed="false" customWidth="true" hidden="false" outlineLevel="0" max="4" min="3" style="1" width="38"/>
    <col collapsed="false" customWidth="true" hidden="false" outlineLevel="0" max="5" min="5" style="1" width="36"/>
    <col collapsed="false" customWidth="true" hidden="false" outlineLevel="0" max="6" min="6" style="1" width="58"/>
    <col collapsed="false" customWidth="true" hidden="false" outlineLevel="0" max="26" min="7" style="1" width="8.63"/>
  </cols>
  <sheetData>
    <row r="1" customFormat="false" ht="22.5" hidden="false" customHeight="true" outlineLevel="0" collapsed="false">
      <c r="A1" s="106" t="s">
        <v>235</v>
      </c>
      <c r="B1" s="106"/>
      <c r="C1" s="106"/>
      <c r="D1" s="106"/>
      <c r="E1" s="106"/>
      <c r="F1" s="106"/>
    </row>
    <row r="2" customFormat="false" ht="15" hidden="false" customHeight="true" outlineLevel="0" collapsed="false">
      <c r="A2" s="90" t="s">
        <v>236</v>
      </c>
      <c r="B2" s="90" t="s">
        <v>237</v>
      </c>
      <c r="C2" s="90"/>
      <c r="D2" s="90"/>
      <c r="E2" s="90"/>
      <c r="F2" s="90"/>
    </row>
    <row r="3" customFormat="false" ht="15" hidden="false" customHeight="true" outlineLevel="0" collapsed="false">
      <c r="A3" s="12"/>
      <c r="B3" s="12"/>
      <c r="C3" s="12"/>
      <c r="D3" s="12"/>
      <c r="E3" s="12"/>
      <c r="F3" s="12"/>
    </row>
    <row r="4" customFormat="false" ht="15" hidden="false" customHeight="true" outlineLevel="0" collapsed="false">
      <c r="A4" s="107" t="s">
        <v>238</v>
      </c>
      <c r="B4" s="107" t="s">
        <v>239</v>
      </c>
      <c r="C4" s="107" t="s">
        <v>240</v>
      </c>
      <c r="D4" s="107" t="s">
        <v>241</v>
      </c>
      <c r="E4" s="107" t="s">
        <v>242</v>
      </c>
      <c r="F4" s="107" t="s">
        <v>243</v>
      </c>
    </row>
    <row r="5" customFormat="false" ht="23.25" hidden="false" customHeight="true" outlineLevel="0" collapsed="false">
      <c r="A5" s="108" t="s">
        <v>244</v>
      </c>
      <c r="B5" s="108" t="s">
        <v>245</v>
      </c>
      <c r="C5" s="108" t="s">
        <v>246</v>
      </c>
      <c r="D5" s="108" t="s">
        <v>247</v>
      </c>
      <c r="E5" s="108" t="s">
        <v>248</v>
      </c>
      <c r="F5" s="111" t="s">
        <v>249</v>
      </c>
    </row>
    <row r="6" customFormat="false" ht="23.25" hidden="false" customHeight="true" outlineLevel="0" collapsed="false">
      <c r="A6" s="108" t="s">
        <v>250</v>
      </c>
      <c r="B6" s="108" t="s">
        <v>251</v>
      </c>
      <c r="C6" s="108" t="s">
        <v>252</v>
      </c>
      <c r="D6" s="108" t="s">
        <v>253</v>
      </c>
      <c r="E6" s="108" t="s">
        <v>254</v>
      </c>
      <c r="F6" s="111" t="s">
        <v>255</v>
      </c>
    </row>
    <row r="7" customFormat="false" ht="23.25" hidden="false" customHeight="true" outlineLevel="0" collapsed="false">
      <c r="A7" s="108" t="s">
        <v>256</v>
      </c>
      <c r="B7" s="108" t="s">
        <v>257</v>
      </c>
      <c r="C7" s="108" t="s">
        <v>258</v>
      </c>
      <c r="D7" s="108" t="s">
        <v>259</v>
      </c>
      <c r="E7" s="108" t="s">
        <v>260</v>
      </c>
      <c r="F7" s="111" t="s">
        <v>261</v>
      </c>
    </row>
    <row r="8" customFormat="false" ht="23.25" hidden="false" customHeight="true" outlineLevel="0" collapsed="false">
      <c r="A8" s="108" t="s">
        <v>262</v>
      </c>
      <c r="B8" s="108" t="s">
        <v>263</v>
      </c>
      <c r="C8" s="108" t="s">
        <v>264</v>
      </c>
      <c r="D8" s="108" t="s">
        <v>265</v>
      </c>
      <c r="E8" s="108" t="s">
        <v>266</v>
      </c>
      <c r="F8" s="111" t="s">
        <v>267</v>
      </c>
    </row>
    <row r="9" customFormat="false" ht="23.25" hidden="false" customHeight="true" outlineLevel="0" collapsed="false">
      <c r="A9" s="108" t="s">
        <v>268</v>
      </c>
      <c r="B9" s="108" t="s">
        <v>269</v>
      </c>
      <c r="C9" s="108" t="s">
        <v>270</v>
      </c>
      <c r="D9" s="108" t="s">
        <v>271</v>
      </c>
      <c r="E9" s="108" t="s">
        <v>272</v>
      </c>
      <c r="F9" s="111" t="s">
        <v>273</v>
      </c>
    </row>
    <row r="10" customFormat="false" ht="15" hidden="false" customHeight="true" outlineLevel="0" collapsed="false">
      <c r="A10" s="12"/>
      <c r="B10" s="12"/>
      <c r="C10" s="12"/>
      <c r="D10" s="12"/>
      <c r="E10" s="12"/>
      <c r="F10" s="12"/>
    </row>
    <row r="11" customFormat="false" ht="15" hidden="false" customHeight="true" outlineLevel="0" collapsed="false">
      <c r="A11" s="110" t="s">
        <v>274</v>
      </c>
      <c r="B11" s="110" t="s">
        <v>275</v>
      </c>
      <c r="C11" s="110"/>
      <c r="D11" s="110"/>
      <c r="E11" s="110"/>
      <c r="F11" s="110"/>
    </row>
    <row r="12" customFormat="false" ht="15" hidden="false" customHeight="true" outlineLevel="0" collapsed="false">
      <c r="A12" s="12"/>
      <c r="B12" s="12"/>
      <c r="C12" s="12"/>
      <c r="D12" s="12"/>
      <c r="E12" s="12"/>
      <c r="F12" s="12"/>
    </row>
    <row r="13" customFormat="false" ht="15" hidden="false" customHeight="true" outlineLevel="0" collapsed="false">
      <c r="A13" s="12"/>
      <c r="B13" s="12"/>
      <c r="C13" s="12"/>
      <c r="D13" s="12"/>
      <c r="E13" s="12"/>
      <c r="F13" s="12"/>
    </row>
    <row r="14" customFormat="false" ht="15" hidden="false" customHeight="true" outlineLevel="0" collapsed="false">
      <c r="A14" s="12"/>
      <c r="B14" s="12"/>
      <c r="C14" s="12"/>
      <c r="D14" s="12"/>
      <c r="E14" s="12"/>
      <c r="F14" s="12"/>
    </row>
    <row r="15" customFormat="false" ht="15" hidden="false" customHeight="true" outlineLevel="0" collapsed="false">
      <c r="A15" s="12"/>
      <c r="B15" s="12"/>
      <c r="C15" s="12"/>
      <c r="D15" s="12"/>
      <c r="E15" s="12"/>
      <c r="F15" s="12"/>
    </row>
    <row r="16" customFormat="false" ht="15" hidden="false" customHeight="true" outlineLevel="0" collapsed="false">
      <c r="A16" s="12"/>
      <c r="B16" s="12"/>
      <c r="C16" s="12"/>
      <c r="D16" s="12"/>
      <c r="E16" s="12"/>
      <c r="F16" s="12"/>
    </row>
    <row r="17" customFormat="false" ht="15" hidden="false" customHeight="true" outlineLevel="0" collapsed="false">
      <c r="A17" s="12"/>
      <c r="B17" s="12"/>
      <c r="C17" s="12"/>
      <c r="D17" s="12"/>
      <c r="E17" s="12"/>
      <c r="F17" s="12"/>
    </row>
    <row r="18" customFormat="false" ht="15" hidden="false" customHeight="true" outlineLevel="0" collapsed="false">
      <c r="A18" s="12"/>
      <c r="B18" s="12"/>
      <c r="C18" s="12"/>
      <c r="D18" s="12"/>
      <c r="E18" s="12"/>
      <c r="F18" s="12"/>
    </row>
    <row r="19" customFormat="false" ht="15" hidden="false" customHeight="true" outlineLevel="0" collapsed="false">
      <c r="A19" s="12"/>
      <c r="B19" s="12"/>
      <c r="C19" s="12"/>
      <c r="D19" s="12"/>
      <c r="E19" s="12"/>
      <c r="F19" s="12"/>
    </row>
    <row r="20" customFormat="false" ht="15" hidden="false" customHeight="true" outlineLevel="0" collapsed="false">
      <c r="A20" s="12"/>
      <c r="B20" s="12"/>
      <c r="C20" s="12"/>
      <c r="D20" s="12"/>
      <c r="E20" s="12"/>
      <c r="F20" s="12"/>
    </row>
    <row r="21" customFormat="false" ht="15.75" hidden="false" customHeight="true" outlineLevel="0" collapsed="false">
      <c r="A21" s="12"/>
      <c r="B21" s="12"/>
      <c r="C21" s="12"/>
      <c r="D21" s="12"/>
      <c r="E21" s="12"/>
      <c r="F21" s="12"/>
    </row>
    <row r="22" customFormat="false" ht="15.75" hidden="false" customHeight="true" outlineLevel="0" collapsed="false">
      <c r="A22" s="12"/>
      <c r="B22" s="12"/>
      <c r="C22" s="12"/>
      <c r="D22" s="12"/>
      <c r="E22" s="12"/>
      <c r="F22" s="12"/>
    </row>
    <row r="23" customFormat="false" ht="15.75" hidden="false" customHeight="true" outlineLevel="0" collapsed="false">
      <c r="A23" s="12"/>
      <c r="B23" s="12"/>
      <c r="C23" s="12"/>
      <c r="D23" s="12"/>
      <c r="E23" s="12"/>
      <c r="F23" s="12"/>
    </row>
    <row r="24" customFormat="false" ht="15.75" hidden="false" customHeight="true" outlineLevel="0" collapsed="false">
      <c r="A24" s="12"/>
      <c r="B24" s="12"/>
      <c r="C24" s="12"/>
      <c r="D24" s="12"/>
      <c r="E24" s="12"/>
      <c r="F24" s="12"/>
    </row>
    <row r="25" customFormat="false" ht="15.75" hidden="false" customHeight="true" outlineLevel="0" collapsed="false">
      <c r="A25" s="12"/>
      <c r="B25" s="12"/>
      <c r="C25" s="12"/>
      <c r="D25" s="12"/>
      <c r="E25" s="12"/>
      <c r="F25" s="12"/>
    </row>
    <row r="26" customFormat="false" ht="15.75" hidden="false" customHeight="true" outlineLevel="0" collapsed="false">
      <c r="A26" s="12"/>
      <c r="B26" s="12"/>
      <c r="C26" s="12"/>
      <c r="D26" s="12"/>
      <c r="E26" s="12"/>
      <c r="F26" s="12"/>
    </row>
    <row r="27" customFormat="false" ht="15.75" hidden="false" customHeight="true" outlineLevel="0" collapsed="false">
      <c r="A27" s="12"/>
      <c r="B27" s="12"/>
      <c r="C27" s="12"/>
      <c r="D27" s="12"/>
      <c r="E27" s="12"/>
      <c r="F27" s="12"/>
    </row>
    <row r="28" customFormat="false" ht="15.75" hidden="false" customHeight="true" outlineLevel="0" collapsed="false">
      <c r="A28" s="12"/>
      <c r="B28" s="12"/>
      <c r="C28" s="12"/>
      <c r="D28" s="12"/>
      <c r="E28" s="12"/>
      <c r="F28" s="12"/>
    </row>
    <row r="29" customFormat="false" ht="15.75" hidden="false" customHeight="true" outlineLevel="0" collapsed="false">
      <c r="A29" s="12"/>
      <c r="B29" s="12"/>
      <c r="C29" s="12"/>
      <c r="D29" s="12"/>
      <c r="E29" s="12"/>
      <c r="F29" s="12"/>
    </row>
    <row r="30" customFormat="false" ht="15.75" hidden="false" customHeight="true" outlineLevel="0" collapsed="false">
      <c r="A30" s="12"/>
      <c r="B30" s="12"/>
      <c r="C30" s="12"/>
      <c r="D30" s="12"/>
      <c r="E30" s="12"/>
      <c r="F30" s="12"/>
    </row>
    <row r="31" customFormat="false" ht="15.75" hidden="false" customHeight="true" outlineLevel="0" collapsed="false">
      <c r="A31" s="12"/>
      <c r="B31" s="12"/>
      <c r="C31" s="12"/>
      <c r="D31" s="12"/>
      <c r="E31" s="12"/>
      <c r="F31" s="12"/>
    </row>
    <row r="32" customFormat="false" ht="15.75" hidden="false" customHeight="true" outlineLevel="0" collapsed="false">
      <c r="A32" s="12"/>
      <c r="B32" s="12"/>
      <c r="C32" s="12"/>
      <c r="D32" s="12"/>
      <c r="E32" s="12"/>
      <c r="F32" s="12"/>
    </row>
    <row r="33" customFormat="false" ht="15.75" hidden="false" customHeight="true" outlineLevel="0" collapsed="false">
      <c r="A33" s="12"/>
      <c r="B33" s="12"/>
      <c r="C33" s="12"/>
      <c r="D33" s="12"/>
      <c r="E33" s="12"/>
      <c r="F33" s="12"/>
    </row>
    <row r="34" customFormat="false" ht="15.75" hidden="false" customHeight="true" outlineLevel="0" collapsed="false">
      <c r="A34" s="12"/>
      <c r="B34" s="12"/>
      <c r="C34" s="12"/>
      <c r="D34" s="12"/>
      <c r="E34" s="12"/>
      <c r="F34" s="12"/>
    </row>
    <row r="35" customFormat="false" ht="15.75" hidden="false" customHeight="true" outlineLevel="0" collapsed="false">
      <c r="A35" s="12"/>
      <c r="B35" s="12"/>
      <c r="C35" s="12"/>
      <c r="D35" s="12"/>
      <c r="E35" s="12"/>
      <c r="F35" s="12"/>
    </row>
    <row r="36" customFormat="false" ht="15.75" hidden="false" customHeight="true" outlineLevel="0" collapsed="false">
      <c r="A36" s="12"/>
      <c r="B36" s="12"/>
      <c r="C36" s="12"/>
      <c r="D36" s="12"/>
      <c r="E36" s="12"/>
      <c r="F36" s="12"/>
    </row>
    <row r="37" customFormat="false" ht="15.75" hidden="false" customHeight="true" outlineLevel="0" collapsed="false">
      <c r="A37" s="12"/>
      <c r="B37" s="12"/>
      <c r="C37" s="12"/>
      <c r="D37" s="12"/>
      <c r="E37" s="12"/>
      <c r="F37" s="12"/>
    </row>
    <row r="38" customFormat="false" ht="15.75" hidden="false" customHeight="true" outlineLevel="0" collapsed="false">
      <c r="A38" s="12"/>
      <c r="B38" s="12"/>
      <c r="C38" s="12"/>
      <c r="D38" s="12"/>
      <c r="E38" s="12"/>
      <c r="F38" s="12"/>
    </row>
    <row r="39" customFormat="false" ht="15.75" hidden="false" customHeight="true" outlineLevel="0" collapsed="false">
      <c r="A39" s="12"/>
      <c r="B39" s="12"/>
      <c r="C39" s="12"/>
      <c r="D39" s="12"/>
      <c r="E39" s="12"/>
      <c r="F39" s="12"/>
    </row>
    <row r="40" customFormat="false" ht="15.75" hidden="false" customHeight="true" outlineLevel="0" collapsed="false">
      <c r="A40" s="12"/>
      <c r="B40" s="12"/>
      <c r="C40" s="12"/>
      <c r="D40" s="12"/>
      <c r="E40" s="12"/>
      <c r="F40" s="12"/>
    </row>
    <row r="41" customFormat="false" ht="15.75" hidden="false" customHeight="true" outlineLevel="0" collapsed="false">
      <c r="A41" s="12"/>
      <c r="B41" s="12"/>
      <c r="C41" s="12"/>
      <c r="D41" s="12"/>
      <c r="E41" s="12"/>
      <c r="F41" s="12"/>
    </row>
    <row r="42" customFormat="false" ht="15.75" hidden="false" customHeight="true" outlineLevel="0" collapsed="false">
      <c r="A42" s="12"/>
      <c r="B42" s="12"/>
      <c r="C42" s="12"/>
      <c r="D42" s="12"/>
      <c r="E42" s="12"/>
      <c r="F42" s="12"/>
    </row>
    <row r="43" customFormat="false" ht="15.75" hidden="false" customHeight="true" outlineLevel="0" collapsed="false">
      <c r="A43" s="12"/>
      <c r="B43" s="12"/>
      <c r="C43" s="12"/>
      <c r="D43" s="12"/>
      <c r="E43" s="12"/>
      <c r="F43" s="12"/>
    </row>
    <row r="44" customFormat="false" ht="15.75" hidden="false" customHeight="true" outlineLevel="0" collapsed="false">
      <c r="A44" s="12"/>
      <c r="B44" s="12"/>
      <c r="C44" s="12"/>
      <c r="D44" s="12"/>
      <c r="E44" s="12"/>
      <c r="F44" s="12"/>
    </row>
    <row r="45" customFormat="false" ht="15.75" hidden="false" customHeight="true" outlineLevel="0" collapsed="false">
      <c r="A45" s="12"/>
      <c r="B45" s="12"/>
      <c r="C45" s="12"/>
      <c r="D45" s="12"/>
      <c r="E45" s="12"/>
      <c r="F45" s="12"/>
    </row>
    <row r="46" customFormat="false" ht="15.75" hidden="false" customHeight="true" outlineLevel="0" collapsed="false">
      <c r="A46" s="12"/>
      <c r="B46" s="12"/>
      <c r="C46" s="12"/>
      <c r="D46" s="12"/>
      <c r="E46" s="12"/>
      <c r="F46" s="12"/>
    </row>
    <row r="47" customFormat="false" ht="15.75" hidden="false" customHeight="true" outlineLevel="0" collapsed="false">
      <c r="A47" s="12"/>
      <c r="B47" s="12"/>
      <c r="C47" s="12"/>
      <c r="D47" s="12"/>
      <c r="E47" s="12"/>
      <c r="F47" s="12"/>
    </row>
    <row r="48" customFormat="false" ht="15.75" hidden="false" customHeight="true" outlineLevel="0" collapsed="false">
      <c r="A48" s="12"/>
      <c r="B48" s="12"/>
      <c r="C48" s="12"/>
      <c r="D48" s="12"/>
      <c r="E48" s="12"/>
      <c r="F48" s="12"/>
    </row>
    <row r="49" customFormat="false" ht="15.75" hidden="false" customHeight="true" outlineLevel="0" collapsed="false">
      <c r="A49" s="12"/>
      <c r="B49" s="12"/>
      <c r="C49" s="12"/>
      <c r="D49" s="12"/>
      <c r="E49" s="12"/>
      <c r="F49" s="12"/>
    </row>
    <row r="50" customFormat="false" ht="15.75" hidden="false" customHeight="true" outlineLevel="0" collapsed="false">
      <c r="A50" s="12"/>
      <c r="B50" s="12"/>
      <c r="C50" s="12"/>
      <c r="D50" s="12"/>
      <c r="E50" s="12"/>
      <c r="F50" s="12"/>
    </row>
    <row r="51" customFormat="false" ht="15.75" hidden="false" customHeight="true" outlineLevel="0" collapsed="false">
      <c r="A51" s="12"/>
      <c r="B51" s="12"/>
      <c r="C51" s="12"/>
      <c r="D51" s="12"/>
      <c r="E51" s="12"/>
      <c r="F51" s="12"/>
    </row>
    <row r="52" customFormat="false" ht="15.75" hidden="false" customHeight="true" outlineLevel="0" collapsed="false">
      <c r="A52" s="12"/>
      <c r="B52" s="12"/>
      <c r="C52" s="12"/>
      <c r="D52" s="12"/>
      <c r="E52" s="12"/>
      <c r="F52" s="12"/>
    </row>
    <row r="53" customFormat="false" ht="15.75" hidden="false" customHeight="true" outlineLevel="0" collapsed="false">
      <c r="A53" s="12"/>
      <c r="B53" s="12"/>
      <c r="C53" s="12"/>
      <c r="D53" s="12"/>
      <c r="E53" s="12"/>
      <c r="F53" s="12"/>
    </row>
    <row r="54" customFormat="false" ht="15.75" hidden="false" customHeight="true" outlineLevel="0" collapsed="false">
      <c r="A54" s="12"/>
      <c r="B54" s="12"/>
      <c r="C54" s="12"/>
      <c r="D54" s="12"/>
      <c r="E54" s="12"/>
      <c r="F54" s="12"/>
    </row>
    <row r="55" customFormat="false" ht="15.75" hidden="false" customHeight="true" outlineLevel="0" collapsed="false">
      <c r="A55" s="12"/>
      <c r="B55" s="12"/>
      <c r="C55" s="12"/>
      <c r="D55" s="12"/>
      <c r="E55" s="12"/>
      <c r="F55" s="12"/>
    </row>
    <row r="56" customFormat="false" ht="15.75" hidden="false" customHeight="true" outlineLevel="0" collapsed="false">
      <c r="A56" s="12"/>
      <c r="B56" s="12"/>
      <c r="C56" s="12"/>
      <c r="D56" s="12"/>
      <c r="E56" s="12"/>
      <c r="F56" s="12"/>
    </row>
    <row r="57" customFormat="false" ht="15.75" hidden="false" customHeight="true" outlineLevel="0" collapsed="false">
      <c r="A57" s="12"/>
      <c r="B57" s="12"/>
      <c r="C57" s="12"/>
      <c r="D57" s="12"/>
      <c r="E57" s="12"/>
      <c r="F57" s="12"/>
    </row>
    <row r="58" customFormat="false" ht="15.75" hidden="false" customHeight="true" outlineLevel="0" collapsed="false">
      <c r="A58" s="12"/>
      <c r="B58" s="12"/>
      <c r="C58" s="12"/>
      <c r="D58" s="12"/>
      <c r="E58" s="12"/>
      <c r="F58" s="12"/>
    </row>
    <row r="59" customFormat="false" ht="15.75" hidden="false" customHeight="true" outlineLevel="0" collapsed="false">
      <c r="A59" s="12"/>
      <c r="B59" s="12"/>
      <c r="C59" s="12"/>
      <c r="D59" s="12"/>
      <c r="E59" s="12"/>
      <c r="F59" s="12"/>
    </row>
    <row r="60" customFormat="false" ht="15.75" hidden="false" customHeight="true" outlineLevel="0" collapsed="false">
      <c r="A60" s="12"/>
      <c r="B60" s="12"/>
      <c r="C60" s="12"/>
      <c r="D60" s="12"/>
      <c r="E60" s="12"/>
      <c r="F60" s="12"/>
    </row>
    <row r="61" customFormat="false" ht="15.75" hidden="false" customHeight="true" outlineLevel="0" collapsed="false">
      <c r="A61" s="12"/>
      <c r="B61" s="12"/>
      <c r="C61" s="12"/>
      <c r="D61" s="12"/>
      <c r="E61" s="12"/>
      <c r="F61" s="12"/>
    </row>
    <row r="62" customFormat="false" ht="15.75" hidden="false" customHeight="true" outlineLevel="0" collapsed="false">
      <c r="A62" s="12"/>
      <c r="B62" s="12"/>
      <c r="C62" s="12"/>
      <c r="D62" s="12"/>
      <c r="E62" s="12"/>
      <c r="F62" s="12"/>
    </row>
    <row r="63" customFormat="false" ht="15.75" hidden="false" customHeight="true" outlineLevel="0" collapsed="false">
      <c r="A63" s="12"/>
      <c r="B63" s="12"/>
      <c r="C63" s="12"/>
      <c r="D63" s="12"/>
      <c r="E63" s="12"/>
      <c r="F63" s="12"/>
    </row>
    <row r="64" customFormat="false" ht="15.75" hidden="false" customHeight="true" outlineLevel="0" collapsed="false">
      <c r="A64" s="12"/>
      <c r="B64" s="12"/>
      <c r="C64" s="12"/>
      <c r="D64" s="12"/>
      <c r="E64" s="12"/>
      <c r="F64" s="12"/>
    </row>
    <row r="65" customFormat="false" ht="15.75" hidden="false" customHeight="true" outlineLevel="0" collapsed="false">
      <c r="A65" s="12"/>
      <c r="B65" s="12"/>
      <c r="C65" s="12"/>
      <c r="D65" s="12"/>
      <c r="E65" s="12"/>
      <c r="F65" s="12"/>
    </row>
    <row r="66" customFormat="false" ht="15.75" hidden="false" customHeight="true" outlineLevel="0" collapsed="false">
      <c r="A66" s="12"/>
      <c r="B66" s="12"/>
      <c r="C66" s="12"/>
      <c r="D66" s="12"/>
      <c r="E66" s="12"/>
      <c r="F66" s="12"/>
    </row>
    <row r="67" customFormat="false" ht="15.75" hidden="false" customHeight="true" outlineLevel="0" collapsed="false">
      <c r="A67" s="12"/>
      <c r="B67" s="12"/>
      <c r="C67" s="12"/>
      <c r="D67" s="12"/>
      <c r="E67" s="12"/>
      <c r="F67" s="12"/>
    </row>
    <row r="68" customFormat="false" ht="15.75" hidden="false" customHeight="true" outlineLevel="0" collapsed="false">
      <c r="A68" s="12"/>
      <c r="B68" s="12"/>
      <c r="C68" s="12"/>
      <c r="D68" s="12"/>
      <c r="E68" s="12"/>
      <c r="F68" s="12"/>
    </row>
    <row r="69" customFormat="false" ht="15.75" hidden="false" customHeight="true" outlineLevel="0" collapsed="false">
      <c r="A69" s="12"/>
      <c r="B69" s="12"/>
      <c r="C69" s="12"/>
      <c r="D69" s="12"/>
      <c r="E69" s="12"/>
      <c r="F69" s="12"/>
    </row>
    <row r="70" customFormat="false" ht="15.75" hidden="false" customHeight="true" outlineLevel="0" collapsed="false">
      <c r="A70" s="12"/>
      <c r="B70" s="12"/>
      <c r="C70" s="12"/>
      <c r="D70" s="12"/>
      <c r="E70" s="12"/>
      <c r="F70" s="12"/>
    </row>
    <row r="71" customFormat="false" ht="15.75" hidden="false" customHeight="true" outlineLevel="0" collapsed="false">
      <c r="A71" s="12"/>
      <c r="B71" s="12"/>
      <c r="C71" s="12"/>
      <c r="D71" s="12"/>
      <c r="E71" s="12"/>
      <c r="F71" s="12"/>
    </row>
    <row r="72" customFormat="false" ht="15.75" hidden="false" customHeight="true" outlineLevel="0" collapsed="false">
      <c r="A72" s="12"/>
      <c r="B72" s="12"/>
      <c r="C72" s="12"/>
      <c r="D72" s="12"/>
      <c r="E72" s="12"/>
      <c r="F72" s="12"/>
    </row>
    <row r="73" customFormat="false" ht="15.75" hidden="false" customHeight="true" outlineLevel="0" collapsed="false">
      <c r="A73" s="12"/>
      <c r="B73" s="12"/>
      <c r="C73" s="12"/>
      <c r="D73" s="12"/>
      <c r="E73" s="12"/>
      <c r="F73" s="12"/>
    </row>
    <row r="74" customFormat="false" ht="15.75" hidden="false" customHeight="true" outlineLevel="0" collapsed="false">
      <c r="A74" s="12"/>
      <c r="B74" s="12"/>
      <c r="C74" s="12"/>
      <c r="D74" s="12"/>
      <c r="E74" s="12"/>
      <c r="F74" s="12"/>
    </row>
    <row r="75" customFormat="false" ht="15.75" hidden="false" customHeight="true" outlineLevel="0" collapsed="false">
      <c r="A75" s="12"/>
      <c r="B75" s="12"/>
      <c r="C75" s="12"/>
      <c r="D75" s="12"/>
      <c r="E75" s="12"/>
      <c r="F75" s="12"/>
    </row>
    <row r="76" customFormat="false" ht="15.75" hidden="false" customHeight="true" outlineLevel="0" collapsed="false">
      <c r="A76" s="12"/>
      <c r="B76" s="12"/>
      <c r="C76" s="12"/>
      <c r="D76" s="12"/>
      <c r="E76" s="12"/>
      <c r="F76" s="12"/>
    </row>
    <row r="77" customFormat="false" ht="15.75" hidden="false" customHeight="true" outlineLevel="0" collapsed="false">
      <c r="A77" s="12"/>
      <c r="B77" s="12"/>
      <c r="C77" s="12"/>
      <c r="D77" s="12"/>
      <c r="E77" s="12"/>
      <c r="F77" s="12"/>
    </row>
    <row r="78" customFormat="false" ht="15.75" hidden="false" customHeight="true" outlineLevel="0" collapsed="false">
      <c r="A78" s="12"/>
      <c r="B78" s="12"/>
      <c r="C78" s="12"/>
      <c r="D78" s="12"/>
      <c r="E78" s="12"/>
      <c r="F78" s="12"/>
    </row>
    <row r="79" customFormat="false" ht="15.75" hidden="false" customHeight="true" outlineLevel="0" collapsed="false">
      <c r="A79" s="12"/>
      <c r="B79" s="12"/>
      <c r="C79" s="12"/>
      <c r="D79" s="12"/>
      <c r="E79" s="12"/>
      <c r="F79" s="12"/>
    </row>
    <row r="80" customFormat="false" ht="15.75" hidden="false" customHeight="true" outlineLevel="0" collapsed="false">
      <c r="A80" s="12"/>
      <c r="B80" s="12"/>
      <c r="C80" s="12"/>
      <c r="D80" s="12"/>
      <c r="E80" s="12"/>
      <c r="F80" s="12"/>
    </row>
    <row r="81" customFormat="false" ht="15.75" hidden="false" customHeight="true" outlineLevel="0" collapsed="false">
      <c r="A81" s="12"/>
      <c r="B81" s="12"/>
      <c r="C81" s="12"/>
      <c r="D81" s="12"/>
      <c r="E81" s="12"/>
      <c r="F81" s="12"/>
    </row>
    <row r="82" customFormat="false" ht="15.75" hidden="false" customHeight="true" outlineLevel="0" collapsed="false">
      <c r="A82" s="12"/>
      <c r="B82" s="12"/>
      <c r="C82" s="12"/>
      <c r="D82" s="12"/>
      <c r="E82" s="12"/>
      <c r="F82" s="12"/>
    </row>
    <row r="83" customFormat="false" ht="15.75" hidden="false" customHeight="true" outlineLevel="0" collapsed="false">
      <c r="A83" s="12"/>
      <c r="B83" s="12"/>
      <c r="C83" s="12"/>
      <c r="D83" s="12"/>
      <c r="E83" s="12"/>
      <c r="F83" s="12"/>
    </row>
    <row r="84" customFormat="false" ht="15.75" hidden="false" customHeight="true" outlineLevel="0" collapsed="false">
      <c r="A84" s="12"/>
      <c r="B84" s="12"/>
      <c r="C84" s="12"/>
      <c r="D84" s="12"/>
      <c r="E84" s="12"/>
      <c r="F84" s="12"/>
    </row>
    <row r="85" customFormat="false" ht="15.75" hidden="false" customHeight="true" outlineLevel="0" collapsed="false">
      <c r="A85" s="12"/>
      <c r="B85" s="12"/>
      <c r="C85" s="12"/>
      <c r="D85" s="12"/>
      <c r="E85" s="12"/>
      <c r="F85" s="12"/>
    </row>
    <row r="86" customFormat="false" ht="15.75" hidden="false" customHeight="true" outlineLevel="0" collapsed="false">
      <c r="A86" s="12"/>
      <c r="B86" s="12"/>
      <c r="C86" s="12"/>
      <c r="D86" s="12"/>
      <c r="E86" s="12"/>
      <c r="F86" s="12"/>
    </row>
    <row r="87" customFormat="false" ht="15.75" hidden="false" customHeight="true" outlineLevel="0" collapsed="false">
      <c r="A87" s="12"/>
      <c r="B87" s="12"/>
      <c r="C87" s="12"/>
      <c r="D87" s="12"/>
      <c r="E87" s="12"/>
      <c r="F87" s="12"/>
    </row>
    <row r="88" customFormat="false" ht="15.75" hidden="false" customHeight="true" outlineLevel="0" collapsed="false">
      <c r="A88" s="12"/>
      <c r="B88" s="12"/>
      <c r="C88" s="12"/>
      <c r="D88" s="12"/>
      <c r="E88" s="12"/>
      <c r="F88" s="12"/>
    </row>
    <row r="89" customFormat="false" ht="15.75" hidden="false" customHeight="true" outlineLevel="0" collapsed="false">
      <c r="A89" s="12"/>
      <c r="B89" s="12"/>
      <c r="C89" s="12"/>
      <c r="D89" s="12"/>
      <c r="E89" s="12"/>
      <c r="F89" s="12"/>
    </row>
    <row r="90" customFormat="false" ht="15.75" hidden="false" customHeight="true" outlineLevel="0" collapsed="false">
      <c r="A90" s="12"/>
      <c r="B90" s="12"/>
      <c r="C90" s="12"/>
      <c r="D90" s="12"/>
      <c r="E90" s="12"/>
      <c r="F90" s="12"/>
    </row>
    <row r="91" customFormat="false" ht="15.75" hidden="false" customHeight="true" outlineLevel="0" collapsed="false">
      <c r="A91" s="12"/>
      <c r="B91" s="12"/>
      <c r="C91" s="12"/>
      <c r="D91" s="12"/>
      <c r="E91" s="12"/>
      <c r="F91" s="12"/>
    </row>
    <row r="92" customFormat="false" ht="15.75" hidden="false" customHeight="true" outlineLevel="0" collapsed="false">
      <c r="A92" s="12"/>
      <c r="B92" s="12"/>
      <c r="C92" s="12"/>
      <c r="D92" s="12"/>
      <c r="E92" s="12"/>
      <c r="F92" s="12"/>
    </row>
    <row r="93" customFormat="false" ht="15.75" hidden="false" customHeight="true" outlineLevel="0" collapsed="false">
      <c r="A93" s="12"/>
      <c r="B93" s="12"/>
      <c r="C93" s="12"/>
      <c r="D93" s="12"/>
      <c r="E93" s="12"/>
      <c r="F93" s="12"/>
    </row>
    <row r="94" customFormat="false" ht="15.75" hidden="false" customHeight="true" outlineLevel="0" collapsed="false">
      <c r="A94" s="12"/>
      <c r="B94" s="12"/>
      <c r="C94" s="12"/>
      <c r="D94" s="12"/>
      <c r="E94" s="12"/>
      <c r="F94" s="12"/>
    </row>
    <row r="95" customFormat="false" ht="15.75" hidden="false" customHeight="true" outlineLevel="0" collapsed="false">
      <c r="A95" s="12"/>
      <c r="B95" s="12"/>
      <c r="C95" s="12"/>
      <c r="D95" s="12"/>
      <c r="E95" s="12"/>
      <c r="F95" s="12"/>
    </row>
    <row r="96" customFormat="false" ht="15.75" hidden="false" customHeight="true" outlineLevel="0" collapsed="false">
      <c r="A96" s="12"/>
      <c r="B96" s="12"/>
      <c r="C96" s="12"/>
      <c r="D96" s="12"/>
      <c r="E96" s="12"/>
      <c r="F96" s="12"/>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mergeCells count="3">
    <mergeCell ref="A1:F1"/>
    <mergeCell ref="B2:F2"/>
    <mergeCell ref="B11:F11"/>
  </mergeCells>
  <hyperlinks>
    <hyperlink ref="F5" r:id="rId1" display="https://www.template.net/cards/report/excel"/>
    <hyperlink ref="F6" r:id="rId2" display="https://spreadsheetdaddy.com/templates/report-card"/>
    <hyperlink ref="F7" r:id="rId3" display="https://exceldatapro.com/school-report-card-and-mark-sheet/"/>
    <hyperlink ref="F8" r:id="rId4" display="https://www.teacherspayteachers.com/browse/Search%3Areport%20card%20template%20excel"/>
    <hyperlink ref="F9" r:id="rId5" display="https://workspace.google.com/marketplace/app/school_report_card/255279228449"/>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sheetPr filterMode="false">
    <tabColor rgb="FFA6A6A6"/>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90"/>
    <col collapsed="false" customWidth="true" hidden="false" outlineLevel="0" max="26" min="3" style="1" width="8.63"/>
  </cols>
  <sheetData>
    <row r="1" customFormat="false" ht="20.25" hidden="false" customHeight="true" outlineLevel="0" collapsed="false">
      <c r="A1" s="112" t="s">
        <v>276</v>
      </c>
      <c r="B1" s="112"/>
      <c r="C1" s="112"/>
      <c r="D1" s="112"/>
      <c r="E1" s="112"/>
      <c r="F1" s="112"/>
    </row>
    <row r="2" customFormat="false" ht="15" hidden="false" customHeight="true" outlineLevel="0" collapsed="false">
      <c r="A2" s="12"/>
      <c r="B2" s="12"/>
    </row>
    <row r="3" customFormat="false" ht="31.5" hidden="false" customHeight="true" outlineLevel="0" collapsed="false">
      <c r="A3" s="113" t="s">
        <v>277</v>
      </c>
      <c r="B3" s="114" t="s">
        <v>278</v>
      </c>
    </row>
    <row r="4" customFormat="false" ht="31.5" hidden="false" customHeight="true" outlineLevel="0" collapsed="false">
      <c r="A4" s="115" t="s">
        <v>279</v>
      </c>
      <c r="B4" s="116" t="s">
        <v>280</v>
      </c>
    </row>
    <row r="5" customFormat="false" ht="31.5" hidden="false" customHeight="true" outlineLevel="0" collapsed="false">
      <c r="A5" s="117" t="s">
        <v>281</v>
      </c>
      <c r="B5" s="118" t="s">
        <v>282</v>
      </c>
    </row>
    <row r="6" customFormat="false" ht="31.5" hidden="false" customHeight="true" outlineLevel="0" collapsed="false">
      <c r="A6" s="115" t="s">
        <v>283</v>
      </c>
      <c r="B6" s="116" t="s">
        <v>284</v>
      </c>
    </row>
    <row r="7" customFormat="false" ht="31.5" hidden="false" customHeight="true" outlineLevel="0" collapsed="false">
      <c r="A7" s="117" t="s">
        <v>129</v>
      </c>
      <c r="B7" s="118" t="s">
        <v>285</v>
      </c>
    </row>
    <row r="8" customFormat="false" ht="31.5" hidden="false" customHeight="true" outlineLevel="0" collapsed="false">
      <c r="A8" s="115" t="s">
        <v>135</v>
      </c>
      <c r="B8" s="116" t="s">
        <v>286</v>
      </c>
    </row>
    <row r="9" customFormat="false" ht="31.5" hidden="false" customHeight="true" outlineLevel="0" collapsed="false">
      <c r="A9" s="117" t="s">
        <v>131</v>
      </c>
      <c r="B9" s="118" t="s">
        <v>287</v>
      </c>
    </row>
    <row r="10" customFormat="false" ht="31.5" hidden="false" customHeight="true" outlineLevel="0" collapsed="false">
      <c r="A10" s="119" t="s">
        <v>288</v>
      </c>
      <c r="B10" s="120" t="s">
        <v>289</v>
      </c>
    </row>
    <row r="11" customFormat="false" ht="15" hidden="false" customHeight="true" outlineLevel="0" collapsed="false">
      <c r="A11" s="12"/>
      <c r="B11" s="12"/>
    </row>
    <row r="12" customFormat="false" ht="15" hidden="false" customHeight="true" outlineLevel="0" collapsed="false">
      <c r="A12" s="12"/>
      <c r="B12" s="12"/>
    </row>
    <row r="13" customFormat="false" ht="15" hidden="false" customHeight="true" outlineLevel="0" collapsed="false">
      <c r="A13" s="12"/>
      <c r="B13" s="12"/>
    </row>
    <row r="14" customFormat="false" ht="15" hidden="false" customHeight="true" outlineLevel="0" collapsed="false">
      <c r="A14" s="12"/>
      <c r="B14" s="12"/>
    </row>
    <row r="15" customFormat="false" ht="15" hidden="false" customHeight="true" outlineLevel="0" collapsed="false">
      <c r="A15" s="12"/>
      <c r="B15" s="12"/>
    </row>
    <row r="16" customFormat="false" ht="15" hidden="false" customHeight="true" outlineLevel="0" collapsed="false">
      <c r="A16" s="12"/>
      <c r="B16" s="12"/>
    </row>
    <row r="17" customFormat="false" ht="15" hidden="false" customHeight="true" outlineLevel="0" collapsed="false">
      <c r="A17" s="12"/>
      <c r="B17" s="12"/>
    </row>
    <row r="18" customFormat="false" ht="15" hidden="false" customHeight="true" outlineLevel="0" collapsed="false">
      <c r="A18" s="12"/>
      <c r="B18" s="12"/>
    </row>
    <row r="19" customFormat="false" ht="15" hidden="false" customHeight="true" outlineLevel="0" collapsed="false">
      <c r="A19" s="12"/>
      <c r="B19" s="12"/>
    </row>
    <row r="20" customFormat="false" ht="15" hidden="false" customHeight="true" outlineLevel="0" collapsed="false">
      <c r="A20" s="12"/>
      <c r="B20" s="12"/>
    </row>
    <row r="21" customFormat="false" ht="15.75" hidden="false" customHeight="true" outlineLevel="0" collapsed="false">
      <c r="A21" s="12"/>
      <c r="B21" s="12"/>
    </row>
    <row r="22" customFormat="false" ht="15.75" hidden="false" customHeight="true" outlineLevel="0" collapsed="false">
      <c r="A22" s="12"/>
      <c r="B22" s="12"/>
    </row>
    <row r="23" customFormat="false" ht="15.75" hidden="false" customHeight="true" outlineLevel="0" collapsed="false">
      <c r="A23" s="12"/>
      <c r="B23" s="12"/>
    </row>
    <row r="24" customFormat="false" ht="15.75" hidden="false" customHeight="true" outlineLevel="0" collapsed="false">
      <c r="A24" s="12"/>
      <c r="B24" s="12"/>
    </row>
    <row r="25" customFormat="false" ht="15.75" hidden="false" customHeight="true" outlineLevel="0" collapsed="false">
      <c r="A25" s="12"/>
      <c r="B25" s="12"/>
    </row>
    <row r="26" customFormat="false" ht="15.75" hidden="false" customHeight="true" outlineLevel="0" collapsed="false">
      <c r="A26" s="12"/>
      <c r="B26" s="12"/>
    </row>
    <row r="27" customFormat="false" ht="15.75" hidden="false" customHeight="true" outlineLevel="0" collapsed="false">
      <c r="A27" s="12"/>
      <c r="B27" s="12"/>
    </row>
    <row r="28" customFormat="false" ht="15.75" hidden="false" customHeight="true" outlineLevel="0" collapsed="false">
      <c r="A28" s="12"/>
      <c r="B28" s="12"/>
    </row>
    <row r="29" customFormat="false" ht="15.75" hidden="false" customHeight="true" outlineLevel="0" collapsed="false">
      <c r="A29" s="12"/>
      <c r="B29" s="12"/>
    </row>
    <row r="30" customFormat="false" ht="15.75" hidden="false" customHeight="true" outlineLevel="0" collapsed="false">
      <c r="A30" s="12"/>
      <c r="B30" s="12"/>
    </row>
    <row r="31" customFormat="false" ht="15.75" hidden="false" customHeight="true" outlineLevel="0" collapsed="false">
      <c r="A31" s="12"/>
      <c r="B31" s="12"/>
    </row>
    <row r="32" customFormat="false" ht="15.75" hidden="false" customHeight="true" outlineLevel="0" collapsed="false">
      <c r="A32" s="12"/>
      <c r="B32" s="12"/>
    </row>
    <row r="33" customFormat="false" ht="15.75" hidden="false" customHeight="true" outlineLevel="0" collapsed="false">
      <c r="A33" s="12"/>
      <c r="B33" s="12"/>
    </row>
    <row r="34" customFormat="false" ht="15.75" hidden="false" customHeight="true" outlineLevel="0" collapsed="false">
      <c r="A34" s="12"/>
      <c r="B34" s="12"/>
    </row>
    <row r="35" customFormat="false" ht="15.75" hidden="false" customHeight="true" outlineLevel="0" collapsed="false">
      <c r="A35" s="12"/>
      <c r="B35" s="12"/>
    </row>
    <row r="36" customFormat="false" ht="15.75" hidden="false" customHeight="true" outlineLevel="0" collapsed="false">
      <c r="A36" s="12"/>
      <c r="B36" s="12"/>
    </row>
    <row r="37" customFormat="false" ht="15.75" hidden="false" customHeight="true" outlineLevel="0" collapsed="false">
      <c r="A37" s="12"/>
      <c r="B37" s="12"/>
    </row>
    <row r="38" customFormat="false" ht="15.75" hidden="false" customHeight="true" outlineLevel="0" collapsed="false">
      <c r="A38" s="12"/>
      <c r="B38" s="12"/>
    </row>
    <row r="39" customFormat="false" ht="15.75" hidden="false" customHeight="true" outlineLevel="0" collapsed="false">
      <c r="A39" s="12"/>
      <c r="B39" s="12"/>
    </row>
    <row r="40" customFormat="false" ht="15.75" hidden="false" customHeight="true" outlineLevel="0" collapsed="false">
      <c r="A40" s="12"/>
      <c r="B40" s="12"/>
    </row>
    <row r="41" customFormat="false" ht="15.75" hidden="false" customHeight="true" outlineLevel="0" collapsed="false">
      <c r="A41" s="12"/>
      <c r="B41" s="12"/>
    </row>
    <row r="42" customFormat="false" ht="15.75" hidden="false" customHeight="true" outlineLevel="0" collapsed="false">
      <c r="A42" s="12"/>
      <c r="B42" s="12"/>
    </row>
    <row r="43" customFormat="false" ht="15.75" hidden="false" customHeight="true" outlineLevel="0" collapsed="false">
      <c r="A43" s="12"/>
      <c r="B43" s="12"/>
    </row>
    <row r="44" customFormat="false" ht="15.75" hidden="false" customHeight="true" outlineLevel="0" collapsed="false">
      <c r="A44" s="12"/>
      <c r="B44" s="12"/>
    </row>
    <row r="45" customFormat="false" ht="15.75" hidden="false" customHeight="true" outlineLevel="0" collapsed="false">
      <c r="A45" s="12"/>
      <c r="B45" s="12"/>
    </row>
    <row r="46" customFormat="false" ht="15.75" hidden="false" customHeight="true" outlineLevel="0" collapsed="false">
      <c r="A46" s="12"/>
      <c r="B46" s="12"/>
    </row>
    <row r="47" customFormat="false" ht="15.75" hidden="false" customHeight="true" outlineLevel="0" collapsed="false">
      <c r="A47" s="12"/>
      <c r="B47" s="12"/>
    </row>
    <row r="48" customFormat="false" ht="15.75" hidden="false" customHeight="true" outlineLevel="0" collapsed="false">
      <c r="A48" s="12"/>
      <c r="B48" s="12"/>
    </row>
    <row r="49" customFormat="false" ht="15.75" hidden="false" customHeight="true" outlineLevel="0" collapsed="false">
      <c r="A49" s="12"/>
      <c r="B49" s="12"/>
    </row>
    <row r="50" customFormat="false" ht="15.75" hidden="false" customHeight="true" outlineLevel="0" collapsed="false">
      <c r="A50" s="12"/>
      <c r="B50" s="12"/>
    </row>
    <row r="51" customFormat="false" ht="15.75" hidden="false" customHeight="true" outlineLevel="0" collapsed="false">
      <c r="A51" s="12"/>
      <c r="B51" s="12"/>
    </row>
    <row r="52" customFormat="false" ht="15.75" hidden="false" customHeight="true" outlineLevel="0" collapsed="false">
      <c r="A52" s="12"/>
      <c r="B52" s="12"/>
    </row>
    <row r="53" customFormat="false" ht="15.75" hidden="false" customHeight="true" outlineLevel="0" collapsed="false">
      <c r="A53" s="12"/>
      <c r="B53" s="12"/>
    </row>
    <row r="54" customFormat="false" ht="15.75" hidden="false" customHeight="true" outlineLevel="0" collapsed="false">
      <c r="A54" s="12"/>
      <c r="B54" s="12"/>
    </row>
    <row r="55" customFormat="false" ht="15.75" hidden="false" customHeight="true" outlineLevel="0" collapsed="false">
      <c r="A55" s="12"/>
      <c r="B55" s="12"/>
    </row>
    <row r="56" customFormat="false" ht="15.75" hidden="false" customHeight="true" outlineLevel="0" collapsed="false">
      <c r="A56" s="12"/>
      <c r="B56" s="12"/>
    </row>
    <row r="57" customFormat="false" ht="15.75" hidden="false" customHeight="true" outlineLevel="0" collapsed="false">
      <c r="A57" s="12"/>
      <c r="B57" s="12"/>
    </row>
    <row r="58" customFormat="false" ht="15.75" hidden="false" customHeight="true" outlineLevel="0" collapsed="false">
      <c r="A58" s="12"/>
      <c r="B58" s="12"/>
    </row>
    <row r="59" customFormat="false" ht="15.75" hidden="false" customHeight="true" outlineLevel="0" collapsed="false">
      <c r="A59" s="12"/>
      <c r="B59" s="12"/>
    </row>
    <row r="60" customFormat="false" ht="15.75" hidden="false" customHeight="true" outlineLevel="0" collapsed="false">
      <c r="A60" s="12"/>
      <c r="B60" s="12"/>
    </row>
    <row r="61" customFormat="false" ht="15.75" hidden="false" customHeight="true" outlineLevel="0" collapsed="false">
      <c r="A61" s="12"/>
      <c r="B61" s="12"/>
    </row>
    <row r="62" customFormat="false" ht="15.75" hidden="false" customHeight="true" outlineLevel="0" collapsed="false">
      <c r="A62" s="12"/>
      <c r="B62" s="12"/>
    </row>
    <row r="63" customFormat="false" ht="15.75" hidden="false" customHeight="true" outlineLevel="0" collapsed="false">
      <c r="A63" s="12"/>
      <c r="B63" s="12"/>
    </row>
    <row r="64" customFormat="false" ht="15.75" hidden="false" customHeight="true" outlineLevel="0" collapsed="false">
      <c r="A64" s="12"/>
      <c r="B64" s="12"/>
    </row>
    <row r="65" customFormat="false" ht="15.75" hidden="false" customHeight="true" outlineLevel="0" collapsed="false">
      <c r="A65" s="12"/>
      <c r="B65" s="12"/>
    </row>
    <row r="66" customFormat="false" ht="15.75" hidden="false" customHeight="true" outlineLevel="0" collapsed="false">
      <c r="A66" s="12"/>
      <c r="B66" s="12"/>
    </row>
    <row r="67" customFormat="false" ht="15.75" hidden="false" customHeight="true" outlineLevel="0" collapsed="false">
      <c r="A67" s="12"/>
      <c r="B67" s="12"/>
    </row>
    <row r="68" customFormat="false" ht="15.75" hidden="false" customHeight="true" outlineLevel="0" collapsed="false">
      <c r="A68" s="12"/>
      <c r="B68" s="12"/>
    </row>
    <row r="69" customFormat="false" ht="15.75" hidden="false" customHeight="true" outlineLevel="0" collapsed="false">
      <c r="A69" s="12"/>
      <c r="B69" s="12"/>
    </row>
    <row r="70" customFormat="false" ht="15.75" hidden="false" customHeight="true" outlineLevel="0" collapsed="false">
      <c r="A70" s="12"/>
      <c r="B70" s="12"/>
    </row>
    <row r="71" customFormat="false" ht="15.75" hidden="false" customHeight="true" outlineLevel="0" collapsed="false">
      <c r="A71" s="12"/>
      <c r="B71" s="12"/>
    </row>
    <row r="72" customFormat="false" ht="15.75" hidden="false" customHeight="true" outlineLevel="0" collapsed="false">
      <c r="A72" s="12"/>
      <c r="B72" s="12"/>
    </row>
    <row r="73" customFormat="false" ht="15.75" hidden="false" customHeight="true" outlineLevel="0" collapsed="false">
      <c r="A73" s="12"/>
      <c r="B73" s="12"/>
    </row>
    <row r="74" customFormat="false" ht="15.75" hidden="false" customHeight="true" outlineLevel="0" collapsed="false">
      <c r="A74" s="12"/>
      <c r="B74" s="12"/>
    </row>
    <row r="75" customFormat="false" ht="15.75" hidden="false" customHeight="true" outlineLevel="0" collapsed="false">
      <c r="A75" s="12"/>
      <c r="B75" s="12"/>
    </row>
    <row r="76" customFormat="false" ht="15.75" hidden="false" customHeight="true" outlineLevel="0" collapsed="false">
      <c r="A76" s="12"/>
      <c r="B76" s="12"/>
    </row>
    <row r="77" customFormat="false" ht="15.75" hidden="false" customHeight="true" outlineLevel="0" collapsed="false">
      <c r="A77" s="12"/>
      <c r="B77" s="12"/>
    </row>
    <row r="78" customFormat="false" ht="15.75" hidden="false" customHeight="true" outlineLevel="0" collapsed="false">
      <c r="A78" s="12"/>
      <c r="B78" s="12"/>
    </row>
    <row r="79" customFormat="false" ht="15.75" hidden="false" customHeight="true" outlineLevel="0" collapsed="false">
      <c r="A79" s="12"/>
      <c r="B79" s="12"/>
    </row>
    <row r="80" customFormat="false" ht="15.75" hidden="false" customHeight="true" outlineLevel="0" collapsed="false">
      <c r="A80" s="12"/>
      <c r="B80" s="12"/>
    </row>
    <row r="81" customFormat="false" ht="15.75" hidden="false" customHeight="true" outlineLevel="0" collapsed="false">
      <c r="A81" s="12"/>
      <c r="B81" s="12"/>
    </row>
    <row r="82" customFormat="false" ht="15.75" hidden="false" customHeight="true" outlineLevel="0" collapsed="false">
      <c r="A82" s="12"/>
      <c r="B82" s="12"/>
    </row>
    <row r="83" customFormat="false" ht="15.75" hidden="false" customHeight="true" outlineLevel="0" collapsed="false">
      <c r="A83" s="12"/>
      <c r="B83" s="12"/>
    </row>
    <row r="84" customFormat="false" ht="15.75" hidden="false" customHeight="true" outlineLevel="0" collapsed="false">
      <c r="A84" s="12"/>
      <c r="B84" s="12"/>
    </row>
    <row r="85" customFormat="false" ht="15.75" hidden="false" customHeight="true" outlineLevel="0" collapsed="false">
      <c r="A85" s="12"/>
      <c r="B85" s="12"/>
    </row>
    <row r="86" customFormat="false" ht="15.75" hidden="false" customHeight="true" outlineLevel="0" collapsed="false">
      <c r="A86" s="12"/>
      <c r="B86" s="12"/>
    </row>
    <row r="87" customFormat="false" ht="15.75" hidden="false" customHeight="true" outlineLevel="0" collapsed="false">
      <c r="A87" s="12"/>
      <c r="B87" s="12"/>
    </row>
    <row r="88" customFormat="false" ht="15.75" hidden="false" customHeight="true" outlineLevel="0" collapsed="false">
      <c r="A88" s="12"/>
      <c r="B88" s="12"/>
    </row>
    <row r="89" customFormat="false" ht="15.75" hidden="false" customHeight="true" outlineLevel="0" collapsed="false">
      <c r="A89" s="12"/>
      <c r="B89" s="12"/>
    </row>
    <row r="90" customFormat="false" ht="15.75" hidden="false" customHeight="true" outlineLevel="0" collapsed="false">
      <c r="A90" s="12"/>
      <c r="B90" s="12"/>
    </row>
    <row r="91" customFormat="false" ht="15.75" hidden="false" customHeight="true" outlineLevel="0" collapsed="false">
      <c r="A91" s="12"/>
      <c r="B91" s="12"/>
    </row>
    <row r="92" customFormat="false" ht="15.75" hidden="false" customHeight="true" outlineLevel="0" collapsed="false">
      <c r="A92" s="12"/>
      <c r="B92" s="12"/>
    </row>
    <row r="93" customFormat="false" ht="15.75" hidden="false" customHeight="true" outlineLevel="0" collapsed="false">
      <c r="A93" s="12"/>
      <c r="B93" s="12"/>
    </row>
    <row r="94" customFormat="false" ht="15.75" hidden="false" customHeight="true" outlineLevel="0" collapsed="false">
      <c r="A94" s="12"/>
      <c r="B94" s="12"/>
    </row>
    <row r="95" customFormat="false" ht="15.75" hidden="false" customHeight="true" outlineLevel="0" collapsed="false">
      <c r="A95" s="12"/>
      <c r="B95" s="12"/>
    </row>
    <row r="96" customFormat="false" ht="15.75" hidden="false" customHeight="true" outlineLevel="0" collapsed="false">
      <c r="A96" s="12"/>
      <c r="B96" s="12"/>
    </row>
    <row r="97" customFormat="false" ht="15.75" hidden="false" customHeight="true" outlineLevel="0" collapsed="false">
      <c r="A97" s="12"/>
      <c r="B97" s="12"/>
    </row>
    <row r="98" customFormat="false" ht="15.75" hidden="false" customHeight="true" outlineLevel="0" collapsed="false">
      <c r="A98" s="12"/>
      <c r="B98" s="12"/>
    </row>
    <row r="99" customFormat="false" ht="15.75" hidden="false" customHeight="true" outlineLevel="0" collapsed="false">
      <c r="A99" s="12"/>
      <c r="B99" s="12"/>
    </row>
    <row r="100" customFormat="false" ht="15.75" hidden="false" customHeight="true" outlineLevel="0" collapsed="false">
      <c r="A100" s="12"/>
      <c r="B100" s="12"/>
    </row>
    <row r="101" customFormat="false" ht="15.75" hidden="false" customHeight="true" outlineLevel="0" collapsed="false">
      <c r="A101" s="12"/>
      <c r="B101" s="12"/>
    </row>
    <row r="102" customFormat="false" ht="15.75" hidden="false" customHeight="true" outlineLevel="0" collapsed="false">
      <c r="A102" s="12"/>
      <c r="B102" s="12"/>
    </row>
    <row r="103" customFormat="false" ht="15.75" hidden="false" customHeight="true" outlineLevel="0" collapsed="false">
      <c r="A103" s="12"/>
      <c r="B103" s="12"/>
    </row>
    <row r="104" customFormat="false" ht="15.75" hidden="false" customHeight="true" outlineLevel="0" collapsed="false">
      <c r="A104" s="12"/>
      <c r="B104" s="12"/>
    </row>
    <row r="105" customFormat="false" ht="15.75" hidden="false" customHeight="true" outlineLevel="0" collapsed="false">
      <c r="A105" s="12"/>
      <c r="B105" s="12"/>
    </row>
    <row r="106" customFormat="false" ht="15.75" hidden="false" customHeight="true" outlineLevel="0" collapsed="false">
      <c r="A106" s="12"/>
      <c r="B106" s="12"/>
    </row>
    <row r="107" customFormat="false" ht="15.75" hidden="false" customHeight="true" outlineLevel="0" collapsed="false">
      <c r="A107" s="12"/>
      <c r="B107" s="12"/>
    </row>
    <row r="108" customFormat="false" ht="15.75" hidden="false" customHeight="true" outlineLevel="0" collapsed="false">
      <c r="A108" s="12"/>
      <c r="B108" s="12"/>
    </row>
    <row r="109" customFormat="false" ht="15.75" hidden="false" customHeight="true" outlineLevel="0" collapsed="false">
      <c r="A109" s="12"/>
      <c r="B109" s="12"/>
    </row>
    <row r="110" customFormat="false" ht="15.75" hidden="false" customHeight="true" outlineLevel="0" collapsed="false">
      <c r="A110" s="12"/>
      <c r="B110" s="12"/>
    </row>
    <row r="111" customFormat="false" ht="15.75" hidden="false" customHeight="true" outlineLevel="0" collapsed="false">
      <c r="A111" s="12"/>
      <c r="B111" s="12"/>
    </row>
    <row r="112" customFormat="false" ht="15.75" hidden="false" customHeight="true" outlineLevel="0" collapsed="false">
      <c r="A112" s="12"/>
      <c r="B112" s="12"/>
    </row>
    <row r="113" customFormat="false" ht="15.75" hidden="false" customHeight="true" outlineLevel="0" collapsed="false">
      <c r="A113" s="12"/>
      <c r="B113" s="12"/>
    </row>
    <row r="114" customFormat="false" ht="15.75" hidden="false" customHeight="true" outlineLevel="0" collapsed="false">
      <c r="A114" s="12"/>
      <c r="B114" s="12"/>
    </row>
    <row r="115" customFormat="false" ht="15.75" hidden="false" customHeight="true" outlineLevel="0" collapsed="false">
      <c r="A115" s="12"/>
      <c r="B115" s="12"/>
    </row>
    <row r="116" customFormat="false" ht="15.75" hidden="false" customHeight="true" outlineLevel="0" collapsed="false">
      <c r="A116" s="12"/>
      <c r="B116" s="12"/>
    </row>
    <row r="117" customFormat="false" ht="15.75" hidden="false" customHeight="true" outlineLevel="0" collapsed="false">
      <c r="A117" s="12"/>
      <c r="B117" s="12"/>
    </row>
    <row r="118" customFormat="false" ht="15.75" hidden="false" customHeight="true" outlineLevel="0" collapsed="false">
      <c r="A118" s="12"/>
      <c r="B118" s="12"/>
    </row>
    <row r="119" customFormat="false" ht="15.75" hidden="false" customHeight="true" outlineLevel="0" collapsed="false">
      <c r="A119" s="12"/>
      <c r="B119" s="12"/>
    </row>
    <row r="120" customFormat="false" ht="15.75" hidden="false" customHeight="true" outlineLevel="0" collapsed="false">
      <c r="A120" s="12"/>
      <c r="B120" s="12"/>
    </row>
    <row r="121" customFormat="false" ht="15.75" hidden="false" customHeight="true" outlineLevel="0" collapsed="false">
      <c r="A121" s="12"/>
      <c r="B121" s="12"/>
    </row>
    <row r="122" customFormat="false" ht="15.75" hidden="false" customHeight="true" outlineLevel="0" collapsed="false">
      <c r="A122" s="12"/>
      <c r="B122" s="12"/>
    </row>
    <row r="123" customFormat="false" ht="15.75" hidden="false" customHeight="true" outlineLevel="0" collapsed="false">
      <c r="A123" s="12"/>
      <c r="B123" s="12"/>
    </row>
    <row r="124" customFormat="false" ht="15.75" hidden="false" customHeight="true" outlineLevel="0" collapsed="false">
      <c r="A124" s="12"/>
      <c r="B124" s="12"/>
    </row>
    <row r="125" customFormat="false" ht="15.75" hidden="false" customHeight="true" outlineLevel="0" collapsed="false">
      <c r="A125" s="12"/>
      <c r="B125" s="12"/>
    </row>
    <row r="126" customFormat="false" ht="15.75" hidden="false" customHeight="true" outlineLevel="0" collapsed="false">
      <c r="A126" s="12"/>
      <c r="B126" s="12"/>
    </row>
    <row r="127" customFormat="false" ht="15.75" hidden="false" customHeight="true" outlineLevel="0" collapsed="false">
      <c r="A127" s="12"/>
      <c r="B127" s="12"/>
    </row>
    <row r="128" customFormat="false" ht="15.75" hidden="false" customHeight="true" outlineLevel="0" collapsed="false">
      <c r="A128" s="12"/>
      <c r="B128" s="12"/>
    </row>
    <row r="129" customFormat="false" ht="15.75" hidden="false" customHeight="true" outlineLevel="0" collapsed="false">
      <c r="A129" s="12"/>
      <c r="B129" s="12"/>
    </row>
    <row r="130" customFormat="false" ht="15.75" hidden="false" customHeight="true" outlineLevel="0" collapsed="false">
      <c r="A130" s="12"/>
      <c r="B130" s="12"/>
    </row>
    <row r="131" customFormat="false" ht="15.75" hidden="false" customHeight="true" outlineLevel="0" collapsed="false">
      <c r="A131" s="12"/>
      <c r="B131" s="12"/>
    </row>
    <row r="132" customFormat="false" ht="15.75" hidden="false" customHeight="true" outlineLevel="0" collapsed="false">
      <c r="A132" s="12"/>
      <c r="B132" s="12"/>
    </row>
    <row r="133" customFormat="false" ht="15.75" hidden="false" customHeight="true" outlineLevel="0" collapsed="false">
      <c r="A133" s="12"/>
      <c r="B133" s="12"/>
    </row>
    <row r="134" customFormat="false" ht="15.75" hidden="false" customHeight="true" outlineLevel="0" collapsed="false">
      <c r="A134" s="12"/>
      <c r="B134" s="12"/>
    </row>
    <row r="135" customFormat="false" ht="15.75" hidden="false" customHeight="true" outlineLevel="0" collapsed="false">
      <c r="A135" s="12"/>
      <c r="B135" s="12"/>
    </row>
    <row r="136" customFormat="false" ht="15.75" hidden="false" customHeight="true" outlineLevel="0" collapsed="false">
      <c r="A136" s="12"/>
      <c r="B136" s="12"/>
    </row>
    <row r="137" customFormat="false" ht="15.75" hidden="false" customHeight="true" outlineLevel="0" collapsed="false">
      <c r="A137" s="12"/>
      <c r="B137" s="12"/>
    </row>
    <row r="138" customFormat="false" ht="15.75" hidden="false" customHeight="true" outlineLevel="0" collapsed="false">
      <c r="A138" s="12"/>
      <c r="B138" s="12"/>
    </row>
    <row r="139" customFormat="false" ht="15.75" hidden="false" customHeight="true" outlineLevel="0" collapsed="false">
      <c r="A139" s="12"/>
      <c r="B139" s="12"/>
    </row>
    <row r="140" customFormat="false" ht="15.75" hidden="false" customHeight="true" outlineLevel="0" collapsed="false">
      <c r="A140" s="12"/>
      <c r="B140" s="12"/>
    </row>
    <row r="141" customFormat="false" ht="15.75" hidden="false" customHeight="true" outlineLevel="0" collapsed="false">
      <c r="A141" s="12"/>
      <c r="B141" s="12"/>
    </row>
    <row r="142" customFormat="false" ht="15.75" hidden="false" customHeight="true" outlineLevel="0" collapsed="false">
      <c r="A142" s="12"/>
      <c r="B142" s="12"/>
    </row>
    <row r="143" customFormat="false" ht="15.75" hidden="false" customHeight="true" outlineLevel="0" collapsed="false">
      <c r="A143" s="12"/>
      <c r="B143" s="12"/>
    </row>
    <row r="144" customFormat="false" ht="15.75" hidden="false" customHeight="true" outlineLevel="0" collapsed="false">
      <c r="A144" s="12"/>
      <c r="B144" s="12"/>
    </row>
    <row r="145" customFormat="false" ht="15.75" hidden="false" customHeight="true" outlineLevel="0" collapsed="false">
      <c r="A145" s="12"/>
      <c r="B145" s="12"/>
    </row>
    <row r="146" customFormat="false" ht="15.75" hidden="false" customHeight="true" outlineLevel="0" collapsed="false">
      <c r="A146" s="12"/>
      <c r="B146" s="12"/>
    </row>
    <row r="147" customFormat="false" ht="15.75" hidden="false" customHeight="true" outlineLevel="0" collapsed="false">
      <c r="A147" s="12"/>
      <c r="B147" s="12"/>
    </row>
    <row r="148" customFormat="false" ht="15.75" hidden="false" customHeight="true" outlineLevel="0" collapsed="false">
      <c r="A148" s="12"/>
      <c r="B148" s="12"/>
    </row>
    <row r="149" customFormat="false" ht="15.75" hidden="false" customHeight="true" outlineLevel="0" collapsed="false">
      <c r="A149" s="12"/>
      <c r="B149" s="12"/>
    </row>
    <row r="150" customFormat="false" ht="15.75" hidden="false" customHeight="true" outlineLevel="0" collapsed="false">
      <c r="A150" s="12"/>
      <c r="B150" s="12"/>
    </row>
    <row r="151" customFormat="false" ht="15.75" hidden="false" customHeight="true" outlineLevel="0" collapsed="false">
      <c r="A151" s="12"/>
      <c r="B151" s="12"/>
    </row>
    <row r="152" customFormat="false" ht="15.75" hidden="false" customHeight="true" outlineLevel="0" collapsed="false">
      <c r="A152" s="12"/>
      <c r="B152" s="12"/>
    </row>
    <row r="153" customFormat="false" ht="15.75" hidden="false" customHeight="true" outlineLevel="0" collapsed="false">
      <c r="A153" s="12"/>
      <c r="B153" s="12"/>
    </row>
    <row r="154" customFormat="false" ht="15.75" hidden="false" customHeight="true" outlineLevel="0" collapsed="false">
      <c r="A154" s="12"/>
      <c r="B154" s="12"/>
    </row>
    <row r="155" customFormat="false" ht="15.75" hidden="false" customHeight="true" outlineLevel="0" collapsed="false">
      <c r="A155" s="12"/>
      <c r="B155" s="12"/>
    </row>
    <row r="156" customFormat="false" ht="15.75" hidden="false" customHeight="true" outlineLevel="0" collapsed="false">
      <c r="A156" s="12"/>
      <c r="B156" s="12"/>
    </row>
    <row r="157" customFormat="false" ht="15.75" hidden="false" customHeight="true" outlineLevel="0" collapsed="false">
      <c r="A157" s="12"/>
      <c r="B157" s="12"/>
    </row>
    <row r="158" customFormat="false" ht="15.75" hidden="false" customHeight="true" outlineLevel="0" collapsed="false">
      <c r="A158" s="12"/>
      <c r="B158" s="12"/>
    </row>
    <row r="159" customFormat="false" ht="15.75" hidden="false" customHeight="true" outlineLevel="0" collapsed="false">
      <c r="A159" s="12"/>
      <c r="B159" s="12"/>
    </row>
    <row r="160" customFormat="false" ht="15.75" hidden="false" customHeight="true" outlineLevel="0" collapsed="false">
      <c r="A160" s="12"/>
      <c r="B160" s="12"/>
    </row>
    <row r="161" customFormat="false" ht="15.75" hidden="false" customHeight="true" outlineLevel="0" collapsed="false">
      <c r="A161" s="12"/>
      <c r="B161" s="12"/>
    </row>
    <row r="162" customFormat="false" ht="15.75" hidden="false" customHeight="true" outlineLevel="0" collapsed="false">
      <c r="A162" s="12"/>
      <c r="B162" s="12"/>
    </row>
    <row r="163" customFormat="false" ht="15.75" hidden="false" customHeight="true" outlineLevel="0" collapsed="false">
      <c r="A163" s="12"/>
      <c r="B163" s="12"/>
    </row>
    <row r="164" customFormat="false" ht="15.75" hidden="false" customHeight="true" outlineLevel="0" collapsed="false">
      <c r="A164" s="12"/>
      <c r="B164" s="12"/>
    </row>
    <row r="165" customFormat="false" ht="15.75" hidden="false" customHeight="true" outlineLevel="0" collapsed="false">
      <c r="A165" s="12"/>
      <c r="B165" s="12"/>
    </row>
    <row r="166" customFormat="false" ht="15.75" hidden="false" customHeight="true" outlineLevel="0" collapsed="false">
      <c r="A166" s="12"/>
      <c r="B166" s="12"/>
    </row>
    <row r="167" customFormat="false" ht="15.75" hidden="false" customHeight="true" outlineLevel="0" collapsed="false">
      <c r="A167" s="12"/>
      <c r="B167" s="12"/>
    </row>
    <row r="168" customFormat="false" ht="15.75" hidden="false" customHeight="true" outlineLevel="0" collapsed="false">
      <c r="A168" s="12"/>
      <c r="B168" s="12"/>
    </row>
    <row r="169" customFormat="false" ht="15.75" hidden="false" customHeight="true" outlineLevel="0" collapsed="false">
      <c r="A169" s="12"/>
      <c r="B169" s="12"/>
    </row>
    <row r="170" customFormat="false" ht="15.75" hidden="false" customHeight="true" outlineLevel="0" collapsed="false">
      <c r="A170" s="12"/>
      <c r="B170" s="12"/>
    </row>
    <row r="171" customFormat="false" ht="15.75" hidden="false" customHeight="true" outlineLevel="0" collapsed="false">
      <c r="A171" s="12"/>
      <c r="B171" s="12"/>
    </row>
    <row r="172" customFormat="false" ht="15.75" hidden="false" customHeight="true" outlineLevel="0" collapsed="false">
      <c r="A172" s="12"/>
      <c r="B172" s="12"/>
    </row>
    <row r="173" customFormat="false" ht="15.75" hidden="false" customHeight="true" outlineLevel="0" collapsed="false">
      <c r="A173" s="12"/>
      <c r="B173" s="12"/>
    </row>
    <row r="174" customFormat="false" ht="15.75" hidden="false" customHeight="true" outlineLevel="0" collapsed="false">
      <c r="A174" s="12"/>
      <c r="B174" s="12"/>
    </row>
    <row r="175" customFormat="false" ht="15.75" hidden="false" customHeight="true" outlineLevel="0" collapsed="false">
      <c r="A175" s="12"/>
      <c r="B175" s="12"/>
    </row>
    <row r="176" customFormat="false" ht="15.75" hidden="false" customHeight="true" outlineLevel="0" collapsed="false">
      <c r="A176" s="12"/>
      <c r="B176" s="12"/>
    </row>
    <row r="177" customFormat="false" ht="15.75" hidden="false" customHeight="true" outlineLevel="0" collapsed="false">
      <c r="A177" s="12"/>
      <c r="B177" s="12"/>
    </row>
    <row r="178" customFormat="false" ht="15.75" hidden="false" customHeight="true" outlineLevel="0" collapsed="false">
      <c r="A178" s="12"/>
      <c r="B178" s="12"/>
    </row>
    <row r="179" customFormat="false" ht="15.75" hidden="false" customHeight="true" outlineLevel="0" collapsed="false">
      <c r="A179" s="12"/>
      <c r="B179" s="12"/>
    </row>
    <row r="180" customFormat="false" ht="15.75" hidden="false" customHeight="true" outlineLevel="0" collapsed="false">
      <c r="A180" s="12"/>
      <c r="B180" s="12"/>
    </row>
    <row r="181" customFormat="false" ht="15.75" hidden="false" customHeight="true" outlineLevel="0" collapsed="false">
      <c r="A181" s="12"/>
      <c r="B181" s="12"/>
    </row>
    <row r="182" customFormat="false" ht="15.75" hidden="false" customHeight="true" outlineLevel="0" collapsed="false">
      <c r="A182" s="12"/>
      <c r="B182" s="12"/>
    </row>
    <row r="183" customFormat="false" ht="15.75" hidden="false" customHeight="true" outlineLevel="0" collapsed="false">
      <c r="A183" s="12"/>
      <c r="B183" s="12"/>
    </row>
    <row r="184" customFormat="false" ht="15.75" hidden="false" customHeight="true" outlineLevel="0" collapsed="false">
      <c r="A184" s="12"/>
      <c r="B184" s="12"/>
    </row>
    <row r="185" customFormat="false" ht="15.75" hidden="false" customHeight="true" outlineLevel="0" collapsed="false">
      <c r="A185" s="12"/>
      <c r="B185" s="12"/>
    </row>
    <row r="186" customFormat="false" ht="15.75" hidden="false" customHeight="true" outlineLevel="0" collapsed="false">
      <c r="A186" s="12"/>
      <c r="B186" s="12"/>
    </row>
    <row r="187" customFormat="false" ht="15.75" hidden="false" customHeight="true" outlineLevel="0" collapsed="false">
      <c r="A187" s="12"/>
      <c r="B187" s="12"/>
    </row>
    <row r="188" customFormat="false" ht="15.75" hidden="false" customHeight="true" outlineLevel="0" collapsed="false">
      <c r="A188" s="12"/>
      <c r="B188" s="12"/>
    </row>
    <row r="189" customFormat="false" ht="15.75" hidden="false" customHeight="true" outlineLevel="0" collapsed="false">
      <c r="A189" s="12"/>
      <c r="B189" s="12"/>
    </row>
    <row r="190" customFormat="false" ht="15.75" hidden="false" customHeight="true" outlineLevel="0" collapsed="false">
      <c r="A190" s="12"/>
      <c r="B190" s="12"/>
    </row>
    <row r="191" customFormat="false" ht="15.75" hidden="false" customHeight="true" outlineLevel="0" collapsed="false">
      <c r="A191" s="12"/>
      <c r="B191" s="12"/>
    </row>
    <row r="192" customFormat="false" ht="15.75" hidden="false" customHeight="true" outlineLevel="0" collapsed="false">
      <c r="A192" s="12"/>
      <c r="B192" s="12"/>
    </row>
    <row r="193" customFormat="false" ht="15.75" hidden="false" customHeight="true" outlineLevel="0" collapsed="false">
      <c r="A193" s="12"/>
      <c r="B193" s="12"/>
    </row>
    <row r="194" customFormat="false" ht="15.75" hidden="false" customHeight="true" outlineLevel="0" collapsed="false">
      <c r="A194" s="12"/>
      <c r="B194" s="12"/>
    </row>
    <row r="195" customFormat="false" ht="15.75" hidden="false" customHeight="true" outlineLevel="0" collapsed="false">
      <c r="A195" s="12"/>
      <c r="B195" s="12"/>
    </row>
    <row r="196" customFormat="false" ht="15.75" hidden="false" customHeight="true" outlineLevel="0" collapsed="false">
      <c r="A196" s="12"/>
      <c r="B196" s="12"/>
    </row>
    <row r="197" customFormat="false" ht="15.75" hidden="false" customHeight="true" outlineLevel="0" collapsed="false">
      <c r="A197" s="12"/>
      <c r="B197" s="12"/>
    </row>
    <row r="198" customFormat="false" ht="15.75" hidden="false" customHeight="true" outlineLevel="0" collapsed="false">
      <c r="A198" s="12"/>
      <c r="B198" s="12"/>
    </row>
    <row r="199" customFormat="false" ht="15.75" hidden="false" customHeight="true" outlineLevel="0" collapsed="false">
      <c r="A199" s="12"/>
      <c r="B199" s="12"/>
    </row>
    <row r="200" customFormat="false" ht="15.75" hidden="false" customHeight="true" outlineLevel="0" collapsed="false">
      <c r="A200" s="12"/>
      <c r="B200" s="12"/>
    </row>
    <row r="201" customFormat="false" ht="15.75" hidden="false" customHeight="true" outlineLevel="0" collapsed="false">
      <c r="A201" s="12"/>
      <c r="B201" s="12"/>
    </row>
    <row r="202" customFormat="false" ht="15.75" hidden="false" customHeight="true" outlineLevel="0" collapsed="false">
      <c r="A202" s="12"/>
      <c r="B202" s="12"/>
    </row>
    <row r="203" customFormat="false" ht="15.75" hidden="false" customHeight="true" outlineLevel="0" collapsed="false">
      <c r="A203" s="12"/>
      <c r="B203" s="12"/>
    </row>
    <row r="204" customFormat="false" ht="15.75" hidden="false" customHeight="true" outlineLevel="0" collapsed="false">
      <c r="A204" s="12"/>
      <c r="B204" s="12"/>
    </row>
    <row r="205" customFormat="false" ht="15.75" hidden="false" customHeight="true" outlineLevel="0" collapsed="false">
      <c r="A205" s="12"/>
      <c r="B205" s="12"/>
    </row>
    <row r="206" customFormat="false" ht="15.75" hidden="false" customHeight="true" outlineLevel="0" collapsed="false">
      <c r="A206" s="12"/>
      <c r="B206" s="12"/>
    </row>
    <row r="207" customFormat="false" ht="15.75" hidden="false" customHeight="true" outlineLevel="0" collapsed="false">
      <c r="A207" s="12"/>
      <c r="B207" s="12"/>
    </row>
    <row r="208" customFormat="false" ht="15.75" hidden="false" customHeight="true" outlineLevel="0" collapsed="false">
      <c r="A208" s="12"/>
      <c r="B208" s="12"/>
    </row>
    <row r="209" customFormat="false" ht="15.75" hidden="false" customHeight="true" outlineLevel="0" collapsed="false">
      <c r="A209" s="12"/>
      <c r="B209" s="12"/>
    </row>
    <row r="210" customFormat="false" ht="15.75" hidden="false" customHeight="true" outlineLevel="0" collapsed="false">
      <c r="A210" s="12"/>
      <c r="B210" s="12"/>
    </row>
    <row r="211" customFormat="false" ht="15.75" hidden="false" customHeight="true" outlineLevel="0" collapsed="false">
      <c r="A211" s="12"/>
      <c r="B211" s="12"/>
    </row>
    <row r="212" customFormat="false" ht="15.75" hidden="false" customHeight="true" outlineLevel="0" collapsed="false">
      <c r="A212" s="12"/>
      <c r="B212" s="12"/>
    </row>
    <row r="213" customFormat="false" ht="15.75" hidden="false" customHeight="true" outlineLevel="0" collapsed="false">
      <c r="A213" s="12"/>
      <c r="B213" s="12"/>
    </row>
    <row r="214" customFormat="false" ht="15.75" hidden="false" customHeight="true" outlineLevel="0" collapsed="false">
      <c r="A214" s="12"/>
      <c r="B214" s="12"/>
    </row>
    <row r="215" customFormat="false" ht="15.75" hidden="false" customHeight="true" outlineLevel="0" collapsed="false">
      <c r="A215" s="12"/>
      <c r="B215" s="12"/>
    </row>
    <row r="216" customFormat="false" ht="15.75" hidden="false" customHeight="true" outlineLevel="0" collapsed="false">
      <c r="A216" s="12"/>
      <c r="B216" s="12"/>
    </row>
    <row r="217" customFormat="false" ht="15.75" hidden="false" customHeight="true" outlineLevel="0" collapsed="false">
      <c r="A217" s="12"/>
      <c r="B217" s="12"/>
    </row>
    <row r="218" customFormat="false" ht="15.75" hidden="false" customHeight="true" outlineLevel="0" collapsed="false">
      <c r="A218" s="12"/>
      <c r="B218" s="12"/>
    </row>
    <row r="219" customFormat="false" ht="15.75" hidden="false" customHeight="true" outlineLevel="0" collapsed="false">
      <c r="A219" s="12"/>
      <c r="B219" s="12"/>
    </row>
    <row r="220" customFormat="false" ht="15.75" hidden="false" customHeight="true" outlineLevel="0" collapsed="false">
      <c r="A220" s="12"/>
      <c r="B220" s="12"/>
    </row>
    <row r="221" customFormat="false" ht="15.75" hidden="false" customHeight="true" outlineLevel="0" collapsed="false">
      <c r="A221" s="12"/>
      <c r="B221" s="12"/>
    </row>
    <row r="222" customFormat="false" ht="15.75" hidden="false" customHeight="true" outlineLevel="0" collapsed="false">
      <c r="A222" s="12"/>
      <c r="B222" s="12"/>
    </row>
    <row r="223" customFormat="false" ht="15.75" hidden="false" customHeight="true" outlineLevel="0" collapsed="false">
      <c r="A223" s="12"/>
      <c r="B223" s="12"/>
    </row>
    <row r="224" customFormat="false" ht="15.75" hidden="false" customHeight="true" outlineLevel="0" collapsed="false">
      <c r="A224" s="12"/>
      <c r="B224" s="12"/>
    </row>
    <row r="225" customFormat="false" ht="15.75" hidden="false" customHeight="true" outlineLevel="0" collapsed="false">
      <c r="A225" s="12"/>
      <c r="B225" s="12"/>
    </row>
    <row r="226" customFormat="false" ht="15.75" hidden="false" customHeight="true" outlineLevel="0" collapsed="false">
      <c r="A226" s="12"/>
      <c r="B226" s="12"/>
    </row>
    <row r="227" customFormat="false" ht="15.75" hidden="false" customHeight="true" outlineLevel="0" collapsed="false">
      <c r="A227" s="12"/>
      <c r="B227" s="12"/>
    </row>
    <row r="228" customFormat="false" ht="15.75" hidden="false" customHeight="true" outlineLevel="0" collapsed="false">
      <c r="A228" s="12"/>
      <c r="B228" s="12"/>
    </row>
    <row r="229" customFormat="false" ht="15.75" hidden="false" customHeight="true" outlineLevel="0" collapsed="false">
      <c r="A229" s="12"/>
      <c r="B229" s="12"/>
    </row>
    <row r="230" customFormat="false" ht="15.75" hidden="false" customHeight="true" outlineLevel="0" collapsed="false">
      <c r="A230" s="12"/>
      <c r="B230" s="12"/>
    </row>
    <row r="231" customFormat="false" ht="15.75" hidden="false" customHeight="true" outlineLevel="0" collapsed="false">
      <c r="A231" s="12"/>
      <c r="B231" s="12"/>
    </row>
    <row r="232" customFormat="false" ht="15.75" hidden="false" customHeight="true" outlineLevel="0" collapsed="false">
      <c r="A232" s="12"/>
      <c r="B232" s="12"/>
    </row>
    <row r="233" customFormat="false" ht="15.75" hidden="false" customHeight="true" outlineLevel="0" collapsed="false">
      <c r="A233" s="12"/>
      <c r="B233" s="12"/>
    </row>
    <row r="234" customFormat="false" ht="15.75" hidden="false" customHeight="true" outlineLevel="0" collapsed="false">
      <c r="A234" s="12"/>
      <c r="B234" s="12"/>
    </row>
    <row r="235" customFormat="false" ht="15.75" hidden="false" customHeight="true" outlineLevel="0" collapsed="false">
      <c r="A235" s="12"/>
      <c r="B235" s="12"/>
    </row>
    <row r="236" customFormat="false" ht="15.75" hidden="false" customHeight="true" outlineLevel="0" collapsed="false">
      <c r="A236" s="12"/>
      <c r="B236" s="12"/>
    </row>
    <row r="237" customFormat="false" ht="15.75" hidden="false" customHeight="true" outlineLevel="0" collapsed="false">
      <c r="A237" s="12"/>
      <c r="B237" s="12"/>
    </row>
    <row r="238" customFormat="false" ht="15.75" hidden="false" customHeight="true" outlineLevel="0" collapsed="false">
      <c r="A238" s="12"/>
      <c r="B238" s="12"/>
    </row>
    <row r="239" customFormat="false" ht="15.75" hidden="false" customHeight="true" outlineLevel="0" collapsed="false">
      <c r="A239" s="12"/>
      <c r="B239" s="12"/>
    </row>
    <row r="240" customFormat="false" ht="15.75" hidden="false" customHeight="true" outlineLevel="0" collapsed="false">
      <c r="A240" s="12"/>
      <c r="B240" s="12"/>
    </row>
    <row r="241" customFormat="false" ht="15.75" hidden="false" customHeight="true" outlineLevel="0" collapsed="false">
      <c r="A241" s="12"/>
      <c r="B241" s="12"/>
    </row>
    <row r="242" customFormat="false" ht="15.75" hidden="false" customHeight="true" outlineLevel="0" collapsed="false">
      <c r="A242" s="12"/>
      <c r="B242" s="12"/>
    </row>
    <row r="243" customFormat="false" ht="15.75" hidden="false" customHeight="true" outlineLevel="0" collapsed="false">
      <c r="A243" s="12"/>
      <c r="B243" s="12"/>
    </row>
    <row r="244" customFormat="false" ht="15.75" hidden="false" customHeight="true" outlineLevel="0" collapsed="false">
      <c r="A244" s="12"/>
      <c r="B244" s="12"/>
    </row>
    <row r="245" customFormat="false" ht="15.75" hidden="false" customHeight="true" outlineLevel="0" collapsed="false">
      <c r="A245" s="12"/>
      <c r="B245" s="12"/>
    </row>
    <row r="246" customFormat="false" ht="15.75" hidden="false" customHeight="true" outlineLevel="0" collapsed="false">
      <c r="A246" s="12"/>
      <c r="B246" s="12"/>
    </row>
    <row r="247" customFormat="false" ht="15.75" hidden="false" customHeight="true" outlineLevel="0" collapsed="false">
      <c r="A247" s="12"/>
      <c r="B247" s="12"/>
    </row>
    <row r="248" customFormat="false" ht="15.75" hidden="false" customHeight="true" outlineLevel="0" collapsed="false">
      <c r="A248" s="12"/>
      <c r="B248" s="12"/>
    </row>
    <row r="249" customFormat="false" ht="15.75" hidden="false" customHeight="true" outlineLevel="0" collapsed="false">
      <c r="A249" s="12"/>
      <c r="B249" s="12"/>
    </row>
    <row r="250" customFormat="false" ht="15.75" hidden="false" customHeight="true" outlineLevel="0" collapsed="false">
      <c r="A250" s="12"/>
      <c r="B250" s="12"/>
    </row>
    <row r="251" customFormat="false" ht="15.75" hidden="false" customHeight="true" outlineLevel="0" collapsed="false">
      <c r="A251" s="12"/>
      <c r="B251" s="12"/>
    </row>
    <row r="252" customFormat="false" ht="15.75" hidden="false" customHeight="true" outlineLevel="0" collapsed="false">
      <c r="A252" s="12"/>
      <c r="B252" s="12"/>
    </row>
    <row r="253" customFormat="false" ht="15.75" hidden="false" customHeight="true" outlineLevel="0" collapsed="false">
      <c r="A253" s="12"/>
      <c r="B253" s="12"/>
    </row>
    <row r="254" customFormat="false" ht="15.75" hidden="false" customHeight="true" outlineLevel="0" collapsed="false">
      <c r="A254" s="12"/>
      <c r="B254" s="12"/>
    </row>
    <row r="255" customFormat="false" ht="15.75" hidden="false" customHeight="true" outlineLevel="0" collapsed="false">
      <c r="A255" s="12"/>
      <c r="B255" s="12"/>
    </row>
    <row r="256" customFormat="false" ht="15.75" hidden="false" customHeight="true" outlineLevel="0" collapsed="false">
      <c r="A256" s="12"/>
      <c r="B256" s="12"/>
    </row>
    <row r="257" customFormat="false" ht="15.75" hidden="false" customHeight="true" outlineLevel="0" collapsed="false">
      <c r="A257" s="12"/>
      <c r="B257" s="12"/>
    </row>
    <row r="258" customFormat="false" ht="15.75" hidden="false" customHeight="true" outlineLevel="0" collapsed="false">
      <c r="A258" s="12"/>
      <c r="B258" s="12"/>
    </row>
    <row r="259" customFormat="false" ht="15.75" hidden="false" customHeight="true" outlineLevel="0" collapsed="false">
      <c r="A259" s="12"/>
      <c r="B259" s="12"/>
    </row>
    <row r="260" customFormat="false" ht="15.75" hidden="false" customHeight="true" outlineLevel="0" collapsed="false">
      <c r="A260" s="12"/>
      <c r="B260" s="12"/>
    </row>
    <row r="261" customFormat="false" ht="15.75" hidden="false" customHeight="true" outlineLevel="0" collapsed="false">
      <c r="A261" s="12"/>
      <c r="B261" s="12"/>
    </row>
    <row r="262" customFormat="false" ht="15.75" hidden="false" customHeight="true" outlineLevel="0" collapsed="false">
      <c r="A262" s="12"/>
      <c r="B262" s="12"/>
    </row>
    <row r="263" customFormat="false" ht="15.75" hidden="false" customHeight="true" outlineLevel="0" collapsed="false">
      <c r="A263" s="12"/>
      <c r="B263" s="12"/>
    </row>
    <row r="264" customFormat="false" ht="15.75" hidden="false" customHeight="true" outlineLevel="0" collapsed="false">
      <c r="A264" s="12"/>
      <c r="B264" s="12"/>
    </row>
    <row r="265" customFormat="false" ht="15.75" hidden="false" customHeight="true" outlineLevel="0" collapsed="false">
      <c r="A265" s="12"/>
      <c r="B265" s="12"/>
    </row>
    <row r="266" customFormat="false" ht="15.75" hidden="false" customHeight="true" outlineLevel="0" collapsed="false">
      <c r="A266" s="12"/>
      <c r="B266" s="12"/>
    </row>
    <row r="267" customFormat="false" ht="15.75" hidden="false" customHeight="true" outlineLevel="0" collapsed="false">
      <c r="A267" s="12"/>
      <c r="B267" s="12"/>
    </row>
    <row r="268" customFormat="false" ht="15.75" hidden="false" customHeight="true" outlineLevel="0" collapsed="false">
      <c r="A268" s="12"/>
      <c r="B268" s="12"/>
    </row>
    <row r="269" customFormat="false" ht="15.75" hidden="false" customHeight="true" outlineLevel="0" collapsed="false">
      <c r="A269" s="12"/>
      <c r="B269" s="12"/>
    </row>
    <row r="270" customFormat="false" ht="15.75" hidden="false" customHeight="true" outlineLevel="0" collapsed="false">
      <c r="A270" s="12"/>
      <c r="B270" s="12"/>
    </row>
    <row r="271" customFormat="false" ht="15.75" hidden="false" customHeight="true" outlineLevel="0" collapsed="false">
      <c r="A271" s="12"/>
      <c r="B271" s="12"/>
    </row>
    <row r="272" customFormat="false" ht="15.75" hidden="false" customHeight="true" outlineLevel="0" collapsed="false">
      <c r="A272" s="12"/>
      <c r="B272" s="12"/>
    </row>
    <row r="273" customFormat="false" ht="15.75" hidden="false" customHeight="true" outlineLevel="0" collapsed="false">
      <c r="A273" s="12"/>
      <c r="B273" s="12"/>
    </row>
    <row r="274" customFormat="false" ht="15.75" hidden="false" customHeight="true" outlineLevel="0" collapsed="false">
      <c r="A274" s="12"/>
      <c r="B274" s="12"/>
    </row>
    <row r="275" customFormat="false" ht="15.75" hidden="false" customHeight="true" outlineLevel="0" collapsed="false">
      <c r="A275" s="12"/>
      <c r="B275" s="12"/>
    </row>
    <row r="276" customFormat="false" ht="15.75" hidden="false" customHeight="true" outlineLevel="0" collapsed="false">
      <c r="A276" s="12"/>
      <c r="B276" s="12"/>
    </row>
    <row r="277" customFormat="false" ht="15.75" hidden="false" customHeight="true" outlineLevel="0" collapsed="false">
      <c r="A277" s="12"/>
      <c r="B277" s="12"/>
    </row>
    <row r="278" customFormat="false" ht="15.75" hidden="false" customHeight="true" outlineLevel="0" collapsed="false">
      <c r="A278" s="12"/>
      <c r="B278" s="12"/>
    </row>
    <row r="279" customFormat="false" ht="15.75" hidden="false" customHeight="true" outlineLevel="0" collapsed="false">
      <c r="A279" s="12"/>
      <c r="B279" s="12"/>
    </row>
    <row r="280" customFormat="false" ht="15.75" hidden="false" customHeight="true" outlineLevel="0" collapsed="false">
      <c r="A280" s="12"/>
      <c r="B280" s="12"/>
    </row>
    <row r="281" customFormat="false" ht="15.75" hidden="false" customHeight="true" outlineLevel="0" collapsed="false">
      <c r="A281" s="12"/>
      <c r="B281" s="12"/>
    </row>
    <row r="282" customFormat="false" ht="15.75" hidden="false" customHeight="true" outlineLevel="0" collapsed="false">
      <c r="A282" s="12"/>
      <c r="B282" s="12"/>
    </row>
    <row r="283" customFormat="false" ht="15.75" hidden="false" customHeight="true" outlineLevel="0" collapsed="false">
      <c r="A283" s="12"/>
      <c r="B283" s="12"/>
    </row>
    <row r="284" customFormat="false" ht="15.75" hidden="false" customHeight="true" outlineLevel="0" collapsed="false">
      <c r="A284" s="12"/>
      <c r="B284" s="12"/>
    </row>
    <row r="285" customFormat="false" ht="15.75" hidden="false" customHeight="true" outlineLevel="0" collapsed="false">
      <c r="A285" s="12"/>
      <c r="B285" s="12"/>
    </row>
    <row r="286" customFormat="false" ht="15.75" hidden="false" customHeight="true" outlineLevel="0" collapsed="false">
      <c r="A286" s="12"/>
      <c r="B286" s="12"/>
    </row>
    <row r="287" customFormat="false" ht="15.75" hidden="false" customHeight="true" outlineLevel="0" collapsed="false">
      <c r="A287" s="12"/>
      <c r="B287" s="12"/>
    </row>
    <row r="288" customFormat="false" ht="15.75" hidden="false" customHeight="true" outlineLevel="0" collapsed="false">
      <c r="A288" s="12"/>
      <c r="B288" s="12"/>
    </row>
    <row r="289" customFormat="false" ht="15.75" hidden="false" customHeight="true" outlineLevel="0" collapsed="false">
      <c r="A289" s="12"/>
      <c r="B289" s="12"/>
    </row>
    <row r="290" customFormat="false" ht="15.75" hidden="false" customHeight="true" outlineLevel="0" collapsed="false">
      <c r="A290" s="12"/>
      <c r="B290" s="12"/>
    </row>
    <row r="291" customFormat="false" ht="15.75" hidden="false" customHeight="true" outlineLevel="0" collapsed="false">
      <c r="A291" s="12"/>
      <c r="B291" s="12"/>
    </row>
    <row r="292" customFormat="false" ht="15.75" hidden="false" customHeight="true" outlineLevel="0" collapsed="false">
      <c r="A292" s="12"/>
      <c r="B292" s="12"/>
    </row>
    <row r="293" customFormat="false" ht="15.75" hidden="false" customHeight="true" outlineLevel="0" collapsed="false">
      <c r="A293" s="12"/>
      <c r="B293" s="12"/>
    </row>
    <row r="294" customFormat="false" ht="15.75" hidden="false" customHeight="true" outlineLevel="0" collapsed="false">
      <c r="A294" s="12"/>
      <c r="B294" s="12"/>
    </row>
    <row r="295" customFormat="false" ht="15.75" hidden="false" customHeight="true" outlineLevel="0" collapsed="false">
      <c r="A295" s="12"/>
      <c r="B295" s="12"/>
    </row>
    <row r="296" customFormat="false" ht="15.75" hidden="false" customHeight="true" outlineLevel="0" collapsed="false">
      <c r="A296" s="12"/>
      <c r="B296" s="12"/>
    </row>
    <row r="297" customFormat="false" ht="15.75" hidden="false" customHeight="true" outlineLevel="0" collapsed="false">
      <c r="A297" s="12"/>
      <c r="B297" s="12"/>
    </row>
    <row r="298" customFormat="false" ht="15.75" hidden="false" customHeight="true" outlineLevel="0" collapsed="false">
      <c r="A298" s="12"/>
      <c r="B298" s="12"/>
    </row>
    <row r="299" customFormat="false" ht="15.75" hidden="false" customHeight="true" outlineLevel="0" collapsed="false">
      <c r="A299" s="12"/>
      <c r="B299" s="12"/>
    </row>
    <row r="300" customFormat="false" ht="15.75" hidden="false" customHeight="true" outlineLevel="0" collapsed="false">
      <c r="A300" s="12"/>
      <c r="B300" s="12"/>
    </row>
    <row r="301" customFormat="false" ht="15.75" hidden="false" customHeight="true" outlineLevel="0" collapsed="false">
      <c r="A301" s="12"/>
      <c r="B301" s="12"/>
    </row>
    <row r="302" customFormat="false" ht="15.75" hidden="false" customHeight="true" outlineLevel="0" collapsed="false">
      <c r="A302" s="12"/>
      <c r="B302" s="12"/>
    </row>
    <row r="303" customFormat="false" ht="15.75" hidden="false" customHeight="true" outlineLevel="0" collapsed="false">
      <c r="A303" s="12"/>
      <c r="B303" s="12"/>
    </row>
    <row r="304" customFormat="false" ht="15.75" hidden="false" customHeight="true" outlineLevel="0" collapsed="false">
      <c r="A304" s="12"/>
      <c r="B304" s="12"/>
    </row>
    <row r="305" customFormat="false" ht="15.75" hidden="false" customHeight="true" outlineLevel="0" collapsed="false">
      <c r="A305" s="12"/>
      <c r="B305" s="12"/>
    </row>
    <row r="306" customFormat="false" ht="15.75" hidden="false" customHeight="true" outlineLevel="0" collapsed="false">
      <c r="A306" s="12"/>
      <c r="B306" s="12"/>
    </row>
    <row r="307" customFormat="false" ht="15.75" hidden="false" customHeight="true" outlineLevel="0" collapsed="false">
      <c r="A307" s="12"/>
      <c r="B307" s="12"/>
    </row>
    <row r="308" customFormat="false" ht="15.75" hidden="false" customHeight="true" outlineLevel="0" collapsed="false">
      <c r="A308" s="12"/>
      <c r="B308" s="12"/>
    </row>
    <row r="309" customFormat="false" ht="15.75" hidden="false" customHeight="true" outlineLevel="0" collapsed="false">
      <c r="A309" s="12"/>
      <c r="B309" s="12"/>
    </row>
    <row r="310" customFormat="false" ht="15.75" hidden="false" customHeight="true" outlineLevel="0" collapsed="false">
      <c r="A310" s="12"/>
      <c r="B310" s="12"/>
    </row>
    <row r="311" customFormat="false" ht="15.75" hidden="false" customHeight="true" outlineLevel="0" collapsed="false">
      <c r="A311" s="12"/>
      <c r="B311" s="12"/>
    </row>
    <row r="312" customFormat="false" ht="15.75" hidden="false" customHeight="true" outlineLevel="0" collapsed="false">
      <c r="A312" s="12"/>
      <c r="B312" s="12"/>
    </row>
    <row r="313" customFormat="false" ht="15.75" hidden="false" customHeight="true" outlineLevel="0" collapsed="false">
      <c r="A313" s="12"/>
      <c r="B313" s="12"/>
    </row>
    <row r="314" customFormat="false" ht="15.75" hidden="false" customHeight="true" outlineLevel="0" collapsed="false">
      <c r="A314" s="12"/>
      <c r="B314" s="12"/>
    </row>
    <row r="315" customFormat="false" ht="15.75" hidden="false" customHeight="true" outlineLevel="0" collapsed="false">
      <c r="A315" s="12"/>
      <c r="B315" s="12"/>
    </row>
    <row r="316" customFormat="false" ht="15.75" hidden="false" customHeight="true" outlineLevel="0" collapsed="false">
      <c r="A316" s="12"/>
      <c r="B316" s="12"/>
    </row>
    <row r="317" customFormat="false" ht="15.75" hidden="false" customHeight="true" outlineLevel="0" collapsed="false">
      <c r="A317" s="12"/>
      <c r="B317" s="12"/>
    </row>
    <row r="318" customFormat="false" ht="15.75" hidden="false" customHeight="true" outlineLevel="0" collapsed="false">
      <c r="A318" s="12"/>
      <c r="B318" s="12"/>
    </row>
    <row r="319" customFormat="false" ht="15.75" hidden="false" customHeight="true" outlineLevel="0" collapsed="false">
      <c r="A319" s="12"/>
      <c r="B319" s="12"/>
    </row>
    <row r="320" customFormat="false" ht="15.75" hidden="false" customHeight="true" outlineLevel="0" collapsed="false">
      <c r="A320" s="12"/>
      <c r="B320" s="12"/>
    </row>
    <row r="321" customFormat="false" ht="15.75" hidden="false" customHeight="true" outlineLevel="0" collapsed="false">
      <c r="A321" s="12"/>
      <c r="B321" s="12"/>
    </row>
    <row r="322" customFormat="false" ht="15.75" hidden="false" customHeight="true" outlineLevel="0" collapsed="false">
      <c r="A322" s="12"/>
      <c r="B322" s="12"/>
    </row>
    <row r="323" customFormat="false" ht="15.75" hidden="false" customHeight="true" outlineLevel="0" collapsed="false">
      <c r="A323" s="12"/>
      <c r="B323" s="12"/>
    </row>
    <row r="324" customFormat="false" ht="15.75" hidden="false" customHeight="true" outlineLevel="0" collapsed="false">
      <c r="A324" s="12"/>
      <c r="B324" s="12"/>
    </row>
    <row r="325" customFormat="false" ht="15.75" hidden="false" customHeight="true" outlineLevel="0" collapsed="false">
      <c r="A325" s="12"/>
      <c r="B325" s="12"/>
    </row>
    <row r="326" customFormat="false" ht="15.75" hidden="false" customHeight="true" outlineLevel="0" collapsed="false">
      <c r="A326" s="12"/>
      <c r="B326" s="12"/>
    </row>
    <row r="327" customFormat="false" ht="15.75" hidden="false" customHeight="true" outlineLevel="0" collapsed="false">
      <c r="A327" s="12"/>
      <c r="B327" s="12"/>
    </row>
    <row r="328" customFormat="false" ht="15.75" hidden="false" customHeight="true" outlineLevel="0" collapsed="false">
      <c r="A328" s="12"/>
      <c r="B328" s="12"/>
    </row>
    <row r="329" customFormat="false" ht="15.75" hidden="false" customHeight="true" outlineLevel="0" collapsed="false">
      <c r="A329" s="12"/>
      <c r="B329" s="12"/>
    </row>
    <row r="330" customFormat="false" ht="15.75" hidden="false" customHeight="true" outlineLevel="0" collapsed="false">
      <c r="A330" s="12"/>
      <c r="B330" s="12"/>
    </row>
    <row r="331" customFormat="false" ht="15.75" hidden="false" customHeight="true" outlineLevel="0" collapsed="false">
      <c r="A331" s="12"/>
      <c r="B331" s="12"/>
    </row>
    <row r="332" customFormat="false" ht="15.75" hidden="false" customHeight="true" outlineLevel="0" collapsed="false">
      <c r="A332" s="12"/>
      <c r="B332" s="12"/>
    </row>
    <row r="333" customFormat="false" ht="15.75" hidden="false" customHeight="true" outlineLevel="0" collapsed="false">
      <c r="A333" s="12"/>
      <c r="B333" s="12"/>
    </row>
    <row r="334" customFormat="false" ht="15.75" hidden="false" customHeight="true" outlineLevel="0" collapsed="false">
      <c r="A334" s="12"/>
      <c r="B334" s="12"/>
    </row>
    <row r="335" customFormat="false" ht="15.75" hidden="false" customHeight="true" outlineLevel="0" collapsed="false">
      <c r="A335" s="12"/>
      <c r="B335" s="12"/>
    </row>
    <row r="336" customFormat="false" ht="15.75" hidden="false" customHeight="true" outlineLevel="0" collapsed="false">
      <c r="A336" s="12"/>
      <c r="B336" s="12"/>
    </row>
    <row r="337" customFormat="false" ht="15.75" hidden="false" customHeight="true" outlineLevel="0" collapsed="false">
      <c r="A337" s="12"/>
      <c r="B337" s="12"/>
    </row>
    <row r="338" customFormat="false" ht="15.75" hidden="false" customHeight="true" outlineLevel="0" collapsed="false">
      <c r="A338" s="12"/>
      <c r="B338" s="12"/>
    </row>
    <row r="339" customFormat="false" ht="15.75" hidden="false" customHeight="true" outlineLevel="0" collapsed="false">
      <c r="A339" s="12"/>
      <c r="B339" s="12"/>
    </row>
    <row r="340" customFormat="false" ht="15.75" hidden="false" customHeight="true" outlineLevel="0" collapsed="false">
      <c r="A340" s="12"/>
      <c r="B340" s="12"/>
    </row>
    <row r="341" customFormat="false" ht="15.75" hidden="false" customHeight="true" outlineLevel="0" collapsed="false">
      <c r="A341" s="12"/>
      <c r="B341" s="12"/>
    </row>
    <row r="342" customFormat="false" ht="15.75" hidden="false" customHeight="true" outlineLevel="0" collapsed="false">
      <c r="A342" s="12"/>
      <c r="B342" s="12"/>
    </row>
    <row r="343" customFormat="false" ht="15.75" hidden="false" customHeight="true" outlineLevel="0" collapsed="false">
      <c r="A343" s="12"/>
      <c r="B343" s="12"/>
    </row>
    <row r="344" customFormat="false" ht="15.75" hidden="false" customHeight="true" outlineLevel="0" collapsed="false">
      <c r="A344" s="12"/>
      <c r="B344" s="12"/>
    </row>
    <row r="345" customFormat="false" ht="15.75" hidden="false" customHeight="true" outlineLevel="0" collapsed="false">
      <c r="A345" s="12"/>
      <c r="B345" s="12"/>
    </row>
    <row r="346" customFormat="false" ht="15.75" hidden="false" customHeight="true" outlineLevel="0" collapsed="false">
      <c r="A346" s="12"/>
      <c r="B346" s="12"/>
    </row>
    <row r="347" customFormat="false" ht="15.75" hidden="false" customHeight="true" outlineLevel="0" collapsed="false">
      <c r="A347" s="12"/>
      <c r="B347" s="12"/>
    </row>
    <row r="348" customFormat="false" ht="15.75" hidden="false" customHeight="true" outlineLevel="0" collapsed="false">
      <c r="A348" s="12"/>
      <c r="B348" s="12"/>
    </row>
    <row r="349" customFormat="false" ht="15.75" hidden="false" customHeight="true" outlineLevel="0" collapsed="false">
      <c r="A349" s="12"/>
      <c r="B349" s="12"/>
    </row>
    <row r="350" customFormat="false" ht="15.75" hidden="false" customHeight="true" outlineLevel="0" collapsed="false">
      <c r="A350" s="12"/>
      <c r="B350" s="12"/>
    </row>
    <row r="351" customFormat="false" ht="15.75" hidden="false" customHeight="true" outlineLevel="0" collapsed="false">
      <c r="A351" s="12"/>
      <c r="B351" s="12"/>
    </row>
    <row r="352" customFormat="false" ht="15.75" hidden="false" customHeight="true" outlineLevel="0" collapsed="false">
      <c r="A352" s="12"/>
      <c r="B352" s="12"/>
    </row>
    <row r="353" customFormat="false" ht="15.75" hidden="false" customHeight="true" outlineLevel="0" collapsed="false">
      <c r="A353" s="12"/>
      <c r="B353" s="12"/>
    </row>
    <row r="354" customFormat="false" ht="15.75" hidden="false" customHeight="true" outlineLevel="0" collapsed="false">
      <c r="A354" s="12"/>
      <c r="B354" s="12"/>
    </row>
    <row r="355" customFormat="false" ht="15.75" hidden="false" customHeight="true" outlineLevel="0" collapsed="false">
      <c r="A355" s="12"/>
      <c r="B355" s="12"/>
    </row>
    <row r="356" customFormat="false" ht="15.75" hidden="false" customHeight="true" outlineLevel="0" collapsed="false">
      <c r="A356" s="12"/>
      <c r="B356" s="12"/>
    </row>
    <row r="357" customFormat="false" ht="15.75" hidden="false" customHeight="true" outlineLevel="0" collapsed="false">
      <c r="A357" s="12"/>
      <c r="B357" s="12"/>
    </row>
    <row r="358" customFormat="false" ht="15.75" hidden="false" customHeight="true" outlineLevel="0" collapsed="false">
      <c r="A358" s="12"/>
      <c r="B358" s="12"/>
    </row>
    <row r="359" customFormat="false" ht="15.75" hidden="false" customHeight="true" outlineLevel="0" collapsed="false">
      <c r="A359" s="12"/>
      <c r="B359" s="12"/>
    </row>
    <row r="360" customFormat="false" ht="15.75" hidden="false" customHeight="true" outlineLevel="0" collapsed="false">
      <c r="A360" s="12"/>
      <c r="B360" s="12"/>
    </row>
    <row r="361" customFormat="false" ht="15.75" hidden="false" customHeight="true" outlineLevel="0" collapsed="false">
      <c r="A361" s="12"/>
      <c r="B361" s="12"/>
    </row>
    <row r="362" customFormat="false" ht="15.75" hidden="false" customHeight="true" outlineLevel="0" collapsed="false">
      <c r="A362" s="12"/>
      <c r="B362" s="12"/>
    </row>
    <row r="363" customFormat="false" ht="15.75" hidden="false" customHeight="true" outlineLevel="0" collapsed="false">
      <c r="A363" s="12"/>
      <c r="B363" s="12"/>
    </row>
    <row r="364" customFormat="false" ht="15.75" hidden="false" customHeight="true" outlineLevel="0" collapsed="false">
      <c r="A364" s="12"/>
      <c r="B364" s="12"/>
    </row>
    <row r="365" customFormat="false" ht="15.75" hidden="false" customHeight="true" outlineLevel="0" collapsed="false">
      <c r="A365" s="12"/>
      <c r="B365" s="12"/>
    </row>
    <row r="366" customFormat="false" ht="15.75" hidden="false" customHeight="true" outlineLevel="0" collapsed="false">
      <c r="A366" s="12"/>
      <c r="B366" s="12"/>
    </row>
    <row r="367" customFormat="false" ht="15.75" hidden="false" customHeight="true" outlineLevel="0" collapsed="false">
      <c r="A367" s="12"/>
      <c r="B367" s="12"/>
    </row>
    <row r="368" customFormat="false" ht="15.75" hidden="false" customHeight="true" outlineLevel="0" collapsed="false">
      <c r="A368" s="12"/>
      <c r="B368" s="12"/>
    </row>
    <row r="369" customFormat="false" ht="15.75" hidden="false" customHeight="true" outlineLevel="0" collapsed="false">
      <c r="A369" s="12"/>
      <c r="B369" s="12"/>
    </row>
    <row r="370" customFormat="false" ht="15.75" hidden="false" customHeight="true" outlineLevel="0" collapsed="false">
      <c r="A370" s="12"/>
      <c r="B370" s="12"/>
    </row>
    <row r="371" customFormat="false" ht="15.75" hidden="false" customHeight="true" outlineLevel="0" collapsed="false">
      <c r="A371" s="12"/>
      <c r="B371" s="12"/>
    </row>
    <row r="372" customFormat="false" ht="15.75" hidden="false" customHeight="true" outlineLevel="0" collapsed="false">
      <c r="A372" s="12"/>
      <c r="B372" s="12"/>
    </row>
    <row r="373" customFormat="false" ht="15.75" hidden="false" customHeight="true" outlineLevel="0" collapsed="false">
      <c r="A373" s="12"/>
      <c r="B373" s="12"/>
    </row>
    <row r="374" customFormat="false" ht="15.75" hidden="false" customHeight="true" outlineLevel="0" collapsed="false">
      <c r="A374" s="12"/>
      <c r="B374" s="12"/>
    </row>
    <row r="375" customFormat="false" ht="15.75" hidden="false" customHeight="true" outlineLevel="0" collapsed="false">
      <c r="A375" s="12"/>
      <c r="B375" s="12"/>
    </row>
    <row r="376" customFormat="false" ht="15.75" hidden="false" customHeight="true" outlineLevel="0" collapsed="false">
      <c r="A376" s="12"/>
      <c r="B376" s="12"/>
    </row>
    <row r="377" customFormat="false" ht="15.75" hidden="false" customHeight="true" outlineLevel="0" collapsed="false">
      <c r="A377" s="12"/>
      <c r="B377" s="12"/>
    </row>
    <row r="378" customFormat="false" ht="15.75" hidden="false" customHeight="true" outlineLevel="0" collapsed="false">
      <c r="A378" s="12"/>
      <c r="B378" s="12"/>
    </row>
    <row r="379" customFormat="false" ht="15.75" hidden="false" customHeight="true" outlineLevel="0" collapsed="false">
      <c r="A379" s="12"/>
      <c r="B379" s="12"/>
    </row>
    <row r="380" customFormat="false" ht="15.75" hidden="false" customHeight="true" outlineLevel="0" collapsed="false">
      <c r="A380" s="12"/>
      <c r="B380" s="12"/>
    </row>
    <row r="381" customFormat="false" ht="15.75" hidden="false" customHeight="true" outlineLevel="0" collapsed="false">
      <c r="A381" s="12"/>
      <c r="B381" s="12"/>
    </row>
    <row r="382" customFormat="false" ht="15.75" hidden="false" customHeight="true" outlineLevel="0" collapsed="false">
      <c r="A382" s="12"/>
      <c r="B382" s="12"/>
    </row>
    <row r="383" customFormat="false" ht="15.75" hidden="false" customHeight="true" outlineLevel="0" collapsed="false">
      <c r="A383" s="12"/>
      <c r="B383" s="12"/>
    </row>
    <row r="384" customFormat="false" ht="15.75" hidden="false" customHeight="true" outlineLevel="0" collapsed="false">
      <c r="A384" s="12"/>
      <c r="B384" s="12"/>
    </row>
    <row r="385" customFormat="false" ht="15.75" hidden="false" customHeight="true" outlineLevel="0" collapsed="false">
      <c r="A385" s="12"/>
      <c r="B385" s="12"/>
    </row>
    <row r="386" customFormat="false" ht="15.75" hidden="false" customHeight="true" outlineLevel="0" collapsed="false">
      <c r="A386" s="12"/>
      <c r="B386" s="12"/>
    </row>
    <row r="387" customFormat="false" ht="15.75" hidden="false" customHeight="true" outlineLevel="0" collapsed="false">
      <c r="A387" s="12"/>
      <c r="B387" s="12"/>
    </row>
    <row r="388" customFormat="false" ht="15.75" hidden="false" customHeight="true" outlineLevel="0" collapsed="false">
      <c r="A388" s="12"/>
      <c r="B388" s="12"/>
    </row>
    <row r="389" customFormat="false" ht="15.75" hidden="false" customHeight="true" outlineLevel="0" collapsed="false">
      <c r="A389" s="12"/>
      <c r="B389" s="12"/>
    </row>
    <row r="390" customFormat="false" ht="15.75" hidden="false" customHeight="true" outlineLevel="0" collapsed="false">
      <c r="A390" s="12"/>
      <c r="B390" s="12"/>
    </row>
    <row r="391" customFormat="false" ht="15.75" hidden="false" customHeight="true" outlineLevel="0" collapsed="false">
      <c r="A391" s="12"/>
      <c r="B391" s="12"/>
    </row>
    <row r="392" customFormat="false" ht="15.75" hidden="false" customHeight="true" outlineLevel="0" collapsed="false">
      <c r="A392" s="12"/>
      <c r="B392" s="12"/>
    </row>
    <row r="393" customFormat="false" ht="15.75" hidden="false" customHeight="true" outlineLevel="0" collapsed="false">
      <c r="A393" s="12"/>
      <c r="B393" s="12"/>
    </row>
    <row r="394" customFormat="false" ht="15.75" hidden="false" customHeight="true" outlineLevel="0" collapsed="false">
      <c r="A394" s="12"/>
      <c r="B394" s="12"/>
    </row>
    <row r="395" customFormat="false" ht="15.75" hidden="false" customHeight="true" outlineLevel="0" collapsed="false">
      <c r="A395" s="12"/>
      <c r="B395" s="12"/>
    </row>
    <row r="396" customFormat="false" ht="15.75" hidden="false" customHeight="true" outlineLevel="0" collapsed="false">
      <c r="A396" s="12"/>
      <c r="B396" s="12"/>
    </row>
    <row r="397" customFormat="false" ht="15.75" hidden="false" customHeight="true" outlineLevel="0" collapsed="false">
      <c r="A397" s="12"/>
      <c r="B397" s="12"/>
    </row>
    <row r="398" customFormat="false" ht="15.75" hidden="false" customHeight="true" outlineLevel="0" collapsed="false">
      <c r="A398" s="12"/>
      <c r="B398" s="12"/>
    </row>
    <row r="399" customFormat="false" ht="15.75" hidden="false" customHeight="true" outlineLevel="0" collapsed="false">
      <c r="A399" s="12"/>
      <c r="B399" s="12"/>
    </row>
    <row r="400" customFormat="false" ht="15.75" hidden="false" customHeight="true" outlineLevel="0" collapsed="false">
      <c r="A400" s="12"/>
      <c r="B400" s="12"/>
    </row>
    <row r="401" customFormat="false" ht="15.75" hidden="false" customHeight="true" outlineLevel="0" collapsed="false">
      <c r="A401" s="12"/>
      <c r="B401" s="12"/>
    </row>
    <row r="402" customFormat="false" ht="15.75" hidden="false" customHeight="true" outlineLevel="0" collapsed="false">
      <c r="A402" s="12"/>
      <c r="B402" s="12"/>
    </row>
    <row r="403" customFormat="false" ht="15.75" hidden="false" customHeight="true" outlineLevel="0" collapsed="false">
      <c r="A403" s="12"/>
      <c r="B403" s="12"/>
    </row>
    <row r="404" customFormat="false" ht="15.75" hidden="false" customHeight="true" outlineLevel="0" collapsed="false">
      <c r="A404" s="12"/>
      <c r="B404" s="12"/>
    </row>
    <row r="405" customFormat="false" ht="15.75" hidden="false" customHeight="true" outlineLevel="0" collapsed="false">
      <c r="A405" s="12"/>
      <c r="B405" s="12"/>
    </row>
    <row r="406" customFormat="false" ht="15.75" hidden="false" customHeight="true" outlineLevel="0" collapsed="false">
      <c r="A406" s="12"/>
      <c r="B406" s="12"/>
    </row>
    <row r="407" customFormat="false" ht="15.75" hidden="false" customHeight="true" outlineLevel="0" collapsed="false">
      <c r="A407" s="12"/>
      <c r="B407" s="12"/>
    </row>
    <row r="408" customFormat="false" ht="15.75" hidden="false" customHeight="true" outlineLevel="0" collapsed="false">
      <c r="A408" s="12"/>
      <c r="B408" s="12"/>
    </row>
    <row r="409" customFormat="false" ht="15.75" hidden="false" customHeight="true" outlineLevel="0" collapsed="false">
      <c r="A409" s="12"/>
      <c r="B409" s="12"/>
    </row>
    <row r="410" customFormat="false" ht="15.75" hidden="false" customHeight="true" outlineLevel="0" collapsed="false">
      <c r="A410" s="12"/>
      <c r="B410" s="12"/>
    </row>
    <row r="411" customFormat="false" ht="15.75" hidden="false" customHeight="true" outlineLevel="0" collapsed="false">
      <c r="A411" s="12"/>
      <c r="B411" s="12"/>
    </row>
    <row r="412" customFormat="false" ht="15.75" hidden="false" customHeight="true" outlineLevel="0" collapsed="false">
      <c r="A412" s="12"/>
      <c r="B412" s="12"/>
    </row>
    <row r="413" customFormat="false" ht="15.75" hidden="false" customHeight="true" outlineLevel="0" collapsed="false">
      <c r="A413" s="12"/>
      <c r="B413" s="12"/>
    </row>
    <row r="414" customFormat="false" ht="15.75" hidden="false" customHeight="true" outlineLevel="0" collapsed="false">
      <c r="A414" s="12"/>
      <c r="B414" s="12"/>
    </row>
    <row r="415" customFormat="false" ht="15.75" hidden="false" customHeight="true" outlineLevel="0" collapsed="false">
      <c r="A415" s="12"/>
      <c r="B415" s="12"/>
    </row>
    <row r="416" customFormat="false" ht="15.75" hidden="false" customHeight="true" outlineLevel="0" collapsed="false">
      <c r="A416" s="12"/>
      <c r="B416" s="12"/>
    </row>
    <row r="417" customFormat="false" ht="15.75" hidden="false" customHeight="true" outlineLevel="0" collapsed="false">
      <c r="A417" s="12"/>
      <c r="B417" s="12"/>
    </row>
    <row r="418" customFormat="false" ht="15.75" hidden="false" customHeight="true" outlineLevel="0" collapsed="false">
      <c r="A418" s="12"/>
      <c r="B418" s="12"/>
    </row>
    <row r="419" customFormat="false" ht="15.75" hidden="false" customHeight="true" outlineLevel="0" collapsed="false">
      <c r="A419" s="12"/>
      <c r="B419" s="12"/>
    </row>
    <row r="420" customFormat="false" ht="15.75" hidden="false" customHeight="true" outlineLevel="0" collapsed="false">
      <c r="A420" s="12"/>
      <c r="B420" s="12"/>
    </row>
    <row r="421" customFormat="false" ht="15.75" hidden="false" customHeight="true" outlineLevel="0" collapsed="false">
      <c r="A421" s="12"/>
      <c r="B421" s="12"/>
    </row>
    <row r="422" customFormat="false" ht="15.75" hidden="false" customHeight="true" outlineLevel="0" collapsed="false">
      <c r="A422" s="12"/>
      <c r="B422" s="12"/>
    </row>
    <row r="423" customFormat="false" ht="15.75" hidden="false" customHeight="true" outlineLevel="0" collapsed="false">
      <c r="A423" s="12"/>
      <c r="B423" s="12"/>
    </row>
    <row r="424" customFormat="false" ht="15.75" hidden="false" customHeight="true" outlineLevel="0" collapsed="false">
      <c r="A424" s="12"/>
      <c r="B424" s="12"/>
    </row>
    <row r="425" customFormat="false" ht="15.75" hidden="false" customHeight="true" outlineLevel="0" collapsed="false">
      <c r="A425" s="12"/>
      <c r="B425" s="12"/>
    </row>
    <row r="426" customFormat="false" ht="15.75" hidden="false" customHeight="true" outlineLevel="0" collapsed="false">
      <c r="A426" s="12"/>
      <c r="B426" s="12"/>
    </row>
    <row r="427" customFormat="false" ht="15.75" hidden="false" customHeight="true" outlineLevel="0" collapsed="false">
      <c r="A427" s="12"/>
      <c r="B427" s="12"/>
    </row>
    <row r="428" customFormat="false" ht="15.75" hidden="false" customHeight="true" outlineLevel="0" collapsed="false">
      <c r="A428" s="12"/>
      <c r="B428" s="12"/>
    </row>
    <row r="429" customFormat="false" ht="15.75" hidden="false" customHeight="true" outlineLevel="0" collapsed="false">
      <c r="A429" s="12"/>
      <c r="B429" s="12"/>
    </row>
    <row r="430" customFormat="false" ht="15.75" hidden="false" customHeight="true" outlineLevel="0" collapsed="false">
      <c r="A430" s="12"/>
      <c r="B430" s="12"/>
    </row>
    <row r="431" customFormat="false" ht="15.75" hidden="false" customHeight="true" outlineLevel="0" collapsed="false">
      <c r="A431" s="12"/>
      <c r="B431" s="12"/>
    </row>
    <row r="432" customFormat="false" ht="15.75" hidden="false" customHeight="true" outlineLevel="0" collapsed="false">
      <c r="A432" s="12"/>
      <c r="B432" s="12"/>
    </row>
    <row r="433" customFormat="false" ht="15.75" hidden="false" customHeight="true" outlineLevel="0" collapsed="false">
      <c r="A433" s="12"/>
      <c r="B433" s="12"/>
    </row>
    <row r="434" customFormat="false" ht="15.75" hidden="false" customHeight="true" outlineLevel="0" collapsed="false">
      <c r="A434" s="12"/>
      <c r="B434" s="12"/>
    </row>
    <row r="435" customFormat="false" ht="15.75" hidden="false" customHeight="true" outlineLevel="0" collapsed="false">
      <c r="A435" s="12"/>
      <c r="B435" s="12"/>
    </row>
    <row r="436" customFormat="false" ht="15.75" hidden="false" customHeight="true" outlineLevel="0" collapsed="false">
      <c r="A436" s="12"/>
      <c r="B436" s="12"/>
    </row>
    <row r="437" customFormat="false" ht="15.75" hidden="false" customHeight="true" outlineLevel="0" collapsed="false">
      <c r="A437" s="12"/>
      <c r="B437" s="12"/>
    </row>
    <row r="438" customFormat="false" ht="15.75" hidden="false" customHeight="true" outlineLevel="0" collapsed="false">
      <c r="A438" s="12"/>
      <c r="B438" s="12"/>
    </row>
    <row r="439" customFormat="false" ht="15.75" hidden="false" customHeight="true" outlineLevel="0" collapsed="false">
      <c r="A439" s="12"/>
      <c r="B439" s="12"/>
    </row>
    <row r="440" customFormat="false" ht="15.75" hidden="false" customHeight="true" outlineLevel="0" collapsed="false">
      <c r="A440" s="12"/>
      <c r="B440" s="12"/>
    </row>
    <row r="441" customFormat="false" ht="15.75" hidden="false" customHeight="true" outlineLevel="0" collapsed="false">
      <c r="A441" s="12"/>
      <c r="B441" s="12"/>
    </row>
    <row r="442" customFormat="false" ht="15.75" hidden="false" customHeight="true" outlineLevel="0" collapsed="false">
      <c r="A442" s="12"/>
      <c r="B442" s="12"/>
    </row>
    <row r="443" customFormat="false" ht="15.75" hidden="false" customHeight="true" outlineLevel="0" collapsed="false">
      <c r="A443" s="12"/>
      <c r="B443" s="12"/>
    </row>
    <row r="444" customFormat="false" ht="15.75" hidden="false" customHeight="true" outlineLevel="0" collapsed="false">
      <c r="A444" s="12"/>
      <c r="B444" s="12"/>
    </row>
    <row r="445" customFormat="false" ht="15.75" hidden="false" customHeight="true" outlineLevel="0" collapsed="false">
      <c r="A445" s="12"/>
      <c r="B445" s="12"/>
    </row>
    <row r="446" customFormat="false" ht="15.75" hidden="false" customHeight="true" outlineLevel="0" collapsed="false">
      <c r="A446" s="12"/>
      <c r="B446" s="12"/>
    </row>
    <row r="447" customFormat="false" ht="15.75" hidden="false" customHeight="true" outlineLevel="0" collapsed="false">
      <c r="A447" s="12"/>
      <c r="B447" s="12"/>
    </row>
    <row r="448" customFormat="false" ht="15.75" hidden="false" customHeight="true" outlineLevel="0" collapsed="false">
      <c r="A448" s="12"/>
      <c r="B448" s="12"/>
    </row>
    <row r="449" customFormat="false" ht="15.75" hidden="false" customHeight="true" outlineLevel="0" collapsed="false">
      <c r="A449" s="12"/>
      <c r="B449" s="12"/>
    </row>
    <row r="450" customFormat="false" ht="15.75" hidden="false" customHeight="true" outlineLevel="0" collapsed="false">
      <c r="A450" s="12"/>
      <c r="B450" s="12"/>
    </row>
    <row r="451" customFormat="false" ht="15.75" hidden="false" customHeight="true" outlineLevel="0" collapsed="false">
      <c r="A451" s="12"/>
      <c r="B451" s="12"/>
    </row>
    <row r="452" customFormat="false" ht="15.75" hidden="false" customHeight="true" outlineLevel="0" collapsed="false">
      <c r="A452" s="12"/>
      <c r="B452" s="12"/>
    </row>
    <row r="453" customFormat="false" ht="15.75" hidden="false" customHeight="true" outlineLevel="0" collapsed="false">
      <c r="A453" s="12"/>
      <c r="B453" s="12"/>
    </row>
    <row r="454" customFormat="false" ht="15.75" hidden="false" customHeight="true" outlineLevel="0" collapsed="false">
      <c r="A454" s="12"/>
      <c r="B454" s="12"/>
    </row>
    <row r="455" customFormat="false" ht="15.75" hidden="false" customHeight="true" outlineLevel="0" collapsed="false">
      <c r="A455" s="12"/>
      <c r="B455" s="12"/>
    </row>
    <row r="456" customFormat="false" ht="15.75" hidden="false" customHeight="true" outlineLevel="0" collapsed="false">
      <c r="A456" s="12"/>
      <c r="B456" s="12"/>
    </row>
    <row r="457" customFormat="false" ht="15.75" hidden="false" customHeight="true" outlineLevel="0" collapsed="false">
      <c r="A457" s="12"/>
      <c r="B457" s="12"/>
    </row>
    <row r="458" customFormat="false" ht="15.75" hidden="false" customHeight="true" outlineLevel="0" collapsed="false">
      <c r="A458" s="12"/>
      <c r="B458" s="12"/>
    </row>
    <row r="459" customFormat="false" ht="15.75" hidden="false" customHeight="true" outlineLevel="0" collapsed="false">
      <c r="A459" s="12"/>
      <c r="B459" s="12"/>
    </row>
    <row r="460" customFormat="false" ht="15.75" hidden="false" customHeight="true" outlineLevel="0" collapsed="false">
      <c r="A460" s="12"/>
      <c r="B460" s="12"/>
    </row>
    <row r="461" customFormat="false" ht="15.75" hidden="false" customHeight="true" outlineLevel="0" collapsed="false">
      <c r="A461" s="12"/>
      <c r="B461" s="12"/>
    </row>
    <row r="462" customFormat="false" ht="15.75" hidden="false" customHeight="true" outlineLevel="0" collapsed="false">
      <c r="A462" s="12"/>
      <c r="B462" s="12"/>
    </row>
    <row r="463" customFormat="false" ht="15.75" hidden="false" customHeight="true" outlineLevel="0" collapsed="false">
      <c r="A463" s="12"/>
      <c r="B463" s="12"/>
    </row>
    <row r="464" customFormat="false" ht="15.75" hidden="false" customHeight="true" outlineLevel="0" collapsed="false">
      <c r="A464" s="12"/>
      <c r="B464" s="12"/>
    </row>
    <row r="465" customFormat="false" ht="15.75" hidden="false" customHeight="true" outlineLevel="0" collapsed="false">
      <c r="A465" s="12"/>
      <c r="B465" s="12"/>
    </row>
    <row r="466" customFormat="false" ht="15.75" hidden="false" customHeight="true" outlineLevel="0" collapsed="false">
      <c r="A466" s="12"/>
      <c r="B466" s="12"/>
    </row>
    <row r="467" customFormat="false" ht="15.75" hidden="false" customHeight="true" outlineLevel="0" collapsed="false">
      <c r="A467" s="12"/>
      <c r="B467" s="12"/>
    </row>
    <row r="468" customFormat="false" ht="15.75" hidden="false" customHeight="true" outlineLevel="0" collapsed="false">
      <c r="A468" s="12"/>
      <c r="B468" s="12"/>
    </row>
    <row r="469" customFormat="false" ht="15.75" hidden="false" customHeight="true" outlineLevel="0" collapsed="false">
      <c r="A469" s="12"/>
      <c r="B469" s="12"/>
    </row>
    <row r="470" customFormat="false" ht="15.75" hidden="false" customHeight="true" outlineLevel="0" collapsed="false">
      <c r="A470" s="12"/>
      <c r="B470" s="12"/>
    </row>
    <row r="471" customFormat="false" ht="15.75" hidden="false" customHeight="true" outlineLevel="0" collapsed="false">
      <c r="A471" s="12"/>
      <c r="B471" s="12"/>
    </row>
    <row r="472" customFormat="false" ht="15.75" hidden="false" customHeight="true" outlineLevel="0" collapsed="false">
      <c r="A472" s="12"/>
      <c r="B472" s="12"/>
    </row>
    <row r="473" customFormat="false" ht="15.75" hidden="false" customHeight="true" outlineLevel="0" collapsed="false">
      <c r="A473" s="12"/>
      <c r="B473" s="12"/>
    </row>
    <row r="474" customFormat="false" ht="15.75" hidden="false" customHeight="true" outlineLevel="0" collapsed="false">
      <c r="A474" s="12"/>
      <c r="B474" s="12"/>
    </row>
    <row r="475" customFormat="false" ht="15.75" hidden="false" customHeight="true" outlineLevel="0" collapsed="false">
      <c r="A475" s="12"/>
      <c r="B475" s="12"/>
    </row>
    <row r="476" customFormat="false" ht="15.75" hidden="false" customHeight="true" outlineLevel="0" collapsed="false">
      <c r="A476" s="12"/>
      <c r="B476" s="12"/>
    </row>
    <row r="477" customFormat="false" ht="15.75" hidden="false" customHeight="true" outlineLevel="0" collapsed="false">
      <c r="A477" s="12"/>
      <c r="B477" s="12"/>
    </row>
    <row r="478" customFormat="false" ht="15.75" hidden="false" customHeight="true" outlineLevel="0" collapsed="false">
      <c r="A478" s="12"/>
      <c r="B478" s="12"/>
    </row>
    <row r="479" customFormat="false" ht="15.75" hidden="false" customHeight="true" outlineLevel="0" collapsed="false">
      <c r="A479" s="12"/>
      <c r="B479" s="12"/>
    </row>
    <row r="480" customFormat="false" ht="15.75" hidden="false" customHeight="true" outlineLevel="0" collapsed="false">
      <c r="A480" s="12"/>
      <c r="B480" s="12"/>
    </row>
    <row r="481" customFormat="false" ht="15.75" hidden="false" customHeight="true" outlineLevel="0" collapsed="false">
      <c r="A481" s="12"/>
      <c r="B481" s="12"/>
    </row>
    <row r="482" customFormat="false" ht="15.75" hidden="false" customHeight="true" outlineLevel="0" collapsed="false">
      <c r="A482" s="12"/>
      <c r="B482" s="12"/>
    </row>
    <row r="483" customFormat="false" ht="15.75" hidden="false" customHeight="true" outlineLevel="0" collapsed="false">
      <c r="A483" s="12"/>
      <c r="B483" s="12"/>
    </row>
    <row r="484" customFormat="false" ht="15.75" hidden="false" customHeight="true" outlineLevel="0" collapsed="false">
      <c r="A484" s="12"/>
      <c r="B484" s="12"/>
    </row>
    <row r="485" customFormat="false" ht="15.75" hidden="false" customHeight="true" outlineLevel="0" collapsed="false">
      <c r="A485" s="12"/>
      <c r="B485" s="12"/>
    </row>
    <row r="486" customFormat="false" ht="15.75" hidden="false" customHeight="true" outlineLevel="0" collapsed="false">
      <c r="A486" s="12"/>
      <c r="B486" s="12"/>
    </row>
    <row r="487" customFormat="false" ht="15.75" hidden="false" customHeight="true" outlineLevel="0" collapsed="false">
      <c r="A487" s="12"/>
      <c r="B487" s="12"/>
    </row>
    <row r="488" customFormat="false" ht="15.75" hidden="false" customHeight="true" outlineLevel="0" collapsed="false">
      <c r="A488" s="12"/>
      <c r="B488" s="12"/>
    </row>
    <row r="489" customFormat="false" ht="15.75" hidden="false" customHeight="true" outlineLevel="0" collapsed="false">
      <c r="A489" s="12"/>
      <c r="B489" s="12"/>
    </row>
    <row r="490" customFormat="false" ht="15.75" hidden="false" customHeight="true" outlineLevel="0" collapsed="false">
      <c r="A490" s="12"/>
      <c r="B490" s="12"/>
    </row>
    <row r="491" customFormat="false" ht="15.75" hidden="false" customHeight="true" outlineLevel="0" collapsed="false">
      <c r="A491" s="12"/>
      <c r="B491" s="12"/>
    </row>
    <row r="492" customFormat="false" ht="15.75" hidden="false" customHeight="true" outlineLevel="0" collapsed="false">
      <c r="A492" s="12"/>
      <c r="B492" s="12"/>
    </row>
    <row r="493" customFormat="false" ht="15.75" hidden="false" customHeight="true" outlineLevel="0" collapsed="false">
      <c r="A493" s="12"/>
      <c r="B493" s="12"/>
    </row>
    <row r="494" customFormat="false" ht="15.75" hidden="false" customHeight="true" outlineLevel="0" collapsed="false">
      <c r="A494" s="12"/>
      <c r="B494" s="12"/>
    </row>
    <row r="495" customFormat="false" ht="15.75" hidden="false" customHeight="true" outlineLevel="0" collapsed="false">
      <c r="A495" s="12"/>
      <c r="B495" s="12"/>
    </row>
    <row r="496" customFormat="false" ht="15.75" hidden="false" customHeight="true" outlineLevel="0" collapsed="false">
      <c r="A496" s="12"/>
      <c r="B496" s="12"/>
    </row>
    <row r="497" customFormat="false" ht="15.75" hidden="false" customHeight="true" outlineLevel="0" collapsed="false">
      <c r="A497" s="12"/>
      <c r="B497" s="12"/>
    </row>
    <row r="498" customFormat="false" ht="15.75" hidden="false" customHeight="true" outlineLevel="0" collapsed="false">
      <c r="A498" s="12"/>
      <c r="B498" s="12"/>
    </row>
    <row r="499" customFormat="false" ht="15.75" hidden="false" customHeight="true" outlineLevel="0" collapsed="false">
      <c r="A499" s="12"/>
      <c r="B499" s="12"/>
    </row>
    <row r="500" customFormat="false" ht="15.75" hidden="false" customHeight="true" outlineLevel="0" collapsed="false">
      <c r="A500" s="12"/>
      <c r="B500" s="12"/>
    </row>
    <row r="501" customFormat="false" ht="15.75" hidden="false" customHeight="true" outlineLevel="0" collapsed="false">
      <c r="A501" s="12"/>
      <c r="B501" s="12"/>
    </row>
    <row r="502" customFormat="false" ht="15.75" hidden="false" customHeight="true" outlineLevel="0" collapsed="false">
      <c r="A502" s="12"/>
      <c r="B502" s="12"/>
    </row>
    <row r="503" customFormat="false" ht="15.75" hidden="false" customHeight="true" outlineLevel="0" collapsed="false">
      <c r="A503" s="12"/>
      <c r="B503" s="12"/>
    </row>
    <row r="504" customFormat="false" ht="15.75" hidden="false" customHeight="true" outlineLevel="0" collapsed="false">
      <c r="A504" s="12"/>
      <c r="B504" s="12"/>
    </row>
    <row r="505" customFormat="false" ht="15.75" hidden="false" customHeight="true" outlineLevel="0" collapsed="false">
      <c r="A505" s="12"/>
      <c r="B505" s="12"/>
    </row>
    <row r="506" customFormat="false" ht="15.75" hidden="false" customHeight="true" outlineLevel="0" collapsed="false">
      <c r="A506" s="12"/>
      <c r="B506" s="12"/>
    </row>
    <row r="507" customFormat="false" ht="15.75" hidden="false" customHeight="true" outlineLevel="0" collapsed="false">
      <c r="A507" s="12"/>
      <c r="B507" s="12"/>
    </row>
    <row r="508" customFormat="false" ht="15.75" hidden="false" customHeight="true" outlineLevel="0" collapsed="false">
      <c r="A508" s="12"/>
      <c r="B508" s="12"/>
    </row>
    <row r="509" customFormat="false" ht="15.75" hidden="false" customHeight="true" outlineLevel="0" collapsed="false">
      <c r="A509" s="12"/>
      <c r="B509" s="12"/>
    </row>
    <row r="510" customFormat="false" ht="15.75" hidden="false" customHeight="true" outlineLevel="0" collapsed="false">
      <c r="A510" s="12"/>
      <c r="B510" s="12"/>
    </row>
    <row r="511" customFormat="false" ht="15.75" hidden="false" customHeight="true" outlineLevel="0" collapsed="false">
      <c r="A511" s="12"/>
      <c r="B511" s="12"/>
    </row>
    <row r="512" customFormat="false" ht="15.75" hidden="false" customHeight="true" outlineLevel="0" collapsed="false">
      <c r="A512" s="12"/>
      <c r="B512" s="12"/>
    </row>
    <row r="513" customFormat="false" ht="15.75" hidden="false" customHeight="true" outlineLevel="0" collapsed="false">
      <c r="A513" s="12"/>
      <c r="B513" s="12"/>
    </row>
    <row r="514" customFormat="false" ht="15.75" hidden="false" customHeight="true" outlineLevel="0" collapsed="false">
      <c r="A514" s="12"/>
      <c r="B514" s="12"/>
    </row>
    <row r="515" customFormat="false" ht="15.75" hidden="false" customHeight="true" outlineLevel="0" collapsed="false">
      <c r="A515" s="12"/>
      <c r="B515" s="12"/>
    </row>
    <row r="516" customFormat="false" ht="15.75" hidden="false" customHeight="true" outlineLevel="0" collapsed="false">
      <c r="A516" s="12"/>
      <c r="B516" s="12"/>
    </row>
    <row r="517" customFormat="false" ht="15.75" hidden="false" customHeight="true" outlineLevel="0" collapsed="false">
      <c r="A517" s="12"/>
      <c r="B517" s="12"/>
    </row>
    <row r="518" customFormat="false" ht="15.75" hidden="false" customHeight="true" outlineLevel="0" collapsed="false">
      <c r="A518" s="12"/>
      <c r="B518" s="12"/>
    </row>
    <row r="519" customFormat="false" ht="15.75" hidden="false" customHeight="true" outlineLevel="0" collapsed="false">
      <c r="A519" s="12"/>
      <c r="B519" s="12"/>
    </row>
    <row r="520" customFormat="false" ht="15.75" hidden="false" customHeight="true" outlineLevel="0" collapsed="false">
      <c r="A520" s="12"/>
      <c r="B520" s="12"/>
    </row>
    <row r="521" customFormat="false" ht="15.75" hidden="false" customHeight="true" outlineLevel="0" collapsed="false">
      <c r="A521" s="12"/>
      <c r="B521" s="12"/>
    </row>
    <row r="522" customFormat="false" ht="15.75" hidden="false" customHeight="true" outlineLevel="0" collapsed="false">
      <c r="A522" s="12"/>
      <c r="B522" s="12"/>
    </row>
    <row r="523" customFormat="false" ht="15.75" hidden="false" customHeight="true" outlineLevel="0" collapsed="false">
      <c r="A523" s="12"/>
      <c r="B523" s="12"/>
    </row>
    <row r="524" customFormat="false" ht="15.75" hidden="false" customHeight="true" outlineLevel="0" collapsed="false">
      <c r="A524" s="12"/>
      <c r="B524" s="12"/>
    </row>
    <row r="525" customFormat="false" ht="15.75" hidden="false" customHeight="true" outlineLevel="0" collapsed="false">
      <c r="A525" s="12"/>
      <c r="B525" s="12"/>
    </row>
    <row r="526" customFormat="false" ht="15.75" hidden="false" customHeight="true" outlineLevel="0" collapsed="false">
      <c r="A526" s="12"/>
      <c r="B526" s="12"/>
    </row>
    <row r="527" customFormat="false" ht="15.75" hidden="false" customHeight="true" outlineLevel="0" collapsed="false">
      <c r="A527" s="12"/>
      <c r="B527" s="12"/>
    </row>
    <row r="528" customFormat="false" ht="15.75" hidden="false" customHeight="true" outlineLevel="0" collapsed="false">
      <c r="A528" s="12"/>
      <c r="B528" s="12"/>
    </row>
    <row r="529" customFormat="false" ht="15.75" hidden="false" customHeight="true" outlineLevel="0" collapsed="false">
      <c r="A529" s="12"/>
      <c r="B529" s="12"/>
    </row>
    <row r="530" customFormat="false" ht="15.75" hidden="false" customHeight="true" outlineLevel="0" collapsed="false">
      <c r="A530" s="12"/>
      <c r="B530" s="12"/>
    </row>
    <row r="531" customFormat="false" ht="15.75" hidden="false" customHeight="true" outlineLevel="0" collapsed="false">
      <c r="A531" s="12"/>
      <c r="B531" s="12"/>
    </row>
    <row r="532" customFormat="false" ht="15.75" hidden="false" customHeight="true" outlineLevel="0" collapsed="false">
      <c r="A532" s="12"/>
      <c r="B532" s="12"/>
    </row>
    <row r="533" customFormat="false" ht="15.75" hidden="false" customHeight="true" outlineLevel="0" collapsed="false">
      <c r="A533" s="12"/>
      <c r="B533" s="12"/>
    </row>
    <row r="534" customFormat="false" ht="15.75" hidden="false" customHeight="true" outlineLevel="0" collapsed="false">
      <c r="A534" s="12"/>
      <c r="B534" s="12"/>
    </row>
    <row r="535" customFormat="false" ht="15.75" hidden="false" customHeight="true" outlineLevel="0" collapsed="false">
      <c r="A535" s="12"/>
      <c r="B535" s="12"/>
    </row>
    <row r="536" customFormat="false" ht="15.75" hidden="false" customHeight="true" outlineLevel="0" collapsed="false">
      <c r="A536" s="12"/>
      <c r="B536" s="12"/>
    </row>
    <row r="537" customFormat="false" ht="15.75" hidden="false" customHeight="true" outlineLevel="0" collapsed="false">
      <c r="A537" s="12"/>
      <c r="B537" s="12"/>
    </row>
    <row r="538" customFormat="false" ht="15.75" hidden="false" customHeight="true" outlineLevel="0" collapsed="false">
      <c r="A538" s="12"/>
      <c r="B538" s="12"/>
    </row>
    <row r="539" customFormat="false" ht="15.75" hidden="false" customHeight="true" outlineLevel="0" collapsed="false">
      <c r="A539" s="12"/>
      <c r="B539" s="12"/>
    </row>
    <row r="540" customFormat="false" ht="15.75" hidden="false" customHeight="true" outlineLevel="0" collapsed="false">
      <c r="A540" s="12"/>
      <c r="B540" s="12"/>
    </row>
    <row r="541" customFormat="false" ht="15.75" hidden="false" customHeight="true" outlineLevel="0" collapsed="false">
      <c r="A541" s="12"/>
      <c r="B541" s="12"/>
    </row>
    <row r="542" customFormat="false" ht="15.75" hidden="false" customHeight="true" outlineLevel="0" collapsed="false">
      <c r="A542" s="12"/>
      <c r="B542" s="12"/>
    </row>
    <row r="543" customFormat="false" ht="15.75" hidden="false" customHeight="true" outlineLevel="0" collapsed="false">
      <c r="A543" s="12"/>
      <c r="B543" s="12"/>
    </row>
    <row r="544" customFormat="false" ht="15.75" hidden="false" customHeight="true" outlineLevel="0" collapsed="false">
      <c r="A544" s="12"/>
      <c r="B544" s="12"/>
    </row>
    <row r="545" customFormat="false" ht="15.75" hidden="false" customHeight="true" outlineLevel="0" collapsed="false">
      <c r="A545" s="12"/>
      <c r="B545" s="12"/>
    </row>
    <row r="546" customFormat="false" ht="15.75" hidden="false" customHeight="true" outlineLevel="0" collapsed="false">
      <c r="A546" s="12"/>
      <c r="B546" s="12"/>
    </row>
    <row r="547" customFormat="false" ht="15.75" hidden="false" customHeight="true" outlineLevel="0" collapsed="false">
      <c r="A547" s="12"/>
      <c r="B547" s="12"/>
    </row>
    <row r="548" customFormat="false" ht="15.75" hidden="false" customHeight="true" outlineLevel="0" collapsed="false">
      <c r="A548" s="12"/>
      <c r="B548" s="12"/>
    </row>
    <row r="549" customFormat="false" ht="15.75" hidden="false" customHeight="true" outlineLevel="0" collapsed="false">
      <c r="A549" s="12"/>
      <c r="B549" s="12"/>
    </row>
    <row r="550" customFormat="false" ht="15.75" hidden="false" customHeight="true" outlineLevel="0" collapsed="false">
      <c r="A550" s="12"/>
      <c r="B550" s="12"/>
    </row>
    <row r="551" customFormat="false" ht="15.75" hidden="false" customHeight="true" outlineLevel="0" collapsed="false">
      <c r="A551" s="12"/>
      <c r="B551" s="12"/>
    </row>
    <row r="552" customFormat="false" ht="15.75" hidden="false" customHeight="true" outlineLevel="0" collapsed="false">
      <c r="A552" s="12"/>
      <c r="B552" s="12"/>
    </row>
    <row r="553" customFormat="false" ht="15.75" hidden="false" customHeight="true" outlineLevel="0" collapsed="false">
      <c r="A553" s="12"/>
      <c r="B553" s="12"/>
    </row>
    <row r="554" customFormat="false" ht="15.75" hidden="false" customHeight="true" outlineLevel="0" collapsed="false">
      <c r="A554" s="12"/>
      <c r="B554" s="12"/>
    </row>
    <row r="555" customFormat="false" ht="15.75" hidden="false" customHeight="true" outlineLevel="0" collapsed="false">
      <c r="A555" s="12"/>
      <c r="B555" s="12"/>
    </row>
    <row r="556" customFormat="false" ht="15.75" hidden="false" customHeight="true" outlineLevel="0" collapsed="false">
      <c r="A556" s="12"/>
      <c r="B556" s="12"/>
    </row>
    <row r="557" customFormat="false" ht="15.75" hidden="false" customHeight="true" outlineLevel="0" collapsed="false">
      <c r="A557" s="12"/>
      <c r="B557" s="12"/>
    </row>
    <row r="558" customFormat="false" ht="15.75" hidden="false" customHeight="true" outlineLevel="0" collapsed="false">
      <c r="A558" s="12"/>
      <c r="B558" s="12"/>
    </row>
    <row r="559" customFormat="false" ht="15.75" hidden="false" customHeight="true" outlineLevel="0" collapsed="false">
      <c r="A559" s="12"/>
      <c r="B559" s="12"/>
    </row>
    <row r="560" customFormat="false" ht="15.75" hidden="false" customHeight="true" outlineLevel="0" collapsed="false">
      <c r="A560" s="12"/>
      <c r="B560" s="12"/>
    </row>
    <row r="561" customFormat="false" ht="15.75" hidden="false" customHeight="true" outlineLevel="0" collapsed="false">
      <c r="A561" s="12"/>
      <c r="B561" s="12"/>
    </row>
    <row r="562" customFormat="false" ht="15.75" hidden="false" customHeight="true" outlineLevel="0" collapsed="false">
      <c r="A562" s="12"/>
      <c r="B562" s="12"/>
    </row>
    <row r="563" customFormat="false" ht="15.75" hidden="false" customHeight="true" outlineLevel="0" collapsed="false">
      <c r="A563" s="12"/>
      <c r="B563" s="12"/>
    </row>
    <row r="564" customFormat="false" ht="15.75" hidden="false" customHeight="true" outlineLevel="0" collapsed="false">
      <c r="A564" s="12"/>
      <c r="B564" s="12"/>
    </row>
    <row r="565" customFormat="false" ht="15.75" hidden="false" customHeight="true" outlineLevel="0" collapsed="false">
      <c r="A565" s="12"/>
      <c r="B565" s="12"/>
    </row>
    <row r="566" customFormat="false" ht="15.75" hidden="false" customHeight="true" outlineLevel="0" collapsed="false">
      <c r="A566" s="12"/>
      <c r="B566" s="12"/>
    </row>
    <row r="567" customFormat="false" ht="15.75" hidden="false" customHeight="true" outlineLevel="0" collapsed="false">
      <c r="A567" s="12"/>
      <c r="B567" s="12"/>
    </row>
    <row r="568" customFormat="false" ht="15.75" hidden="false" customHeight="true" outlineLevel="0" collapsed="false">
      <c r="A568" s="12"/>
      <c r="B568" s="12"/>
    </row>
    <row r="569" customFormat="false" ht="15.75" hidden="false" customHeight="true" outlineLevel="0" collapsed="false">
      <c r="A569" s="12"/>
      <c r="B569" s="12"/>
    </row>
    <row r="570" customFormat="false" ht="15.75" hidden="false" customHeight="true" outlineLevel="0" collapsed="false">
      <c r="A570" s="12"/>
      <c r="B570" s="12"/>
    </row>
    <row r="571" customFormat="false" ht="15.75" hidden="false" customHeight="true" outlineLevel="0" collapsed="false">
      <c r="A571" s="12"/>
      <c r="B571" s="12"/>
    </row>
    <row r="572" customFormat="false" ht="15.75" hidden="false" customHeight="true" outlineLevel="0" collapsed="false">
      <c r="A572" s="12"/>
      <c r="B572" s="12"/>
    </row>
    <row r="573" customFormat="false" ht="15.75" hidden="false" customHeight="true" outlineLevel="0" collapsed="false">
      <c r="A573" s="12"/>
      <c r="B573" s="12"/>
    </row>
    <row r="574" customFormat="false" ht="15.75" hidden="false" customHeight="true" outlineLevel="0" collapsed="false">
      <c r="A574" s="12"/>
      <c r="B574" s="12"/>
    </row>
    <row r="575" customFormat="false" ht="15.75" hidden="false" customHeight="true" outlineLevel="0" collapsed="false">
      <c r="A575" s="12"/>
      <c r="B575" s="12"/>
    </row>
    <row r="576" customFormat="false" ht="15.75" hidden="false" customHeight="true" outlineLevel="0" collapsed="false">
      <c r="A576" s="12"/>
      <c r="B576" s="12"/>
    </row>
    <row r="577" customFormat="false" ht="15.75" hidden="false" customHeight="true" outlineLevel="0" collapsed="false">
      <c r="A577" s="12"/>
      <c r="B577" s="12"/>
    </row>
    <row r="578" customFormat="false" ht="15.75" hidden="false" customHeight="true" outlineLevel="0" collapsed="false">
      <c r="A578" s="12"/>
      <c r="B578" s="12"/>
    </row>
    <row r="579" customFormat="false" ht="15.75" hidden="false" customHeight="true" outlineLevel="0" collapsed="false">
      <c r="A579" s="12"/>
      <c r="B579" s="12"/>
    </row>
    <row r="580" customFormat="false" ht="15.75" hidden="false" customHeight="true" outlineLevel="0" collapsed="false">
      <c r="A580" s="12"/>
      <c r="B580" s="12"/>
    </row>
    <row r="581" customFormat="false" ht="15.75" hidden="false" customHeight="true" outlineLevel="0" collapsed="false">
      <c r="A581" s="12"/>
      <c r="B581" s="12"/>
    </row>
    <row r="582" customFormat="false" ht="15.75" hidden="false" customHeight="true" outlineLevel="0" collapsed="false">
      <c r="A582" s="12"/>
      <c r="B582" s="12"/>
    </row>
    <row r="583" customFormat="false" ht="15.75" hidden="false" customHeight="true" outlineLevel="0" collapsed="false">
      <c r="A583" s="12"/>
      <c r="B583" s="12"/>
    </row>
    <row r="584" customFormat="false" ht="15.75" hidden="false" customHeight="true" outlineLevel="0" collapsed="false">
      <c r="A584" s="12"/>
      <c r="B584" s="12"/>
    </row>
    <row r="585" customFormat="false" ht="15.75" hidden="false" customHeight="true" outlineLevel="0" collapsed="false">
      <c r="A585" s="12"/>
      <c r="B585" s="12"/>
    </row>
    <row r="586" customFormat="false" ht="15.75" hidden="false" customHeight="true" outlineLevel="0" collapsed="false">
      <c r="A586" s="12"/>
      <c r="B586" s="12"/>
    </row>
    <row r="587" customFormat="false" ht="15.75" hidden="false" customHeight="true" outlineLevel="0" collapsed="false">
      <c r="A587" s="12"/>
      <c r="B587" s="12"/>
    </row>
    <row r="588" customFormat="false" ht="15.75" hidden="false" customHeight="true" outlineLevel="0" collapsed="false">
      <c r="A588" s="12"/>
      <c r="B588" s="12"/>
    </row>
    <row r="589" customFormat="false" ht="15.75" hidden="false" customHeight="true" outlineLevel="0" collapsed="false">
      <c r="A589" s="12"/>
      <c r="B589" s="12"/>
    </row>
    <row r="590" customFormat="false" ht="15.75" hidden="false" customHeight="true" outlineLevel="0" collapsed="false">
      <c r="A590" s="12"/>
      <c r="B590" s="12"/>
    </row>
    <row r="591" customFormat="false" ht="15.75" hidden="false" customHeight="true" outlineLevel="0" collapsed="false">
      <c r="A591" s="12"/>
      <c r="B591" s="12"/>
    </row>
    <row r="592" customFormat="false" ht="15.75" hidden="false" customHeight="true" outlineLevel="0" collapsed="false">
      <c r="A592" s="12"/>
      <c r="B592" s="12"/>
    </row>
    <row r="593" customFormat="false" ht="15.75" hidden="false" customHeight="true" outlineLevel="0" collapsed="false">
      <c r="A593" s="12"/>
      <c r="B593" s="12"/>
    </row>
    <row r="594" customFormat="false" ht="15.75" hidden="false" customHeight="true" outlineLevel="0" collapsed="false">
      <c r="A594" s="12"/>
      <c r="B594" s="12"/>
    </row>
    <row r="595" customFormat="false" ht="15.75" hidden="false" customHeight="true" outlineLevel="0" collapsed="false">
      <c r="A595" s="12"/>
      <c r="B595" s="12"/>
    </row>
    <row r="596" customFormat="false" ht="15.75" hidden="false" customHeight="true" outlineLevel="0" collapsed="false">
      <c r="A596" s="12"/>
      <c r="B596" s="12"/>
    </row>
    <row r="597" customFormat="false" ht="15.75" hidden="false" customHeight="true" outlineLevel="0" collapsed="false">
      <c r="A597" s="12"/>
      <c r="B597" s="12"/>
    </row>
    <row r="598" customFormat="false" ht="15.75" hidden="false" customHeight="true" outlineLevel="0" collapsed="false">
      <c r="A598" s="12"/>
      <c r="B598" s="12"/>
    </row>
    <row r="599" customFormat="false" ht="15.75" hidden="false" customHeight="true" outlineLevel="0" collapsed="false">
      <c r="A599" s="12"/>
      <c r="B599" s="12"/>
    </row>
    <row r="600" customFormat="false" ht="15.75" hidden="false" customHeight="true" outlineLevel="0" collapsed="false">
      <c r="A600" s="12"/>
      <c r="B600" s="12"/>
    </row>
    <row r="601" customFormat="false" ht="15.75" hidden="false" customHeight="true" outlineLevel="0" collapsed="false">
      <c r="A601" s="12"/>
      <c r="B601" s="12"/>
    </row>
    <row r="602" customFormat="false" ht="15.75" hidden="false" customHeight="true" outlineLevel="0" collapsed="false">
      <c r="A602" s="12"/>
      <c r="B602" s="12"/>
    </row>
    <row r="603" customFormat="false" ht="15.75" hidden="false" customHeight="true" outlineLevel="0" collapsed="false">
      <c r="A603" s="12"/>
      <c r="B603" s="12"/>
    </row>
    <row r="604" customFormat="false" ht="15.75" hidden="false" customHeight="true" outlineLevel="0" collapsed="false">
      <c r="A604" s="12"/>
      <c r="B604" s="12"/>
    </row>
    <row r="605" customFormat="false" ht="15.75" hidden="false" customHeight="true" outlineLevel="0" collapsed="false">
      <c r="A605" s="12"/>
      <c r="B605" s="12"/>
    </row>
    <row r="606" customFormat="false" ht="15.75" hidden="false" customHeight="true" outlineLevel="0" collapsed="false">
      <c r="A606" s="12"/>
      <c r="B606" s="12"/>
    </row>
    <row r="607" customFormat="false" ht="15.75" hidden="false" customHeight="true" outlineLevel="0" collapsed="false">
      <c r="A607" s="12"/>
      <c r="B607" s="12"/>
    </row>
    <row r="608" customFormat="false" ht="15.75" hidden="false" customHeight="true" outlineLevel="0" collapsed="false">
      <c r="A608" s="12"/>
      <c r="B608" s="12"/>
    </row>
    <row r="609" customFormat="false" ht="15.75" hidden="false" customHeight="true" outlineLevel="0" collapsed="false">
      <c r="A609" s="12"/>
      <c r="B609" s="12"/>
    </row>
    <row r="610" customFormat="false" ht="15.75" hidden="false" customHeight="true" outlineLevel="0" collapsed="false">
      <c r="A610" s="12"/>
      <c r="B610" s="12"/>
    </row>
    <row r="611" customFormat="false" ht="15.75" hidden="false" customHeight="true" outlineLevel="0" collapsed="false">
      <c r="A611" s="12"/>
      <c r="B611" s="12"/>
    </row>
    <row r="612" customFormat="false" ht="15.75" hidden="false" customHeight="true" outlineLevel="0" collapsed="false">
      <c r="A612" s="12"/>
      <c r="B612" s="12"/>
    </row>
    <row r="613" customFormat="false" ht="15.75" hidden="false" customHeight="true" outlineLevel="0" collapsed="false">
      <c r="A613" s="12"/>
      <c r="B613" s="12"/>
    </row>
    <row r="614" customFormat="false" ht="15.75" hidden="false" customHeight="true" outlineLevel="0" collapsed="false">
      <c r="A614" s="12"/>
      <c r="B614" s="12"/>
    </row>
    <row r="615" customFormat="false" ht="15.75" hidden="false" customHeight="true" outlineLevel="0" collapsed="false">
      <c r="A615" s="12"/>
      <c r="B615" s="12"/>
    </row>
    <row r="616" customFormat="false" ht="15.75" hidden="false" customHeight="true" outlineLevel="0" collapsed="false">
      <c r="A616" s="12"/>
      <c r="B616" s="12"/>
    </row>
    <row r="617" customFormat="false" ht="15.75" hidden="false" customHeight="true" outlineLevel="0" collapsed="false">
      <c r="A617" s="12"/>
      <c r="B617" s="12"/>
    </row>
    <row r="618" customFormat="false" ht="15.75" hidden="false" customHeight="true" outlineLevel="0" collapsed="false">
      <c r="A618" s="12"/>
      <c r="B618" s="12"/>
    </row>
    <row r="619" customFormat="false" ht="15.75" hidden="false" customHeight="true" outlineLevel="0" collapsed="false">
      <c r="A619" s="12"/>
      <c r="B619" s="12"/>
    </row>
    <row r="620" customFormat="false" ht="15.75" hidden="false" customHeight="true" outlineLevel="0" collapsed="false">
      <c r="A620" s="12"/>
      <c r="B620" s="12"/>
    </row>
    <row r="621" customFormat="false" ht="15.75" hidden="false" customHeight="true" outlineLevel="0" collapsed="false">
      <c r="A621" s="12"/>
      <c r="B621" s="12"/>
    </row>
    <row r="622" customFormat="false" ht="15.75" hidden="false" customHeight="true" outlineLevel="0" collapsed="false">
      <c r="A622" s="12"/>
      <c r="B622" s="12"/>
    </row>
    <row r="623" customFormat="false" ht="15.75" hidden="false" customHeight="true" outlineLevel="0" collapsed="false">
      <c r="A623" s="12"/>
      <c r="B623" s="12"/>
    </row>
    <row r="624" customFormat="false" ht="15.75" hidden="false" customHeight="true" outlineLevel="0" collapsed="false">
      <c r="A624" s="12"/>
      <c r="B624" s="12"/>
    </row>
    <row r="625" customFormat="false" ht="15.75" hidden="false" customHeight="true" outlineLevel="0" collapsed="false">
      <c r="A625" s="12"/>
      <c r="B625" s="12"/>
    </row>
    <row r="626" customFormat="false" ht="15.75" hidden="false" customHeight="true" outlineLevel="0" collapsed="false">
      <c r="A626" s="12"/>
      <c r="B626" s="12"/>
    </row>
    <row r="627" customFormat="false" ht="15.75" hidden="false" customHeight="true" outlineLevel="0" collapsed="false">
      <c r="A627" s="12"/>
      <c r="B627" s="12"/>
    </row>
    <row r="628" customFormat="false" ht="15.75" hidden="false" customHeight="true" outlineLevel="0" collapsed="false">
      <c r="A628" s="12"/>
      <c r="B628" s="12"/>
    </row>
    <row r="629" customFormat="false" ht="15.75" hidden="false" customHeight="true" outlineLevel="0" collapsed="false">
      <c r="A629" s="12"/>
      <c r="B629" s="12"/>
    </row>
    <row r="630" customFormat="false" ht="15.75" hidden="false" customHeight="true" outlineLevel="0" collapsed="false">
      <c r="A630" s="12"/>
      <c r="B630" s="12"/>
    </row>
    <row r="631" customFormat="false" ht="15.75" hidden="false" customHeight="true" outlineLevel="0" collapsed="false">
      <c r="A631" s="12"/>
      <c r="B631" s="12"/>
    </row>
    <row r="632" customFormat="false" ht="15.75" hidden="false" customHeight="true" outlineLevel="0" collapsed="false">
      <c r="A632" s="12"/>
      <c r="B632" s="12"/>
    </row>
    <row r="633" customFormat="false" ht="15.75" hidden="false" customHeight="true" outlineLevel="0" collapsed="false">
      <c r="A633" s="12"/>
      <c r="B633" s="12"/>
    </row>
    <row r="634" customFormat="false" ht="15.75" hidden="false" customHeight="true" outlineLevel="0" collapsed="false">
      <c r="A634" s="12"/>
      <c r="B634" s="12"/>
    </row>
    <row r="635" customFormat="false" ht="15.75" hidden="false" customHeight="true" outlineLevel="0" collapsed="false">
      <c r="A635" s="12"/>
      <c r="B635" s="12"/>
    </row>
    <row r="636" customFormat="false" ht="15.75" hidden="false" customHeight="true" outlineLevel="0" collapsed="false">
      <c r="A636" s="12"/>
      <c r="B636" s="12"/>
    </row>
    <row r="637" customFormat="false" ht="15.75" hidden="false" customHeight="true" outlineLevel="0" collapsed="false">
      <c r="A637" s="12"/>
      <c r="B637" s="12"/>
    </row>
    <row r="638" customFormat="false" ht="15.75" hidden="false" customHeight="true" outlineLevel="0" collapsed="false">
      <c r="A638" s="12"/>
      <c r="B638" s="12"/>
    </row>
    <row r="639" customFormat="false" ht="15.75" hidden="false" customHeight="true" outlineLevel="0" collapsed="false">
      <c r="A639" s="12"/>
      <c r="B639" s="12"/>
    </row>
    <row r="640" customFormat="false" ht="15.75" hidden="false" customHeight="true" outlineLevel="0" collapsed="false">
      <c r="A640" s="12"/>
      <c r="B640" s="12"/>
    </row>
    <row r="641" customFormat="false" ht="15.75" hidden="false" customHeight="true" outlineLevel="0" collapsed="false">
      <c r="A641" s="12"/>
      <c r="B641" s="12"/>
    </row>
    <row r="642" customFormat="false" ht="15.75" hidden="false" customHeight="true" outlineLevel="0" collapsed="false">
      <c r="A642" s="12"/>
      <c r="B642" s="12"/>
    </row>
    <row r="643" customFormat="false" ht="15.75" hidden="false" customHeight="true" outlineLevel="0" collapsed="false">
      <c r="A643" s="12"/>
      <c r="B643" s="12"/>
    </row>
    <row r="644" customFormat="false" ht="15.75" hidden="false" customHeight="true" outlineLevel="0" collapsed="false">
      <c r="A644" s="12"/>
      <c r="B644" s="12"/>
    </row>
    <row r="645" customFormat="false" ht="15.75" hidden="false" customHeight="true" outlineLevel="0" collapsed="false">
      <c r="A645" s="12"/>
      <c r="B645" s="12"/>
    </row>
    <row r="646" customFormat="false" ht="15.75" hidden="false" customHeight="true" outlineLevel="0" collapsed="false">
      <c r="A646" s="12"/>
      <c r="B646" s="12"/>
    </row>
    <row r="647" customFormat="false" ht="15.75" hidden="false" customHeight="true" outlineLevel="0" collapsed="false">
      <c r="A647" s="12"/>
      <c r="B647" s="12"/>
    </row>
    <row r="648" customFormat="false" ht="15.75" hidden="false" customHeight="true" outlineLevel="0" collapsed="false">
      <c r="A648" s="12"/>
      <c r="B648" s="12"/>
    </row>
    <row r="649" customFormat="false" ht="15.75" hidden="false" customHeight="true" outlineLevel="0" collapsed="false">
      <c r="A649" s="12"/>
      <c r="B649" s="12"/>
    </row>
    <row r="650" customFormat="false" ht="15.75" hidden="false" customHeight="true" outlineLevel="0" collapsed="false">
      <c r="A650" s="12"/>
      <c r="B650" s="12"/>
    </row>
    <row r="651" customFormat="false" ht="15.75" hidden="false" customHeight="true" outlineLevel="0" collapsed="false">
      <c r="A651" s="12"/>
      <c r="B651" s="12"/>
    </row>
    <row r="652" customFormat="false" ht="15.75" hidden="false" customHeight="true" outlineLevel="0" collapsed="false">
      <c r="A652" s="12"/>
      <c r="B652" s="12"/>
    </row>
    <row r="653" customFormat="false" ht="15.75" hidden="false" customHeight="true" outlineLevel="0" collapsed="false">
      <c r="A653" s="12"/>
      <c r="B653" s="12"/>
    </row>
    <row r="654" customFormat="false" ht="15.75" hidden="false" customHeight="true" outlineLevel="0" collapsed="false">
      <c r="A654" s="12"/>
      <c r="B654" s="12"/>
    </row>
    <row r="655" customFormat="false" ht="15.75" hidden="false" customHeight="true" outlineLevel="0" collapsed="false">
      <c r="A655" s="12"/>
      <c r="B655" s="12"/>
    </row>
    <row r="656" customFormat="false" ht="15.75" hidden="false" customHeight="true" outlineLevel="0" collapsed="false">
      <c r="A656" s="12"/>
      <c r="B656" s="12"/>
    </row>
    <row r="657" customFormat="false" ht="15.75" hidden="false" customHeight="true" outlineLevel="0" collapsed="false">
      <c r="A657" s="12"/>
      <c r="B657" s="12"/>
    </row>
    <row r="658" customFormat="false" ht="15.75" hidden="false" customHeight="true" outlineLevel="0" collapsed="false">
      <c r="A658" s="12"/>
      <c r="B658" s="12"/>
    </row>
    <row r="659" customFormat="false" ht="15.75" hidden="false" customHeight="true" outlineLevel="0" collapsed="false">
      <c r="A659" s="12"/>
      <c r="B659" s="12"/>
    </row>
    <row r="660" customFormat="false" ht="15.75" hidden="false" customHeight="true" outlineLevel="0" collapsed="false">
      <c r="A660" s="12"/>
      <c r="B660" s="12"/>
    </row>
    <row r="661" customFormat="false" ht="15.75" hidden="false" customHeight="true" outlineLevel="0" collapsed="false">
      <c r="A661" s="12"/>
      <c r="B661" s="12"/>
    </row>
    <row r="662" customFormat="false" ht="15.75" hidden="false" customHeight="true" outlineLevel="0" collapsed="false">
      <c r="A662" s="12"/>
      <c r="B662" s="12"/>
    </row>
    <row r="663" customFormat="false" ht="15.75" hidden="false" customHeight="true" outlineLevel="0" collapsed="false">
      <c r="A663" s="12"/>
      <c r="B663" s="12"/>
    </row>
    <row r="664" customFormat="false" ht="15.75" hidden="false" customHeight="true" outlineLevel="0" collapsed="false">
      <c r="A664" s="12"/>
      <c r="B664" s="12"/>
    </row>
    <row r="665" customFormat="false" ht="15.75" hidden="false" customHeight="true" outlineLevel="0" collapsed="false">
      <c r="A665" s="12"/>
      <c r="B665" s="12"/>
    </row>
    <row r="666" customFormat="false" ht="15.75" hidden="false" customHeight="true" outlineLevel="0" collapsed="false">
      <c r="A666" s="12"/>
      <c r="B666" s="12"/>
    </row>
    <row r="667" customFormat="false" ht="15.75" hidden="false" customHeight="true" outlineLevel="0" collapsed="false">
      <c r="A667" s="12"/>
      <c r="B667" s="12"/>
    </row>
    <row r="668" customFormat="false" ht="15.75" hidden="false" customHeight="true" outlineLevel="0" collapsed="false">
      <c r="A668" s="12"/>
      <c r="B668" s="12"/>
    </row>
    <row r="669" customFormat="false" ht="15.75" hidden="false" customHeight="true" outlineLevel="0" collapsed="false">
      <c r="A669" s="12"/>
      <c r="B669" s="12"/>
    </row>
    <row r="670" customFormat="false" ht="15.75" hidden="false" customHeight="true" outlineLevel="0" collapsed="false">
      <c r="A670" s="12"/>
      <c r="B670" s="12"/>
    </row>
    <row r="671" customFormat="false" ht="15.75" hidden="false" customHeight="true" outlineLevel="0" collapsed="false">
      <c r="A671" s="12"/>
      <c r="B671" s="12"/>
    </row>
    <row r="672" customFormat="false" ht="15.75" hidden="false" customHeight="true" outlineLevel="0" collapsed="false">
      <c r="A672" s="12"/>
      <c r="B672" s="12"/>
    </row>
    <row r="673" customFormat="false" ht="15.75" hidden="false" customHeight="true" outlineLevel="0" collapsed="false">
      <c r="A673" s="12"/>
      <c r="B673" s="12"/>
    </row>
    <row r="674" customFormat="false" ht="15.75" hidden="false" customHeight="true" outlineLevel="0" collapsed="false">
      <c r="A674" s="12"/>
      <c r="B674" s="12"/>
    </row>
    <row r="675" customFormat="false" ht="15.75" hidden="false" customHeight="true" outlineLevel="0" collapsed="false">
      <c r="A675" s="12"/>
      <c r="B675" s="12"/>
    </row>
    <row r="676" customFormat="false" ht="15.75" hidden="false" customHeight="true" outlineLevel="0" collapsed="false">
      <c r="A676" s="12"/>
      <c r="B676" s="12"/>
    </row>
    <row r="677" customFormat="false" ht="15.75" hidden="false" customHeight="true" outlineLevel="0" collapsed="false">
      <c r="A677" s="12"/>
      <c r="B677" s="12"/>
    </row>
    <row r="678" customFormat="false" ht="15.75" hidden="false" customHeight="true" outlineLevel="0" collapsed="false">
      <c r="A678" s="12"/>
      <c r="B678" s="12"/>
    </row>
    <row r="679" customFormat="false" ht="15.75" hidden="false" customHeight="true" outlineLevel="0" collapsed="false">
      <c r="A679" s="12"/>
      <c r="B679" s="12"/>
    </row>
    <row r="680" customFormat="false" ht="15.75" hidden="false" customHeight="true" outlineLevel="0" collapsed="false">
      <c r="A680" s="12"/>
      <c r="B680" s="12"/>
    </row>
    <row r="681" customFormat="false" ht="15.75" hidden="false" customHeight="true" outlineLevel="0" collapsed="false">
      <c r="A681" s="12"/>
      <c r="B681" s="12"/>
    </row>
    <row r="682" customFormat="false" ht="15.75" hidden="false" customHeight="true" outlineLevel="0" collapsed="false">
      <c r="A682" s="12"/>
      <c r="B682" s="12"/>
    </row>
    <row r="683" customFormat="false" ht="15.75" hidden="false" customHeight="true" outlineLevel="0" collapsed="false">
      <c r="A683" s="12"/>
      <c r="B683" s="12"/>
    </row>
    <row r="684" customFormat="false" ht="15.75" hidden="false" customHeight="true" outlineLevel="0" collapsed="false">
      <c r="A684" s="12"/>
      <c r="B684" s="12"/>
    </row>
    <row r="685" customFormat="false" ht="15.75" hidden="false" customHeight="true" outlineLevel="0" collapsed="false">
      <c r="A685" s="12"/>
      <c r="B685" s="12"/>
    </row>
    <row r="686" customFormat="false" ht="15.75" hidden="false" customHeight="true" outlineLevel="0" collapsed="false">
      <c r="A686" s="12"/>
      <c r="B686" s="12"/>
    </row>
    <row r="687" customFormat="false" ht="15.75" hidden="false" customHeight="true" outlineLevel="0" collapsed="false">
      <c r="A687" s="12"/>
      <c r="B687" s="12"/>
    </row>
    <row r="688" customFormat="false" ht="15.75" hidden="false" customHeight="true" outlineLevel="0" collapsed="false">
      <c r="A688" s="12"/>
      <c r="B688" s="12"/>
    </row>
    <row r="689" customFormat="false" ht="15.75" hidden="false" customHeight="true" outlineLevel="0" collapsed="false">
      <c r="A689" s="12"/>
      <c r="B689" s="12"/>
    </row>
    <row r="690" customFormat="false" ht="15.75" hidden="false" customHeight="true" outlineLevel="0" collapsed="false">
      <c r="A690" s="12"/>
      <c r="B690" s="12"/>
    </row>
    <row r="691" customFormat="false" ht="15.75" hidden="false" customHeight="true" outlineLevel="0" collapsed="false">
      <c r="A691" s="12"/>
      <c r="B691" s="12"/>
    </row>
    <row r="692" customFormat="false" ht="15.75" hidden="false" customHeight="true" outlineLevel="0" collapsed="false">
      <c r="A692" s="12"/>
      <c r="B692" s="12"/>
    </row>
    <row r="693" customFormat="false" ht="15.75" hidden="false" customHeight="true" outlineLevel="0" collapsed="false">
      <c r="A693" s="12"/>
      <c r="B693" s="12"/>
    </row>
    <row r="694" customFormat="false" ht="15.75" hidden="false" customHeight="true" outlineLevel="0" collapsed="false">
      <c r="A694" s="12"/>
      <c r="B694" s="12"/>
    </row>
    <row r="695" customFormat="false" ht="15.75" hidden="false" customHeight="true" outlineLevel="0" collapsed="false">
      <c r="A695" s="12"/>
      <c r="B695" s="12"/>
    </row>
    <row r="696" customFormat="false" ht="15.75" hidden="false" customHeight="true" outlineLevel="0" collapsed="false">
      <c r="A696" s="12"/>
      <c r="B696" s="12"/>
    </row>
    <row r="697" customFormat="false" ht="15.75" hidden="false" customHeight="true" outlineLevel="0" collapsed="false">
      <c r="A697" s="12"/>
      <c r="B697" s="12"/>
    </row>
    <row r="698" customFormat="false" ht="15.75" hidden="false" customHeight="true" outlineLevel="0" collapsed="false">
      <c r="A698" s="12"/>
      <c r="B698" s="12"/>
    </row>
    <row r="699" customFormat="false" ht="15.75" hidden="false" customHeight="true" outlineLevel="0" collapsed="false">
      <c r="A699" s="12"/>
      <c r="B699" s="12"/>
    </row>
    <row r="700" customFormat="false" ht="15.75" hidden="false" customHeight="true" outlineLevel="0" collapsed="false">
      <c r="A700" s="12"/>
      <c r="B700" s="12"/>
    </row>
    <row r="701" customFormat="false" ht="15.75" hidden="false" customHeight="true" outlineLevel="0" collapsed="false">
      <c r="A701" s="12"/>
      <c r="B701" s="12"/>
    </row>
    <row r="702" customFormat="false" ht="15.75" hidden="false" customHeight="true" outlineLevel="0" collapsed="false">
      <c r="A702" s="12"/>
      <c r="B702" s="12"/>
    </row>
    <row r="703" customFormat="false" ht="15.75" hidden="false" customHeight="true" outlineLevel="0" collapsed="false">
      <c r="A703" s="12"/>
      <c r="B703" s="12"/>
    </row>
    <row r="704" customFormat="false" ht="15.75" hidden="false" customHeight="true" outlineLevel="0" collapsed="false">
      <c r="A704" s="12"/>
      <c r="B704" s="12"/>
    </row>
    <row r="705" customFormat="false" ht="15.75" hidden="false" customHeight="true" outlineLevel="0" collapsed="false">
      <c r="A705" s="12"/>
      <c r="B705" s="12"/>
    </row>
    <row r="706" customFormat="false" ht="15.75" hidden="false" customHeight="true" outlineLevel="0" collapsed="false">
      <c r="A706" s="12"/>
      <c r="B706" s="12"/>
    </row>
    <row r="707" customFormat="false" ht="15.75" hidden="false" customHeight="true" outlineLevel="0" collapsed="false">
      <c r="A707" s="12"/>
      <c r="B707" s="12"/>
    </row>
    <row r="708" customFormat="false" ht="15.75" hidden="false" customHeight="true" outlineLevel="0" collapsed="false">
      <c r="A708" s="12"/>
      <c r="B708" s="12"/>
    </row>
    <row r="709" customFormat="false" ht="15.75" hidden="false" customHeight="true" outlineLevel="0" collapsed="false">
      <c r="A709" s="12"/>
      <c r="B709" s="12"/>
    </row>
    <row r="710" customFormat="false" ht="15.75" hidden="false" customHeight="true" outlineLevel="0" collapsed="false">
      <c r="A710" s="12"/>
      <c r="B710" s="12"/>
    </row>
    <row r="711" customFormat="false" ht="15.75" hidden="false" customHeight="true" outlineLevel="0" collapsed="false">
      <c r="A711" s="12"/>
      <c r="B711" s="12"/>
    </row>
    <row r="712" customFormat="false" ht="15.75" hidden="false" customHeight="true" outlineLevel="0" collapsed="false">
      <c r="A712" s="12"/>
      <c r="B712" s="12"/>
    </row>
    <row r="713" customFormat="false" ht="15.75" hidden="false" customHeight="true" outlineLevel="0" collapsed="false">
      <c r="A713" s="12"/>
      <c r="B713" s="12"/>
    </row>
    <row r="714" customFormat="false" ht="15.75" hidden="false" customHeight="true" outlineLevel="0" collapsed="false">
      <c r="A714" s="12"/>
      <c r="B714" s="12"/>
    </row>
    <row r="715" customFormat="false" ht="15.75" hidden="false" customHeight="true" outlineLevel="0" collapsed="false">
      <c r="A715" s="12"/>
      <c r="B715" s="12"/>
    </row>
    <row r="716" customFormat="false" ht="15.75" hidden="false" customHeight="true" outlineLevel="0" collapsed="false">
      <c r="A716" s="12"/>
      <c r="B716" s="12"/>
    </row>
    <row r="717" customFormat="false" ht="15.75" hidden="false" customHeight="true" outlineLevel="0" collapsed="false">
      <c r="A717" s="12"/>
      <c r="B717" s="12"/>
    </row>
    <row r="718" customFormat="false" ht="15.75" hidden="false" customHeight="true" outlineLevel="0" collapsed="false">
      <c r="A718" s="12"/>
      <c r="B718" s="12"/>
    </row>
    <row r="719" customFormat="false" ht="15.75" hidden="false" customHeight="true" outlineLevel="0" collapsed="false">
      <c r="A719" s="12"/>
      <c r="B719" s="12"/>
    </row>
    <row r="720" customFormat="false" ht="15.75" hidden="false" customHeight="true" outlineLevel="0" collapsed="false">
      <c r="A720" s="12"/>
      <c r="B720" s="12"/>
    </row>
    <row r="721" customFormat="false" ht="15.75" hidden="false" customHeight="true" outlineLevel="0" collapsed="false">
      <c r="A721" s="12"/>
      <c r="B721" s="12"/>
    </row>
    <row r="722" customFormat="false" ht="15.75" hidden="false" customHeight="true" outlineLevel="0" collapsed="false">
      <c r="A722" s="12"/>
      <c r="B722" s="12"/>
    </row>
    <row r="723" customFormat="false" ht="15.75" hidden="false" customHeight="true" outlineLevel="0" collapsed="false">
      <c r="A723" s="12"/>
      <c r="B723" s="12"/>
    </row>
    <row r="724" customFormat="false" ht="15.75" hidden="false" customHeight="true" outlineLevel="0" collapsed="false">
      <c r="A724" s="12"/>
      <c r="B724" s="12"/>
    </row>
    <row r="725" customFormat="false" ht="15.75" hidden="false" customHeight="true" outlineLevel="0" collapsed="false">
      <c r="A725" s="12"/>
      <c r="B725" s="12"/>
    </row>
    <row r="726" customFormat="false" ht="15.75" hidden="false" customHeight="true" outlineLevel="0" collapsed="false">
      <c r="A726" s="12"/>
      <c r="B726" s="12"/>
    </row>
    <row r="727" customFormat="false" ht="15.75" hidden="false" customHeight="true" outlineLevel="0" collapsed="false">
      <c r="A727" s="12"/>
      <c r="B727" s="12"/>
    </row>
    <row r="728" customFormat="false" ht="15.75" hidden="false" customHeight="true" outlineLevel="0" collapsed="false">
      <c r="A728" s="12"/>
      <c r="B728" s="12"/>
    </row>
    <row r="729" customFormat="false" ht="15.75" hidden="false" customHeight="true" outlineLevel="0" collapsed="false">
      <c r="A729" s="12"/>
      <c r="B729" s="12"/>
    </row>
    <row r="730" customFormat="false" ht="15.75" hidden="false" customHeight="true" outlineLevel="0" collapsed="false">
      <c r="A730" s="12"/>
      <c r="B730" s="12"/>
    </row>
    <row r="731" customFormat="false" ht="15.75" hidden="false" customHeight="true" outlineLevel="0" collapsed="false">
      <c r="A731" s="12"/>
      <c r="B731" s="12"/>
    </row>
    <row r="732" customFormat="false" ht="15.75" hidden="false" customHeight="true" outlineLevel="0" collapsed="false">
      <c r="A732" s="12"/>
      <c r="B732" s="12"/>
    </row>
    <row r="733" customFormat="false" ht="15.75" hidden="false" customHeight="true" outlineLevel="0" collapsed="false">
      <c r="A733" s="12"/>
      <c r="B733" s="12"/>
    </row>
    <row r="734" customFormat="false" ht="15.75" hidden="false" customHeight="true" outlineLevel="0" collapsed="false">
      <c r="A734" s="12"/>
      <c r="B734" s="12"/>
    </row>
    <row r="735" customFormat="false" ht="15.75" hidden="false" customHeight="true" outlineLevel="0" collapsed="false">
      <c r="A735" s="12"/>
      <c r="B735" s="12"/>
    </row>
    <row r="736" customFormat="false" ht="15.75" hidden="false" customHeight="true" outlineLevel="0" collapsed="false">
      <c r="A736" s="12"/>
      <c r="B736" s="12"/>
    </row>
    <row r="737" customFormat="false" ht="15.75" hidden="false" customHeight="true" outlineLevel="0" collapsed="false">
      <c r="A737" s="12"/>
      <c r="B737" s="12"/>
    </row>
    <row r="738" customFormat="false" ht="15.75" hidden="false" customHeight="true" outlineLevel="0" collapsed="false">
      <c r="A738" s="12"/>
      <c r="B738" s="12"/>
    </row>
    <row r="739" customFormat="false" ht="15.75" hidden="false" customHeight="true" outlineLevel="0" collapsed="false">
      <c r="A739" s="12"/>
      <c r="B739" s="12"/>
    </row>
    <row r="740" customFormat="false" ht="15.75" hidden="false" customHeight="true" outlineLevel="0" collapsed="false">
      <c r="A740" s="12"/>
      <c r="B740" s="12"/>
    </row>
    <row r="741" customFormat="false" ht="15.75" hidden="false" customHeight="true" outlineLevel="0" collapsed="false">
      <c r="A741" s="12"/>
      <c r="B741" s="12"/>
    </row>
    <row r="742" customFormat="false" ht="15.75" hidden="false" customHeight="true" outlineLevel="0" collapsed="false">
      <c r="A742" s="12"/>
      <c r="B742" s="12"/>
    </row>
    <row r="743" customFormat="false" ht="15.75" hidden="false" customHeight="true" outlineLevel="0" collapsed="false">
      <c r="A743" s="12"/>
      <c r="B743" s="12"/>
    </row>
    <row r="744" customFormat="false" ht="15.75" hidden="false" customHeight="true" outlineLevel="0" collapsed="false">
      <c r="A744" s="12"/>
      <c r="B744" s="12"/>
    </row>
    <row r="745" customFormat="false" ht="15.75" hidden="false" customHeight="true" outlineLevel="0" collapsed="false">
      <c r="A745" s="12"/>
      <c r="B745" s="12"/>
    </row>
    <row r="746" customFormat="false" ht="15.75" hidden="false" customHeight="true" outlineLevel="0" collapsed="false">
      <c r="A746" s="12"/>
      <c r="B746" s="12"/>
    </row>
    <row r="747" customFormat="false" ht="15.75" hidden="false" customHeight="true" outlineLevel="0" collapsed="false">
      <c r="A747" s="12"/>
      <c r="B747" s="12"/>
    </row>
    <row r="748" customFormat="false" ht="15.75" hidden="false" customHeight="true" outlineLevel="0" collapsed="false">
      <c r="A748" s="12"/>
      <c r="B748" s="12"/>
    </row>
    <row r="749" customFormat="false" ht="15.75" hidden="false" customHeight="true" outlineLevel="0" collapsed="false">
      <c r="A749" s="12"/>
      <c r="B749" s="12"/>
    </row>
    <row r="750" customFormat="false" ht="15.75" hidden="false" customHeight="true" outlineLevel="0" collapsed="false">
      <c r="A750" s="12"/>
      <c r="B750" s="12"/>
    </row>
    <row r="751" customFormat="false" ht="15.75" hidden="false" customHeight="true" outlineLevel="0" collapsed="false">
      <c r="A751" s="12"/>
      <c r="B751" s="12"/>
    </row>
    <row r="752" customFormat="false" ht="15.75" hidden="false" customHeight="true" outlineLevel="0" collapsed="false">
      <c r="A752" s="12"/>
      <c r="B752" s="12"/>
    </row>
    <row r="753" customFormat="false" ht="15.75" hidden="false" customHeight="true" outlineLevel="0" collapsed="false">
      <c r="A753" s="12"/>
      <c r="B753" s="12"/>
    </row>
    <row r="754" customFormat="false" ht="15.75" hidden="false" customHeight="true" outlineLevel="0" collapsed="false">
      <c r="A754" s="12"/>
      <c r="B754" s="12"/>
    </row>
    <row r="755" customFormat="false" ht="15.75" hidden="false" customHeight="true" outlineLevel="0" collapsed="false">
      <c r="A755" s="12"/>
      <c r="B755" s="12"/>
    </row>
    <row r="756" customFormat="false" ht="15.75" hidden="false" customHeight="true" outlineLevel="0" collapsed="false">
      <c r="A756" s="12"/>
      <c r="B756" s="12"/>
    </row>
    <row r="757" customFormat="false" ht="15.75" hidden="false" customHeight="true" outlineLevel="0" collapsed="false">
      <c r="A757" s="12"/>
      <c r="B757" s="12"/>
    </row>
    <row r="758" customFormat="false" ht="15.75" hidden="false" customHeight="true" outlineLevel="0" collapsed="false">
      <c r="A758" s="12"/>
      <c r="B758" s="12"/>
    </row>
    <row r="759" customFormat="false" ht="15.75" hidden="false" customHeight="true" outlineLevel="0" collapsed="false">
      <c r="A759" s="12"/>
      <c r="B759" s="12"/>
    </row>
    <row r="760" customFormat="false" ht="15.75" hidden="false" customHeight="true" outlineLevel="0" collapsed="false">
      <c r="A760" s="12"/>
      <c r="B760" s="12"/>
    </row>
    <row r="761" customFormat="false" ht="15.75" hidden="false" customHeight="true" outlineLevel="0" collapsed="false">
      <c r="A761" s="12"/>
      <c r="B761" s="12"/>
    </row>
    <row r="762" customFormat="false" ht="15.75" hidden="false" customHeight="true" outlineLevel="0" collapsed="false">
      <c r="A762" s="12"/>
      <c r="B762" s="12"/>
    </row>
    <row r="763" customFormat="false" ht="15.75" hidden="false" customHeight="true" outlineLevel="0" collapsed="false">
      <c r="A763" s="12"/>
      <c r="B763" s="12"/>
    </row>
    <row r="764" customFormat="false" ht="15.75" hidden="false" customHeight="true" outlineLevel="0" collapsed="false">
      <c r="A764" s="12"/>
      <c r="B764" s="12"/>
    </row>
    <row r="765" customFormat="false" ht="15.75" hidden="false" customHeight="true" outlineLevel="0" collapsed="false">
      <c r="A765" s="12"/>
      <c r="B765" s="12"/>
    </row>
    <row r="766" customFormat="false" ht="15.75" hidden="false" customHeight="true" outlineLevel="0" collapsed="false">
      <c r="A766" s="12"/>
      <c r="B766" s="12"/>
    </row>
    <row r="767" customFormat="false" ht="15.75" hidden="false" customHeight="true" outlineLevel="0" collapsed="false">
      <c r="A767" s="12"/>
      <c r="B767" s="12"/>
    </row>
    <row r="768" customFormat="false" ht="15.75" hidden="false" customHeight="true" outlineLevel="0" collapsed="false">
      <c r="A768" s="12"/>
      <c r="B768" s="12"/>
    </row>
    <row r="769" customFormat="false" ht="15.75" hidden="false" customHeight="true" outlineLevel="0" collapsed="false">
      <c r="A769" s="12"/>
      <c r="B769" s="12"/>
    </row>
    <row r="770" customFormat="false" ht="15.75" hidden="false" customHeight="true" outlineLevel="0" collapsed="false">
      <c r="A770" s="12"/>
      <c r="B770" s="12"/>
    </row>
    <row r="771" customFormat="false" ht="15.75" hidden="false" customHeight="true" outlineLevel="0" collapsed="false">
      <c r="A771" s="12"/>
      <c r="B771" s="12"/>
    </row>
    <row r="772" customFormat="false" ht="15.75" hidden="false" customHeight="true" outlineLevel="0" collapsed="false">
      <c r="A772" s="12"/>
      <c r="B772" s="12"/>
    </row>
    <row r="773" customFormat="false" ht="15.75" hidden="false" customHeight="true" outlineLevel="0" collapsed="false">
      <c r="A773" s="12"/>
      <c r="B773" s="12"/>
    </row>
    <row r="774" customFormat="false" ht="15.75" hidden="false" customHeight="true" outlineLevel="0" collapsed="false">
      <c r="A774" s="12"/>
      <c r="B774" s="12"/>
    </row>
    <row r="775" customFormat="false" ht="15.75" hidden="false" customHeight="true" outlineLevel="0" collapsed="false">
      <c r="A775" s="12"/>
      <c r="B775" s="12"/>
    </row>
    <row r="776" customFormat="false" ht="15.75" hidden="false" customHeight="true" outlineLevel="0" collapsed="false">
      <c r="A776" s="12"/>
      <c r="B776" s="12"/>
    </row>
    <row r="777" customFormat="false" ht="15.75" hidden="false" customHeight="true" outlineLevel="0" collapsed="false">
      <c r="A777" s="12"/>
      <c r="B777" s="12"/>
    </row>
    <row r="778" customFormat="false" ht="15.75" hidden="false" customHeight="true" outlineLevel="0" collapsed="false">
      <c r="A778" s="12"/>
      <c r="B778" s="12"/>
    </row>
    <row r="779" customFormat="false" ht="15.75" hidden="false" customHeight="true" outlineLevel="0" collapsed="false">
      <c r="A779" s="12"/>
      <c r="B779" s="12"/>
    </row>
    <row r="780" customFormat="false" ht="15.75" hidden="false" customHeight="true" outlineLevel="0" collapsed="false">
      <c r="A780" s="12"/>
      <c r="B780" s="12"/>
    </row>
    <row r="781" customFormat="false" ht="15.75" hidden="false" customHeight="true" outlineLevel="0" collapsed="false">
      <c r="A781" s="12"/>
      <c r="B781" s="12"/>
    </row>
    <row r="782" customFormat="false" ht="15.75" hidden="false" customHeight="true" outlineLevel="0" collapsed="false">
      <c r="A782" s="12"/>
      <c r="B782" s="12"/>
    </row>
    <row r="783" customFormat="false" ht="15.75" hidden="false" customHeight="true" outlineLevel="0" collapsed="false">
      <c r="A783" s="12"/>
      <c r="B783" s="12"/>
    </row>
    <row r="784" customFormat="false" ht="15.75" hidden="false" customHeight="true" outlineLevel="0" collapsed="false">
      <c r="A784" s="12"/>
      <c r="B784" s="12"/>
    </row>
    <row r="785" customFormat="false" ht="15.75" hidden="false" customHeight="true" outlineLevel="0" collapsed="false">
      <c r="A785" s="12"/>
      <c r="B785" s="12"/>
    </row>
    <row r="786" customFormat="false" ht="15.75" hidden="false" customHeight="true" outlineLevel="0" collapsed="false">
      <c r="A786" s="12"/>
      <c r="B786" s="12"/>
    </row>
    <row r="787" customFormat="false" ht="15.75" hidden="false" customHeight="true" outlineLevel="0" collapsed="false">
      <c r="A787" s="12"/>
      <c r="B787" s="12"/>
    </row>
    <row r="788" customFormat="false" ht="15.75" hidden="false" customHeight="true" outlineLevel="0" collapsed="false">
      <c r="A788" s="12"/>
      <c r="B788" s="12"/>
    </row>
    <row r="789" customFormat="false" ht="15.75" hidden="false" customHeight="true" outlineLevel="0" collapsed="false">
      <c r="A789" s="12"/>
      <c r="B789" s="12"/>
    </row>
    <row r="790" customFormat="false" ht="15.75" hidden="false" customHeight="true" outlineLevel="0" collapsed="false">
      <c r="A790" s="12"/>
      <c r="B790" s="12"/>
    </row>
    <row r="791" customFormat="false" ht="15.75" hidden="false" customHeight="true" outlineLevel="0" collapsed="false">
      <c r="A791" s="12"/>
      <c r="B791" s="12"/>
    </row>
    <row r="792" customFormat="false" ht="15.75" hidden="false" customHeight="true" outlineLevel="0" collapsed="false">
      <c r="A792" s="12"/>
      <c r="B792" s="12"/>
    </row>
    <row r="793" customFormat="false" ht="15.75" hidden="false" customHeight="true" outlineLevel="0" collapsed="false">
      <c r="A793" s="12"/>
      <c r="B793" s="12"/>
    </row>
    <row r="794" customFormat="false" ht="15.75" hidden="false" customHeight="true" outlineLevel="0" collapsed="false">
      <c r="A794" s="12"/>
      <c r="B794" s="12"/>
    </row>
    <row r="795" customFormat="false" ht="15.75" hidden="false" customHeight="true" outlineLevel="0" collapsed="false">
      <c r="A795" s="12"/>
      <c r="B795" s="12"/>
    </row>
    <row r="796" customFormat="false" ht="15.75" hidden="false" customHeight="true" outlineLevel="0" collapsed="false">
      <c r="A796" s="12"/>
      <c r="B796" s="12"/>
    </row>
    <row r="797" customFormat="false" ht="15.75" hidden="false" customHeight="true" outlineLevel="0" collapsed="false">
      <c r="A797" s="12"/>
      <c r="B797" s="12"/>
    </row>
    <row r="798" customFormat="false" ht="15.75" hidden="false" customHeight="true" outlineLevel="0" collapsed="false">
      <c r="A798" s="12"/>
      <c r="B798" s="12"/>
    </row>
    <row r="799" customFormat="false" ht="15.75" hidden="false" customHeight="true" outlineLevel="0" collapsed="false">
      <c r="A799" s="12"/>
      <c r="B799" s="12"/>
    </row>
    <row r="800" customFormat="false" ht="15.75" hidden="false" customHeight="true" outlineLevel="0" collapsed="false">
      <c r="A800" s="12"/>
      <c r="B800" s="12"/>
    </row>
    <row r="801" customFormat="false" ht="15.75" hidden="false" customHeight="true" outlineLevel="0" collapsed="false">
      <c r="A801" s="12"/>
      <c r="B801" s="12"/>
    </row>
    <row r="802" customFormat="false" ht="15.75" hidden="false" customHeight="true" outlineLevel="0" collapsed="false">
      <c r="A802" s="12"/>
      <c r="B802" s="12"/>
    </row>
    <row r="803" customFormat="false" ht="15.75" hidden="false" customHeight="true" outlineLevel="0" collapsed="false">
      <c r="A803" s="12"/>
      <c r="B803" s="12"/>
    </row>
    <row r="804" customFormat="false" ht="15.75" hidden="false" customHeight="true" outlineLevel="0" collapsed="false">
      <c r="A804" s="12"/>
      <c r="B804" s="12"/>
    </row>
    <row r="805" customFormat="false" ht="15.75" hidden="false" customHeight="true" outlineLevel="0" collapsed="false">
      <c r="A805" s="12"/>
      <c r="B805" s="12"/>
    </row>
    <row r="806" customFormat="false" ht="15.75" hidden="false" customHeight="true" outlineLevel="0" collapsed="false">
      <c r="A806" s="12"/>
      <c r="B806" s="12"/>
    </row>
    <row r="807" customFormat="false" ht="15.75" hidden="false" customHeight="true" outlineLevel="0" collapsed="false">
      <c r="A807" s="12"/>
      <c r="B807" s="12"/>
    </row>
    <row r="808" customFormat="false" ht="15.75" hidden="false" customHeight="true" outlineLevel="0" collapsed="false">
      <c r="A808" s="12"/>
      <c r="B808" s="12"/>
    </row>
    <row r="809" customFormat="false" ht="15.75" hidden="false" customHeight="true" outlineLevel="0" collapsed="false">
      <c r="A809" s="12"/>
      <c r="B809" s="12"/>
    </row>
    <row r="810" customFormat="false" ht="15.75" hidden="false" customHeight="true" outlineLevel="0" collapsed="false">
      <c r="A810" s="12"/>
      <c r="B810" s="12"/>
    </row>
    <row r="811" customFormat="false" ht="15.75" hidden="false" customHeight="true" outlineLevel="0" collapsed="false">
      <c r="A811" s="12"/>
      <c r="B811" s="12"/>
    </row>
    <row r="812" customFormat="false" ht="15.75" hidden="false" customHeight="true" outlineLevel="0" collapsed="false">
      <c r="A812" s="12"/>
      <c r="B812" s="12"/>
    </row>
    <row r="813" customFormat="false" ht="15.75" hidden="false" customHeight="true" outlineLevel="0" collapsed="false">
      <c r="A813" s="12"/>
      <c r="B813" s="12"/>
    </row>
    <row r="814" customFormat="false" ht="15.75" hidden="false" customHeight="true" outlineLevel="0" collapsed="false">
      <c r="A814" s="12"/>
      <c r="B814" s="12"/>
    </row>
    <row r="815" customFormat="false" ht="15.75" hidden="false" customHeight="true" outlineLevel="0" collapsed="false">
      <c r="A815" s="12"/>
      <c r="B815" s="12"/>
    </row>
    <row r="816" customFormat="false" ht="15.75" hidden="false" customHeight="true" outlineLevel="0" collapsed="false">
      <c r="A816" s="12"/>
      <c r="B816" s="12"/>
    </row>
    <row r="817" customFormat="false" ht="15.75" hidden="false" customHeight="true" outlineLevel="0" collapsed="false">
      <c r="A817" s="12"/>
      <c r="B817" s="12"/>
    </row>
    <row r="818" customFormat="false" ht="15.75" hidden="false" customHeight="true" outlineLevel="0" collapsed="false">
      <c r="A818" s="12"/>
      <c r="B818" s="12"/>
    </row>
    <row r="819" customFormat="false" ht="15.75" hidden="false" customHeight="true" outlineLevel="0" collapsed="false">
      <c r="A819" s="12"/>
      <c r="B819" s="12"/>
    </row>
    <row r="820" customFormat="false" ht="15.75" hidden="false" customHeight="true" outlineLevel="0" collapsed="false">
      <c r="A820" s="12"/>
      <c r="B820" s="12"/>
    </row>
    <row r="821" customFormat="false" ht="15.75" hidden="false" customHeight="true" outlineLevel="0" collapsed="false">
      <c r="A821" s="12"/>
      <c r="B821" s="12"/>
    </row>
    <row r="822" customFormat="false" ht="15.75" hidden="false" customHeight="true" outlineLevel="0" collapsed="false">
      <c r="A822" s="12"/>
      <c r="B822" s="12"/>
    </row>
    <row r="823" customFormat="false" ht="15.75" hidden="false" customHeight="true" outlineLevel="0" collapsed="false">
      <c r="A823" s="12"/>
      <c r="B823" s="12"/>
    </row>
    <row r="824" customFormat="false" ht="15.75" hidden="false" customHeight="true" outlineLevel="0" collapsed="false">
      <c r="A824" s="12"/>
      <c r="B824" s="12"/>
    </row>
    <row r="825" customFormat="false" ht="15.75" hidden="false" customHeight="true" outlineLevel="0" collapsed="false">
      <c r="A825" s="12"/>
      <c r="B825" s="12"/>
    </row>
    <row r="826" customFormat="false" ht="15.75" hidden="false" customHeight="true" outlineLevel="0" collapsed="false">
      <c r="A826" s="12"/>
      <c r="B826" s="12"/>
    </row>
    <row r="827" customFormat="false" ht="15.75" hidden="false" customHeight="true" outlineLevel="0" collapsed="false">
      <c r="A827" s="12"/>
      <c r="B827" s="12"/>
    </row>
    <row r="828" customFormat="false" ht="15.75" hidden="false" customHeight="true" outlineLevel="0" collapsed="false">
      <c r="A828" s="12"/>
      <c r="B828" s="12"/>
    </row>
    <row r="829" customFormat="false" ht="15.75" hidden="false" customHeight="true" outlineLevel="0" collapsed="false">
      <c r="A829" s="12"/>
      <c r="B829" s="12"/>
    </row>
    <row r="830" customFormat="false" ht="15.75" hidden="false" customHeight="true" outlineLevel="0" collapsed="false">
      <c r="A830" s="12"/>
      <c r="B830" s="12"/>
    </row>
    <row r="831" customFormat="false" ht="15.75" hidden="false" customHeight="true" outlineLevel="0" collapsed="false">
      <c r="A831" s="12"/>
      <c r="B831" s="12"/>
    </row>
    <row r="832" customFormat="false" ht="15.75" hidden="false" customHeight="true" outlineLevel="0" collapsed="false">
      <c r="A832" s="12"/>
      <c r="B832" s="12"/>
    </row>
    <row r="833" customFormat="false" ht="15.75" hidden="false" customHeight="true" outlineLevel="0" collapsed="false">
      <c r="A833" s="12"/>
      <c r="B833" s="12"/>
    </row>
    <row r="834" customFormat="false" ht="15.75" hidden="false" customHeight="true" outlineLevel="0" collapsed="false">
      <c r="A834" s="12"/>
      <c r="B834" s="12"/>
    </row>
    <row r="835" customFormat="false" ht="15.75" hidden="false" customHeight="true" outlineLevel="0" collapsed="false">
      <c r="A835" s="12"/>
      <c r="B835" s="12"/>
    </row>
    <row r="836" customFormat="false" ht="15.75" hidden="false" customHeight="true" outlineLevel="0" collapsed="false">
      <c r="A836" s="12"/>
      <c r="B836" s="12"/>
    </row>
    <row r="837" customFormat="false" ht="15.75" hidden="false" customHeight="true" outlineLevel="0" collapsed="false">
      <c r="A837" s="12"/>
      <c r="B837" s="12"/>
    </row>
    <row r="838" customFormat="false" ht="15.75" hidden="false" customHeight="true" outlineLevel="0" collapsed="false">
      <c r="A838" s="12"/>
      <c r="B838" s="12"/>
    </row>
    <row r="839" customFormat="false" ht="15.75" hidden="false" customHeight="true" outlineLevel="0" collapsed="false">
      <c r="A839" s="12"/>
      <c r="B839" s="12"/>
    </row>
    <row r="840" customFormat="false" ht="15.75" hidden="false" customHeight="true" outlineLevel="0" collapsed="false">
      <c r="A840" s="12"/>
      <c r="B840" s="12"/>
    </row>
    <row r="841" customFormat="false" ht="15.75" hidden="false" customHeight="true" outlineLevel="0" collapsed="false">
      <c r="A841" s="12"/>
      <c r="B841" s="12"/>
    </row>
    <row r="842" customFormat="false" ht="15.75" hidden="false" customHeight="true" outlineLevel="0" collapsed="false">
      <c r="A842" s="12"/>
      <c r="B842" s="12"/>
    </row>
    <row r="843" customFormat="false" ht="15.75" hidden="false" customHeight="true" outlineLevel="0" collapsed="false">
      <c r="A843" s="12"/>
      <c r="B843" s="12"/>
    </row>
    <row r="844" customFormat="false" ht="15.75" hidden="false" customHeight="true" outlineLevel="0" collapsed="false">
      <c r="A844" s="12"/>
      <c r="B844" s="12"/>
    </row>
    <row r="845" customFormat="false" ht="15.75" hidden="false" customHeight="true" outlineLevel="0" collapsed="false">
      <c r="A845" s="12"/>
      <c r="B845" s="12"/>
    </row>
    <row r="846" customFormat="false" ht="15.75" hidden="false" customHeight="true" outlineLevel="0" collapsed="false">
      <c r="A846" s="12"/>
      <c r="B846" s="12"/>
    </row>
    <row r="847" customFormat="false" ht="15.75" hidden="false" customHeight="true" outlineLevel="0" collapsed="false">
      <c r="A847" s="12"/>
      <c r="B847" s="12"/>
    </row>
    <row r="848" customFormat="false" ht="15.75" hidden="false" customHeight="true" outlineLevel="0" collapsed="false">
      <c r="A848" s="12"/>
      <c r="B848" s="12"/>
    </row>
    <row r="849" customFormat="false" ht="15.75" hidden="false" customHeight="true" outlineLevel="0" collapsed="false">
      <c r="A849" s="12"/>
      <c r="B849" s="12"/>
    </row>
    <row r="850" customFormat="false" ht="15.75" hidden="false" customHeight="true" outlineLevel="0" collapsed="false">
      <c r="A850" s="12"/>
      <c r="B850" s="12"/>
    </row>
    <row r="851" customFormat="false" ht="15.75" hidden="false" customHeight="true" outlineLevel="0" collapsed="false">
      <c r="A851" s="12"/>
      <c r="B851" s="12"/>
    </row>
    <row r="852" customFormat="false" ht="15.75" hidden="false" customHeight="true" outlineLevel="0" collapsed="false">
      <c r="A852" s="12"/>
      <c r="B852" s="12"/>
    </row>
    <row r="853" customFormat="false" ht="15.75" hidden="false" customHeight="true" outlineLevel="0" collapsed="false">
      <c r="A853" s="12"/>
      <c r="B853" s="12"/>
    </row>
    <row r="854" customFormat="false" ht="15.75" hidden="false" customHeight="true" outlineLevel="0" collapsed="false">
      <c r="A854" s="12"/>
      <c r="B854" s="12"/>
    </row>
    <row r="855" customFormat="false" ht="15.75" hidden="false" customHeight="true" outlineLevel="0" collapsed="false">
      <c r="A855" s="12"/>
      <c r="B855" s="12"/>
    </row>
    <row r="856" customFormat="false" ht="15.75" hidden="false" customHeight="true" outlineLevel="0" collapsed="false">
      <c r="A856" s="12"/>
      <c r="B856" s="12"/>
    </row>
    <row r="857" customFormat="false" ht="15.75" hidden="false" customHeight="true" outlineLevel="0" collapsed="false">
      <c r="A857" s="12"/>
      <c r="B857" s="12"/>
    </row>
    <row r="858" customFormat="false" ht="15.75" hidden="false" customHeight="true" outlineLevel="0" collapsed="false">
      <c r="A858" s="12"/>
      <c r="B858" s="12"/>
    </row>
    <row r="859" customFormat="false" ht="15.75" hidden="false" customHeight="true" outlineLevel="0" collapsed="false">
      <c r="A859" s="12"/>
      <c r="B859" s="12"/>
    </row>
    <row r="860" customFormat="false" ht="15.75" hidden="false" customHeight="true" outlineLevel="0" collapsed="false">
      <c r="A860" s="12"/>
      <c r="B860" s="12"/>
    </row>
    <row r="861" customFormat="false" ht="15.75" hidden="false" customHeight="true" outlineLevel="0" collapsed="false">
      <c r="A861" s="12"/>
      <c r="B861" s="12"/>
    </row>
    <row r="862" customFormat="false" ht="15.75" hidden="false" customHeight="true" outlineLevel="0" collapsed="false">
      <c r="A862" s="12"/>
      <c r="B862" s="12"/>
    </row>
    <row r="863" customFormat="false" ht="15.75" hidden="false" customHeight="true" outlineLevel="0" collapsed="false">
      <c r="A863" s="12"/>
      <c r="B863" s="12"/>
    </row>
    <row r="864" customFormat="false" ht="15.75" hidden="false" customHeight="true" outlineLevel="0" collapsed="false">
      <c r="A864" s="12"/>
      <c r="B864" s="12"/>
    </row>
    <row r="865" customFormat="false" ht="15.75" hidden="false" customHeight="true" outlineLevel="0" collapsed="false">
      <c r="A865" s="12"/>
      <c r="B865" s="12"/>
    </row>
    <row r="866" customFormat="false" ht="15.75" hidden="false" customHeight="true" outlineLevel="0" collapsed="false">
      <c r="A866" s="12"/>
      <c r="B866" s="12"/>
    </row>
    <row r="867" customFormat="false" ht="15.75" hidden="false" customHeight="true" outlineLevel="0" collapsed="false">
      <c r="A867" s="12"/>
      <c r="B867" s="12"/>
    </row>
    <row r="868" customFormat="false" ht="15.75" hidden="false" customHeight="true" outlineLevel="0" collapsed="false">
      <c r="A868" s="12"/>
      <c r="B868" s="12"/>
    </row>
    <row r="869" customFormat="false" ht="15.75" hidden="false" customHeight="true" outlineLevel="0" collapsed="false">
      <c r="A869" s="12"/>
      <c r="B869" s="12"/>
    </row>
    <row r="870" customFormat="false" ht="15.75" hidden="false" customHeight="true" outlineLevel="0" collapsed="false">
      <c r="A870" s="12"/>
      <c r="B870" s="12"/>
    </row>
    <row r="871" customFormat="false" ht="15.75" hidden="false" customHeight="true" outlineLevel="0" collapsed="false">
      <c r="A871" s="12"/>
      <c r="B871" s="12"/>
    </row>
    <row r="872" customFormat="false" ht="15.75" hidden="false" customHeight="true" outlineLevel="0" collapsed="false">
      <c r="A872" s="12"/>
      <c r="B872" s="12"/>
    </row>
    <row r="873" customFormat="false" ht="15.75" hidden="false" customHeight="true" outlineLevel="0" collapsed="false">
      <c r="A873" s="12"/>
      <c r="B873" s="12"/>
    </row>
    <row r="874" customFormat="false" ht="15.75" hidden="false" customHeight="true" outlineLevel="0" collapsed="false">
      <c r="A874" s="12"/>
      <c r="B874" s="12"/>
    </row>
    <row r="875" customFormat="false" ht="15.75" hidden="false" customHeight="true" outlineLevel="0" collapsed="false">
      <c r="A875" s="12"/>
      <c r="B875" s="12"/>
    </row>
    <row r="876" customFormat="false" ht="15.75" hidden="false" customHeight="true" outlineLevel="0" collapsed="false">
      <c r="A876" s="12"/>
      <c r="B876" s="12"/>
    </row>
    <row r="877" customFormat="false" ht="15.75" hidden="false" customHeight="true" outlineLevel="0" collapsed="false">
      <c r="A877" s="12"/>
      <c r="B877" s="12"/>
    </row>
    <row r="878" customFormat="false" ht="15.75" hidden="false" customHeight="true" outlineLevel="0" collapsed="false">
      <c r="A878" s="12"/>
      <c r="B878" s="12"/>
    </row>
    <row r="879" customFormat="false" ht="15.75" hidden="false" customHeight="true" outlineLevel="0" collapsed="false">
      <c r="A879" s="12"/>
      <c r="B879" s="12"/>
    </row>
    <row r="880" customFormat="false" ht="15.75" hidden="false" customHeight="true" outlineLevel="0" collapsed="false">
      <c r="A880" s="12"/>
      <c r="B880" s="12"/>
    </row>
    <row r="881" customFormat="false" ht="15.75" hidden="false" customHeight="true" outlineLevel="0" collapsed="false">
      <c r="A881" s="12"/>
      <c r="B881" s="12"/>
    </row>
    <row r="882" customFormat="false" ht="15.75" hidden="false" customHeight="true" outlineLevel="0" collapsed="false">
      <c r="A882" s="12"/>
      <c r="B882" s="12"/>
    </row>
    <row r="883" customFormat="false" ht="15.75" hidden="false" customHeight="true" outlineLevel="0" collapsed="false">
      <c r="A883" s="12"/>
      <c r="B883" s="12"/>
    </row>
    <row r="884" customFormat="false" ht="15.75" hidden="false" customHeight="true" outlineLevel="0" collapsed="false">
      <c r="A884" s="12"/>
      <c r="B884" s="12"/>
    </row>
    <row r="885" customFormat="false" ht="15.75" hidden="false" customHeight="true" outlineLevel="0" collapsed="false">
      <c r="A885" s="12"/>
      <c r="B885" s="12"/>
    </row>
    <row r="886" customFormat="false" ht="15.75" hidden="false" customHeight="true" outlineLevel="0" collapsed="false">
      <c r="A886" s="12"/>
      <c r="B886" s="12"/>
    </row>
    <row r="887" customFormat="false" ht="15.75" hidden="false" customHeight="true" outlineLevel="0" collapsed="false">
      <c r="A887" s="12"/>
      <c r="B887" s="12"/>
    </row>
    <row r="888" customFormat="false" ht="15.75" hidden="false" customHeight="true" outlineLevel="0" collapsed="false">
      <c r="A888" s="12"/>
      <c r="B888" s="12"/>
    </row>
    <row r="889" customFormat="false" ht="15.75" hidden="false" customHeight="true" outlineLevel="0" collapsed="false">
      <c r="A889" s="12"/>
      <c r="B889" s="12"/>
    </row>
    <row r="890" customFormat="false" ht="15.75" hidden="false" customHeight="true" outlineLevel="0" collapsed="false">
      <c r="A890" s="12"/>
      <c r="B890" s="12"/>
    </row>
    <row r="891" customFormat="false" ht="15.75" hidden="false" customHeight="true" outlineLevel="0" collapsed="false">
      <c r="A891" s="12"/>
      <c r="B891" s="12"/>
    </row>
    <row r="892" customFormat="false" ht="15.75" hidden="false" customHeight="true" outlineLevel="0" collapsed="false">
      <c r="A892" s="12"/>
      <c r="B892" s="12"/>
    </row>
    <row r="893" customFormat="false" ht="15.75" hidden="false" customHeight="true" outlineLevel="0" collapsed="false">
      <c r="A893" s="12"/>
      <c r="B893" s="12"/>
    </row>
    <row r="894" customFormat="false" ht="15.75" hidden="false" customHeight="true" outlineLevel="0" collapsed="false">
      <c r="A894" s="12"/>
      <c r="B894" s="12"/>
    </row>
    <row r="895" customFormat="false" ht="15.75" hidden="false" customHeight="true" outlineLevel="0" collapsed="false">
      <c r="A895" s="12"/>
      <c r="B895" s="12"/>
    </row>
    <row r="896" customFormat="false" ht="15.75" hidden="false" customHeight="true" outlineLevel="0" collapsed="false">
      <c r="A896" s="12"/>
      <c r="B896" s="12"/>
    </row>
    <row r="897" customFormat="false" ht="15.75" hidden="false" customHeight="true" outlineLevel="0" collapsed="false">
      <c r="A897" s="12"/>
      <c r="B897" s="12"/>
    </row>
    <row r="898" customFormat="false" ht="15.75" hidden="false" customHeight="true" outlineLevel="0" collapsed="false">
      <c r="A898" s="12"/>
      <c r="B898" s="12"/>
    </row>
    <row r="899" customFormat="false" ht="15.75" hidden="false" customHeight="true" outlineLevel="0" collapsed="false">
      <c r="A899" s="12"/>
      <c r="B899" s="12"/>
    </row>
    <row r="900" customFormat="false" ht="15.75" hidden="false" customHeight="true" outlineLevel="0" collapsed="false">
      <c r="A900" s="12"/>
      <c r="B900" s="12"/>
    </row>
    <row r="901" customFormat="false" ht="15.75" hidden="false" customHeight="true" outlineLevel="0" collapsed="false">
      <c r="A901" s="12"/>
      <c r="B901" s="12"/>
    </row>
    <row r="902" customFormat="false" ht="15.75" hidden="false" customHeight="true" outlineLevel="0" collapsed="false">
      <c r="A902" s="12"/>
      <c r="B902" s="12"/>
    </row>
    <row r="903" customFormat="false" ht="15.75" hidden="false" customHeight="true" outlineLevel="0" collapsed="false">
      <c r="A903" s="12"/>
      <c r="B903" s="12"/>
    </row>
    <row r="904" customFormat="false" ht="15.75" hidden="false" customHeight="true" outlineLevel="0" collapsed="false">
      <c r="A904" s="12"/>
      <c r="B904" s="12"/>
    </row>
    <row r="905" customFormat="false" ht="15.75" hidden="false" customHeight="true" outlineLevel="0" collapsed="false">
      <c r="A905" s="12"/>
      <c r="B905" s="12"/>
    </row>
    <row r="906" customFormat="false" ht="15.75" hidden="false" customHeight="true" outlineLevel="0" collapsed="false">
      <c r="A906" s="12"/>
      <c r="B906" s="12"/>
    </row>
    <row r="907" customFormat="false" ht="15.75" hidden="false" customHeight="true" outlineLevel="0" collapsed="false">
      <c r="A907" s="12"/>
      <c r="B907" s="12"/>
    </row>
    <row r="908" customFormat="false" ht="15.75" hidden="false" customHeight="true" outlineLevel="0" collapsed="false">
      <c r="A908" s="12"/>
      <c r="B908" s="12"/>
    </row>
    <row r="909" customFormat="false" ht="15.75" hidden="false" customHeight="true" outlineLevel="0" collapsed="false">
      <c r="A909" s="12"/>
      <c r="B909" s="12"/>
    </row>
    <row r="910" customFormat="false" ht="15.75" hidden="false" customHeight="true" outlineLevel="0" collapsed="false">
      <c r="A910" s="12"/>
      <c r="B910" s="12"/>
    </row>
    <row r="911" customFormat="false" ht="15.75" hidden="false" customHeight="true" outlineLevel="0" collapsed="false">
      <c r="A911" s="12"/>
      <c r="B911" s="12"/>
    </row>
    <row r="912" customFormat="false" ht="15.75" hidden="false" customHeight="true" outlineLevel="0" collapsed="false">
      <c r="A912" s="12"/>
      <c r="B912" s="12"/>
    </row>
    <row r="913" customFormat="false" ht="15.75" hidden="false" customHeight="true" outlineLevel="0" collapsed="false">
      <c r="A913" s="12"/>
      <c r="B913" s="12"/>
    </row>
    <row r="914" customFormat="false" ht="15.75" hidden="false" customHeight="true" outlineLevel="0" collapsed="false">
      <c r="A914" s="12"/>
      <c r="B914" s="12"/>
    </row>
    <row r="915" customFormat="false" ht="15.75" hidden="false" customHeight="true" outlineLevel="0" collapsed="false">
      <c r="A915" s="12"/>
      <c r="B915" s="12"/>
    </row>
    <row r="916" customFormat="false" ht="15.75" hidden="false" customHeight="true" outlineLevel="0" collapsed="false">
      <c r="A916" s="12"/>
      <c r="B916" s="12"/>
    </row>
    <row r="917" customFormat="false" ht="15.75" hidden="false" customHeight="true" outlineLevel="0" collapsed="false">
      <c r="A917" s="12"/>
      <c r="B917" s="12"/>
    </row>
    <row r="918" customFormat="false" ht="15.75" hidden="false" customHeight="true" outlineLevel="0" collapsed="false">
      <c r="A918" s="12"/>
      <c r="B918" s="12"/>
    </row>
    <row r="919" customFormat="false" ht="15.75" hidden="false" customHeight="true" outlineLevel="0" collapsed="false">
      <c r="A919" s="12"/>
      <c r="B919" s="12"/>
    </row>
    <row r="920" customFormat="false" ht="15.75" hidden="false" customHeight="true" outlineLevel="0" collapsed="false">
      <c r="A920" s="12"/>
      <c r="B920" s="12"/>
    </row>
    <row r="921" customFormat="false" ht="15.75" hidden="false" customHeight="true" outlineLevel="0" collapsed="false">
      <c r="A921" s="12"/>
      <c r="B921" s="12"/>
    </row>
    <row r="922" customFormat="false" ht="15.75" hidden="false" customHeight="true" outlineLevel="0" collapsed="false">
      <c r="A922" s="12"/>
      <c r="B922" s="12"/>
    </row>
    <row r="923" customFormat="false" ht="15.75" hidden="false" customHeight="true" outlineLevel="0" collapsed="false">
      <c r="A923" s="12"/>
      <c r="B923" s="12"/>
    </row>
    <row r="924" customFormat="false" ht="15.75" hidden="false" customHeight="true" outlineLevel="0" collapsed="false">
      <c r="A924" s="12"/>
      <c r="B924" s="12"/>
    </row>
    <row r="925" customFormat="false" ht="15.75" hidden="false" customHeight="true" outlineLevel="0" collapsed="false">
      <c r="A925" s="12"/>
      <c r="B925" s="12"/>
    </row>
    <row r="926" customFormat="false" ht="15.75" hidden="false" customHeight="true" outlineLevel="0" collapsed="false">
      <c r="A926" s="12"/>
      <c r="B926" s="12"/>
    </row>
    <row r="927" customFormat="false" ht="15.75" hidden="false" customHeight="true" outlineLevel="0" collapsed="false">
      <c r="A927" s="12"/>
      <c r="B927" s="12"/>
    </row>
    <row r="928" customFormat="false" ht="15.75" hidden="false" customHeight="true" outlineLevel="0" collapsed="false">
      <c r="A928" s="12"/>
      <c r="B928" s="12"/>
    </row>
    <row r="929" customFormat="false" ht="15.75" hidden="false" customHeight="true" outlineLevel="0" collapsed="false">
      <c r="A929" s="12"/>
      <c r="B929" s="12"/>
    </row>
    <row r="930" customFormat="false" ht="15.75" hidden="false" customHeight="true" outlineLevel="0" collapsed="false">
      <c r="A930" s="12"/>
      <c r="B930" s="12"/>
    </row>
    <row r="931" customFormat="false" ht="15.75" hidden="false" customHeight="true" outlineLevel="0" collapsed="false">
      <c r="A931" s="12"/>
      <c r="B931" s="12"/>
    </row>
    <row r="932" customFormat="false" ht="15.75" hidden="false" customHeight="true" outlineLevel="0" collapsed="false">
      <c r="A932" s="12"/>
      <c r="B932" s="12"/>
    </row>
    <row r="933" customFormat="false" ht="15.75" hidden="false" customHeight="true" outlineLevel="0" collapsed="false">
      <c r="A933" s="12"/>
      <c r="B933" s="12"/>
    </row>
    <row r="934" customFormat="false" ht="15.75" hidden="false" customHeight="true" outlineLevel="0" collapsed="false">
      <c r="A934" s="12"/>
      <c r="B934" s="12"/>
    </row>
    <row r="935" customFormat="false" ht="15.75" hidden="false" customHeight="true" outlineLevel="0" collapsed="false">
      <c r="A935" s="12"/>
      <c r="B935" s="12"/>
    </row>
    <row r="936" customFormat="false" ht="15.75" hidden="false" customHeight="true" outlineLevel="0" collapsed="false">
      <c r="A936" s="12"/>
      <c r="B936" s="12"/>
    </row>
    <row r="937" customFormat="false" ht="15.75" hidden="false" customHeight="true" outlineLevel="0" collapsed="false">
      <c r="A937" s="12"/>
      <c r="B937" s="12"/>
    </row>
    <row r="938" customFormat="false" ht="15.75" hidden="false" customHeight="true" outlineLevel="0" collapsed="false">
      <c r="A938" s="12"/>
      <c r="B938" s="12"/>
    </row>
    <row r="939" customFormat="false" ht="15.75" hidden="false" customHeight="true" outlineLevel="0" collapsed="false">
      <c r="A939" s="12"/>
      <c r="B939" s="12"/>
    </row>
    <row r="940" customFormat="false" ht="15.75" hidden="false" customHeight="true" outlineLevel="0" collapsed="false">
      <c r="A940" s="12"/>
      <c r="B940" s="12"/>
    </row>
    <row r="941" customFormat="false" ht="15.75" hidden="false" customHeight="true" outlineLevel="0" collapsed="false">
      <c r="A941" s="12"/>
      <c r="B941" s="12"/>
    </row>
    <row r="942" customFormat="false" ht="15.75" hidden="false" customHeight="true" outlineLevel="0" collapsed="false">
      <c r="A942" s="12"/>
      <c r="B942" s="12"/>
    </row>
    <row r="943" customFormat="false" ht="15.75" hidden="false" customHeight="true" outlineLevel="0" collapsed="false">
      <c r="A943" s="12"/>
      <c r="B943" s="12"/>
    </row>
    <row r="944" customFormat="false" ht="15.75" hidden="false" customHeight="true" outlineLevel="0" collapsed="false">
      <c r="A944" s="12"/>
      <c r="B944" s="12"/>
    </row>
    <row r="945" customFormat="false" ht="15.75" hidden="false" customHeight="true" outlineLevel="0" collapsed="false">
      <c r="A945" s="12"/>
      <c r="B945" s="12"/>
    </row>
    <row r="946" customFormat="false" ht="15.75" hidden="false" customHeight="true" outlineLevel="0" collapsed="false">
      <c r="A946" s="12"/>
      <c r="B946" s="12"/>
    </row>
    <row r="947" customFormat="false" ht="15.75" hidden="false" customHeight="true" outlineLevel="0" collapsed="false">
      <c r="A947" s="12"/>
      <c r="B947" s="12"/>
    </row>
    <row r="948" customFormat="false" ht="15.75" hidden="false" customHeight="true" outlineLevel="0" collapsed="false">
      <c r="A948" s="12"/>
      <c r="B948" s="12"/>
    </row>
    <row r="949" customFormat="false" ht="15.75" hidden="false" customHeight="true" outlineLevel="0" collapsed="false">
      <c r="A949" s="12"/>
      <c r="B949" s="12"/>
    </row>
    <row r="950" customFormat="false" ht="15.75" hidden="false" customHeight="true" outlineLevel="0" collapsed="false">
      <c r="A950" s="12"/>
      <c r="B950" s="12"/>
    </row>
    <row r="951" customFormat="false" ht="15.75" hidden="false" customHeight="true" outlineLevel="0" collapsed="false">
      <c r="A951" s="12"/>
      <c r="B951" s="12"/>
    </row>
    <row r="952" customFormat="false" ht="15.75" hidden="false" customHeight="true" outlineLevel="0" collapsed="false">
      <c r="A952" s="12"/>
      <c r="B952" s="12"/>
    </row>
    <row r="953" customFormat="false" ht="15.75" hidden="false" customHeight="true" outlineLevel="0" collapsed="false">
      <c r="A953" s="12"/>
      <c r="B953" s="12"/>
    </row>
    <row r="954" customFormat="false" ht="15.75" hidden="false" customHeight="true" outlineLevel="0" collapsed="false">
      <c r="A954" s="12"/>
      <c r="B954" s="12"/>
    </row>
    <row r="955" customFormat="false" ht="15.75" hidden="false" customHeight="true" outlineLevel="0" collapsed="false">
      <c r="A955" s="12"/>
      <c r="B955" s="12"/>
    </row>
    <row r="956" customFormat="false" ht="15.75" hidden="false" customHeight="true" outlineLevel="0" collapsed="false">
      <c r="A956" s="12"/>
      <c r="B956" s="12"/>
    </row>
    <row r="957" customFormat="false" ht="15.75" hidden="false" customHeight="true" outlineLevel="0" collapsed="false">
      <c r="A957" s="12"/>
      <c r="B957" s="12"/>
    </row>
    <row r="958" customFormat="false" ht="15.75" hidden="false" customHeight="true" outlineLevel="0" collapsed="false">
      <c r="A958" s="12"/>
      <c r="B958" s="12"/>
    </row>
    <row r="959" customFormat="false" ht="15.75" hidden="false" customHeight="true" outlineLevel="0" collapsed="false">
      <c r="A959" s="12"/>
      <c r="B959" s="12"/>
    </row>
    <row r="960" customFormat="false" ht="15.75" hidden="false" customHeight="true" outlineLevel="0" collapsed="false">
      <c r="A960" s="12"/>
      <c r="B960" s="12"/>
    </row>
    <row r="961" customFormat="false" ht="15.75" hidden="false" customHeight="true" outlineLevel="0" collapsed="false">
      <c r="A961" s="12"/>
      <c r="B961" s="12"/>
    </row>
    <row r="962" customFormat="false" ht="15.75" hidden="false" customHeight="true" outlineLevel="0" collapsed="false">
      <c r="A962" s="12"/>
      <c r="B962" s="12"/>
    </row>
    <row r="963" customFormat="false" ht="15.75" hidden="false" customHeight="true" outlineLevel="0" collapsed="false">
      <c r="A963" s="12"/>
      <c r="B963" s="12"/>
    </row>
    <row r="964" customFormat="false" ht="15.75" hidden="false" customHeight="true" outlineLevel="0" collapsed="false">
      <c r="A964" s="12"/>
      <c r="B964" s="12"/>
    </row>
    <row r="965" customFormat="false" ht="15.75" hidden="false" customHeight="true" outlineLevel="0" collapsed="false">
      <c r="A965" s="12"/>
      <c r="B965" s="12"/>
    </row>
    <row r="966" customFormat="false" ht="15.75" hidden="false" customHeight="true" outlineLevel="0" collapsed="false">
      <c r="A966" s="12"/>
      <c r="B966" s="12"/>
    </row>
    <row r="967" customFormat="false" ht="15.75" hidden="false" customHeight="true" outlineLevel="0" collapsed="false">
      <c r="A967" s="12"/>
      <c r="B967" s="12"/>
    </row>
    <row r="968" customFormat="false" ht="15.75" hidden="false" customHeight="true" outlineLevel="0" collapsed="false">
      <c r="A968" s="12"/>
      <c r="B968" s="12"/>
    </row>
    <row r="969" customFormat="false" ht="15.75" hidden="false" customHeight="true" outlineLevel="0" collapsed="false">
      <c r="A969" s="12"/>
      <c r="B969" s="12"/>
    </row>
    <row r="970" customFormat="false" ht="15.75" hidden="false" customHeight="true" outlineLevel="0" collapsed="false">
      <c r="A970" s="12"/>
      <c r="B970" s="12"/>
    </row>
    <row r="971" customFormat="false" ht="15.75" hidden="false" customHeight="true" outlineLevel="0" collapsed="false">
      <c r="A971" s="12"/>
      <c r="B971" s="12"/>
    </row>
    <row r="972" customFormat="false" ht="15.75" hidden="false" customHeight="true" outlineLevel="0" collapsed="false">
      <c r="A972" s="12"/>
      <c r="B972" s="12"/>
    </row>
    <row r="973" customFormat="false" ht="15.75" hidden="false" customHeight="true" outlineLevel="0" collapsed="false">
      <c r="A973" s="12"/>
      <c r="B973" s="12"/>
    </row>
    <row r="974" customFormat="false" ht="15.75" hidden="false" customHeight="true" outlineLevel="0" collapsed="false">
      <c r="A974" s="12"/>
      <c r="B974" s="12"/>
    </row>
    <row r="975" customFormat="false" ht="15.75" hidden="false" customHeight="true" outlineLevel="0" collapsed="false">
      <c r="A975" s="12"/>
      <c r="B975" s="12"/>
    </row>
    <row r="976" customFormat="false" ht="15.75" hidden="false" customHeight="true" outlineLevel="0" collapsed="false">
      <c r="A976" s="12"/>
      <c r="B976" s="12"/>
    </row>
    <row r="977" customFormat="false" ht="15.75" hidden="false" customHeight="true" outlineLevel="0" collapsed="false">
      <c r="A977" s="12"/>
      <c r="B977" s="12"/>
    </row>
    <row r="978" customFormat="false" ht="15.75" hidden="false" customHeight="true" outlineLevel="0" collapsed="false">
      <c r="A978" s="12"/>
      <c r="B978" s="12"/>
    </row>
    <row r="979" customFormat="false" ht="15.75" hidden="false" customHeight="true" outlineLevel="0" collapsed="false">
      <c r="A979" s="12"/>
      <c r="B979" s="12"/>
    </row>
    <row r="980" customFormat="false" ht="15.75" hidden="false" customHeight="true" outlineLevel="0" collapsed="false">
      <c r="A980" s="12"/>
      <c r="B980" s="12"/>
    </row>
    <row r="981" customFormat="false" ht="15.75" hidden="false" customHeight="true" outlineLevel="0" collapsed="false">
      <c r="A981" s="12"/>
      <c r="B981" s="12"/>
    </row>
    <row r="982" customFormat="false" ht="15.75" hidden="false" customHeight="true" outlineLevel="0" collapsed="false">
      <c r="A982" s="12"/>
      <c r="B982" s="12"/>
    </row>
    <row r="983" customFormat="false" ht="15.75" hidden="false" customHeight="true" outlineLevel="0" collapsed="false">
      <c r="A983" s="12"/>
      <c r="B983" s="12"/>
    </row>
    <row r="984" customFormat="false" ht="15.75" hidden="false" customHeight="true" outlineLevel="0" collapsed="false">
      <c r="A984" s="12"/>
      <c r="B984" s="12"/>
    </row>
    <row r="985" customFormat="false" ht="15.75" hidden="false" customHeight="true" outlineLevel="0" collapsed="false">
      <c r="A985" s="12"/>
      <c r="B985" s="12"/>
    </row>
    <row r="986" customFormat="false" ht="15.75" hidden="false" customHeight="true" outlineLevel="0" collapsed="false">
      <c r="A986" s="12"/>
      <c r="B986" s="12"/>
    </row>
    <row r="987" customFormat="false" ht="15.75" hidden="false" customHeight="true" outlineLevel="0" collapsed="false">
      <c r="A987" s="12"/>
      <c r="B987" s="12"/>
    </row>
    <row r="988" customFormat="false" ht="15.75" hidden="false" customHeight="true" outlineLevel="0" collapsed="false">
      <c r="A988" s="12"/>
      <c r="B988" s="12"/>
    </row>
    <row r="989" customFormat="false" ht="15.75" hidden="false" customHeight="true" outlineLevel="0" collapsed="false">
      <c r="A989" s="12"/>
      <c r="B989" s="12"/>
    </row>
    <row r="990" customFormat="false" ht="15.75" hidden="false" customHeight="true" outlineLevel="0" collapsed="false">
      <c r="A990" s="12"/>
      <c r="B990" s="12"/>
    </row>
    <row r="991" customFormat="false" ht="15.75" hidden="false" customHeight="true" outlineLevel="0" collapsed="false">
      <c r="A991" s="12"/>
      <c r="B991" s="12"/>
    </row>
    <row r="992" customFormat="false" ht="15.75" hidden="false" customHeight="true" outlineLevel="0" collapsed="false">
      <c r="A992" s="12"/>
      <c r="B992" s="12"/>
    </row>
    <row r="993" customFormat="false" ht="15.75" hidden="false" customHeight="true" outlineLevel="0" collapsed="false">
      <c r="A993" s="12"/>
      <c r="B993" s="12"/>
    </row>
    <row r="994" customFormat="false" ht="15.75" hidden="false" customHeight="true" outlineLevel="0" collapsed="false">
      <c r="A994" s="12"/>
      <c r="B994" s="12"/>
    </row>
    <row r="995" customFormat="false" ht="15.75" hidden="false" customHeight="true" outlineLevel="0" collapsed="false">
      <c r="A995" s="12"/>
      <c r="B995" s="12"/>
    </row>
    <row r="996" customFormat="false" ht="15.75" hidden="false" customHeight="true" outlineLevel="0" collapsed="false">
      <c r="A996" s="12"/>
      <c r="B996" s="12"/>
    </row>
    <row r="997" customFormat="false" ht="15.75" hidden="false" customHeight="true" outlineLevel="0" collapsed="false">
      <c r="A997" s="12"/>
      <c r="B997" s="12"/>
    </row>
    <row r="998" customFormat="false" ht="15.75" hidden="false" customHeight="true" outlineLevel="0" collapsed="false">
      <c r="A998" s="12"/>
      <c r="B998" s="12"/>
    </row>
    <row r="999" customFormat="false" ht="15.75" hidden="false" customHeight="true" outlineLevel="0" collapsed="false">
      <c r="A999" s="12"/>
      <c r="B999" s="12"/>
    </row>
    <row r="1000" customFormat="false" ht="15.75" hidden="false" customHeight="true" outlineLevel="0" collapsed="false">
      <c r="A1000" s="12"/>
      <c r="B1000" s="12"/>
    </row>
  </sheetData>
  <sheetProtection sheet="true" formatCells="false" formatColumns="false" formatRows="false" sort="false" autoFilter="false"/>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sheetPr filterMode="false">
    <tabColor rgb="FFA6A6A6"/>
    <pageSetUpPr fitToPage="tru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2"/>
    <col collapsed="false" customWidth="true" hidden="false" outlineLevel="0" max="2" min="2" style="1" width="50"/>
    <col collapsed="false" customWidth="true" hidden="false" outlineLevel="0" max="3" min="3" style="1" width="55"/>
    <col collapsed="false" customWidth="true" hidden="false" outlineLevel="0" max="4" min="4" style="1" width="12"/>
    <col collapsed="false" customWidth="true" hidden="false" outlineLevel="0" max="26" min="5" style="1" width="8.63"/>
  </cols>
  <sheetData>
    <row r="1" customFormat="false" ht="24" hidden="false" customHeight="true" outlineLevel="0" collapsed="false">
      <c r="A1" s="121" t="s">
        <v>290</v>
      </c>
      <c r="B1" s="121"/>
      <c r="C1" s="121"/>
      <c r="D1" s="121"/>
    </row>
    <row r="2" customFormat="false" ht="24" hidden="false" customHeight="true" outlineLevel="0" collapsed="false">
      <c r="A2" s="122"/>
      <c r="B2" s="122"/>
      <c r="C2" s="122"/>
      <c r="D2" s="122"/>
    </row>
    <row r="3" customFormat="false" ht="24" hidden="false" customHeight="true" outlineLevel="0" collapsed="false">
      <c r="A3" s="123" t="s">
        <v>72</v>
      </c>
      <c r="B3" s="123" t="s">
        <v>291</v>
      </c>
      <c r="C3" s="123" t="s">
        <v>292</v>
      </c>
      <c r="D3" s="123" t="s">
        <v>26</v>
      </c>
    </row>
    <row r="4" customFormat="false" ht="24" hidden="false" customHeight="true" outlineLevel="0" collapsed="false">
      <c r="A4" s="124" t="s">
        <v>293</v>
      </c>
      <c r="B4" s="124" t="s">
        <v>294</v>
      </c>
      <c r="C4" s="124" t="s">
        <v>295</v>
      </c>
      <c r="D4" s="124" t="s">
        <v>76</v>
      </c>
    </row>
    <row r="5" customFormat="false" ht="24" hidden="false" customHeight="true" outlineLevel="0" collapsed="false">
      <c r="A5" s="124" t="s">
        <v>296</v>
      </c>
      <c r="B5" s="124" t="s">
        <v>297</v>
      </c>
      <c r="C5" s="124" t="s">
        <v>298</v>
      </c>
      <c r="D5" s="124" t="s">
        <v>76</v>
      </c>
    </row>
    <row r="6" customFormat="false" ht="24" hidden="false" customHeight="true" outlineLevel="0" collapsed="false">
      <c r="A6" s="124" t="s">
        <v>299</v>
      </c>
      <c r="B6" s="124" t="s">
        <v>300</v>
      </c>
      <c r="C6" s="124" t="s">
        <v>301</v>
      </c>
      <c r="D6" s="124" t="s">
        <v>76</v>
      </c>
    </row>
    <row r="7" customFormat="false" ht="24" hidden="false" customHeight="true" outlineLevel="0" collapsed="false">
      <c r="A7" s="124" t="s">
        <v>302</v>
      </c>
      <c r="B7" s="124" t="s">
        <v>303</v>
      </c>
      <c r="C7" s="124" t="s">
        <v>304</v>
      </c>
      <c r="D7" s="124" t="s">
        <v>76</v>
      </c>
    </row>
    <row r="8" customFormat="false" ht="24" hidden="false" customHeight="true" outlineLevel="0" collapsed="false">
      <c r="A8" s="124" t="s">
        <v>305</v>
      </c>
      <c r="B8" s="124" t="s">
        <v>306</v>
      </c>
      <c r="C8" s="124" t="s">
        <v>307</v>
      </c>
      <c r="D8" s="124" t="s">
        <v>76</v>
      </c>
    </row>
    <row r="9" customFormat="false" ht="24" hidden="false" customHeight="true" outlineLevel="0" collapsed="false">
      <c r="A9" s="124" t="s">
        <v>308</v>
      </c>
      <c r="B9" s="124" t="s">
        <v>309</v>
      </c>
      <c r="C9" s="124" t="s">
        <v>310</v>
      </c>
      <c r="D9" s="124" t="s">
        <v>76</v>
      </c>
    </row>
    <row r="10" customFormat="false" ht="24" hidden="false" customHeight="true" outlineLevel="0" collapsed="false">
      <c r="A10" s="124"/>
      <c r="B10" s="124"/>
      <c r="C10" s="124"/>
      <c r="D10" s="124"/>
    </row>
    <row r="11" customFormat="false" ht="24" hidden="false" customHeight="true" outlineLevel="0" collapsed="false">
      <c r="A11" s="122"/>
      <c r="B11" s="122"/>
      <c r="C11" s="122"/>
      <c r="D11" s="122"/>
    </row>
    <row r="12" customFormat="false" ht="15" hidden="false" customHeight="true" outlineLevel="0" collapsed="false">
      <c r="A12" s="122"/>
      <c r="B12" s="122"/>
      <c r="C12" s="122"/>
      <c r="D12" s="122"/>
    </row>
    <row r="13" customFormat="false" ht="15" hidden="false" customHeight="true" outlineLevel="0" collapsed="false">
      <c r="A13" s="122"/>
      <c r="B13" s="122"/>
      <c r="C13" s="122"/>
      <c r="D13" s="122"/>
    </row>
    <row r="14" customFormat="false" ht="15" hidden="false" customHeight="true" outlineLevel="0" collapsed="false">
      <c r="A14" s="122"/>
      <c r="B14" s="122"/>
      <c r="C14" s="122"/>
      <c r="D14" s="122"/>
    </row>
    <row r="15" customFormat="false" ht="15" hidden="false" customHeight="true" outlineLevel="0" collapsed="false">
      <c r="A15" s="122"/>
      <c r="B15" s="122"/>
      <c r="C15" s="122"/>
      <c r="D15" s="122"/>
    </row>
    <row r="16" customFormat="false" ht="15" hidden="false" customHeight="true" outlineLevel="0" collapsed="false">
      <c r="A16" s="122"/>
      <c r="B16" s="122"/>
      <c r="C16" s="122"/>
      <c r="D16" s="122"/>
    </row>
    <row r="17" customFormat="false" ht="15" hidden="false" customHeight="true" outlineLevel="0" collapsed="false">
      <c r="A17" s="122"/>
      <c r="B17" s="122"/>
      <c r="C17" s="122"/>
      <c r="D17" s="122"/>
    </row>
    <row r="18" customFormat="false" ht="15" hidden="false" customHeight="true" outlineLevel="0" collapsed="false">
      <c r="A18" s="122"/>
      <c r="B18" s="122"/>
      <c r="C18" s="122"/>
      <c r="D18" s="122"/>
    </row>
    <row r="19" customFormat="false" ht="15" hidden="false" customHeight="true" outlineLevel="0" collapsed="false">
      <c r="A19" s="122"/>
      <c r="B19" s="122"/>
      <c r="C19" s="122"/>
      <c r="D19" s="122"/>
    </row>
    <row r="20" customFormat="false" ht="15" hidden="false" customHeight="true" outlineLevel="0" collapsed="false">
      <c r="A20" s="122"/>
      <c r="B20" s="122"/>
      <c r="C20" s="122"/>
      <c r="D20" s="12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sheetPr filterMode="false">
    <tabColor rgb="FFA6A6A6"/>
    <pageSetUpPr fitToPage="tru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55"/>
    <col collapsed="false" customWidth="true" hidden="false" outlineLevel="0" max="3" min="3" style="1" width="16"/>
    <col collapsed="false" customWidth="true" hidden="false" outlineLevel="0" max="4" min="4" style="1" width="60"/>
    <col collapsed="false" customWidth="true" hidden="false" outlineLevel="0" max="8" min="5" style="1" width="24"/>
    <col collapsed="false" customWidth="true" hidden="false" outlineLevel="0" max="26" min="9" style="1" width="8.63"/>
  </cols>
  <sheetData>
    <row r="1" customFormat="false" ht="33.75" hidden="false" customHeight="true" outlineLevel="0" collapsed="false">
      <c r="A1" s="125" t="s">
        <v>311</v>
      </c>
      <c r="B1" s="12"/>
      <c r="C1" s="12"/>
      <c r="D1" s="12"/>
      <c r="E1" s="126" t="s">
        <v>312</v>
      </c>
      <c r="F1" s="126"/>
      <c r="G1" s="126"/>
      <c r="H1" s="126"/>
    </row>
    <row r="2" customFormat="false" ht="24" hidden="false" customHeight="true" outlineLevel="0" collapsed="false">
      <c r="A2" s="127" t="s">
        <v>313</v>
      </c>
      <c r="B2" s="127" t="s">
        <v>314</v>
      </c>
      <c r="C2" s="128"/>
      <c r="D2" s="128"/>
      <c r="E2" s="129" t="s">
        <v>72</v>
      </c>
      <c r="F2" s="129" t="s">
        <v>26</v>
      </c>
      <c r="G2" s="129" t="s">
        <v>315</v>
      </c>
      <c r="H2" s="130"/>
    </row>
    <row r="3" customFormat="false" ht="24" hidden="false" customHeight="true" outlineLevel="0" collapsed="false">
      <c r="A3" s="128"/>
      <c r="B3" s="128"/>
      <c r="C3" s="128"/>
      <c r="D3" s="128"/>
      <c r="E3" s="93" t="s">
        <v>316</v>
      </c>
      <c r="F3" s="93" t="s">
        <v>317</v>
      </c>
      <c r="G3" s="93" t="s">
        <v>318</v>
      </c>
      <c r="H3" s="130"/>
    </row>
    <row r="4" customFormat="false" ht="24" hidden="false" customHeight="true" outlineLevel="0" collapsed="false">
      <c r="A4" s="127" t="s">
        <v>319</v>
      </c>
      <c r="B4" s="127" t="s">
        <v>320</v>
      </c>
      <c r="C4" s="128"/>
      <c r="D4" s="128"/>
      <c r="E4" s="93" t="s">
        <v>321</v>
      </c>
      <c r="F4" s="93" t="s">
        <v>317</v>
      </c>
      <c r="G4" s="93" t="s">
        <v>322</v>
      </c>
      <c r="H4" s="130"/>
    </row>
    <row r="5" customFormat="false" ht="24" hidden="false" customHeight="true" outlineLevel="0" collapsed="false">
      <c r="A5" s="131" t="s">
        <v>323</v>
      </c>
      <c r="B5" s="131" t="s">
        <v>324</v>
      </c>
      <c r="C5" s="131" t="s">
        <v>26</v>
      </c>
      <c r="D5" s="131" t="s">
        <v>315</v>
      </c>
      <c r="E5" s="132" t="s">
        <v>98</v>
      </c>
      <c r="F5" s="132" t="s">
        <v>325</v>
      </c>
      <c r="G5" s="132" t="s">
        <v>326</v>
      </c>
      <c r="H5" s="133"/>
    </row>
    <row r="6" customFormat="false" ht="24" hidden="false" customHeight="true" outlineLevel="0" collapsed="false">
      <c r="A6" s="127" t="s">
        <v>327</v>
      </c>
      <c r="B6" s="127" t="s">
        <v>328</v>
      </c>
      <c r="C6" s="127" t="s">
        <v>329</v>
      </c>
      <c r="D6" s="127" t="s">
        <v>330</v>
      </c>
      <c r="E6" s="93" t="s">
        <v>331</v>
      </c>
      <c r="F6" s="93" t="s">
        <v>332</v>
      </c>
      <c r="G6" s="93" t="s">
        <v>333</v>
      </c>
      <c r="H6" s="130"/>
    </row>
    <row r="7" customFormat="false" ht="24" hidden="false" customHeight="true" outlineLevel="0" collapsed="false">
      <c r="A7" s="127" t="s">
        <v>334</v>
      </c>
      <c r="B7" s="127" t="s">
        <v>335</v>
      </c>
      <c r="C7" s="127" t="s">
        <v>329</v>
      </c>
      <c r="D7" s="127" t="s">
        <v>336</v>
      </c>
      <c r="E7" s="93" t="s">
        <v>337</v>
      </c>
      <c r="F7" s="93" t="s">
        <v>338</v>
      </c>
      <c r="G7" s="93" t="s">
        <v>339</v>
      </c>
      <c r="H7" s="130"/>
    </row>
    <row r="8" customFormat="false" ht="24" hidden="false" customHeight="true" outlineLevel="0" collapsed="false">
      <c r="A8" s="127" t="s">
        <v>340</v>
      </c>
      <c r="B8" s="127" t="s">
        <v>341</v>
      </c>
      <c r="C8" s="127" t="s">
        <v>329</v>
      </c>
      <c r="D8" s="127" t="s">
        <v>342</v>
      </c>
      <c r="E8" s="93" t="s">
        <v>111</v>
      </c>
      <c r="F8" s="93" t="s">
        <v>343</v>
      </c>
      <c r="G8" s="93" t="s">
        <v>344</v>
      </c>
      <c r="H8" s="130"/>
    </row>
    <row r="9" customFormat="false" ht="24" hidden="false" customHeight="true" outlineLevel="0" collapsed="false">
      <c r="A9" s="127" t="s">
        <v>345</v>
      </c>
      <c r="B9" s="127" t="s">
        <v>346</v>
      </c>
      <c r="C9" s="127" t="s">
        <v>329</v>
      </c>
      <c r="D9" s="127" t="s">
        <v>347</v>
      </c>
      <c r="E9" s="128"/>
      <c r="F9" s="128"/>
      <c r="G9" s="128"/>
      <c r="H9" s="130"/>
    </row>
    <row r="10" customFormat="false" ht="24" hidden="false" customHeight="true" outlineLevel="0" collapsed="false">
      <c r="A10" s="127" t="s">
        <v>348</v>
      </c>
      <c r="B10" s="127" t="s">
        <v>349</v>
      </c>
      <c r="C10" s="127" t="s">
        <v>350</v>
      </c>
      <c r="D10" s="127" t="s">
        <v>351</v>
      </c>
      <c r="E10" s="128"/>
      <c r="F10" s="128"/>
      <c r="G10" s="128"/>
      <c r="H10" s="130"/>
    </row>
    <row r="11" customFormat="false" ht="24" hidden="false" customHeight="true" outlineLevel="0" collapsed="false">
      <c r="A11" s="127" t="s">
        <v>352</v>
      </c>
      <c r="B11" s="127" t="s">
        <v>353</v>
      </c>
      <c r="C11" s="127" t="s">
        <v>354</v>
      </c>
      <c r="D11" s="127" t="s">
        <v>355</v>
      </c>
      <c r="E11" s="128"/>
      <c r="F11" s="128"/>
      <c r="G11" s="128"/>
      <c r="H11" s="130"/>
    </row>
    <row r="12" customFormat="false" ht="24" hidden="false" customHeight="true" outlineLevel="0" collapsed="false">
      <c r="A12" s="127" t="s">
        <v>356</v>
      </c>
      <c r="B12" s="127" t="s">
        <v>357</v>
      </c>
      <c r="C12" s="127" t="s">
        <v>350</v>
      </c>
      <c r="D12" s="127" t="s">
        <v>358</v>
      </c>
      <c r="E12" s="128"/>
      <c r="F12" s="128"/>
      <c r="G12" s="128"/>
      <c r="H12" s="130"/>
    </row>
    <row r="13" customFormat="false" ht="24" hidden="false" customHeight="true" outlineLevel="0" collapsed="false">
      <c r="A13" s="128"/>
      <c r="B13" s="128"/>
      <c r="C13" s="128"/>
      <c r="D13" s="128"/>
      <c r="E13" s="128"/>
      <c r="F13" s="128"/>
      <c r="G13" s="128"/>
      <c r="H13" s="130"/>
    </row>
    <row r="14" customFormat="false" ht="33.75" hidden="false" customHeight="true" outlineLevel="0" collapsed="false">
      <c r="A14" s="127" t="s">
        <v>359</v>
      </c>
      <c r="B14" s="127" t="s">
        <v>360</v>
      </c>
      <c r="C14" s="128"/>
      <c r="D14" s="128"/>
      <c r="E14" s="128"/>
      <c r="F14" s="128"/>
      <c r="G14" s="128"/>
      <c r="H14" s="130"/>
    </row>
    <row r="15" customFormat="false" ht="24" hidden="false" customHeight="true" outlineLevel="0" collapsed="false">
      <c r="A15" s="128"/>
      <c r="B15" s="128"/>
      <c r="C15" s="128"/>
      <c r="D15" s="128"/>
      <c r="E15" s="128"/>
      <c r="F15" s="128"/>
      <c r="G15" s="128"/>
      <c r="H15" s="130"/>
    </row>
    <row r="16" customFormat="false" ht="24" hidden="false" customHeight="true" outlineLevel="0" collapsed="false">
      <c r="A16" s="127" t="s">
        <v>361</v>
      </c>
      <c r="B16" s="127" t="s">
        <v>362</v>
      </c>
      <c r="C16" s="127" t="s">
        <v>363</v>
      </c>
      <c r="D16" s="127" t="s">
        <v>364</v>
      </c>
      <c r="E16" s="128"/>
      <c r="F16" s="128"/>
      <c r="G16" s="128"/>
      <c r="H16" s="130"/>
    </row>
    <row r="17" customFormat="false" ht="24" hidden="false" customHeight="true" outlineLevel="0" collapsed="false">
      <c r="A17" s="128"/>
      <c r="B17" s="128"/>
      <c r="C17" s="128"/>
      <c r="D17" s="128"/>
      <c r="E17" s="128"/>
      <c r="F17" s="128"/>
      <c r="G17" s="128"/>
      <c r="H17" s="130"/>
    </row>
    <row r="18" customFormat="false" ht="24" hidden="false" customHeight="true" outlineLevel="0" collapsed="false">
      <c r="A18" s="128"/>
      <c r="B18" s="128"/>
      <c r="C18" s="128"/>
      <c r="D18" s="128"/>
      <c r="E18" s="128"/>
      <c r="F18" s="128"/>
      <c r="G18" s="128"/>
      <c r="H18" s="130"/>
    </row>
    <row r="19" customFormat="false" ht="15" hidden="false" customHeight="true" outlineLevel="0" collapsed="false">
      <c r="A19" s="130"/>
      <c r="B19" s="130"/>
      <c r="C19" s="130"/>
      <c r="D19" s="130"/>
      <c r="E19" s="130"/>
      <c r="F19" s="130"/>
      <c r="G19" s="130"/>
      <c r="H19" s="130"/>
    </row>
    <row r="20" customFormat="false" ht="15" hidden="false" customHeight="true" outlineLevel="0" collapsed="false">
      <c r="A20" s="130"/>
      <c r="B20" s="130"/>
      <c r="C20" s="130"/>
      <c r="D20" s="130"/>
      <c r="E20" s="130"/>
      <c r="F20" s="130"/>
      <c r="G20" s="130"/>
      <c r="H20" s="130"/>
    </row>
    <row r="21" customFormat="false" ht="15" hidden="false" customHeight="true" outlineLevel="0" collapsed="false">
      <c r="A21" s="130"/>
      <c r="B21" s="130"/>
      <c r="C21" s="130"/>
      <c r="D21" s="130"/>
      <c r="E21" s="130"/>
      <c r="F21" s="130"/>
      <c r="G21" s="130"/>
      <c r="H21" s="130"/>
    </row>
    <row r="22" customFormat="false" ht="15" hidden="false" customHeight="true" outlineLevel="0" collapsed="false">
      <c r="A22" s="130"/>
      <c r="B22" s="130"/>
      <c r="C22" s="130"/>
      <c r="D22" s="130"/>
      <c r="E22" s="130"/>
      <c r="F22" s="130"/>
      <c r="G22" s="130"/>
      <c r="H22" s="130"/>
    </row>
    <row r="23" customFormat="false" ht="15" hidden="false" customHeight="true" outlineLevel="0" collapsed="false">
      <c r="A23" s="130"/>
      <c r="B23" s="130"/>
      <c r="C23" s="130"/>
      <c r="D23" s="130"/>
      <c r="E23" s="130"/>
      <c r="F23" s="130"/>
      <c r="G23" s="130"/>
      <c r="H23" s="130"/>
    </row>
    <row r="24" customFormat="false" ht="15" hidden="false" customHeight="true" outlineLevel="0" collapsed="false">
      <c r="A24" s="130"/>
      <c r="B24" s="130"/>
      <c r="C24" s="130"/>
      <c r="D24" s="130"/>
      <c r="E24" s="130"/>
      <c r="F24" s="130"/>
      <c r="G24" s="130"/>
      <c r="H24" s="130"/>
    </row>
    <row r="25" customFormat="false" ht="15" hidden="false" customHeight="true" outlineLevel="0" collapsed="false">
      <c r="A25" s="130"/>
      <c r="B25" s="130"/>
      <c r="C25" s="130"/>
      <c r="D25" s="130"/>
      <c r="E25" s="130"/>
      <c r="F25" s="130"/>
      <c r="G25" s="130"/>
      <c r="H25" s="130"/>
    </row>
    <row r="26" customFormat="false" ht="15" hidden="false" customHeight="true" outlineLevel="0" collapsed="false">
      <c r="A26" s="130"/>
      <c r="B26" s="130"/>
      <c r="C26" s="130"/>
      <c r="D26" s="130"/>
      <c r="E26" s="130"/>
      <c r="F26" s="130"/>
      <c r="G26" s="130"/>
      <c r="H26" s="130"/>
    </row>
    <row r="27" customFormat="false" ht="15" hidden="false" customHeight="true" outlineLevel="0" collapsed="false">
      <c r="A27" s="130"/>
      <c r="B27" s="130"/>
      <c r="C27" s="130"/>
      <c r="D27" s="130"/>
      <c r="E27" s="130"/>
      <c r="F27" s="130"/>
      <c r="G27" s="130"/>
      <c r="H27" s="130"/>
    </row>
    <row r="28" customFormat="false" ht="15" hidden="false" customHeight="true" outlineLevel="0" collapsed="false">
      <c r="A28" s="130"/>
      <c r="B28" s="130"/>
      <c r="C28" s="130"/>
      <c r="D28" s="130"/>
      <c r="E28" s="130"/>
      <c r="F28" s="130"/>
      <c r="G28" s="130"/>
      <c r="H28" s="130"/>
    </row>
    <row r="29" customFormat="false" ht="15" hidden="false" customHeight="true" outlineLevel="0" collapsed="false">
      <c r="A29" s="130"/>
      <c r="B29" s="130"/>
      <c r="C29" s="130"/>
      <c r="D29" s="130"/>
      <c r="E29" s="130"/>
      <c r="F29" s="130"/>
      <c r="G29" s="130"/>
      <c r="H29" s="130"/>
    </row>
    <row r="30" customFormat="false" ht="15" hidden="false" customHeight="true" outlineLevel="0" collapsed="false">
      <c r="A30" s="130"/>
      <c r="B30" s="130"/>
      <c r="C30" s="130"/>
      <c r="D30" s="130"/>
      <c r="E30" s="130"/>
      <c r="F30" s="130"/>
      <c r="G30" s="130"/>
      <c r="H30" s="130"/>
    </row>
    <row r="31" customFormat="false" ht="15" hidden="false" customHeight="true" outlineLevel="0" collapsed="false">
      <c r="A31" s="130"/>
      <c r="B31" s="130"/>
      <c r="C31" s="130"/>
      <c r="D31" s="130"/>
      <c r="E31" s="130"/>
      <c r="F31" s="130"/>
      <c r="G31" s="130"/>
      <c r="H31" s="130"/>
    </row>
    <row r="32" customFormat="false" ht="15" hidden="false" customHeight="true" outlineLevel="0" collapsed="false">
      <c r="A32" s="130"/>
      <c r="B32" s="130"/>
      <c r="C32" s="130"/>
      <c r="D32" s="130"/>
      <c r="E32" s="130"/>
      <c r="F32" s="130"/>
      <c r="G32" s="130"/>
      <c r="H32" s="130"/>
    </row>
    <row r="33" customFormat="false" ht="15" hidden="false" customHeight="true" outlineLevel="0" collapsed="false">
      <c r="A33" s="130"/>
      <c r="B33" s="130"/>
      <c r="C33" s="130"/>
      <c r="D33" s="130"/>
      <c r="E33" s="130"/>
      <c r="F33" s="130"/>
      <c r="G33" s="130"/>
      <c r="H33" s="130"/>
    </row>
    <row r="34" customFormat="false" ht="15" hidden="false" customHeight="true" outlineLevel="0" collapsed="false">
      <c r="A34" s="130"/>
      <c r="B34" s="130"/>
      <c r="C34" s="130"/>
      <c r="D34" s="130"/>
      <c r="E34" s="130"/>
      <c r="F34" s="130"/>
      <c r="G34" s="130"/>
      <c r="H34" s="130"/>
    </row>
    <row r="35" customFormat="false" ht="15" hidden="false" customHeight="true" outlineLevel="0" collapsed="false">
      <c r="A35" s="130"/>
      <c r="B35" s="130"/>
      <c r="C35" s="130"/>
      <c r="D35" s="130"/>
      <c r="E35" s="130"/>
      <c r="F35" s="130"/>
      <c r="G35" s="130"/>
      <c r="H35" s="130"/>
    </row>
    <row r="36" customFormat="false" ht="15" hidden="false" customHeight="true" outlineLevel="0" collapsed="false">
      <c r="A36" s="130"/>
      <c r="B36" s="130"/>
      <c r="C36" s="130"/>
      <c r="D36" s="130"/>
      <c r="E36" s="130"/>
      <c r="F36" s="130"/>
      <c r="G36" s="130"/>
      <c r="H36" s="130"/>
    </row>
    <row r="37" customFormat="false" ht="15" hidden="false" customHeight="true" outlineLevel="0" collapsed="false">
      <c r="A37" s="130"/>
      <c r="B37" s="130"/>
      <c r="C37" s="130"/>
      <c r="D37" s="130"/>
      <c r="E37" s="130"/>
      <c r="F37" s="130"/>
      <c r="G37" s="130"/>
      <c r="H37" s="130"/>
    </row>
    <row r="38" customFormat="false" ht="15" hidden="false" customHeight="true" outlineLevel="0" collapsed="false">
      <c r="A38" s="130"/>
      <c r="B38" s="130"/>
      <c r="C38" s="130"/>
      <c r="D38" s="130"/>
      <c r="E38" s="130"/>
      <c r="F38" s="130"/>
      <c r="G38" s="130"/>
      <c r="H38" s="130"/>
    </row>
    <row r="39" customFormat="false" ht="15" hidden="false" customHeight="true" outlineLevel="0" collapsed="false">
      <c r="A39" s="130"/>
      <c r="B39" s="130"/>
      <c r="C39" s="130"/>
      <c r="D39" s="130"/>
      <c r="E39" s="130"/>
      <c r="F39" s="130"/>
      <c r="G39" s="130"/>
      <c r="H39" s="130"/>
    </row>
    <row r="40" customFormat="false" ht="15" hidden="false" customHeight="true" outlineLevel="0" collapsed="false">
      <c r="A40" s="130"/>
      <c r="B40" s="130"/>
      <c r="C40" s="130"/>
      <c r="D40" s="130"/>
      <c r="E40" s="130"/>
      <c r="F40" s="130"/>
      <c r="G40" s="130"/>
      <c r="H40" s="130"/>
    </row>
    <row r="41" customFormat="false" ht="15" hidden="false" customHeight="true" outlineLevel="0" collapsed="false">
      <c r="A41" s="130"/>
      <c r="B41" s="130"/>
      <c r="C41" s="130"/>
      <c r="D41" s="130"/>
      <c r="E41" s="130"/>
      <c r="F41" s="130"/>
      <c r="G41" s="130"/>
      <c r="H41" s="130"/>
    </row>
    <row r="42" customFormat="false" ht="15" hidden="false" customHeight="true" outlineLevel="0" collapsed="false">
      <c r="A42" s="130"/>
      <c r="B42" s="130"/>
      <c r="C42" s="130"/>
      <c r="D42" s="130"/>
      <c r="E42" s="130"/>
      <c r="F42" s="130"/>
      <c r="G42" s="130"/>
      <c r="H42" s="130"/>
    </row>
    <row r="43" customFormat="false" ht="15" hidden="false" customHeight="true" outlineLevel="0" collapsed="false">
      <c r="A43" s="130"/>
      <c r="B43" s="130"/>
      <c r="C43" s="130"/>
      <c r="D43" s="130"/>
      <c r="E43" s="130"/>
      <c r="F43" s="130"/>
      <c r="G43" s="130"/>
      <c r="H43" s="130"/>
    </row>
    <row r="44" customFormat="false" ht="15" hidden="false" customHeight="true" outlineLevel="0" collapsed="false">
      <c r="A44" s="130"/>
      <c r="B44" s="130"/>
      <c r="C44" s="130"/>
      <c r="D44" s="130"/>
      <c r="E44" s="130"/>
      <c r="F44" s="130"/>
      <c r="G44" s="130"/>
      <c r="H44" s="130"/>
    </row>
    <row r="45" customFormat="false" ht="15" hidden="false" customHeight="true" outlineLevel="0" collapsed="false">
      <c r="A45" s="130"/>
      <c r="B45" s="130"/>
      <c r="C45" s="130"/>
      <c r="D45" s="130"/>
      <c r="E45" s="130"/>
      <c r="F45" s="130"/>
      <c r="G45" s="130"/>
      <c r="H45" s="130"/>
    </row>
    <row r="46" customFormat="false" ht="15" hidden="false" customHeight="true" outlineLevel="0" collapsed="false">
      <c r="A46" s="130"/>
      <c r="B46" s="130"/>
      <c r="C46" s="130"/>
      <c r="D46" s="130"/>
      <c r="E46" s="130"/>
      <c r="F46" s="130"/>
      <c r="G46" s="130"/>
      <c r="H46" s="130"/>
    </row>
    <row r="47" customFormat="false" ht="15" hidden="false" customHeight="true" outlineLevel="0" collapsed="false">
      <c r="A47" s="130"/>
      <c r="B47" s="130"/>
      <c r="C47" s="130"/>
      <c r="D47" s="130"/>
      <c r="E47" s="130"/>
      <c r="F47" s="130"/>
      <c r="G47" s="130"/>
      <c r="H47" s="130"/>
    </row>
    <row r="48" customFormat="false" ht="15" hidden="false" customHeight="true" outlineLevel="0" collapsed="false">
      <c r="A48" s="130"/>
      <c r="B48" s="130"/>
      <c r="C48" s="130"/>
      <c r="D48" s="130"/>
      <c r="E48" s="130"/>
      <c r="F48" s="130"/>
      <c r="G48" s="130"/>
      <c r="H48" s="130"/>
    </row>
    <row r="49" customFormat="false" ht="15" hidden="false" customHeight="true" outlineLevel="0" collapsed="false">
      <c r="A49" s="130"/>
      <c r="B49" s="130"/>
      <c r="C49" s="130"/>
      <c r="D49" s="130"/>
      <c r="E49" s="130"/>
      <c r="F49" s="130"/>
      <c r="G49" s="130"/>
      <c r="H49" s="130"/>
    </row>
    <row r="50" customFormat="false" ht="15" hidden="false" customHeight="true" outlineLevel="0" collapsed="false">
      <c r="A50" s="130"/>
      <c r="B50" s="130"/>
      <c r="C50" s="130"/>
      <c r="D50" s="130"/>
      <c r="E50" s="130"/>
      <c r="F50" s="130"/>
      <c r="G50" s="130"/>
      <c r="H50" s="130"/>
    </row>
    <row r="51" customFormat="false" ht="15" hidden="false" customHeight="true" outlineLevel="0" collapsed="false">
      <c r="A51" s="130"/>
      <c r="B51" s="130"/>
      <c r="C51" s="130"/>
      <c r="D51" s="130"/>
      <c r="E51" s="130"/>
      <c r="F51" s="130"/>
      <c r="G51" s="130"/>
      <c r="H51" s="130"/>
    </row>
    <row r="52" customFormat="false" ht="15" hidden="false" customHeight="true" outlineLevel="0" collapsed="false">
      <c r="A52" s="130"/>
      <c r="B52" s="130"/>
      <c r="C52" s="130"/>
      <c r="D52" s="130"/>
      <c r="E52" s="130"/>
      <c r="F52" s="130"/>
      <c r="G52" s="130"/>
      <c r="H52" s="130"/>
    </row>
    <row r="53" customFormat="false" ht="15" hidden="false" customHeight="true" outlineLevel="0" collapsed="false">
      <c r="A53" s="130"/>
      <c r="B53" s="130"/>
      <c r="C53" s="130"/>
      <c r="D53" s="130"/>
      <c r="E53" s="130"/>
      <c r="F53" s="130"/>
      <c r="G53" s="130"/>
      <c r="H53" s="130"/>
    </row>
    <row r="54" customFormat="false" ht="15" hidden="false" customHeight="true" outlineLevel="0" collapsed="false">
      <c r="A54" s="130"/>
      <c r="B54" s="130"/>
      <c r="C54" s="130"/>
      <c r="D54" s="130"/>
      <c r="E54" s="130"/>
      <c r="F54" s="130"/>
      <c r="G54" s="130"/>
      <c r="H54" s="130"/>
    </row>
    <row r="55" customFormat="false" ht="15" hidden="false" customHeight="true" outlineLevel="0" collapsed="false">
      <c r="A55" s="130"/>
      <c r="B55" s="130"/>
      <c r="C55" s="130"/>
      <c r="D55" s="130"/>
      <c r="E55" s="130"/>
      <c r="F55" s="130"/>
      <c r="G55" s="130"/>
      <c r="H55" s="130"/>
    </row>
    <row r="56" customFormat="false" ht="15" hidden="false" customHeight="true" outlineLevel="0" collapsed="false">
      <c r="A56" s="130"/>
      <c r="B56" s="130"/>
      <c r="C56" s="130"/>
      <c r="D56" s="130"/>
      <c r="E56" s="130"/>
      <c r="F56" s="130"/>
      <c r="G56" s="130"/>
      <c r="H56" s="130"/>
    </row>
    <row r="57" customFormat="false" ht="15" hidden="false" customHeight="true" outlineLevel="0" collapsed="false">
      <c r="A57" s="130"/>
      <c r="B57" s="130"/>
      <c r="C57" s="130"/>
      <c r="D57" s="130"/>
      <c r="E57" s="130"/>
      <c r="F57" s="130"/>
      <c r="G57" s="130"/>
      <c r="H57" s="130"/>
    </row>
    <row r="58" customFormat="false" ht="15" hidden="false" customHeight="true" outlineLevel="0" collapsed="false">
      <c r="A58" s="130"/>
      <c r="B58" s="130"/>
      <c r="C58" s="130"/>
      <c r="D58" s="130"/>
      <c r="E58" s="130"/>
      <c r="F58" s="130"/>
      <c r="G58" s="130"/>
      <c r="H58" s="130"/>
    </row>
    <row r="59" customFormat="false" ht="15" hidden="false" customHeight="true" outlineLevel="0" collapsed="false">
      <c r="A59" s="130"/>
      <c r="B59" s="130"/>
      <c r="C59" s="130"/>
      <c r="D59" s="130"/>
      <c r="E59" s="130"/>
      <c r="F59" s="130"/>
      <c r="G59" s="130"/>
      <c r="H59" s="130"/>
    </row>
    <row r="60" customFormat="false" ht="15" hidden="false" customHeight="true" outlineLevel="0" collapsed="false">
      <c r="A60" s="130"/>
      <c r="B60" s="130"/>
      <c r="C60" s="130"/>
      <c r="D60" s="130"/>
      <c r="E60" s="130"/>
      <c r="F60" s="130"/>
      <c r="G60" s="130"/>
      <c r="H60" s="130"/>
    </row>
    <row r="61" customFormat="false" ht="15.75" hidden="false" customHeight="true" outlineLevel="0" collapsed="false">
      <c r="A61" s="12"/>
      <c r="B61" s="12"/>
      <c r="C61" s="12"/>
      <c r="D61" s="12"/>
      <c r="E61" s="12"/>
      <c r="F61" s="12"/>
      <c r="G61" s="12"/>
      <c r="H61" s="12"/>
    </row>
    <row r="62" customFormat="false" ht="15.75" hidden="false" customHeight="true" outlineLevel="0" collapsed="false">
      <c r="A62" s="12"/>
      <c r="B62" s="12"/>
      <c r="C62" s="12"/>
      <c r="D62" s="12"/>
      <c r="E62" s="12"/>
      <c r="F62" s="12"/>
      <c r="G62" s="12"/>
      <c r="H62" s="12"/>
    </row>
    <row r="63" customFormat="false" ht="15.75" hidden="false" customHeight="true" outlineLevel="0" collapsed="false">
      <c r="A63" s="12"/>
      <c r="B63" s="12"/>
      <c r="C63" s="12"/>
      <c r="D63" s="12"/>
      <c r="E63" s="12"/>
      <c r="F63" s="12"/>
      <c r="G63" s="12"/>
      <c r="H63" s="12"/>
    </row>
    <row r="64" customFormat="false" ht="15.75" hidden="false" customHeight="true" outlineLevel="0" collapsed="false">
      <c r="A64" s="12"/>
      <c r="B64" s="12"/>
      <c r="C64" s="12"/>
      <c r="D64" s="12"/>
      <c r="E64" s="12"/>
      <c r="F64" s="12"/>
      <c r="G64" s="12"/>
      <c r="H64" s="12"/>
    </row>
    <row r="65" customFormat="false" ht="15.75" hidden="false" customHeight="true" outlineLevel="0" collapsed="false">
      <c r="A65" s="12"/>
      <c r="B65" s="12"/>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mergeCells count="1">
    <mergeCell ref="E1:H1"/>
  </mergeCells>
  <printOptions headings="false" gridLines="false" gridLinesSet="true" horizontalCentered="true" verticalCentered="false"/>
  <pageMargins left="0.3" right="0.3" top="0.35" bottom="0.3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sheetPr filterMode="false">
    <tabColor rgb="FFA6A6A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6" min="3" style="1" width="10"/>
    <col collapsed="false" customWidth="true" hidden="false" outlineLevel="0" max="26" min="7" style="1" width="14"/>
  </cols>
  <sheetData>
    <row r="1" customFormat="false" ht="21" hidden="false" customHeight="true" outlineLevel="0" collapsed="false">
      <c r="A1" s="134" t="s">
        <v>365</v>
      </c>
      <c r="B1" s="135"/>
      <c r="C1" s="136"/>
      <c r="D1" s="12"/>
      <c r="E1" s="12"/>
      <c r="F1" s="12"/>
      <c r="G1" s="12"/>
      <c r="H1" s="12"/>
      <c r="I1" s="12"/>
      <c r="J1" s="12"/>
      <c r="K1" s="12"/>
      <c r="L1" s="12"/>
      <c r="M1" s="12"/>
      <c r="N1" s="12"/>
      <c r="O1" s="12"/>
      <c r="P1" s="12"/>
      <c r="Q1" s="12"/>
      <c r="R1" s="12"/>
      <c r="S1" s="12"/>
      <c r="T1" s="12"/>
      <c r="U1" s="12"/>
      <c r="V1" s="12"/>
      <c r="W1" s="12"/>
      <c r="X1" s="12"/>
      <c r="Y1" s="12"/>
      <c r="Z1" s="12"/>
    </row>
    <row r="2" customFormat="false" ht="21" hidden="false" customHeight="true" outlineLevel="0" collapsed="false">
      <c r="A2" s="137"/>
      <c r="B2" s="137"/>
      <c r="C2" s="12"/>
      <c r="D2" s="12"/>
      <c r="E2" s="12"/>
      <c r="F2" s="12"/>
      <c r="G2" s="12"/>
      <c r="H2" s="12"/>
      <c r="I2" s="12"/>
      <c r="J2" s="12"/>
      <c r="K2" s="12"/>
      <c r="L2" s="12"/>
      <c r="M2" s="12"/>
      <c r="N2" s="12"/>
      <c r="O2" s="12"/>
      <c r="P2" s="12"/>
      <c r="Q2" s="12"/>
      <c r="R2" s="12"/>
      <c r="S2" s="12"/>
      <c r="T2" s="12"/>
      <c r="U2" s="12"/>
      <c r="V2" s="12"/>
      <c r="W2" s="12"/>
      <c r="X2" s="12"/>
      <c r="Y2" s="12"/>
      <c r="Z2" s="12"/>
    </row>
    <row r="3" customFormat="false" ht="21" hidden="false" customHeight="true" outlineLevel="0" collapsed="false">
      <c r="A3" s="138" t="s">
        <v>366</v>
      </c>
      <c r="B3" s="138" t="s">
        <v>367</v>
      </c>
      <c r="C3" s="12"/>
      <c r="D3" s="12"/>
      <c r="E3" s="12"/>
      <c r="F3" s="12"/>
      <c r="G3" s="12"/>
      <c r="H3" s="12"/>
      <c r="I3" s="12"/>
      <c r="J3" s="12"/>
      <c r="K3" s="12"/>
      <c r="L3" s="12"/>
      <c r="M3" s="12"/>
      <c r="N3" s="12"/>
      <c r="O3" s="12"/>
      <c r="P3" s="12"/>
      <c r="Q3" s="12"/>
      <c r="R3" s="12"/>
      <c r="S3" s="12"/>
      <c r="T3" s="12"/>
      <c r="U3" s="12"/>
      <c r="V3" s="12"/>
      <c r="W3" s="12"/>
      <c r="X3" s="12"/>
      <c r="Y3" s="12"/>
      <c r="Z3" s="12"/>
    </row>
    <row r="4" customFormat="false" ht="21" hidden="false" customHeight="true" outlineLevel="0" collapsed="false">
      <c r="A4" s="139"/>
      <c r="B4" s="139"/>
      <c r="C4" s="12"/>
      <c r="D4" s="12"/>
      <c r="E4" s="12"/>
      <c r="F4" s="12"/>
      <c r="G4" s="12"/>
      <c r="H4" s="12"/>
      <c r="I4" s="12"/>
      <c r="J4" s="12"/>
      <c r="K4" s="12"/>
      <c r="L4" s="12"/>
      <c r="M4" s="12"/>
      <c r="N4" s="12"/>
      <c r="O4" s="12"/>
      <c r="P4" s="12"/>
      <c r="Q4" s="12"/>
      <c r="R4" s="12"/>
      <c r="S4" s="12"/>
      <c r="T4" s="12"/>
      <c r="U4" s="12"/>
      <c r="V4" s="12"/>
      <c r="W4" s="12"/>
      <c r="X4" s="12"/>
      <c r="Y4" s="12"/>
      <c r="Z4" s="12"/>
    </row>
    <row r="5" customFormat="false" ht="21" hidden="false" customHeight="true" outlineLevel="0" collapsed="false">
      <c r="A5" s="138" t="s">
        <v>368</v>
      </c>
      <c r="B5" s="139"/>
      <c r="C5" s="12"/>
      <c r="D5" s="12"/>
      <c r="E5" s="12"/>
      <c r="F5" s="12"/>
      <c r="G5" s="12"/>
      <c r="H5" s="12"/>
      <c r="I5" s="12"/>
      <c r="J5" s="12"/>
      <c r="K5" s="12"/>
      <c r="L5" s="12"/>
      <c r="M5" s="12"/>
      <c r="N5" s="12"/>
      <c r="O5" s="12"/>
      <c r="P5" s="12"/>
      <c r="Q5" s="12"/>
      <c r="R5" s="12"/>
      <c r="S5" s="12"/>
      <c r="T5" s="12"/>
      <c r="U5" s="12"/>
      <c r="V5" s="12"/>
      <c r="W5" s="12"/>
      <c r="X5" s="12"/>
      <c r="Y5" s="12"/>
      <c r="Z5" s="12"/>
    </row>
    <row r="6" customFormat="false" ht="21" hidden="false" customHeight="true" outlineLevel="0" collapsed="false">
      <c r="A6" s="138" t="s">
        <v>369</v>
      </c>
      <c r="B6" s="138" t="s">
        <v>370</v>
      </c>
      <c r="C6" s="12"/>
      <c r="D6" s="12"/>
      <c r="E6" s="12"/>
      <c r="F6" s="12"/>
      <c r="G6" s="12"/>
      <c r="H6" s="12"/>
      <c r="I6" s="12"/>
      <c r="J6" s="12"/>
      <c r="K6" s="12"/>
      <c r="L6" s="12"/>
      <c r="M6" s="12"/>
      <c r="N6" s="12"/>
      <c r="O6" s="12"/>
      <c r="P6" s="12"/>
      <c r="Q6" s="12"/>
      <c r="R6" s="12"/>
      <c r="S6" s="12"/>
      <c r="T6" s="12"/>
      <c r="U6" s="12"/>
      <c r="V6" s="12"/>
      <c r="W6" s="12"/>
      <c r="X6" s="12"/>
      <c r="Y6" s="12"/>
      <c r="Z6" s="12"/>
    </row>
    <row r="7" customFormat="false" ht="21" hidden="false" customHeight="true" outlineLevel="0" collapsed="false">
      <c r="A7" s="138" t="s">
        <v>371</v>
      </c>
      <c r="B7" s="138" t="s">
        <v>372</v>
      </c>
      <c r="C7" s="12"/>
      <c r="D7" s="12"/>
      <c r="E7" s="12"/>
      <c r="F7" s="12"/>
      <c r="G7" s="12"/>
      <c r="H7" s="12"/>
      <c r="I7" s="12"/>
      <c r="J7" s="12"/>
      <c r="K7" s="12"/>
      <c r="L7" s="12"/>
      <c r="M7" s="12"/>
      <c r="N7" s="12"/>
      <c r="O7" s="12"/>
      <c r="P7" s="12"/>
      <c r="Q7" s="12"/>
      <c r="R7" s="12"/>
      <c r="S7" s="12"/>
      <c r="T7" s="12"/>
      <c r="U7" s="12"/>
      <c r="V7" s="12"/>
      <c r="W7" s="12"/>
      <c r="X7" s="12"/>
      <c r="Y7" s="12"/>
      <c r="Z7" s="12"/>
    </row>
    <row r="8" customFormat="false" ht="21" hidden="false" customHeight="true" outlineLevel="0" collapsed="false">
      <c r="A8" s="138" t="s">
        <v>373</v>
      </c>
      <c r="B8" s="138" t="s">
        <v>374</v>
      </c>
      <c r="C8" s="12"/>
      <c r="D8" s="12"/>
      <c r="E8" s="12"/>
      <c r="F8" s="12"/>
      <c r="G8" s="12"/>
      <c r="H8" s="12"/>
      <c r="I8" s="12"/>
      <c r="J8" s="12"/>
      <c r="K8" s="12"/>
      <c r="L8" s="12"/>
      <c r="M8" s="12"/>
      <c r="N8" s="12"/>
      <c r="O8" s="12"/>
      <c r="P8" s="12"/>
      <c r="Q8" s="12"/>
      <c r="R8" s="12"/>
      <c r="S8" s="12"/>
      <c r="T8" s="12"/>
      <c r="U8" s="12"/>
      <c r="V8" s="12"/>
      <c r="W8" s="12"/>
      <c r="X8" s="12"/>
      <c r="Y8" s="12"/>
      <c r="Z8" s="12"/>
    </row>
    <row r="9" customFormat="false" ht="21" hidden="false" customHeight="true" outlineLevel="0" collapsed="false">
      <c r="A9" s="138" t="s">
        <v>375</v>
      </c>
      <c r="B9" s="138" t="s">
        <v>376</v>
      </c>
      <c r="C9" s="12"/>
      <c r="D9" s="12"/>
      <c r="E9" s="12"/>
      <c r="F9" s="12"/>
      <c r="G9" s="12"/>
      <c r="H9" s="12"/>
      <c r="I9" s="12"/>
      <c r="J9" s="12"/>
      <c r="K9" s="12"/>
      <c r="L9" s="12"/>
      <c r="M9" s="12"/>
      <c r="N9" s="12"/>
      <c r="O9" s="12"/>
      <c r="P9" s="12"/>
      <c r="Q9" s="12"/>
      <c r="R9" s="12"/>
      <c r="S9" s="12"/>
      <c r="T9" s="12"/>
      <c r="U9" s="12"/>
      <c r="V9" s="12"/>
      <c r="W9" s="12"/>
      <c r="X9" s="12"/>
      <c r="Y9" s="12"/>
      <c r="Z9" s="12"/>
    </row>
    <row r="10" customFormat="false" ht="21" hidden="false" customHeight="true" outlineLevel="0" collapsed="false">
      <c r="A10" s="138" t="s">
        <v>377</v>
      </c>
      <c r="B10" s="138" t="s">
        <v>378</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ustomFormat="false" ht="21" hidden="false" customHeight="true" outlineLevel="0" collapsed="false">
      <c r="A11" s="139"/>
      <c r="B11" s="139"/>
      <c r="C11" s="12"/>
      <c r="D11" s="12"/>
      <c r="E11" s="12"/>
      <c r="F11" s="12"/>
      <c r="G11" s="12"/>
      <c r="H11" s="12"/>
      <c r="I11" s="12"/>
      <c r="J11" s="12"/>
      <c r="K11" s="12"/>
      <c r="L11" s="12"/>
      <c r="M11" s="12"/>
      <c r="N11" s="12"/>
      <c r="O11" s="12"/>
      <c r="P11" s="12"/>
      <c r="Q11" s="12"/>
      <c r="R11" s="12"/>
      <c r="S11" s="12"/>
      <c r="T11" s="12"/>
      <c r="U11" s="12"/>
      <c r="V11" s="12"/>
      <c r="W11" s="12"/>
      <c r="X11" s="12"/>
      <c r="Y11" s="12"/>
      <c r="Z11" s="12"/>
    </row>
    <row r="12" customFormat="false" ht="21" hidden="false" customHeight="true" outlineLevel="0" collapsed="false">
      <c r="A12" s="138" t="s">
        <v>379</v>
      </c>
      <c r="B12" s="139"/>
      <c r="C12" s="12"/>
      <c r="D12" s="12"/>
      <c r="E12" s="12"/>
      <c r="F12" s="12"/>
      <c r="G12" s="12"/>
      <c r="H12" s="12"/>
      <c r="I12" s="12"/>
      <c r="J12" s="12"/>
      <c r="K12" s="12"/>
      <c r="L12" s="12"/>
      <c r="M12" s="12"/>
      <c r="N12" s="12"/>
      <c r="O12" s="12"/>
      <c r="P12" s="12"/>
      <c r="Q12" s="12"/>
      <c r="R12" s="12"/>
      <c r="S12" s="12"/>
      <c r="T12" s="12"/>
      <c r="U12" s="12"/>
      <c r="V12" s="12"/>
      <c r="W12" s="12"/>
      <c r="X12" s="12"/>
      <c r="Y12" s="12"/>
      <c r="Z12" s="12"/>
    </row>
    <row r="13" customFormat="false" ht="21" hidden="false" customHeight="true" outlineLevel="0" collapsed="false">
      <c r="A13" s="138" t="s">
        <v>380</v>
      </c>
      <c r="B13" s="138" t="s">
        <v>381</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customFormat="false" ht="21" hidden="false" customHeight="true" outlineLevel="0" collapsed="false">
      <c r="A14" s="138" t="s">
        <v>382</v>
      </c>
      <c r="B14" s="138" t="s">
        <v>383</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21" hidden="false" customHeight="true" outlineLevel="0" collapsed="false">
      <c r="A15" s="138" t="s">
        <v>384</v>
      </c>
      <c r="B15" s="138" t="s">
        <v>385</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21" hidden="false" customHeight="true" outlineLevel="0" collapsed="false">
      <c r="A16" s="138" t="s">
        <v>386</v>
      </c>
      <c r="B16" s="138" t="s">
        <v>387</v>
      </c>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21" hidden="false" customHeight="true" outlineLevel="0" collapsed="false">
      <c r="A17" s="138" t="s">
        <v>388</v>
      </c>
      <c r="B17" s="138" t="s">
        <v>389</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21" hidden="false" customHeight="true" outlineLevel="0" collapsed="false">
      <c r="A18" s="139"/>
      <c r="B18" s="139"/>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21" hidden="false" customHeight="true" outlineLevel="0" collapsed="false">
      <c r="A19" s="138" t="s">
        <v>390</v>
      </c>
      <c r="B19" s="139"/>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21" hidden="false" customHeight="true" outlineLevel="0" collapsed="false">
      <c r="A20" s="138" t="s">
        <v>391</v>
      </c>
      <c r="B20" s="138" t="s">
        <v>392</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21" hidden="false" customHeight="true" outlineLevel="0" collapsed="false">
      <c r="A21" s="138" t="s">
        <v>393</v>
      </c>
      <c r="B21" s="138" t="s">
        <v>394</v>
      </c>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21" hidden="false" customHeight="true" outlineLevel="0" collapsed="false">
      <c r="A22" s="138" t="s">
        <v>395</v>
      </c>
      <c r="B22" s="138" t="s">
        <v>396</v>
      </c>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21" hidden="false" customHeight="true" outlineLevel="0" collapsed="false">
      <c r="A23" s="138" t="s">
        <v>397</v>
      </c>
      <c r="B23" s="138" t="s">
        <v>398</v>
      </c>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21" hidden="false" customHeight="true" outlineLevel="0" collapsed="false">
      <c r="A24" s="138" t="s">
        <v>399</v>
      </c>
      <c r="B24" s="138" t="s">
        <v>400</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21" hidden="false" customHeight="true" outlineLevel="0" collapsed="false">
      <c r="A25" s="139"/>
      <c r="B25" s="139"/>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21" hidden="false" customHeight="true" outlineLevel="0" collapsed="false">
      <c r="A26" s="138" t="s">
        <v>401</v>
      </c>
      <c r="B26" s="139"/>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21" hidden="false" customHeight="true" outlineLevel="0" collapsed="false">
      <c r="A27" s="138" t="s">
        <v>402</v>
      </c>
      <c r="B27" s="138" t="s">
        <v>403</v>
      </c>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21" hidden="false" customHeight="true" outlineLevel="0" collapsed="false">
      <c r="A28" s="138" t="s">
        <v>404</v>
      </c>
      <c r="B28" s="138" t="s">
        <v>405</v>
      </c>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21" hidden="false" customHeight="true" outlineLevel="0" collapsed="false">
      <c r="A29" s="138" t="s">
        <v>406</v>
      </c>
      <c r="B29" s="138" t="s">
        <v>407</v>
      </c>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21" hidden="false" customHeight="true" outlineLevel="0" collapsed="false">
      <c r="A30" s="139"/>
      <c r="B30" s="139"/>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21" hidden="false" customHeight="true" outlineLevel="0" collapsed="false">
      <c r="A31" s="138" t="s">
        <v>408</v>
      </c>
      <c r="B31" s="139"/>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21" hidden="false" customHeight="true" outlineLevel="0" collapsed="false">
      <c r="A32" s="138" t="s">
        <v>409</v>
      </c>
      <c r="B32" s="138" t="s">
        <v>410</v>
      </c>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21" hidden="false" customHeight="true" outlineLevel="0" collapsed="false">
      <c r="A33" s="138" t="s">
        <v>411</v>
      </c>
      <c r="B33" s="138" t="s">
        <v>412</v>
      </c>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21" hidden="false" customHeight="true" outlineLevel="0" collapsed="false">
      <c r="A34" s="138" t="s">
        <v>413</v>
      </c>
      <c r="B34" s="138" t="s">
        <v>414</v>
      </c>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21" hidden="false" customHeight="true" outlineLevel="0" collapsed="false">
      <c r="A35" s="138" t="s">
        <v>415</v>
      </c>
      <c r="B35" s="138" t="s">
        <v>416</v>
      </c>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21" hidden="false" customHeight="true" outlineLevel="0" collapsed="false">
      <c r="A36" s="138" t="s">
        <v>417</v>
      </c>
      <c r="B36" s="138" t="s">
        <v>418</v>
      </c>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21" hidden="false" customHeight="true" outlineLevel="0" collapsed="false">
      <c r="A37" s="139"/>
      <c r="B37" s="139"/>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21" hidden="false" customHeight="true" outlineLevel="0" collapsed="false">
      <c r="A38" s="138" t="s">
        <v>419</v>
      </c>
      <c r="B38" s="139"/>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21" hidden="false" customHeight="true" outlineLevel="0" collapsed="false">
      <c r="A39" s="138" t="s">
        <v>420</v>
      </c>
      <c r="B39" s="138" t="s">
        <v>421</v>
      </c>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21" hidden="false" customHeight="true" outlineLevel="0" collapsed="false">
      <c r="A40" s="138" t="s">
        <v>422</v>
      </c>
      <c r="B40" s="138" t="s">
        <v>423</v>
      </c>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21" hidden="false" customHeight="true" outlineLevel="0" collapsed="false">
      <c r="A41" s="138" t="s">
        <v>424</v>
      </c>
      <c r="B41" s="138" t="s">
        <v>425</v>
      </c>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21" hidden="false" customHeight="true" outlineLevel="0" collapsed="false">
      <c r="A42" s="138" t="s">
        <v>426</v>
      </c>
      <c r="B42" s="138" t="s">
        <v>427</v>
      </c>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21" hidden="false" customHeight="true" outlineLevel="0" collapsed="false">
      <c r="A43" s="139"/>
      <c r="B43" s="139"/>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21" hidden="false" customHeight="true" outlineLevel="0" collapsed="false">
      <c r="A44" s="138" t="s">
        <v>428</v>
      </c>
      <c r="B44" s="139"/>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21" hidden="false" customHeight="true" outlineLevel="0" collapsed="false">
      <c r="A45" s="138" t="s">
        <v>429</v>
      </c>
      <c r="B45" s="138" t="s">
        <v>430</v>
      </c>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21" hidden="false" customHeight="true" outlineLevel="0" collapsed="false">
      <c r="A46" s="138" t="s">
        <v>431</v>
      </c>
      <c r="B46" s="138" t="s">
        <v>432</v>
      </c>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21" hidden="false" customHeight="true" outlineLevel="0" collapsed="false">
      <c r="A47" s="138" t="s">
        <v>433</v>
      </c>
      <c r="B47" s="138" t="s">
        <v>434</v>
      </c>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21" hidden="false" customHeight="true" outlineLevel="0" collapsed="false">
      <c r="A48" s="138" t="s">
        <v>435</v>
      </c>
      <c r="B48" s="138" t="s">
        <v>436</v>
      </c>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21" hidden="false" customHeight="true" outlineLevel="0" collapsed="false">
      <c r="A49" s="139"/>
      <c r="B49" s="139"/>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21" hidden="false" customHeight="true" outlineLevel="0" collapsed="false">
      <c r="A50" s="138" t="s">
        <v>437</v>
      </c>
      <c r="B50" s="139"/>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21" hidden="false" customHeight="true" outlineLevel="0" collapsed="false">
      <c r="A51" s="138" t="s">
        <v>438</v>
      </c>
      <c r="B51" s="138" t="s">
        <v>439</v>
      </c>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21" hidden="false" customHeight="true" outlineLevel="0" collapsed="false">
      <c r="A52" s="138" t="s">
        <v>440</v>
      </c>
      <c r="B52" s="138" t="s">
        <v>441</v>
      </c>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21" hidden="false" customHeight="true" outlineLevel="0" collapsed="false">
      <c r="A53" s="138" t="s">
        <v>442</v>
      </c>
      <c r="B53" s="138" t="s">
        <v>443</v>
      </c>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21" hidden="false" customHeight="true" outlineLevel="0" collapsed="false">
      <c r="A54" s="138" t="s">
        <v>444</v>
      </c>
      <c r="B54" s="138" t="s">
        <v>445</v>
      </c>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21" hidden="false" customHeight="true" outlineLevel="0" collapsed="false">
      <c r="A55" s="139"/>
      <c r="B55" s="139"/>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21" hidden="false" customHeight="true" outlineLevel="0" collapsed="false">
      <c r="A56" s="138" t="s">
        <v>446</v>
      </c>
      <c r="B56" s="139"/>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21" hidden="false" customHeight="true" outlineLevel="0" collapsed="false">
      <c r="A57" s="138" t="s">
        <v>447</v>
      </c>
      <c r="B57" s="138" t="s">
        <v>448</v>
      </c>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21" hidden="false" customHeight="true" outlineLevel="0" collapsed="false">
      <c r="A58" s="138" t="s">
        <v>449</v>
      </c>
      <c r="B58" s="138" t="s">
        <v>450</v>
      </c>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21" hidden="false" customHeight="true" outlineLevel="0" collapsed="false">
      <c r="A59" s="138" t="s">
        <v>451</v>
      </c>
      <c r="B59" s="138" t="s">
        <v>452</v>
      </c>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21" hidden="false" customHeight="true" outlineLevel="0" collapsed="false">
      <c r="A60" s="139"/>
      <c r="B60" s="139"/>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21" hidden="false" customHeight="true" outlineLevel="0" collapsed="false">
      <c r="A61" s="138" t="s">
        <v>453</v>
      </c>
      <c r="B61" s="139"/>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21" hidden="false" customHeight="true" outlineLevel="0" collapsed="false">
      <c r="A62" s="138" t="s">
        <v>454</v>
      </c>
      <c r="B62" s="138" t="s">
        <v>455</v>
      </c>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21" hidden="false" customHeight="true" outlineLevel="0" collapsed="false">
      <c r="A63" s="138" t="s">
        <v>456</v>
      </c>
      <c r="B63" s="138" t="s">
        <v>457</v>
      </c>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21" hidden="false" customHeight="true" outlineLevel="0" collapsed="false">
      <c r="A64" s="138" t="s">
        <v>458</v>
      </c>
      <c r="B64" s="138" t="s">
        <v>459</v>
      </c>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21" hidden="false" customHeight="true" outlineLevel="0" collapsed="false">
      <c r="A65" s="138" t="s">
        <v>460</v>
      </c>
      <c r="B65" s="138" t="s">
        <v>461</v>
      </c>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21" hidden="false" customHeight="true" outlineLevel="0" collapsed="false">
      <c r="A66" s="139"/>
      <c r="B66" s="139"/>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21" hidden="false" customHeight="true" outlineLevel="0" collapsed="false">
      <c r="A67" s="138" t="s">
        <v>462</v>
      </c>
      <c r="B67" s="139"/>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21" hidden="false" customHeight="true" outlineLevel="0" collapsed="false">
      <c r="A68" s="139"/>
      <c r="B68" s="139"/>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21" hidden="false" customHeight="true" outlineLevel="0" collapsed="false">
      <c r="A69" s="138" t="s">
        <v>463</v>
      </c>
      <c r="B69" s="138" t="s">
        <v>464</v>
      </c>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21" hidden="false" customHeight="true" outlineLevel="0" collapsed="false">
      <c r="A70" s="138" t="s">
        <v>465</v>
      </c>
      <c r="B70" s="138" t="s">
        <v>466</v>
      </c>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21" hidden="false" customHeight="true" outlineLevel="0" collapsed="false">
      <c r="A71" s="138" t="s">
        <v>467</v>
      </c>
      <c r="B71" s="138" t="s">
        <v>468</v>
      </c>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21" hidden="false" customHeight="true" outlineLevel="0" collapsed="false">
      <c r="A72" s="138" t="s">
        <v>469</v>
      </c>
      <c r="B72" s="138" t="s">
        <v>470</v>
      </c>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21" hidden="false" customHeight="true" outlineLevel="0" collapsed="false">
      <c r="A73" s="138" t="s">
        <v>471</v>
      </c>
      <c r="B73" s="138" t="s">
        <v>472</v>
      </c>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21" hidden="false" customHeight="true" outlineLevel="0" collapsed="false">
      <c r="A74" s="138" t="s">
        <v>473</v>
      </c>
      <c r="B74" s="138" t="s">
        <v>474</v>
      </c>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21" hidden="false" customHeight="true" outlineLevel="0" collapsed="false">
      <c r="A75" s="139"/>
      <c r="B75" s="139"/>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21" hidden="false" customHeight="true" outlineLevel="0" collapsed="false">
      <c r="A76" s="138" t="s">
        <v>475</v>
      </c>
      <c r="B76" s="139"/>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21" hidden="false" customHeight="true" outlineLevel="0" collapsed="false">
      <c r="A77" s="139"/>
      <c r="B77" s="139"/>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21" hidden="false" customHeight="true" outlineLevel="0" collapsed="false">
      <c r="A78" s="138" t="s">
        <v>476</v>
      </c>
      <c r="B78" s="138" t="s">
        <v>477</v>
      </c>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21" hidden="false" customHeight="true" outlineLevel="0" collapsed="false">
      <c r="A79" s="138" t="s">
        <v>478</v>
      </c>
      <c r="B79" s="138" t="s">
        <v>479</v>
      </c>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21" hidden="false" customHeight="true" outlineLevel="0" collapsed="false">
      <c r="A80" s="138" t="s">
        <v>480</v>
      </c>
      <c r="B80" s="138" t="s">
        <v>481</v>
      </c>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21" hidden="false" customHeight="true" outlineLevel="0" collapsed="false">
      <c r="A81" s="140" t="s">
        <v>482</v>
      </c>
      <c r="B81" s="140" t="s">
        <v>483</v>
      </c>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21" hidden="false" customHeight="true" outlineLevel="0" collapsed="false">
      <c r="A82" s="140" t="s">
        <v>484</v>
      </c>
      <c r="B82" s="140" t="s">
        <v>485</v>
      </c>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21" hidden="false" customHeight="true" outlineLevel="0" collapsed="false">
      <c r="A83" s="141"/>
      <c r="B83" s="141"/>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21" hidden="false" customHeight="true" outlineLevel="0" collapsed="false">
      <c r="A84" s="140" t="s">
        <v>486</v>
      </c>
      <c r="B84" s="141"/>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21" hidden="false" customHeight="true" outlineLevel="0" collapsed="false">
      <c r="A85" s="141"/>
      <c r="B85" s="141"/>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21" hidden="false" customHeight="true" outlineLevel="0" collapsed="false">
      <c r="A86" s="140" t="s">
        <v>487</v>
      </c>
      <c r="B86" s="140" t="s">
        <v>488</v>
      </c>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21" hidden="false" customHeight="true" outlineLevel="0" collapsed="false">
      <c r="A87" s="141"/>
      <c r="B87" s="140" t="s">
        <v>489</v>
      </c>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21" hidden="false" customHeight="true" outlineLevel="0" collapsed="false">
      <c r="A88" s="141"/>
      <c r="B88" s="140" t="s">
        <v>490</v>
      </c>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21" hidden="false" customHeight="true" outlineLevel="0" collapsed="false">
      <c r="A89" s="141"/>
      <c r="B89" s="140" t="s">
        <v>491</v>
      </c>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21" hidden="false" customHeight="true" outlineLevel="0" collapsed="false">
      <c r="A90" s="140" t="s">
        <v>492</v>
      </c>
      <c r="B90" s="140" t="s">
        <v>493</v>
      </c>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21" hidden="false" customHeight="true" outlineLevel="0" collapsed="false">
      <c r="A91" s="141"/>
      <c r="B91" s="140" t="s">
        <v>494</v>
      </c>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21" hidden="false" customHeight="true" outlineLevel="0" collapsed="false">
      <c r="A92" s="141"/>
      <c r="B92" s="140" t="s">
        <v>495</v>
      </c>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21" hidden="false" customHeight="true" outlineLevel="0" collapsed="false">
      <c r="A93" s="140" t="s">
        <v>496</v>
      </c>
      <c r="B93" s="140" t="s">
        <v>497</v>
      </c>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21" hidden="false" customHeight="true" outlineLevel="0" collapsed="false">
      <c r="A94" s="141"/>
      <c r="B94" s="140" t="s">
        <v>498</v>
      </c>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21" hidden="false" customHeight="true" outlineLevel="0" collapsed="false">
      <c r="A95" s="141"/>
      <c r="B95" s="140" t="s">
        <v>499</v>
      </c>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21" hidden="false" customHeight="true" outlineLevel="0" collapsed="false">
      <c r="A96" s="140" t="s">
        <v>500</v>
      </c>
      <c r="B96" s="140" t="s">
        <v>501</v>
      </c>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21" hidden="false" customHeight="true" outlineLevel="0" collapsed="false">
      <c r="A97" s="141"/>
      <c r="B97" s="140" t="s">
        <v>502</v>
      </c>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21" hidden="false" customHeight="true" outlineLevel="0" collapsed="false">
      <c r="A98" s="141"/>
      <c r="B98" s="140" t="s">
        <v>503</v>
      </c>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true" outlineLevel="0" collapsed="false">
      <c r="A99" s="142"/>
      <c r="B99" s="14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sheetPr filterMode="false">
    <tabColor rgb="FFA6A6A6"/>
    <pageSetUpPr fitToPage="tru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95"/>
    <col collapsed="false" customWidth="true" hidden="false" outlineLevel="0" max="2" min="2" style="1" width="65"/>
    <col collapsed="false" customWidth="true" hidden="false" outlineLevel="0" max="6" min="3" style="1" width="12"/>
    <col collapsed="false" customWidth="true" hidden="false" outlineLevel="0" max="26" min="7" style="1" width="8.63"/>
  </cols>
  <sheetData>
    <row r="1" customFormat="false" ht="30" hidden="false" customHeight="true" outlineLevel="0" collapsed="false">
      <c r="A1" s="143" t="s">
        <v>504</v>
      </c>
      <c r="B1" s="12"/>
      <c r="C1" s="12"/>
      <c r="D1" s="12"/>
      <c r="E1" s="12"/>
      <c r="F1" s="12"/>
    </row>
    <row r="2" customFormat="false" ht="24" hidden="false" customHeight="true" outlineLevel="0" collapsed="false">
      <c r="A2" s="144" t="s">
        <v>505</v>
      </c>
      <c r="B2" s="145" t="s">
        <v>506</v>
      </c>
      <c r="C2" s="145"/>
      <c r="D2" s="145"/>
      <c r="E2" s="145"/>
      <c r="F2" s="145"/>
    </row>
    <row r="3" customFormat="false" ht="24" hidden="false" customHeight="true" outlineLevel="0" collapsed="false">
      <c r="A3" s="146" t="s">
        <v>507</v>
      </c>
      <c r="B3" s="145" t="s">
        <v>508</v>
      </c>
      <c r="C3" s="145"/>
      <c r="D3" s="145"/>
      <c r="E3" s="145"/>
      <c r="F3" s="145"/>
    </row>
    <row r="4" customFormat="false" ht="24" hidden="false" customHeight="true" outlineLevel="0" collapsed="false">
      <c r="A4" s="144" t="s">
        <v>509</v>
      </c>
      <c r="B4" s="145" t="s">
        <v>510</v>
      </c>
      <c r="C4" s="145"/>
      <c r="D4" s="145"/>
      <c r="E4" s="145"/>
      <c r="F4" s="145"/>
    </row>
    <row r="5" customFormat="false" ht="24" hidden="false" customHeight="true" outlineLevel="0" collapsed="false">
      <c r="A5" s="146" t="s">
        <v>511</v>
      </c>
      <c r="B5" s="145" t="s">
        <v>512</v>
      </c>
      <c r="C5" s="145"/>
      <c r="D5" s="145"/>
      <c r="E5" s="145"/>
      <c r="F5" s="145"/>
    </row>
    <row r="6" customFormat="false" ht="24" hidden="false" customHeight="true" outlineLevel="0" collapsed="false">
      <c r="A6" s="144" t="s">
        <v>513</v>
      </c>
      <c r="B6" s="145" t="s">
        <v>514</v>
      </c>
      <c r="C6" s="145"/>
      <c r="D6" s="145"/>
      <c r="E6" s="145"/>
      <c r="F6" s="145"/>
    </row>
    <row r="7" customFormat="false" ht="24" hidden="false" customHeight="true" outlineLevel="0" collapsed="false">
      <c r="A7" s="146" t="s">
        <v>515</v>
      </c>
      <c r="B7" s="145" t="s">
        <v>516</v>
      </c>
      <c r="C7" s="145"/>
      <c r="D7" s="145"/>
      <c r="E7" s="145"/>
      <c r="F7" s="145"/>
    </row>
    <row r="8" customFormat="false" ht="30.75" hidden="false" customHeight="true" outlineLevel="0" collapsed="false">
      <c r="A8" s="12"/>
      <c r="B8" s="12"/>
      <c r="C8" s="12"/>
      <c r="D8" s="12"/>
      <c r="E8" s="12"/>
      <c r="F8" s="12"/>
    </row>
    <row r="9" customFormat="false" ht="30.75" hidden="false" customHeight="true" outlineLevel="0" collapsed="false">
      <c r="A9" s="12"/>
      <c r="B9" s="12"/>
      <c r="C9" s="12"/>
      <c r="D9" s="12"/>
      <c r="E9" s="12"/>
      <c r="F9" s="12"/>
    </row>
    <row r="10" customFormat="false" ht="30.75" hidden="false" customHeight="true" outlineLevel="0" collapsed="false">
      <c r="A10" s="12"/>
      <c r="B10" s="12"/>
      <c r="C10" s="12"/>
      <c r="D10" s="12"/>
      <c r="E10" s="12"/>
      <c r="F10" s="12"/>
    </row>
    <row r="11" customFormat="false" ht="30.75" hidden="false" customHeight="true" outlineLevel="0" collapsed="false">
      <c r="A11" s="12"/>
      <c r="B11" s="12"/>
      <c r="C11" s="12"/>
      <c r="D11" s="12"/>
      <c r="E11" s="12"/>
      <c r="F11" s="12"/>
    </row>
    <row r="12" customFormat="false" ht="15" hidden="false" customHeight="true" outlineLevel="0" collapsed="false">
      <c r="A12" s="12"/>
      <c r="B12" s="12"/>
      <c r="C12" s="12"/>
      <c r="D12" s="12"/>
      <c r="E12" s="12"/>
      <c r="F12" s="12"/>
    </row>
    <row r="13" customFormat="false" ht="15" hidden="false" customHeight="true" outlineLevel="0" collapsed="false">
      <c r="A13" s="12"/>
      <c r="B13" s="12"/>
      <c r="C13" s="12"/>
      <c r="D13" s="12"/>
      <c r="E13" s="12"/>
      <c r="F13" s="12"/>
    </row>
    <row r="14" customFormat="false" ht="15" hidden="false" customHeight="true" outlineLevel="0" collapsed="false">
      <c r="A14" s="12"/>
      <c r="B14" s="12"/>
      <c r="C14" s="12"/>
      <c r="D14" s="12"/>
      <c r="E14" s="12"/>
      <c r="F14" s="12"/>
    </row>
    <row r="15" customFormat="false" ht="15" hidden="false" customHeight="true" outlineLevel="0" collapsed="false">
      <c r="A15" s="12"/>
      <c r="B15" s="12"/>
      <c r="C15" s="12"/>
      <c r="D15" s="12"/>
      <c r="E15" s="12"/>
      <c r="F15" s="12"/>
    </row>
    <row r="16" customFormat="false" ht="15" hidden="false" customHeight="true" outlineLevel="0" collapsed="false">
      <c r="A16" s="12"/>
      <c r="B16" s="12"/>
      <c r="C16" s="12"/>
      <c r="D16" s="12"/>
      <c r="E16" s="12"/>
      <c r="F16" s="12"/>
    </row>
    <row r="17" customFormat="false" ht="15" hidden="false" customHeight="true" outlineLevel="0" collapsed="false">
      <c r="A17" s="12"/>
      <c r="B17" s="12"/>
      <c r="C17" s="12"/>
      <c r="D17" s="12"/>
      <c r="E17" s="12"/>
      <c r="F17" s="12"/>
    </row>
    <row r="18" customFormat="false" ht="15" hidden="false" customHeight="true" outlineLevel="0" collapsed="false">
      <c r="A18" s="12"/>
      <c r="B18" s="12"/>
      <c r="C18" s="12"/>
      <c r="D18" s="12"/>
      <c r="E18" s="12"/>
      <c r="F18" s="12"/>
    </row>
    <row r="19" customFormat="false" ht="15" hidden="false" customHeight="true" outlineLevel="0" collapsed="false">
      <c r="A19" s="12"/>
      <c r="B19" s="12"/>
      <c r="C19" s="12"/>
      <c r="D19" s="12"/>
      <c r="E19" s="12"/>
      <c r="F19" s="12"/>
    </row>
    <row r="20" customFormat="false" ht="15" hidden="false" customHeight="true" outlineLevel="0" collapsed="false">
      <c r="A20" s="12"/>
      <c r="B20" s="12"/>
      <c r="C20" s="12"/>
      <c r="D20" s="12"/>
      <c r="E20" s="12"/>
      <c r="F20" s="12"/>
    </row>
    <row r="21" customFormat="false" ht="15.75" hidden="false" customHeight="true" outlineLevel="0" collapsed="false">
      <c r="A21" s="12"/>
      <c r="B21" s="12"/>
      <c r="C21" s="12"/>
      <c r="D21" s="12"/>
      <c r="E21" s="12"/>
      <c r="F21" s="12"/>
    </row>
    <row r="22" customFormat="false" ht="15.75" hidden="false" customHeight="true" outlineLevel="0" collapsed="false">
      <c r="A22" s="12"/>
      <c r="B22" s="12"/>
      <c r="C22" s="12"/>
      <c r="D22" s="12"/>
      <c r="E22" s="12"/>
      <c r="F22" s="12"/>
    </row>
    <row r="23" customFormat="false" ht="15.75" hidden="false" customHeight="true" outlineLevel="0" collapsed="false">
      <c r="A23" s="12"/>
      <c r="B23" s="12"/>
      <c r="C23" s="12"/>
      <c r="D23" s="12"/>
      <c r="E23" s="12"/>
      <c r="F23" s="12"/>
    </row>
    <row r="24" customFormat="false" ht="15.75" hidden="false" customHeight="true" outlineLevel="0" collapsed="false">
      <c r="A24" s="12"/>
      <c r="B24" s="12"/>
      <c r="C24" s="12"/>
      <c r="D24" s="12"/>
      <c r="E24" s="12"/>
      <c r="F24" s="12"/>
    </row>
    <row r="25" customFormat="false" ht="15.75" hidden="false" customHeight="true" outlineLevel="0" collapsed="false">
      <c r="A25" s="12"/>
      <c r="B25" s="12"/>
      <c r="C25" s="12"/>
      <c r="D25" s="12"/>
      <c r="E25" s="12"/>
      <c r="F25" s="12"/>
    </row>
    <row r="26" customFormat="false" ht="15.75" hidden="false" customHeight="true" outlineLevel="0" collapsed="false">
      <c r="A26" s="12"/>
      <c r="B26" s="12"/>
      <c r="C26" s="12"/>
      <c r="D26" s="12"/>
      <c r="E26" s="12"/>
      <c r="F26" s="12"/>
    </row>
    <row r="27" customFormat="false" ht="15.75" hidden="false" customHeight="true" outlineLevel="0" collapsed="false">
      <c r="A27" s="12"/>
      <c r="B27" s="12"/>
      <c r="C27" s="12"/>
      <c r="D27" s="12"/>
      <c r="E27" s="12"/>
      <c r="F27" s="12"/>
    </row>
    <row r="28" customFormat="false" ht="15.75" hidden="false" customHeight="true" outlineLevel="0" collapsed="false">
      <c r="A28" s="12"/>
      <c r="B28" s="12"/>
      <c r="C28" s="12"/>
      <c r="D28" s="12"/>
      <c r="E28" s="12"/>
      <c r="F28" s="12"/>
    </row>
    <row r="29" customFormat="false" ht="15.75" hidden="false" customHeight="true" outlineLevel="0" collapsed="false">
      <c r="A29" s="12"/>
      <c r="B29" s="12"/>
      <c r="C29" s="12"/>
      <c r="D29" s="12"/>
      <c r="E29" s="12"/>
      <c r="F29" s="12"/>
    </row>
    <row r="30" customFormat="false" ht="15.75" hidden="false" customHeight="true" outlineLevel="0" collapsed="false">
      <c r="A30" s="12"/>
      <c r="B30" s="12"/>
      <c r="C30" s="12"/>
      <c r="D30" s="12"/>
      <c r="E30" s="12"/>
      <c r="F30" s="12"/>
    </row>
    <row r="31" customFormat="false" ht="15.75" hidden="false" customHeight="true" outlineLevel="0" collapsed="false">
      <c r="A31" s="12"/>
      <c r="B31" s="12"/>
      <c r="C31" s="12"/>
      <c r="D31" s="12"/>
      <c r="E31" s="12"/>
      <c r="F31" s="12"/>
    </row>
    <row r="32" customFormat="false" ht="15.75" hidden="false" customHeight="true" outlineLevel="0" collapsed="false">
      <c r="A32" s="12"/>
      <c r="B32" s="12"/>
      <c r="C32" s="12"/>
      <c r="D32" s="12"/>
      <c r="E32" s="12"/>
      <c r="F32" s="12"/>
    </row>
    <row r="33" customFormat="false" ht="15.75" hidden="false" customHeight="true" outlineLevel="0" collapsed="false">
      <c r="A33" s="12"/>
      <c r="B33" s="12"/>
      <c r="C33" s="12"/>
      <c r="D33" s="12"/>
      <c r="E33" s="12"/>
      <c r="F33" s="12"/>
    </row>
    <row r="34" customFormat="false" ht="15.75" hidden="false" customHeight="true" outlineLevel="0" collapsed="false">
      <c r="A34" s="12"/>
      <c r="B34" s="12"/>
      <c r="C34" s="12"/>
      <c r="D34" s="12"/>
      <c r="E34" s="12"/>
      <c r="F34" s="12"/>
    </row>
    <row r="35" customFormat="false" ht="15.75" hidden="false" customHeight="true" outlineLevel="0" collapsed="false">
      <c r="A35" s="12"/>
      <c r="B35" s="12"/>
      <c r="C35" s="12"/>
      <c r="D35" s="12"/>
      <c r="E35" s="12"/>
      <c r="F35" s="12"/>
    </row>
    <row r="36" customFormat="false" ht="15.75" hidden="false" customHeight="true" outlineLevel="0" collapsed="false">
      <c r="A36" s="12"/>
      <c r="B36" s="12"/>
      <c r="C36" s="12"/>
      <c r="D36" s="12"/>
      <c r="E36" s="12"/>
      <c r="F36" s="12"/>
    </row>
    <row r="37" customFormat="false" ht="15.75" hidden="false" customHeight="true" outlineLevel="0" collapsed="false">
      <c r="A37" s="12"/>
      <c r="B37" s="12"/>
      <c r="C37" s="12"/>
      <c r="D37" s="12"/>
      <c r="E37" s="12"/>
      <c r="F37" s="12"/>
    </row>
    <row r="38" customFormat="false" ht="15.75" hidden="false" customHeight="true" outlineLevel="0" collapsed="false">
      <c r="A38" s="12"/>
      <c r="B38" s="12"/>
      <c r="C38" s="12"/>
      <c r="D38" s="12"/>
      <c r="E38" s="12"/>
      <c r="F38" s="12"/>
    </row>
    <row r="39" customFormat="false" ht="15.75" hidden="false" customHeight="true" outlineLevel="0" collapsed="false">
      <c r="A39" s="12"/>
      <c r="B39" s="12"/>
      <c r="C39" s="12"/>
      <c r="D39" s="12"/>
      <c r="E39" s="12"/>
      <c r="F39" s="12"/>
    </row>
    <row r="40" customFormat="false" ht="15.75" hidden="false" customHeight="true" outlineLevel="0" collapsed="false">
      <c r="A40" s="12"/>
      <c r="B40" s="12"/>
      <c r="C40" s="12"/>
      <c r="D40" s="12"/>
      <c r="E40" s="12"/>
      <c r="F40" s="12"/>
    </row>
    <row r="41" customFormat="false" ht="15.75" hidden="false" customHeight="true" outlineLevel="0" collapsed="false">
      <c r="A41" s="12"/>
      <c r="B41" s="12"/>
      <c r="C41" s="12"/>
      <c r="D41" s="12"/>
      <c r="E41" s="12"/>
      <c r="F41" s="12"/>
    </row>
    <row r="42" customFormat="false" ht="15.75" hidden="false" customHeight="true" outlineLevel="0" collapsed="false">
      <c r="A42" s="12"/>
      <c r="B42" s="12"/>
      <c r="C42" s="12"/>
      <c r="D42" s="12"/>
      <c r="E42" s="12"/>
      <c r="F42" s="12"/>
    </row>
    <row r="43" customFormat="false" ht="15.75" hidden="false" customHeight="true" outlineLevel="0" collapsed="false">
      <c r="A43" s="12"/>
      <c r="B43" s="12"/>
      <c r="C43" s="12"/>
      <c r="D43" s="12"/>
      <c r="E43" s="12"/>
      <c r="F43" s="12"/>
    </row>
    <row r="44" customFormat="false" ht="15.75" hidden="false" customHeight="true" outlineLevel="0" collapsed="false">
      <c r="A44" s="12"/>
      <c r="B44" s="12"/>
      <c r="C44" s="12"/>
      <c r="D44" s="12"/>
      <c r="E44" s="12"/>
      <c r="F44" s="12"/>
    </row>
    <row r="45" customFormat="false" ht="15.75" hidden="false" customHeight="true" outlineLevel="0" collapsed="false">
      <c r="A45" s="12"/>
      <c r="B45" s="12"/>
      <c r="C45" s="12"/>
      <c r="D45" s="12"/>
      <c r="E45" s="12"/>
      <c r="F45" s="12"/>
    </row>
    <row r="46" customFormat="false" ht="15.75" hidden="false" customHeight="true" outlineLevel="0" collapsed="false">
      <c r="A46" s="12"/>
      <c r="B46" s="12"/>
      <c r="C46" s="12"/>
      <c r="D46" s="12"/>
      <c r="E46" s="12"/>
      <c r="F46" s="12"/>
    </row>
    <row r="47" customFormat="false" ht="15.75" hidden="false" customHeight="true" outlineLevel="0" collapsed="false">
      <c r="A47" s="12"/>
      <c r="B47" s="12"/>
      <c r="C47" s="12"/>
      <c r="D47" s="12"/>
      <c r="E47" s="12"/>
      <c r="F47" s="12"/>
    </row>
    <row r="48" customFormat="false" ht="15.75" hidden="false" customHeight="true" outlineLevel="0" collapsed="false">
      <c r="A48" s="12"/>
      <c r="B48" s="12"/>
      <c r="C48" s="12"/>
      <c r="D48" s="12"/>
      <c r="E48" s="12"/>
      <c r="F48" s="12"/>
    </row>
    <row r="49" customFormat="false" ht="15.75" hidden="false" customHeight="true" outlineLevel="0" collapsed="false">
      <c r="A49" s="12"/>
      <c r="B49" s="12"/>
      <c r="C49" s="12"/>
      <c r="D49" s="12"/>
      <c r="E49" s="12"/>
      <c r="F49" s="12"/>
    </row>
    <row r="50" customFormat="false" ht="15.75" hidden="false" customHeight="true" outlineLevel="0" collapsed="false">
      <c r="A50" s="12"/>
      <c r="B50" s="12"/>
      <c r="C50" s="12"/>
      <c r="D50" s="12"/>
      <c r="E50" s="12"/>
      <c r="F50" s="12"/>
    </row>
    <row r="51" customFormat="false" ht="15.75" hidden="false" customHeight="true" outlineLevel="0" collapsed="false">
      <c r="A51" s="12"/>
      <c r="B51" s="12"/>
      <c r="C51" s="12"/>
      <c r="D51" s="12"/>
      <c r="E51" s="12"/>
      <c r="F51" s="12"/>
    </row>
    <row r="52" customFormat="false" ht="15.75" hidden="false" customHeight="true" outlineLevel="0" collapsed="false">
      <c r="A52" s="12"/>
      <c r="B52" s="12"/>
      <c r="C52" s="12"/>
      <c r="D52" s="12"/>
      <c r="E52" s="12"/>
      <c r="F52" s="12"/>
    </row>
    <row r="53" customFormat="false" ht="15.75" hidden="false" customHeight="true" outlineLevel="0" collapsed="false">
      <c r="A53" s="12"/>
      <c r="B53" s="12"/>
      <c r="C53" s="12"/>
      <c r="D53" s="12"/>
      <c r="E53" s="12"/>
      <c r="F53" s="12"/>
    </row>
    <row r="54" customFormat="false" ht="15.75" hidden="false" customHeight="true" outlineLevel="0" collapsed="false">
      <c r="A54" s="12"/>
      <c r="B54" s="12"/>
      <c r="C54" s="12"/>
      <c r="D54" s="12"/>
      <c r="E54" s="12"/>
      <c r="F54" s="12"/>
    </row>
    <row r="55" customFormat="false" ht="15.75" hidden="false" customHeight="true" outlineLevel="0" collapsed="false">
      <c r="A55" s="12"/>
      <c r="B55" s="12"/>
      <c r="C55" s="12"/>
      <c r="D55" s="12"/>
      <c r="E55" s="12"/>
      <c r="F55" s="12"/>
    </row>
    <row r="56" customFormat="false" ht="15.75" hidden="false" customHeight="true" outlineLevel="0" collapsed="false">
      <c r="A56" s="12"/>
      <c r="B56" s="12"/>
      <c r="C56" s="12"/>
      <c r="D56" s="12"/>
      <c r="E56" s="12"/>
      <c r="F56" s="12"/>
    </row>
    <row r="57" customFormat="false" ht="15.75" hidden="false" customHeight="true" outlineLevel="0" collapsed="false">
      <c r="A57" s="12"/>
      <c r="B57" s="12"/>
      <c r="C57" s="12"/>
      <c r="D57" s="12"/>
      <c r="E57" s="12"/>
      <c r="F57" s="12"/>
    </row>
    <row r="58" customFormat="false" ht="15.75" hidden="false" customHeight="true" outlineLevel="0" collapsed="false">
      <c r="A58" s="12"/>
      <c r="B58" s="12"/>
      <c r="C58" s="12"/>
      <c r="D58" s="12"/>
      <c r="E58" s="12"/>
      <c r="F58" s="12"/>
    </row>
    <row r="59" customFormat="false" ht="15.75" hidden="false" customHeight="true" outlineLevel="0" collapsed="false">
      <c r="A59" s="12"/>
      <c r="B59" s="12"/>
      <c r="C59" s="12"/>
      <c r="D59" s="12"/>
      <c r="E59" s="12"/>
      <c r="F59" s="12"/>
    </row>
    <row r="60" customFormat="false" ht="15.75" hidden="false" customHeight="true" outlineLevel="0" collapsed="false">
      <c r="A60" s="12"/>
      <c r="B60" s="12"/>
      <c r="C60" s="12"/>
      <c r="D60" s="12"/>
      <c r="E60" s="12"/>
      <c r="F60" s="12"/>
    </row>
    <row r="61" customFormat="false" ht="15.75" hidden="false" customHeight="true" outlineLevel="0" collapsed="false">
      <c r="A61" s="12"/>
      <c r="B61" s="12"/>
      <c r="C61" s="12"/>
      <c r="D61" s="12"/>
      <c r="E61" s="12"/>
      <c r="F61" s="12"/>
    </row>
    <row r="62" customFormat="false" ht="15.75" hidden="false" customHeight="true" outlineLevel="0" collapsed="false">
      <c r="A62" s="12"/>
      <c r="B62" s="12"/>
      <c r="C62" s="12"/>
      <c r="D62" s="12"/>
      <c r="E62" s="12"/>
      <c r="F62" s="12"/>
    </row>
    <row r="63" customFormat="false" ht="15.75" hidden="false" customHeight="true" outlineLevel="0" collapsed="false">
      <c r="A63" s="12"/>
      <c r="B63" s="12"/>
      <c r="C63" s="12"/>
      <c r="D63" s="12"/>
      <c r="E63" s="12"/>
      <c r="F63" s="12"/>
    </row>
    <row r="64" customFormat="false" ht="15.75" hidden="false" customHeight="true" outlineLevel="0" collapsed="false">
      <c r="A64" s="12"/>
      <c r="B64" s="12"/>
      <c r="C64" s="12"/>
      <c r="D64" s="12"/>
      <c r="E64" s="12"/>
      <c r="F64" s="12"/>
    </row>
    <row r="65" customFormat="false" ht="15.75" hidden="false" customHeight="true" outlineLevel="0" collapsed="false">
      <c r="A65" s="12"/>
      <c r="B65" s="12"/>
      <c r="C65" s="12"/>
      <c r="D65" s="12"/>
      <c r="E65" s="12"/>
      <c r="F65" s="12"/>
    </row>
    <row r="66" customFormat="false" ht="15.75" hidden="false" customHeight="true" outlineLevel="0" collapsed="false">
      <c r="A66" s="12"/>
      <c r="B66" s="12"/>
      <c r="C66" s="12"/>
      <c r="D66" s="12"/>
      <c r="E66" s="12"/>
      <c r="F66" s="12"/>
    </row>
    <row r="67" customFormat="false" ht="15.75" hidden="false" customHeight="true" outlineLevel="0" collapsed="false">
      <c r="A67" s="12"/>
      <c r="B67" s="12"/>
      <c r="C67" s="12"/>
      <c r="D67" s="12"/>
      <c r="E67" s="12"/>
      <c r="F67" s="12"/>
    </row>
    <row r="68" customFormat="false" ht="15.75" hidden="false" customHeight="true" outlineLevel="0" collapsed="false">
      <c r="A68" s="12"/>
      <c r="B68" s="12"/>
      <c r="C68" s="12"/>
      <c r="D68" s="12"/>
      <c r="E68" s="12"/>
      <c r="F68" s="12"/>
    </row>
    <row r="69" customFormat="false" ht="15.75" hidden="false" customHeight="true" outlineLevel="0" collapsed="false">
      <c r="A69" s="12"/>
      <c r="B69" s="12"/>
      <c r="C69" s="12"/>
      <c r="D69" s="12"/>
      <c r="E69" s="12"/>
      <c r="F69" s="12"/>
    </row>
    <row r="70" customFormat="false" ht="15.75" hidden="false" customHeight="true" outlineLevel="0" collapsed="false">
      <c r="A70" s="12"/>
      <c r="B70" s="12"/>
      <c r="C70" s="12"/>
      <c r="D70" s="12"/>
      <c r="E70" s="12"/>
      <c r="F70" s="12"/>
    </row>
    <row r="71" customFormat="false" ht="15.75" hidden="false" customHeight="true" outlineLevel="0" collapsed="false">
      <c r="A71" s="12"/>
      <c r="B71" s="12"/>
      <c r="C71" s="12"/>
      <c r="D71" s="12"/>
      <c r="E71" s="12"/>
      <c r="F71" s="12"/>
    </row>
    <row r="72" customFormat="false" ht="15.75" hidden="false" customHeight="true" outlineLevel="0" collapsed="false">
      <c r="A72" s="12"/>
      <c r="B72" s="12"/>
      <c r="C72" s="12"/>
      <c r="D72" s="12"/>
      <c r="E72" s="12"/>
      <c r="F72" s="12"/>
    </row>
    <row r="73" customFormat="false" ht="15.75" hidden="false" customHeight="true" outlineLevel="0" collapsed="false">
      <c r="A73" s="12"/>
      <c r="B73" s="12"/>
      <c r="C73" s="12"/>
      <c r="D73" s="12"/>
      <c r="E73" s="12"/>
      <c r="F73" s="12"/>
    </row>
    <row r="74" customFormat="false" ht="15.75" hidden="false" customHeight="true" outlineLevel="0" collapsed="false">
      <c r="A74" s="12"/>
      <c r="B74" s="12"/>
      <c r="C74" s="12"/>
      <c r="D74" s="12"/>
      <c r="E74" s="12"/>
      <c r="F74" s="12"/>
    </row>
    <row r="75" customFormat="false" ht="15.75" hidden="false" customHeight="true" outlineLevel="0" collapsed="false">
      <c r="A75" s="12"/>
      <c r="B75" s="12"/>
      <c r="C75" s="12"/>
      <c r="D75" s="12"/>
      <c r="E75" s="12"/>
      <c r="F75" s="12"/>
    </row>
    <row r="76" customFormat="false" ht="15.75" hidden="false" customHeight="true" outlineLevel="0" collapsed="false">
      <c r="A76" s="12"/>
      <c r="B76" s="12"/>
      <c r="C76" s="12"/>
      <c r="D76" s="12"/>
      <c r="E76" s="12"/>
      <c r="F76" s="12"/>
    </row>
    <row r="77" customFormat="false" ht="15.75" hidden="false" customHeight="true" outlineLevel="0" collapsed="false">
      <c r="A77" s="12"/>
      <c r="B77" s="12"/>
      <c r="C77" s="12"/>
      <c r="D77" s="12"/>
      <c r="E77" s="12"/>
      <c r="F77" s="12"/>
    </row>
    <row r="78" customFormat="false" ht="15.75" hidden="false" customHeight="true" outlineLevel="0" collapsed="false">
      <c r="A78" s="12"/>
      <c r="B78" s="12"/>
      <c r="C78" s="12"/>
      <c r="D78" s="12"/>
      <c r="E78" s="12"/>
      <c r="F78" s="12"/>
    </row>
    <row r="79" customFormat="false" ht="15.75" hidden="false" customHeight="true" outlineLevel="0" collapsed="false">
      <c r="A79" s="12"/>
      <c r="B79" s="12"/>
      <c r="C79" s="12"/>
      <c r="D79" s="12"/>
      <c r="E79" s="12"/>
      <c r="F79" s="12"/>
    </row>
    <row r="80" customFormat="false" ht="15.75" hidden="false" customHeight="true" outlineLevel="0" collapsed="false">
      <c r="A80" s="12"/>
      <c r="B80" s="12"/>
      <c r="C80" s="12"/>
      <c r="D80" s="12"/>
      <c r="E80" s="12"/>
      <c r="F80" s="12"/>
    </row>
    <row r="81" customFormat="false" ht="15.75" hidden="false" customHeight="true" outlineLevel="0" collapsed="false">
      <c r="A81" s="12"/>
      <c r="B81" s="12"/>
      <c r="C81" s="12"/>
      <c r="D81" s="12"/>
      <c r="E81" s="12"/>
      <c r="F81" s="12"/>
    </row>
    <row r="82" customFormat="false" ht="15.75" hidden="false" customHeight="true" outlineLevel="0" collapsed="false">
      <c r="A82" s="12"/>
      <c r="B82" s="12"/>
      <c r="C82" s="12"/>
      <c r="D82" s="12"/>
      <c r="E82" s="12"/>
      <c r="F82" s="12"/>
    </row>
    <row r="83" customFormat="false" ht="15.75" hidden="false" customHeight="true" outlineLevel="0" collapsed="false">
      <c r="A83" s="12"/>
      <c r="B83" s="12"/>
      <c r="C83" s="12"/>
      <c r="D83" s="12"/>
      <c r="E83" s="12"/>
      <c r="F83" s="12"/>
    </row>
    <row r="84" customFormat="false" ht="15.75" hidden="false" customHeight="true" outlineLevel="0" collapsed="false">
      <c r="A84" s="12"/>
      <c r="B84" s="12"/>
      <c r="C84" s="12"/>
      <c r="D84" s="12"/>
      <c r="E84" s="12"/>
      <c r="F84" s="12"/>
    </row>
    <row r="85" customFormat="false" ht="15.75" hidden="false" customHeight="true" outlineLevel="0" collapsed="false">
      <c r="A85" s="12"/>
      <c r="B85" s="12"/>
      <c r="C85" s="12"/>
      <c r="D85" s="12"/>
      <c r="E85" s="12"/>
      <c r="F85" s="12"/>
    </row>
    <row r="86" customFormat="false" ht="15.75" hidden="false" customHeight="true" outlineLevel="0" collapsed="false">
      <c r="A86" s="12"/>
      <c r="B86" s="12"/>
      <c r="C86" s="12"/>
      <c r="D86" s="12"/>
      <c r="E86" s="12"/>
      <c r="F86" s="12"/>
    </row>
    <row r="87" customFormat="false" ht="15.75" hidden="false" customHeight="true" outlineLevel="0" collapsed="false">
      <c r="A87" s="12"/>
      <c r="B87" s="12"/>
      <c r="C87" s="12"/>
      <c r="D87" s="12"/>
      <c r="E87" s="12"/>
      <c r="F87" s="12"/>
    </row>
    <row r="88" customFormat="false" ht="15.75" hidden="false" customHeight="true" outlineLevel="0" collapsed="false">
      <c r="A88" s="12"/>
      <c r="B88" s="12"/>
      <c r="C88" s="12"/>
      <c r="D88" s="12"/>
      <c r="E88" s="12"/>
      <c r="F88" s="12"/>
    </row>
    <row r="89" customFormat="false" ht="15.75" hidden="false" customHeight="true" outlineLevel="0" collapsed="false">
      <c r="A89" s="12"/>
      <c r="B89" s="12"/>
      <c r="C89" s="12"/>
      <c r="D89" s="12"/>
      <c r="E89" s="12"/>
      <c r="F89" s="12"/>
    </row>
    <row r="90" customFormat="false" ht="15.75" hidden="false" customHeight="true" outlineLevel="0" collapsed="false">
      <c r="A90" s="12"/>
      <c r="B90" s="12"/>
      <c r="C90" s="12"/>
      <c r="D90" s="12"/>
      <c r="E90" s="12"/>
      <c r="F90" s="12"/>
    </row>
    <row r="91" customFormat="false" ht="15.75" hidden="false" customHeight="true" outlineLevel="0" collapsed="false">
      <c r="A91" s="12"/>
      <c r="B91" s="12"/>
      <c r="C91" s="12"/>
      <c r="D91" s="12"/>
      <c r="E91" s="12"/>
      <c r="F91" s="12"/>
    </row>
    <row r="92" customFormat="false" ht="15.75" hidden="false" customHeight="true" outlineLevel="0" collapsed="false">
      <c r="A92" s="12"/>
      <c r="B92" s="12"/>
      <c r="C92" s="12"/>
      <c r="D92" s="12"/>
      <c r="E92" s="12"/>
      <c r="F92" s="12"/>
    </row>
    <row r="93" customFormat="false" ht="15.75" hidden="false" customHeight="true" outlineLevel="0" collapsed="false">
      <c r="A93" s="12"/>
      <c r="B93" s="12"/>
      <c r="C93" s="12"/>
      <c r="D93" s="12"/>
      <c r="E93" s="12"/>
      <c r="F93" s="12"/>
    </row>
    <row r="94" customFormat="false" ht="15.75" hidden="false" customHeight="true" outlineLevel="0" collapsed="false">
      <c r="A94" s="12"/>
      <c r="B94" s="12"/>
      <c r="C94" s="12"/>
      <c r="D94" s="12"/>
      <c r="E94" s="12"/>
      <c r="F94" s="12"/>
    </row>
    <row r="95" customFormat="false" ht="15.75" hidden="false" customHeight="true" outlineLevel="0" collapsed="false">
      <c r="A95" s="12"/>
      <c r="B95" s="12"/>
      <c r="C95" s="12"/>
      <c r="D95" s="12"/>
      <c r="E95" s="12"/>
      <c r="F95" s="12"/>
    </row>
    <row r="96" customFormat="false" ht="15.75" hidden="false" customHeight="true" outlineLevel="0" collapsed="false">
      <c r="A96" s="12"/>
      <c r="B96" s="12"/>
      <c r="C96" s="12"/>
      <c r="D96" s="12"/>
      <c r="E96" s="12"/>
      <c r="F96" s="12"/>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sheetPr filterMode="false">
    <tabColor rgb="FF31859C"/>
    <pageSetUpPr fitToPage="tru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90"/>
    <col collapsed="false" customWidth="true" hidden="false" outlineLevel="0" max="3" min="3" style="1" width="70"/>
    <col collapsed="false" customWidth="true" hidden="false" outlineLevel="0" max="8" min="4" style="1" width="5"/>
    <col collapsed="false" customWidth="true" hidden="false" outlineLevel="0" max="26" min="9" style="1" width="14"/>
  </cols>
  <sheetData>
    <row r="1" customFormat="false" ht="21" hidden="false" customHeight="true" outlineLevel="0" collapsed="false">
      <c r="A1" s="147" t="s">
        <v>517</v>
      </c>
      <c r="B1" s="147"/>
      <c r="C1" s="147"/>
      <c r="D1" s="147"/>
      <c r="E1" s="147"/>
      <c r="F1" s="147"/>
      <c r="G1" s="147"/>
      <c r="H1" s="147"/>
    </row>
    <row r="2" customFormat="false" ht="21" hidden="false" customHeight="true" outlineLevel="0" collapsed="false">
      <c r="A2" s="148" t="s">
        <v>518</v>
      </c>
      <c r="B2" s="148"/>
      <c r="C2" s="148"/>
      <c r="D2" s="148"/>
      <c r="E2" s="148"/>
      <c r="F2" s="148"/>
      <c r="G2" s="148"/>
      <c r="H2" s="148"/>
    </row>
    <row r="3" customFormat="false" ht="21" hidden="false" customHeight="true" outlineLevel="0" collapsed="false">
      <c r="A3" s="149"/>
      <c r="B3" s="149"/>
      <c r="C3" s="150"/>
      <c r="D3" s="150"/>
      <c r="E3" s="150"/>
      <c r="F3" s="150"/>
      <c r="G3" s="150"/>
      <c r="H3" s="150"/>
    </row>
    <row r="4" customFormat="false" ht="21" hidden="false" customHeight="true" outlineLevel="0" collapsed="false">
      <c r="A4" s="151" t="s">
        <v>519</v>
      </c>
      <c r="B4" s="151" t="s">
        <v>520</v>
      </c>
      <c r="C4" s="152" t="s">
        <v>521</v>
      </c>
      <c r="D4" s="150"/>
      <c r="E4" s="150"/>
      <c r="F4" s="150"/>
      <c r="G4" s="150"/>
      <c r="H4" s="150"/>
    </row>
    <row r="5" customFormat="false" ht="21" hidden="false" customHeight="true" outlineLevel="0" collapsed="false">
      <c r="A5" s="153" t="s">
        <v>522</v>
      </c>
      <c r="B5" s="153" t="s">
        <v>523</v>
      </c>
      <c r="C5" s="154" t="s">
        <v>524</v>
      </c>
      <c r="D5" s="150"/>
      <c r="E5" s="150"/>
      <c r="F5" s="150"/>
      <c r="G5" s="150"/>
      <c r="H5" s="150"/>
    </row>
    <row r="6" customFormat="false" ht="21" hidden="false" customHeight="true" outlineLevel="0" collapsed="false">
      <c r="A6" s="138" t="s">
        <v>525</v>
      </c>
      <c r="B6" s="153" t="s">
        <v>526</v>
      </c>
      <c r="C6" s="154" t="s">
        <v>527</v>
      </c>
      <c r="D6" s="150"/>
      <c r="E6" s="150"/>
      <c r="F6" s="150"/>
      <c r="G6" s="150"/>
      <c r="H6" s="150"/>
    </row>
    <row r="7" customFormat="false" ht="21" hidden="false" customHeight="true" outlineLevel="0" collapsed="false">
      <c r="A7" s="138" t="s">
        <v>528</v>
      </c>
      <c r="B7" s="153" t="s">
        <v>529</v>
      </c>
      <c r="C7" s="154" t="s">
        <v>530</v>
      </c>
      <c r="D7" s="150"/>
      <c r="E7" s="150"/>
      <c r="F7" s="150"/>
      <c r="G7" s="150"/>
      <c r="H7" s="150"/>
    </row>
    <row r="8" customFormat="false" ht="21" hidden="false" customHeight="true" outlineLevel="0" collapsed="false">
      <c r="A8" s="138" t="s">
        <v>531</v>
      </c>
      <c r="B8" s="153" t="s">
        <v>532</v>
      </c>
      <c r="C8" s="154" t="s">
        <v>533</v>
      </c>
      <c r="D8" s="150"/>
      <c r="E8" s="150"/>
      <c r="F8" s="150"/>
      <c r="G8" s="150"/>
      <c r="H8" s="150"/>
    </row>
    <row r="9" customFormat="false" ht="21" hidden="false" customHeight="true" outlineLevel="0" collapsed="false">
      <c r="A9" s="138" t="s">
        <v>534</v>
      </c>
      <c r="B9" s="153" t="s">
        <v>535</v>
      </c>
      <c r="C9" s="154" t="s">
        <v>536</v>
      </c>
      <c r="D9" s="150"/>
      <c r="E9" s="150"/>
      <c r="F9" s="150"/>
      <c r="G9" s="150"/>
      <c r="H9" s="150"/>
    </row>
    <row r="10" customFormat="false" ht="21" hidden="false" customHeight="true" outlineLevel="0" collapsed="false">
      <c r="A10" s="138" t="s">
        <v>537</v>
      </c>
      <c r="B10" s="153" t="s">
        <v>538</v>
      </c>
      <c r="C10" s="154" t="s">
        <v>539</v>
      </c>
      <c r="D10" s="150"/>
      <c r="E10" s="150"/>
      <c r="F10" s="150"/>
      <c r="G10" s="150"/>
      <c r="H10" s="150"/>
    </row>
    <row r="11" customFormat="false" ht="21" hidden="false" customHeight="true" outlineLevel="0" collapsed="false">
      <c r="A11" s="138" t="s">
        <v>540</v>
      </c>
      <c r="B11" s="153" t="s">
        <v>541</v>
      </c>
      <c r="C11" s="154" t="s">
        <v>542</v>
      </c>
      <c r="D11" s="150"/>
      <c r="E11" s="150"/>
      <c r="F11" s="150"/>
      <c r="G11" s="150"/>
      <c r="H11" s="150"/>
    </row>
    <row r="12" customFormat="false" ht="21" hidden="false" customHeight="true" outlineLevel="0" collapsed="false">
      <c r="A12" s="138" t="s">
        <v>543</v>
      </c>
      <c r="B12" s="153" t="s">
        <v>544</v>
      </c>
      <c r="C12" s="154" t="s">
        <v>545</v>
      </c>
      <c r="D12" s="150"/>
      <c r="E12" s="150"/>
      <c r="F12" s="150"/>
      <c r="G12" s="150"/>
      <c r="H12" s="150"/>
    </row>
    <row r="13" customFormat="false" ht="21" hidden="false" customHeight="true" outlineLevel="0" collapsed="false">
      <c r="A13" s="153" t="s">
        <v>546</v>
      </c>
      <c r="B13" s="153" t="s">
        <v>547</v>
      </c>
      <c r="C13" s="154" t="s">
        <v>548</v>
      </c>
      <c r="D13" s="150"/>
      <c r="E13" s="150"/>
      <c r="F13" s="150"/>
      <c r="G13" s="150"/>
      <c r="H13" s="150"/>
    </row>
    <row r="14" customFormat="false" ht="21" hidden="false" customHeight="true" outlineLevel="0" collapsed="false">
      <c r="A14" s="138" t="s">
        <v>549</v>
      </c>
      <c r="B14" s="153" t="s">
        <v>550</v>
      </c>
      <c r="C14" s="154" t="s">
        <v>551</v>
      </c>
      <c r="D14" s="150"/>
      <c r="E14" s="150"/>
      <c r="F14" s="150"/>
      <c r="G14" s="150"/>
      <c r="H14" s="150"/>
    </row>
    <row r="15" customFormat="false" ht="21" hidden="false" customHeight="true" outlineLevel="0" collapsed="false">
      <c r="A15" s="138" t="s">
        <v>552</v>
      </c>
      <c r="B15" s="153" t="s">
        <v>553</v>
      </c>
      <c r="C15" s="154" t="s">
        <v>554</v>
      </c>
      <c r="D15" s="150"/>
      <c r="E15" s="150"/>
      <c r="F15" s="150"/>
      <c r="G15" s="150"/>
      <c r="H15" s="150"/>
    </row>
    <row r="16" customFormat="false" ht="21" hidden="false" customHeight="true" outlineLevel="0" collapsed="false">
      <c r="A16" s="138" t="s">
        <v>555</v>
      </c>
      <c r="B16" s="153" t="s">
        <v>556</v>
      </c>
      <c r="C16" s="154" t="s">
        <v>557</v>
      </c>
      <c r="D16" s="150"/>
      <c r="E16" s="150"/>
      <c r="F16" s="150"/>
      <c r="G16" s="150"/>
      <c r="H16" s="150"/>
    </row>
    <row r="17" customFormat="false" ht="21" hidden="false" customHeight="true" outlineLevel="0" collapsed="false">
      <c r="A17" s="138" t="s">
        <v>558</v>
      </c>
      <c r="B17" s="138" t="s">
        <v>559</v>
      </c>
      <c r="C17" s="155" t="s">
        <v>560</v>
      </c>
      <c r="D17" s="150"/>
      <c r="E17" s="150"/>
      <c r="F17" s="150"/>
      <c r="G17" s="150"/>
      <c r="H17" s="150"/>
    </row>
    <row r="18" customFormat="false" ht="21" hidden="false" customHeight="true" outlineLevel="0" collapsed="false">
      <c r="A18" s="156" t="s">
        <v>561</v>
      </c>
      <c r="B18" s="156"/>
      <c r="C18" s="156"/>
      <c r="D18" s="156"/>
      <c r="E18" s="156"/>
      <c r="F18" s="156"/>
      <c r="G18" s="156"/>
      <c r="H18" s="156"/>
    </row>
    <row r="19" customFormat="false" ht="21" hidden="false" customHeight="true" outlineLevel="0" collapsed="false">
      <c r="A19" s="138" t="s">
        <v>562</v>
      </c>
      <c r="B19" s="153" t="s">
        <v>563</v>
      </c>
      <c r="C19" s="157" t="s">
        <v>564</v>
      </c>
      <c r="D19" s="150"/>
      <c r="E19" s="150"/>
      <c r="F19" s="150"/>
      <c r="G19" s="150"/>
      <c r="H19" s="150"/>
    </row>
    <row r="20" customFormat="false" ht="21" hidden="false" customHeight="true" outlineLevel="0" collapsed="false">
      <c r="A20" s="138" t="s">
        <v>565</v>
      </c>
      <c r="B20" s="153" t="s">
        <v>566</v>
      </c>
      <c r="C20" s="157" t="s">
        <v>567</v>
      </c>
      <c r="D20" s="150"/>
      <c r="E20" s="150"/>
      <c r="F20" s="150"/>
      <c r="G20" s="150"/>
      <c r="H20" s="150"/>
    </row>
    <row r="21" customFormat="false" ht="21" hidden="false" customHeight="true" outlineLevel="0" collapsed="false">
      <c r="A21" s="138" t="s">
        <v>568</v>
      </c>
      <c r="B21" s="153" t="s">
        <v>569</v>
      </c>
      <c r="C21" s="157" t="s">
        <v>570</v>
      </c>
      <c r="D21" s="150"/>
      <c r="E21" s="150"/>
      <c r="F21" s="150"/>
      <c r="G21" s="150"/>
      <c r="H21" s="150"/>
    </row>
    <row r="22" customFormat="false" ht="21" hidden="false" customHeight="true" outlineLevel="0" collapsed="false">
      <c r="A22" s="153" t="s">
        <v>571</v>
      </c>
      <c r="B22" s="153" t="s">
        <v>572</v>
      </c>
      <c r="C22" s="157" t="s">
        <v>573</v>
      </c>
      <c r="D22" s="150"/>
      <c r="E22" s="150"/>
      <c r="F22" s="150"/>
      <c r="G22" s="150"/>
      <c r="H22" s="150"/>
    </row>
    <row r="23" customFormat="false" ht="21" hidden="false" customHeight="true" outlineLevel="0" collapsed="false">
      <c r="A23" s="153" t="s">
        <v>571</v>
      </c>
      <c r="B23" s="153" t="s">
        <v>574</v>
      </c>
      <c r="C23" s="157" t="s">
        <v>575</v>
      </c>
      <c r="D23" s="150"/>
      <c r="E23" s="150"/>
      <c r="F23" s="150"/>
      <c r="G23" s="150"/>
      <c r="H23" s="150"/>
    </row>
    <row r="24" customFormat="false" ht="21" hidden="false" customHeight="true" outlineLevel="0" collapsed="false">
      <c r="A24" s="156" t="s">
        <v>571</v>
      </c>
      <c r="B24" s="156"/>
      <c r="C24" s="156"/>
      <c r="D24" s="156"/>
      <c r="E24" s="156"/>
      <c r="F24" s="156"/>
      <c r="G24" s="156"/>
      <c r="H24" s="156"/>
    </row>
    <row r="25" customFormat="false" ht="21" hidden="false" customHeight="true" outlineLevel="0" collapsed="false">
      <c r="A25" s="138" t="s">
        <v>576</v>
      </c>
      <c r="B25" s="153" t="s">
        <v>363</v>
      </c>
      <c r="C25" s="157" t="s">
        <v>577</v>
      </c>
      <c r="D25" s="150"/>
      <c r="E25" s="150"/>
      <c r="F25" s="150"/>
      <c r="G25" s="150"/>
      <c r="H25" s="150"/>
    </row>
    <row r="26" customFormat="false" ht="21" hidden="false" customHeight="true" outlineLevel="0" collapsed="false">
      <c r="A26" s="153" t="s">
        <v>578</v>
      </c>
      <c r="B26" s="153" t="s">
        <v>363</v>
      </c>
      <c r="C26" s="157" t="s">
        <v>579</v>
      </c>
      <c r="D26" s="150"/>
      <c r="E26" s="150"/>
      <c r="F26" s="150"/>
      <c r="G26" s="150"/>
      <c r="H26" s="150"/>
    </row>
    <row r="27" customFormat="false" ht="21" hidden="false" customHeight="true" outlineLevel="0" collapsed="false">
      <c r="A27" s="138" t="s">
        <v>580</v>
      </c>
      <c r="B27" s="138" t="s">
        <v>363</v>
      </c>
      <c r="C27" s="157" t="s">
        <v>581</v>
      </c>
      <c r="D27" s="150"/>
      <c r="E27" s="150"/>
      <c r="F27" s="150"/>
      <c r="G27" s="150"/>
      <c r="H27" s="150"/>
    </row>
    <row r="28" customFormat="false" ht="21" hidden="false" customHeight="true" outlineLevel="0" collapsed="false">
      <c r="A28" s="138" t="s">
        <v>582</v>
      </c>
      <c r="B28" s="138" t="s">
        <v>583</v>
      </c>
      <c r="C28" s="157" t="s">
        <v>584</v>
      </c>
      <c r="D28" s="150"/>
      <c r="E28" s="150"/>
      <c r="F28" s="150"/>
      <c r="G28" s="150"/>
      <c r="H28" s="150"/>
    </row>
    <row r="29" customFormat="false" ht="21" hidden="false" customHeight="true" outlineLevel="0" collapsed="false">
      <c r="A29" s="138" t="s">
        <v>585</v>
      </c>
      <c r="B29" s="138" t="s">
        <v>363</v>
      </c>
      <c r="C29" s="157" t="s">
        <v>586</v>
      </c>
      <c r="D29" s="150"/>
      <c r="E29" s="150"/>
      <c r="F29" s="150"/>
      <c r="G29" s="150"/>
      <c r="H29" s="150"/>
    </row>
    <row r="30" customFormat="false" ht="21" hidden="false" customHeight="true" outlineLevel="0" collapsed="false">
      <c r="A30" s="138" t="s">
        <v>587</v>
      </c>
      <c r="B30" s="138" t="s">
        <v>363</v>
      </c>
      <c r="C30" s="157" t="s">
        <v>586</v>
      </c>
      <c r="D30" s="150"/>
      <c r="E30" s="150"/>
      <c r="F30" s="150"/>
      <c r="G30" s="150"/>
      <c r="H30" s="150"/>
    </row>
    <row r="31" customFormat="false" ht="21" hidden="false" customHeight="true" outlineLevel="0" collapsed="false">
      <c r="A31" s="138" t="s">
        <v>588</v>
      </c>
      <c r="B31" s="138" t="s">
        <v>363</v>
      </c>
      <c r="C31" s="157" t="s">
        <v>589</v>
      </c>
      <c r="D31" s="150"/>
      <c r="E31" s="150"/>
      <c r="F31" s="150"/>
      <c r="G31" s="150"/>
      <c r="H31" s="150"/>
    </row>
    <row r="32" customFormat="false" ht="21" hidden="false" customHeight="true" outlineLevel="0" collapsed="false">
      <c r="A32" s="153" t="s">
        <v>590</v>
      </c>
      <c r="B32" s="153" t="s">
        <v>363</v>
      </c>
      <c r="C32" s="157" t="s">
        <v>591</v>
      </c>
      <c r="D32" s="150"/>
      <c r="E32" s="150"/>
      <c r="F32" s="150"/>
      <c r="G32" s="150"/>
      <c r="H32" s="150"/>
    </row>
    <row r="33" customFormat="false" ht="21" hidden="false" customHeight="true" outlineLevel="0" collapsed="false">
      <c r="A33" s="153" t="s">
        <v>592</v>
      </c>
      <c r="B33" s="153" t="s">
        <v>363</v>
      </c>
      <c r="C33" s="157" t="s">
        <v>593</v>
      </c>
      <c r="D33" s="150"/>
      <c r="E33" s="150"/>
      <c r="F33" s="150"/>
      <c r="G33" s="150"/>
      <c r="H33" s="150"/>
    </row>
    <row r="34" customFormat="false" ht="21" hidden="false" customHeight="true" outlineLevel="0" collapsed="false">
      <c r="A34" s="138" t="s">
        <v>594</v>
      </c>
      <c r="B34" s="153" t="s">
        <v>595</v>
      </c>
      <c r="C34" s="157" t="s">
        <v>596</v>
      </c>
      <c r="D34" s="150"/>
      <c r="E34" s="150"/>
      <c r="F34" s="150"/>
      <c r="G34" s="150"/>
      <c r="H34" s="150"/>
    </row>
    <row r="35" customFormat="false" ht="21" hidden="false" customHeight="true" outlineLevel="0" collapsed="false">
      <c r="A35" s="138" t="s">
        <v>597</v>
      </c>
      <c r="B35" s="153" t="s">
        <v>598</v>
      </c>
      <c r="C35" s="157" t="s">
        <v>599</v>
      </c>
      <c r="D35" s="150"/>
      <c r="E35" s="150"/>
      <c r="F35" s="150"/>
      <c r="G35" s="150"/>
      <c r="H35" s="150"/>
    </row>
    <row r="36" customFormat="false" ht="21" hidden="false" customHeight="true" outlineLevel="0" collapsed="false">
      <c r="A36" s="138" t="s">
        <v>600</v>
      </c>
      <c r="B36" s="153" t="s">
        <v>601</v>
      </c>
      <c r="C36" s="157" t="s">
        <v>602</v>
      </c>
      <c r="D36" s="150"/>
      <c r="E36" s="150"/>
      <c r="F36" s="150"/>
      <c r="G36" s="150"/>
      <c r="H36" s="150"/>
    </row>
    <row r="37" customFormat="false" ht="21" hidden="false" customHeight="true" outlineLevel="0" collapsed="false">
      <c r="A37" s="149"/>
      <c r="B37" s="139"/>
      <c r="C37" s="12"/>
      <c r="D37" s="12"/>
      <c r="E37" s="12"/>
      <c r="F37" s="12"/>
      <c r="G37" s="12"/>
      <c r="H37" s="12"/>
    </row>
    <row r="38" customFormat="false" ht="21" hidden="false" customHeight="true" outlineLevel="0" collapsed="false">
      <c r="A38" s="149"/>
      <c r="B38" s="139"/>
      <c r="C38" s="12"/>
      <c r="D38" s="12"/>
      <c r="E38" s="12"/>
      <c r="F38" s="12"/>
      <c r="G38" s="12"/>
      <c r="H38" s="12"/>
    </row>
    <row r="39" customFormat="false" ht="21" hidden="false" customHeight="true" outlineLevel="0" collapsed="false">
      <c r="A39" s="149"/>
      <c r="B39" s="139"/>
      <c r="C39" s="12"/>
      <c r="D39" s="12"/>
      <c r="E39" s="12"/>
      <c r="F39" s="12"/>
      <c r="G39" s="12"/>
      <c r="H39" s="12"/>
    </row>
    <row r="40" customFormat="false" ht="21" hidden="false" customHeight="true" outlineLevel="0" collapsed="false">
      <c r="A40" s="149"/>
      <c r="B40" s="139"/>
      <c r="C40" s="12"/>
      <c r="D40" s="12"/>
      <c r="E40" s="12"/>
      <c r="F40" s="12"/>
      <c r="G40" s="12"/>
      <c r="H40" s="12"/>
    </row>
    <row r="41" customFormat="false" ht="21" hidden="false" customHeight="true" outlineLevel="0" collapsed="false">
      <c r="A41" s="149"/>
      <c r="B41" s="139"/>
      <c r="C41" s="12"/>
      <c r="D41" s="12"/>
      <c r="E41" s="12"/>
      <c r="F41" s="12"/>
      <c r="G41" s="12"/>
      <c r="H41" s="12"/>
    </row>
    <row r="42" customFormat="false" ht="21" hidden="false" customHeight="true" outlineLevel="0" collapsed="false">
      <c r="A42" s="149"/>
      <c r="B42" s="139"/>
      <c r="C42" s="12"/>
      <c r="D42" s="12"/>
      <c r="E42" s="12"/>
      <c r="F42" s="12"/>
      <c r="G42" s="12"/>
      <c r="H42" s="12"/>
    </row>
    <row r="43" customFormat="false" ht="21" hidden="false" customHeight="true" outlineLevel="0" collapsed="false">
      <c r="A43" s="149"/>
      <c r="B43" s="139"/>
      <c r="C43" s="12"/>
      <c r="D43" s="12"/>
      <c r="E43" s="12"/>
      <c r="F43" s="12"/>
      <c r="G43" s="12"/>
      <c r="H43" s="12"/>
    </row>
    <row r="44" customFormat="false" ht="21" hidden="false" customHeight="true" outlineLevel="0" collapsed="false">
      <c r="A44" s="149"/>
      <c r="B44" s="139"/>
      <c r="C44" s="12"/>
      <c r="D44" s="12"/>
      <c r="E44" s="12"/>
      <c r="F44" s="12"/>
      <c r="G44" s="12"/>
      <c r="H44" s="12"/>
    </row>
    <row r="45" customFormat="false" ht="21" hidden="false" customHeight="true" outlineLevel="0" collapsed="false">
      <c r="A45" s="139"/>
      <c r="B45" s="139"/>
      <c r="C45" s="12"/>
      <c r="D45" s="12"/>
      <c r="E45" s="12"/>
      <c r="F45" s="12"/>
      <c r="G45" s="12"/>
      <c r="H45" s="12"/>
    </row>
    <row r="46" customFormat="false" ht="21" hidden="false" customHeight="true" outlineLevel="0" collapsed="false">
      <c r="A46" s="139"/>
      <c r="B46" s="139"/>
      <c r="C46" s="12"/>
      <c r="D46" s="12"/>
      <c r="E46" s="12"/>
      <c r="F46" s="12"/>
      <c r="G46" s="12"/>
      <c r="H46" s="12"/>
    </row>
    <row r="47" customFormat="false" ht="21" hidden="false" customHeight="true" outlineLevel="0" collapsed="false">
      <c r="A47" s="149"/>
      <c r="B47" s="139"/>
      <c r="C47" s="12"/>
      <c r="D47" s="12"/>
      <c r="E47" s="12"/>
      <c r="F47" s="12"/>
      <c r="G47" s="12"/>
      <c r="H47" s="12"/>
    </row>
    <row r="48" customFormat="false" ht="21" hidden="false" customHeight="true" outlineLevel="0" collapsed="false">
      <c r="A48" s="149"/>
      <c r="B48" s="139"/>
      <c r="C48" s="12"/>
      <c r="D48" s="12"/>
      <c r="E48" s="12"/>
      <c r="F48" s="12"/>
      <c r="G48" s="12"/>
      <c r="H48" s="12"/>
    </row>
    <row r="49" customFormat="false" ht="21" hidden="false" customHeight="true" outlineLevel="0" collapsed="false">
      <c r="A49" s="149"/>
      <c r="B49" s="139"/>
      <c r="C49" s="12"/>
      <c r="D49" s="12"/>
      <c r="E49" s="12"/>
      <c r="F49" s="12"/>
      <c r="G49" s="12"/>
      <c r="H49" s="12"/>
    </row>
    <row r="50" customFormat="false" ht="21" hidden="false" customHeight="true" outlineLevel="0" collapsed="false">
      <c r="A50" s="149"/>
      <c r="B50" s="139"/>
      <c r="C50" s="12"/>
      <c r="D50" s="12"/>
      <c r="E50" s="12"/>
      <c r="F50" s="12"/>
      <c r="G50" s="12"/>
      <c r="H50" s="12"/>
    </row>
    <row r="51" customFormat="false" ht="21" hidden="false" customHeight="true" outlineLevel="0" collapsed="false">
      <c r="A51" s="149"/>
      <c r="B51" s="139"/>
      <c r="C51" s="12"/>
      <c r="D51" s="12"/>
      <c r="E51" s="12"/>
      <c r="F51" s="12"/>
      <c r="G51" s="12"/>
      <c r="H51" s="12"/>
    </row>
    <row r="52" customFormat="false" ht="15.75" hidden="false" customHeight="true" outlineLevel="0" collapsed="false">
      <c r="A52" s="158"/>
      <c r="B52" s="159"/>
      <c r="C52" s="12"/>
      <c r="D52" s="12"/>
      <c r="E52" s="12"/>
      <c r="F52" s="12"/>
      <c r="G52" s="12"/>
      <c r="H52" s="12"/>
    </row>
    <row r="53" customFormat="false" ht="15.75" hidden="false" customHeight="true" outlineLevel="0" collapsed="false">
      <c r="A53" s="160"/>
      <c r="B53" s="161"/>
      <c r="C53" s="12"/>
      <c r="D53" s="12"/>
      <c r="E53" s="12"/>
      <c r="F53" s="12"/>
      <c r="G53" s="12"/>
      <c r="H53" s="12"/>
    </row>
    <row r="54" customFormat="false" ht="15.75" hidden="false" customHeight="true" outlineLevel="0" collapsed="false">
      <c r="A54" s="160"/>
      <c r="B54" s="161"/>
      <c r="C54" s="12"/>
      <c r="D54" s="12"/>
      <c r="E54" s="12"/>
      <c r="F54" s="12"/>
      <c r="G54" s="12"/>
      <c r="H54" s="12"/>
    </row>
    <row r="55" customFormat="false" ht="15.75" hidden="false" customHeight="true" outlineLevel="0" collapsed="false">
      <c r="A55" s="160"/>
      <c r="B55" s="161"/>
      <c r="C55" s="12"/>
      <c r="D55" s="12"/>
      <c r="E55" s="12"/>
      <c r="F55" s="12"/>
      <c r="G55" s="12"/>
      <c r="H55" s="12"/>
    </row>
    <row r="56" customFormat="false" ht="15.75" hidden="false" customHeight="true" outlineLevel="0" collapsed="false">
      <c r="A56" s="160"/>
      <c r="B56" s="161"/>
      <c r="C56" s="12"/>
      <c r="D56" s="12"/>
      <c r="E56" s="12"/>
      <c r="F56" s="12"/>
      <c r="G56" s="12"/>
      <c r="H56" s="12"/>
    </row>
    <row r="57" customFormat="false" ht="15.75" hidden="false" customHeight="true" outlineLevel="0" collapsed="false">
      <c r="A57" s="162"/>
      <c r="B57" s="163"/>
      <c r="C57" s="12"/>
      <c r="D57" s="12"/>
      <c r="E57" s="12"/>
      <c r="F57" s="12"/>
      <c r="G57" s="12"/>
      <c r="H57" s="12"/>
    </row>
    <row r="58" customFormat="false" ht="15.75" hidden="false" customHeight="true" outlineLevel="0" collapsed="false">
      <c r="A58" s="12"/>
      <c r="B58" s="12"/>
      <c r="C58" s="12"/>
      <c r="D58" s="12"/>
      <c r="E58" s="12"/>
      <c r="F58" s="12"/>
      <c r="G58" s="12"/>
      <c r="H58" s="12"/>
    </row>
    <row r="59" customFormat="false" ht="15.75" hidden="false" customHeight="true" outlineLevel="0" collapsed="false">
      <c r="A59" s="12"/>
      <c r="B59" s="12"/>
      <c r="C59" s="12"/>
      <c r="D59" s="12"/>
      <c r="E59" s="12"/>
      <c r="F59" s="12"/>
      <c r="G59" s="12"/>
      <c r="H59" s="12"/>
    </row>
    <row r="60" customFormat="false" ht="15.75" hidden="false" customHeight="true" outlineLevel="0" collapsed="false">
      <c r="A60" s="164" t="s">
        <v>603</v>
      </c>
      <c r="B60" s="165" t="s">
        <v>604</v>
      </c>
      <c r="C60" s="12"/>
      <c r="D60" s="12"/>
      <c r="E60" s="12"/>
      <c r="F60" s="12"/>
      <c r="G60" s="12"/>
      <c r="H60" s="12"/>
    </row>
    <row r="61" customFormat="false" ht="15.75" hidden="false" customHeight="true" outlineLevel="0" collapsed="false">
      <c r="A61" s="164" t="s">
        <v>605</v>
      </c>
      <c r="B61" s="165" t="s">
        <v>606</v>
      </c>
      <c r="C61" s="12"/>
      <c r="D61" s="12"/>
      <c r="E61" s="12"/>
      <c r="F61" s="12"/>
      <c r="G61" s="12"/>
      <c r="H61" s="12"/>
    </row>
    <row r="62" customFormat="false" ht="15.75" hidden="false" customHeight="true" outlineLevel="0" collapsed="false">
      <c r="A62" s="164" t="s">
        <v>607</v>
      </c>
      <c r="B62" s="165" t="s">
        <v>608</v>
      </c>
      <c r="C62" s="12"/>
      <c r="D62" s="12"/>
      <c r="E62" s="12"/>
      <c r="F62" s="12"/>
      <c r="G62" s="12"/>
      <c r="H62" s="12"/>
    </row>
    <row r="63" customFormat="false" ht="15.75" hidden="false" customHeight="true" outlineLevel="0" collapsed="false">
      <c r="A63" s="164" t="s">
        <v>609</v>
      </c>
      <c r="B63" s="165" t="s">
        <v>610</v>
      </c>
      <c r="C63" s="12"/>
      <c r="D63" s="12"/>
      <c r="E63" s="12"/>
      <c r="F63" s="12"/>
      <c r="G63" s="12"/>
      <c r="H63" s="12"/>
    </row>
    <row r="64" customFormat="false" ht="15.75" hidden="false" customHeight="true" outlineLevel="0" collapsed="false">
      <c r="A64" s="164" t="s">
        <v>611</v>
      </c>
      <c r="B64" s="165" t="s">
        <v>612</v>
      </c>
      <c r="C64" s="12"/>
      <c r="D64" s="12"/>
      <c r="E64" s="12"/>
      <c r="F64" s="12"/>
      <c r="G64" s="12"/>
      <c r="H64" s="12"/>
    </row>
    <row r="65" customFormat="false" ht="15.75" hidden="false" customHeight="true" outlineLevel="0" collapsed="false">
      <c r="A65" s="164" t="s">
        <v>224</v>
      </c>
      <c r="B65" s="165" t="s">
        <v>613</v>
      </c>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mergeCells count="4">
    <mergeCell ref="A1:H1"/>
    <mergeCell ref="A2:H2"/>
    <mergeCell ref="A18:H18"/>
    <mergeCell ref="A24:H24"/>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ns1="http://schemas.microsoft.com/office/spreadsheetml/2009/9/main" xmlns:ns3="http://schemas.microsoft.com/office/excel/2006/main" xmlns:r="http://schemas.openxmlformats.org/officeDocument/2006/relationships">
  <sheetPr filterMode="false">
    <tabColor rgb="FFBF8F00"/>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328125" defaultRowHeight="15" zeroHeight="false" outlineLevelRow="0" outlineLevelCol="0"/>
  <cols>
    <col collapsed="false" customWidth="true" hidden="false" outlineLevel="0" max="10" min="1" style="1" width="16"/>
    <col collapsed="false" customWidth="true" hidden="false" outlineLevel="0" max="26" min="11" style="1" width="14"/>
  </cols>
  <sheetData>
    <row r="1" customFormat="false" ht="25.5" hidden="false" customHeight="true" outlineLevel="0" collapsed="false">
      <c r="A1" s="166" t="s">
        <v>614</v>
      </c>
      <c r="B1" s="166"/>
      <c r="C1" s="166"/>
      <c r="D1" s="166"/>
      <c r="E1" s="166"/>
      <c r="F1" s="166"/>
      <c r="G1" s="166"/>
      <c r="H1" s="166"/>
      <c r="I1" s="166"/>
      <c r="J1" s="166"/>
      <c r="K1" s="166"/>
      <c r="L1" s="166"/>
      <c r="M1" s="166"/>
      <c r="N1" s="12"/>
      <c r="O1" s="12"/>
      <c r="P1" s="12"/>
      <c r="Q1" s="12"/>
      <c r="R1" s="12"/>
      <c r="S1" s="12"/>
      <c r="T1" s="12"/>
      <c r="U1" s="12"/>
      <c r="V1" s="12"/>
      <c r="W1" s="12"/>
      <c r="X1" s="12"/>
      <c r="Y1" s="12"/>
      <c r="Z1" s="12"/>
    </row>
    <row r="2" customFormat="false" ht="19.5" hidden="false" customHeight="true" outlineLevel="0" collapsed="false">
      <c r="A2" s="167" t="s">
        <v>615</v>
      </c>
      <c r="B2" s="167"/>
      <c r="C2" s="167"/>
      <c r="D2" s="167"/>
      <c r="E2" s="167"/>
      <c r="F2" s="167"/>
      <c r="G2" s="167"/>
      <c r="H2" s="167"/>
      <c r="I2" s="167"/>
      <c r="J2" s="167"/>
      <c r="K2" s="167"/>
      <c r="L2" s="167"/>
      <c r="M2" s="167"/>
      <c r="N2" s="12"/>
      <c r="O2" s="12"/>
      <c r="P2" s="12"/>
      <c r="Q2" s="12"/>
      <c r="R2" s="12"/>
      <c r="S2" s="12"/>
      <c r="T2" s="12"/>
      <c r="U2" s="12"/>
      <c r="V2" s="12"/>
      <c r="W2" s="12"/>
      <c r="X2" s="12"/>
      <c r="Y2" s="12"/>
      <c r="Z2" s="12"/>
    </row>
    <row r="3" customFormat="false" ht="9.75" hidden="false" customHeight="true" outlineLevel="0" collapsed="false">
      <c r="A3" s="168"/>
      <c r="B3" s="167"/>
      <c r="C3" s="168"/>
      <c r="D3" s="167"/>
      <c r="E3" s="168"/>
      <c r="F3" s="167"/>
      <c r="G3" s="168"/>
      <c r="H3" s="167"/>
      <c r="I3" s="168"/>
      <c r="J3" s="167"/>
      <c r="K3" s="168"/>
      <c r="L3" s="167"/>
      <c r="M3" s="167"/>
      <c r="N3" s="12"/>
      <c r="O3" s="12"/>
      <c r="P3" s="12"/>
      <c r="Q3" s="12"/>
      <c r="R3" s="12"/>
      <c r="S3" s="12"/>
      <c r="T3" s="12"/>
      <c r="U3" s="12"/>
      <c r="V3" s="12"/>
      <c r="W3" s="12"/>
      <c r="X3" s="12"/>
      <c r="Y3" s="12"/>
      <c r="Z3" s="12"/>
    </row>
    <row r="4" customFormat="false" ht="21.75" hidden="false" customHeight="true" outlineLevel="0" collapsed="false">
      <c r="A4" s="169" t="s">
        <v>616</v>
      </c>
      <c r="B4" s="169" t="s">
        <v>617</v>
      </c>
      <c r="C4" s="169" t="s">
        <v>618</v>
      </c>
      <c r="D4" s="167" t="s">
        <v>619</v>
      </c>
      <c r="E4" s="167" t="s">
        <v>182</v>
      </c>
      <c r="F4" s="167" t="s">
        <v>620</v>
      </c>
      <c r="G4" s="167" t="s">
        <v>621</v>
      </c>
      <c r="H4" s="167" t="s">
        <v>622</v>
      </c>
      <c r="I4" s="167" t="s">
        <v>623</v>
      </c>
      <c r="J4" s="167" t="s">
        <v>26</v>
      </c>
      <c r="K4" s="167" t="s">
        <v>624</v>
      </c>
      <c r="L4" s="167" t="s">
        <v>625</v>
      </c>
      <c r="M4" s="167" t="s">
        <v>626</v>
      </c>
      <c r="N4" s="12"/>
      <c r="O4" s="12"/>
      <c r="P4" s="12"/>
      <c r="Q4" s="12"/>
      <c r="R4" s="12"/>
      <c r="S4" s="12"/>
      <c r="T4" s="12"/>
      <c r="U4" s="12"/>
      <c r="V4" s="12"/>
      <c r="W4" s="12"/>
      <c r="X4" s="12"/>
      <c r="Y4" s="12"/>
      <c r="Z4" s="12"/>
    </row>
    <row r="5" customFormat="false" ht="21.75" hidden="false" customHeight="true" outlineLevel="0" collapsed="false">
      <c r="A5" s="169" t="s">
        <v>627</v>
      </c>
      <c r="B5" s="167" t="n">
        <f aca="false">IFERROR(COUNTA(প্রথম!$D$6:$D$45),0)</f>
        <v>35</v>
      </c>
      <c r="C5" s="167" t="n">
        <f aca="false">IFERROR(COUNTIF(প্রথম!$G$4:$N$4,"&gt;0"),0)</f>
        <v>3</v>
      </c>
      <c r="D5" s="170" t="n">
        <f aca="false">IFERROR(IF(B5=0,0,IF(COUNT(প্রথম!$P$6:$P$45)=0,0,ROUND(AVERAGE(প্রথম!$P$6:$P$45),2))),0)</f>
        <v>71.11</v>
      </c>
      <c r="E5" s="167" t="n">
        <f aca="false">IFERROR(COUNTIF(প্রথম!$S$6:$S$45,"Passed"),0)</f>
        <v>28</v>
      </c>
      <c r="F5" s="170" t="n">
        <f aca="false">IFERROR(IF(B5=0,0,ROUND(E5/B5*100,2)),0)</f>
        <v>80</v>
      </c>
      <c r="G5" s="170" t="n">
        <f aca="false">IFERROR(IF(B5=0,0,IF(COUNT(প্রথম!$P$6:$P$45)=0,0,MAX(প্রথম!$P$6:$P$45))),0)</f>
        <v>99.33</v>
      </c>
      <c r="H5" s="171" t="n">
        <f aca="false">IFERROR(COUNTIF(প্রথম!$R$6:$R$45,"A+"),0)</f>
        <v>16</v>
      </c>
      <c r="I5" s="167" t="n">
        <f aca="false">IFERROR(COUNTIF(প্রথম!$S$6:$S$45,"Needs Improvement"),0)</f>
        <v>0</v>
      </c>
      <c r="J5" s="167" t="str">
        <f aca="false">IFERROR(IF(K5=0,"No completed marks",IF(M5&gt;=90,"Excellent",IF(M5&gt;=75,"Good","Review Needed"))),"Review Needed")</f>
        <v>Excellent</v>
      </c>
      <c r="K5" s="167" t="n">
        <f aca="false">IFERROR(COUNTIF(প্রথম!$S$6:$S$45,"Passed")+COUNTIF(প্রথম!$S$6:$S$45,"Fail"),0)</f>
        <v>31</v>
      </c>
      <c r="L5" s="167" t="n">
        <f aca="false">IFERROR(MAX(0,B5-K5),0)</f>
        <v>4</v>
      </c>
      <c r="M5" s="170" t="n">
        <f aca="false">IFERROR(IF(K5=0,0,ROUND(E5/K5*100,2)),0)</f>
        <v>90.32</v>
      </c>
      <c r="N5" s="12"/>
      <c r="O5" s="12"/>
      <c r="P5" s="12"/>
      <c r="Q5" s="12"/>
      <c r="R5" s="12"/>
      <c r="S5" s="12"/>
      <c r="T5" s="12"/>
      <c r="U5" s="12"/>
      <c r="V5" s="12"/>
      <c r="W5" s="12"/>
      <c r="X5" s="12"/>
      <c r="Y5" s="12"/>
      <c r="Z5" s="12"/>
    </row>
    <row r="6" customFormat="false" ht="21.75" hidden="false" customHeight="true" outlineLevel="0" collapsed="false">
      <c r="A6" s="169" t="s">
        <v>628</v>
      </c>
      <c r="B6" s="167" t="n">
        <f aca="false">IFERROR(COUNTA(দ্বিতীয়!$D$6:$D$45),0)</f>
        <v>22</v>
      </c>
      <c r="C6" s="167" t="n">
        <f aca="false">IFERROR(COUNTIF(দ্বিতীয়!$G$4:$N$4,"&gt;0"),0)</f>
        <v>3</v>
      </c>
      <c r="D6" s="170" t="n">
        <f aca="false">IFERROR(IF(B6=0,0,IF(COUNT(দ্বিতীয়!$P$6:$P$45)=0,0,ROUND(AVERAGE(দ্বিতীয়!$P$6:$P$45),2))),0)</f>
        <v>59.53</v>
      </c>
      <c r="E6" s="167" t="n">
        <f aca="false">IFERROR(COUNTIF(দ্বিতীয়!$S$6:$S$45,"Passed"),0)</f>
        <v>16</v>
      </c>
      <c r="F6" s="170" t="n">
        <f aca="false">IFERROR(IF(B6=0,0,ROUND(E6/B6*100,2)),0)</f>
        <v>72.73</v>
      </c>
      <c r="G6" s="170" t="n">
        <f aca="false">IFERROR(IF(B6=0,0,IF(COUNT(দ্বিতীয়!$P$6:$P$45)=0,0,MAX(দ্বিতীয়!$P$6:$P$45))),0)</f>
        <v>87.33</v>
      </c>
      <c r="H6" s="171" t="n">
        <f aca="false">IFERROR(COUNTIF(দ্বিতীয়!$R$6:$R$45,"A+"),0)</f>
        <v>3</v>
      </c>
      <c r="I6" s="167" t="n">
        <f aca="false">IFERROR(COUNTIF(দ্বিতীয়!$S$6:$S$45,"Needs Improvement"),0)</f>
        <v>0</v>
      </c>
      <c r="J6" s="167" t="str">
        <f aca="false">IFERROR(IF(K6=0,"No completed marks",IF(M6&gt;=90,"Excellent",IF(M6&gt;=75,"Good","Review Needed"))),"Review Needed")</f>
        <v>Review Needed</v>
      </c>
      <c r="K6" s="167" t="n">
        <f aca="false">IFERROR(COUNTIF(দ্বিতীয়!$S$6:$S$45,"Passed")+COUNTIF(দ্বিতীয়!$S$6:$S$45,"Fail"),0)</f>
        <v>22</v>
      </c>
      <c r="L6" s="167" t="n">
        <f aca="false">IFERROR(MAX(0,B6-K6),0)</f>
        <v>0</v>
      </c>
      <c r="M6" s="170" t="n">
        <f aca="false">IFERROR(IF(K6=0,0,ROUND(E6/K6*100,2)),0)</f>
        <v>72.73</v>
      </c>
      <c r="N6" s="12"/>
      <c r="O6" s="12"/>
      <c r="P6" s="12"/>
      <c r="Q6" s="12"/>
      <c r="R6" s="12"/>
      <c r="S6" s="12"/>
      <c r="T6" s="12"/>
      <c r="U6" s="12"/>
      <c r="V6" s="12"/>
      <c r="W6" s="12"/>
      <c r="X6" s="12"/>
      <c r="Y6" s="12"/>
      <c r="Z6" s="12"/>
    </row>
    <row r="7" customFormat="false" ht="21.75" hidden="false" customHeight="true" outlineLevel="0" collapsed="false">
      <c r="A7" s="169" t="s">
        <v>629</v>
      </c>
      <c r="B7" s="167" t="n">
        <f aca="false">IFERROR(COUNTA(তৃতীয়!$D$6:$D$45),0)</f>
        <v>20</v>
      </c>
      <c r="C7" s="167" t="n">
        <f aca="false">IFERROR(COUNTIF(তৃতীয়!$G$4:$N$4,"&gt;0"),0)</f>
        <v>6</v>
      </c>
      <c r="D7" s="170" t="n">
        <f aca="false">IFERROR(IF(B7=0,0,IF(COUNT(তৃতীয়!$P$6:$P$45)=0,0,ROUND(AVERAGE(তৃতীয়!$P$6:$P$45),2))),0)</f>
        <v>40.82</v>
      </c>
      <c r="E7" s="167" t="n">
        <f aca="false">IFERROR(COUNTIF(তৃতীয়!$S$6:$S$45,"Passed"),0)</f>
        <v>6</v>
      </c>
      <c r="F7" s="170" t="n">
        <f aca="false">IFERROR(IF(B7=0,0,ROUND(E7/B7*100,2)),0)</f>
        <v>30</v>
      </c>
      <c r="G7" s="170" t="n">
        <f aca="false">IFERROR(IF(B7=0,0,IF(COUNT(তৃতীয়!$P$6:$P$45)=0,0,MAX(তৃতীয়!$P$6:$P$45))),0)</f>
        <v>67.62</v>
      </c>
      <c r="H7" s="171" t="n">
        <f aca="false">IFERROR(COUNTIF(তৃতীয়!$R$6:$R$45,"A+"),0)</f>
        <v>0</v>
      </c>
      <c r="I7" s="167" t="n">
        <f aca="false">IFERROR(COUNTIF(তৃতীয়!$S$6:$S$45,"Needs Improvement"),0)</f>
        <v>0</v>
      </c>
      <c r="J7" s="167" t="str">
        <f aca="false">IFERROR(IF(K7=0,"No completed marks",IF(M7&gt;=90,"Excellent",IF(M7&gt;=75,"Good","Review Needed"))),"Review Needed")</f>
        <v>Review Needed</v>
      </c>
      <c r="K7" s="167" t="n">
        <f aca="false">IFERROR(COUNTIF(তৃতীয়!$S$6:$S$45,"Passed")+COUNTIF(তৃতীয়!$S$6:$S$45,"Fail"),0)</f>
        <v>19</v>
      </c>
      <c r="L7" s="167" t="n">
        <f aca="false">IFERROR(MAX(0,B7-K7),0)</f>
        <v>1</v>
      </c>
      <c r="M7" s="170" t="n">
        <f aca="false">IFERROR(IF(K7=0,0,ROUND(E7/K7*100,2)),0)</f>
        <v>31.58</v>
      </c>
      <c r="N7" s="12"/>
      <c r="O7" s="12"/>
      <c r="P7" s="12"/>
      <c r="Q7" s="12"/>
      <c r="R7" s="12"/>
      <c r="S7" s="12"/>
      <c r="T7" s="12"/>
      <c r="U7" s="12"/>
      <c r="V7" s="12"/>
      <c r="W7" s="12"/>
      <c r="X7" s="12"/>
      <c r="Y7" s="12"/>
      <c r="Z7" s="12"/>
    </row>
    <row r="8" customFormat="false" ht="21.75" hidden="false" customHeight="true" outlineLevel="0" collapsed="false">
      <c r="A8" s="169" t="s">
        <v>630</v>
      </c>
      <c r="B8" s="167" t="n">
        <f aca="false">IFERROR(COUNTA(চতুর্থ!$D$6:$D$45),0)</f>
        <v>17</v>
      </c>
      <c r="C8" s="167" t="n">
        <f aca="false">IFERROR(COUNTIF(চতুর্থ!$G$4:$N$4,"&gt;0"),0)</f>
        <v>6</v>
      </c>
      <c r="D8" s="170" t="n">
        <f aca="false">IFERROR(IF(B8=0,0,IF(COUNT(চতুর্থ!$P$6:$P$45)=0,0,ROUND(AVERAGE(চতুর্থ!$P$6:$P$45),2))),0)</f>
        <v>38.14</v>
      </c>
      <c r="E8" s="167" t="n">
        <f aca="false">IFERROR(COUNTIF(চতুর্থ!$S$6:$S$45,"Passed"),0)</f>
        <v>3</v>
      </c>
      <c r="F8" s="170" t="n">
        <f aca="false">IFERROR(IF(B8=0,0,ROUND(E8/B8*100,2)),0)</f>
        <v>17.65</v>
      </c>
      <c r="G8" s="170" t="n">
        <f aca="false">IFERROR(IF(B8=0,0,IF(COUNT(চতুর্থ!$P$6:$P$45)=0,0,MAX(চতুর্থ!$P$6:$P$45))),0)</f>
        <v>63.33</v>
      </c>
      <c r="H8" s="171" t="n">
        <f aca="false">IFERROR(COUNTIF(চতুর্থ!$R$6:$R$45,"A+"),0)</f>
        <v>0</v>
      </c>
      <c r="I8" s="167" t="n">
        <f aca="false">IFERROR(COUNTIF(চতুর্থ!$S$6:$S$45,"Needs Improvement"),0)</f>
        <v>0</v>
      </c>
      <c r="J8" s="167" t="str">
        <f aca="false">IFERROR(IF(K8=0,"No completed marks",IF(M8&gt;=90,"Excellent",IF(M8&gt;=75,"Good","Review Needed"))),"Review Needed")</f>
        <v>Review Needed</v>
      </c>
      <c r="K8" s="167" t="n">
        <f aca="false">IFERROR(COUNTIF(চতুর্থ!$S$6:$S$45,"Passed")+COUNTIF(চতুর্থ!$S$6:$S$45,"Fail"),0)</f>
        <v>15</v>
      </c>
      <c r="L8" s="167" t="n">
        <f aca="false">IFERROR(MAX(0,B8-K8),0)</f>
        <v>2</v>
      </c>
      <c r="M8" s="170" t="n">
        <f aca="false">IFERROR(IF(K8=0,0,ROUND(E8/K8*100,2)),0)</f>
        <v>20</v>
      </c>
      <c r="N8" s="12"/>
      <c r="O8" s="12"/>
      <c r="P8" s="12"/>
      <c r="Q8" s="12"/>
      <c r="R8" s="12"/>
      <c r="S8" s="12"/>
      <c r="T8" s="12"/>
      <c r="U8" s="12"/>
      <c r="V8" s="12"/>
      <c r="W8" s="12"/>
      <c r="X8" s="12"/>
      <c r="Y8" s="12"/>
      <c r="Z8" s="12"/>
    </row>
    <row r="9" customFormat="false" ht="21.75" hidden="false" customHeight="true" outlineLevel="0" collapsed="false">
      <c r="A9" s="169" t="s">
        <v>631</v>
      </c>
      <c r="B9" s="167" t="n">
        <f aca="false">IFERROR(COUNTA(পঞ্চম!$D$6:$D$45),0)</f>
        <v>12</v>
      </c>
      <c r="C9" s="167" t="n">
        <f aca="false">IFERROR(COUNTIF(পঞ্চম!$G$4:$N$4,"&gt;0"),0)</f>
        <v>6</v>
      </c>
      <c r="D9" s="170" t="n">
        <f aca="false">IFERROR(IF(B9=0,0,IF(COUNT(পঞ্চম!$P$6:$P$45)=0,0,ROUND(AVERAGE(পঞ্চম!$P$6:$P$45),2))),0)</f>
        <v>54.43</v>
      </c>
      <c r="E9" s="167" t="n">
        <f aca="false">IFERROR(COUNTIF(পঞ্চম!$S$6:$S$45,"Passed"),0)</f>
        <v>4</v>
      </c>
      <c r="F9" s="170" t="n">
        <f aca="false">IFERROR(IF(B9=0,0,ROUND(E9/B9*100,2)),0)</f>
        <v>33.33</v>
      </c>
      <c r="G9" s="170" t="n">
        <f aca="false">IFERROR(IF(B9=0,0,IF(COUNT(পঞ্চম!$P$6:$P$45)=0,0,MAX(পঞ্চম!$P$6:$P$45))),0)</f>
        <v>69.76</v>
      </c>
      <c r="H9" s="171" t="n">
        <f aca="false">IFERROR(COUNTIF(পঞ্চম!$R$6:$R$45,"A+"),0)</f>
        <v>0</v>
      </c>
      <c r="I9" s="167" t="n">
        <f aca="false">IFERROR(COUNTIF(পঞ্চম!$S$6:$S$45,"Needs Improvement"),0)</f>
        <v>0</v>
      </c>
      <c r="J9" s="167" t="str">
        <f aca="false">IFERROR(IF(K9=0,"No completed marks",IF(M9&gt;=90,"Excellent",IF(M9&gt;=75,"Good","Review Needed"))),"Review Needed")</f>
        <v>Review Needed</v>
      </c>
      <c r="K9" s="167" t="n">
        <f aca="false">IFERROR(COUNTIF(পঞ্চম!$S$6:$S$45,"Passed")+COUNTIF(পঞ্চম!$S$6:$S$45,"Fail"),0)</f>
        <v>11</v>
      </c>
      <c r="L9" s="167" t="n">
        <f aca="false">IFERROR(MAX(0,B9-K9),0)</f>
        <v>1</v>
      </c>
      <c r="M9" s="170" t="n">
        <f aca="false">IFERROR(IF(K9=0,0,ROUND(E9/K9*100,2)),0)</f>
        <v>36.36</v>
      </c>
      <c r="N9" s="12"/>
      <c r="O9" s="12"/>
      <c r="P9" s="12"/>
      <c r="Q9" s="12"/>
      <c r="R9" s="12"/>
      <c r="S9" s="12"/>
      <c r="T9" s="12"/>
      <c r="U9" s="12"/>
      <c r="V9" s="12"/>
      <c r="W9" s="12"/>
      <c r="X9" s="12"/>
      <c r="Y9" s="12"/>
      <c r="Z9" s="12"/>
    </row>
    <row r="10" customFormat="false" ht="21.75" hidden="false" customHeight="true" outlineLevel="0" collapsed="false">
      <c r="A10" s="167"/>
      <c r="B10" s="167"/>
      <c r="C10" s="167"/>
      <c r="D10" s="167"/>
      <c r="E10" s="167"/>
      <c r="F10" s="167"/>
      <c r="G10" s="167"/>
      <c r="H10" s="167"/>
      <c r="I10" s="167"/>
      <c r="J10" s="167"/>
      <c r="K10" s="167"/>
      <c r="L10" s="167"/>
      <c r="M10" s="167"/>
      <c r="N10" s="12"/>
      <c r="O10" s="12"/>
      <c r="P10" s="12"/>
      <c r="Q10" s="12"/>
      <c r="R10" s="12"/>
      <c r="S10" s="12"/>
      <c r="T10" s="12"/>
      <c r="U10" s="12"/>
      <c r="V10" s="12"/>
      <c r="W10" s="12"/>
      <c r="X10" s="12"/>
      <c r="Y10" s="12"/>
      <c r="Z10" s="12"/>
    </row>
    <row r="11" customFormat="false" ht="21.75" hidden="false" customHeight="true" outlineLevel="0" collapsed="false">
      <c r="A11" s="167"/>
      <c r="B11" s="167"/>
      <c r="C11" s="167"/>
      <c r="D11" s="167"/>
      <c r="E11" s="167"/>
      <c r="F11" s="167"/>
      <c r="G11" s="167"/>
      <c r="H11" s="167"/>
      <c r="I11" s="167"/>
      <c r="J11" s="167"/>
      <c r="K11" s="167"/>
      <c r="L11" s="167"/>
      <c r="M11" s="167"/>
      <c r="N11" s="12"/>
      <c r="O11" s="12"/>
      <c r="P11" s="12"/>
      <c r="Q11" s="12"/>
      <c r="R11" s="12"/>
      <c r="S11" s="12"/>
      <c r="T11" s="12"/>
      <c r="U11" s="12"/>
      <c r="V11" s="12"/>
      <c r="W11" s="12"/>
      <c r="X11" s="12"/>
      <c r="Y11" s="12"/>
      <c r="Z11" s="12"/>
    </row>
    <row r="12" customFormat="false" ht="24" hidden="false" customHeight="true" outlineLevel="0" collapsed="false">
      <c r="A12" s="167" t="s">
        <v>632</v>
      </c>
      <c r="B12" s="167"/>
      <c r="C12" s="167"/>
      <c r="D12" s="167"/>
      <c r="E12" s="167"/>
      <c r="F12" s="167"/>
      <c r="G12" s="167"/>
      <c r="H12" s="167"/>
      <c r="I12" s="167"/>
      <c r="J12" s="167"/>
      <c r="K12" s="167"/>
      <c r="L12" s="167"/>
      <c r="M12" s="167"/>
      <c r="N12" s="12"/>
      <c r="O12" s="12"/>
      <c r="P12" s="12"/>
      <c r="Q12" s="12"/>
      <c r="R12" s="12"/>
      <c r="S12" s="12"/>
      <c r="T12" s="12"/>
      <c r="U12" s="12"/>
      <c r="V12" s="12"/>
      <c r="W12" s="12"/>
      <c r="X12" s="12"/>
      <c r="Y12" s="12"/>
      <c r="Z12" s="12"/>
    </row>
    <row r="13" customFormat="false" ht="21.75" hidden="false" customHeight="true" outlineLevel="0" collapsed="false">
      <c r="A13" s="172" t="s">
        <v>633</v>
      </c>
      <c r="B13" s="172"/>
      <c r="C13" s="167"/>
      <c r="D13" s="167"/>
      <c r="E13" s="167"/>
      <c r="F13" s="167"/>
      <c r="G13" s="167"/>
      <c r="H13" s="167"/>
      <c r="I13" s="167"/>
      <c r="J13" s="167" t="s">
        <v>634</v>
      </c>
      <c r="K13" s="167"/>
      <c r="L13" s="167"/>
      <c r="M13" s="167"/>
      <c r="N13" s="12"/>
      <c r="O13" s="12"/>
      <c r="P13" s="12"/>
      <c r="Q13" s="12"/>
      <c r="R13" s="12"/>
      <c r="S13" s="12"/>
      <c r="T13" s="12"/>
      <c r="U13" s="12"/>
      <c r="V13" s="12"/>
      <c r="W13" s="12"/>
      <c r="X13" s="12"/>
      <c r="Y13" s="12"/>
      <c r="Z13" s="12"/>
    </row>
    <row r="14" customFormat="false" ht="24" hidden="false" customHeight="true" outlineLevel="0" collapsed="false">
      <c r="A14" s="172"/>
      <c r="B14" s="172"/>
      <c r="C14" s="167"/>
      <c r="D14" s="167"/>
      <c r="E14" s="167"/>
      <c r="F14" s="167"/>
      <c r="G14" s="167"/>
      <c r="H14" s="167"/>
      <c r="I14" s="173"/>
      <c r="J14" s="167"/>
      <c r="K14" s="167"/>
      <c r="L14" s="167"/>
      <c r="M14" s="167"/>
      <c r="N14" s="12"/>
      <c r="O14" s="12"/>
      <c r="P14" s="12"/>
      <c r="Q14" s="12"/>
      <c r="R14" s="12"/>
      <c r="S14" s="12"/>
      <c r="T14" s="12"/>
      <c r="U14" s="12"/>
      <c r="V14" s="12"/>
      <c r="W14" s="12"/>
      <c r="X14" s="12"/>
      <c r="Y14" s="12"/>
      <c r="Z14" s="12"/>
    </row>
    <row r="15" customFormat="false" ht="24" hidden="false" customHeight="true" outlineLevel="0" collapsed="false">
      <c r="A15" s="173" t="n">
        <f aca="false">IFERROR(SUM(B5:B9),0)</f>
        <v>106</v>
      </c>
      <c r="B15" s="173"/>
      <c r="C15" s="174" t="n">
        <f aca="false">IFERROR(IF(SUM(B5:B9)=0,0,ROUND(SUMPRODUCT(D5:D9,B5:B9)/SUM(B5:B9),2)),0)</f>
        <v>55.82</v>
      </c>
      <c r="D15" s="173"/>
      <c r="E15" s="174" t="n">
        <f aca="false">IFERROR(IF(SUM(B5:B9)=0,0,ROUND(SUM(E5:E9)/SUM(B5:B9)*100,2)),0)</f>
        <v>53.77</v>
      </c>
      <c r="F15" s="173"/>
      <c r="G15" s="173" t="n">
        <f aca="false">IFERROR(SUM(H5:H9),0)</f>
        <v>19</v>
      </c>
      <c r="H15" s="173"/>
      <c r="I15" s="173"/>
      <c r="J15" s="173"/>
      <c r="K15" s="173"/>
      <c r="L15" s="173"/>
      <c r="M15" s="173"/>
      <c r="N15" s="12"/>
      <c r="O15" s="12"/>
      <c r="P15" s="12"/>
      <c r="Q15" s="12"/>
      <c r="R15" s="12"/>
      <c r="S15" s="12"/>
      <c r="T15" s="12"/>
      <c r="U15" s="12"/>
      <c r="V15" s="12"/>
      <c r="W15" s="12"/>
      <c r="X15" s="12"/>
      <c r="Y15" s="12"/>
      <c r="Z15" s="12"/>
    </row>
    <row r="16" customFormat="false" ht="21.75" hidden="false" customHeight="true" outlineLevel="0" collapsed="false">
      <c r="A16" s="175"/>
      <c r="B16" s="175"/>
      <c r="C16" s="175"/>
      <c r="D16" s="175"/>
      <c r="E16" s="175"/>
      <c r="F16" s="175"/>
      <c r="G16" s="175"/>
      <c r="H16" s="175"/>
      <c r="I16" s="175"/>
      <c r="J16" s="175"/>
      <c r="K16" s="175"/>
      <c r="L16" s="175"/>
      <c r="M16" s="175"/>
      <c r="N16" s="12"/>
      <c r="O16" s="12"/>
      <c r="P16" s="12"/>
      <c r="Q16" s="12"/>
      <c r="R16" s="12"/>
      <c r="S16" s="12"/>
      <c r="T16" s="12"/>
      <c r="U16" s="12"/>
      <c r="V16" s="12"/>
      <c r="W16" s="12"/>
      <c r="X16" s="12"/>
      <c r="Y16" s="12"/>
      <c r="Z16" s="12"/>
    </row>
    <row r="17" customFormat="false" ht="21.75" hidden="false" customHeight="tru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5" hidden="false" customHeight="tru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5" hidden="false" customHeight="tru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5" hidden="false" customHeight="tru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5.75" hidden="false" customHeight="tru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tru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tru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tru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tru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tru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tru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tru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tru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tru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tru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tru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tru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tru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8">
    <mergeCell ref="A1:M1"/>
    <mergeCell ref="A2:M2"/>
    <mergeCell ref="A12:M12"/>
    <mergeCell ref="A13:B14"/>
    <mergeCell ref="C13:D14"/>
    <mergeCell ref="E13:F14"/>
    <mergeCell ref="G13:H14"/>
    <mergeCell ref="J13:M14"/>
  </mergeCells>
  <conditionalFormatting sqref="J5:J9">
    <cfRule type="expression" priority="2" aboveAverage="0" equalAverage="0" bottom="0" percent="0" rank="0" text="" dxfId="0">
      <formula>J5="Excellent"</formula>
    </cfRule>
    <cfRule type="expression" priority="3" aboveAverage="0" equalAverage="0" bottom="0" percent="0" rank="0" text="" dxfId="1">
      <formula>J5="Review Needed"</formula>
    </cfRule>
    <cfRule type="containsText" priority="4" operator="containsText" aboveAverage="0" equalAverage="0" bottom="0" percent="0" rank="0" text="Fail" dxfId="4">
      <formula>NOT(ISERROR(SEARCH("Fail",J5)))</formula>
    </cfRule>
    <cfRule type="containsText" priority="5" operator="containsText" aboveAverage="0" equalAverage="0" bottom="0" percent="0" rank="0" text="OK" dxfId="5">
      <formula>NOT(ISERROR(SEARCH("OK",J5)))</formula>
    </cfRule>
    <cfRule type="expression" priority="6" aboveAverage="0" equalAverage="0" bottom="0" percent="0" rank="0" text="" dxfId="2">
      <formula>ISNUMBER(SEARCH("FAIL",J5))</formula>
    </cfRule>
    <cfRule type="expression" priority="7" aboveAverage="0" equalAverage="0" bottom="0" percent="0" rank="0" text="" dxfId="3">
      <formula>ISNUMBER(SEARCH("READY",J5))</formula>
    </cfRule>
  </conditionalFormatting>
  <conditionalFormatting sqref="F5:F9">
    <cfRule type="iconSet" priority="8">
      <iconSet iconSet="3Symbols2">
        <cfvo type="percent" val="0"/>
        <cfvo type="percent" val="34"/>
        <cfvo type="percent" val="67"/>
      </iconSet>
    </cfRule>
  </conditionalFormatting>
  <conditionalFormatting sqref="H5:H9">
    <cfRule type="expression" priority="9" aboveAverage="0" equalAverage="0" bottom="0" percent="0" rank="0" text="" dxfId="7">
      <formula>AND(H5&lt;&gt;"",H5&gt;0)</formula>
    </cfRule>
  </conditionalFormatting>
  <conditionalFormatting sqref="D5:D9">
    <cfRule type="dataBar" priority="10">
      <dataBar showValue="1" minLength="10" maxLength="90">
        <cfvo type="num" val="0"/>
        <cfvo type="num" val="100"/>
        <color rgb="FF4F81BD"/>
      </dataBar>
      <extLst>
        <ext uri="{B025F937-C7B1-47D3-B67F-A62EFF666E3E}">
          <ns1:id>{DC894946-7E48-49B2-AFE5-208686386620}</ns1:id>
        </ext>
      </extLst>
    </cfRule>
  </conditionalFormatting>
  <printOptions headings="false" gridLines="false" gridLinesSet="true" horizontalCentered="true" verticalCentered="false"/>
  <pageMargins left="0.3" right="0.3" top="0.35" bottom="0.3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extLst>
    <ext uri="{78C0D931-6437-407d-A8EE-F0AAD7539E65}">
      <ns1:conditionalFormattings>
        <ns1:conditionalFormatting>
          <ns1:cfRule type="dataBar" id="{DC894946-7E48-49B2-AFE5-208686386620}">
            <ns1:dataBar minLength="10" maxLength="90" axisPosition="none" gradient="true">
              <ns1:cfvo type="num">
                <ns3:f>0</ns3:f>
              </ns1:cfvo>
              <ns1:cfvo type="num">
                <ns3:f>100</ns3:f>
              </ns1:cfvo>
              <ns1:negativeFillColor rgb="FF4F81BD"/>
              <ns1:axisColor rgb="FF000000"/>
            </ns1:dataBar>
          </ns1:cfRule>
          <ns3:sqref>D5:D9</ns3:sqref>
        </ns1:conditionalFormatting>
      </ns1:conditionalFormattings>
    </ext>
  </extLst>
</worksheet>
</file>

<file path=xl/worksheets/sheet15.xml><?xml version="1.0" encoding="utf-8"?>
<worksheet xmlns="http://schemas.openxmlformats.org/spreadsheetml/2006/main">
  <sheetPr filterMode="false">
    <tabColor rgb="FFBF8F00"/>
    <pageSetUpPr fitToPage="tru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3" min="1" style="1" width="16"/>
  </cols>
  <sheetData>
    <row r="1" customFormat="false" ht="25.5" hidden="false" customHeight="true" outlineLevel="0" collapsed="false">
      <c r="A1" s="176" t="str">
        <f aca="false">IFERROR(Settings!$B$5,"")</f>
        <v>বেজখন্ড সঃ প্রাঃ বিদ্যালয়</v>
      </c>
      <c r="B1" s="176"/>
      <c r="C1" s="176"/>
      <c r="D1" s="176"/>
      <c r="E1" s="176"/>
      <c r="F1" s="176"/>
      <c r="G1" s="176"/>
      <c r="H1" s="176"/>
      <c r="I1" s="176"/>
      <c r="J1" s="176"/>
      <c r="K1" s="176"/>
      <c r="L1" s="176"/>
      <c r="M1" s="176"/>
    </row>
    <row r="2" customFormat="false" ht="19.5" hidden="false" customHeight="true" outlineLevel="0" collapsed="false">
      <c r="A2" s="177" t="s">
        <v>635</v>
      </c>
      <c r="B2" s="177"/>
      <c r="C2" s="177"/>
      <c r="D2" s="177"/>
      <c r="E2" s="177"/>
      <c r="F2" s="177"/>
      <c r="G2" s="177"/>
      <c r="H2" s="177"/>
      <c r="I2" s="177"/>
      <c r="J2" s="177"/>
      <c r="K2" s="177"/>
      <c r="L2" s="177"/>
      <c r="M2" s="177"/>
    </row>
    <row r="3" customFormat="false" ht="11.25" hidden="false" customHeight="true" outlineLevel="0" collapsed="false">
      <c r="A3" s="178" t="str">
        <f aca="true">IFERROR("প্রস্তুতকারী তারিখ: "&amp;TEXT(TODAY(),"DD-MM-YYYY"),"")</f>
        <v>প্রস্তুতকারী তারিখ: 11-07-2026</v>
      </c>
      <c r="B3" s="178"/>
      <c r="C3" s="178"/>
      <c r="D3" s="178"/>
      <c r="E3" s="178"/>
      <c r="F3" s="178"/>
      <c r="G3" s="178"/>
      <c r="H3" s="178"/>
      <c r="I3" s="178"/>
      <c r="J3" s="178"/>
      <c r="K3" s="178"/>
      <c r="L3" s="178"/>
      <c r="M3" s="178"/>
    </row>
    <row r="5" customFormat="false" ht="15.75" hidden="false" customHeight="true" outlineLevel="0" collapsed="false">
      <c r="A5" s="179" t="s">
        <v>617</v>
      </c>
      <c r="B5" s="179"/>
      <c r="C5" s="179"/>
      <c r="D5" s="179" t="s">
        <v>636</v>
      </c>
      <c r="E5" s="179"/>
      <c r="F5" s="179"/>
      <c r="G5" s="179" t="s">
        <v>637</v>
      </c>
      <c r="H5" s="179"/>
      <c r="I5" s="179"/>
      <c r="J5" s="179" t="s">
        <v>638</v>
      </c>
      <c r="K5" s="179"/>
      <c r="L5" s="179"/>
    </row>
    <row r="6" customFormat="false" ht="25.5" hidden="false" customHeight="true" outlineLevel="0" collapsed="false">
      <c r="A6" s="180" t="n">
        <f aca="false">IFERROR(Dashboard!A15,"")</f>
        <v>106</v>
      </c>
      <c r="B6" s="180"/>
      <c r="C6" s="180"/>
      <c r="D6" s="181" t="n">
        <f aca="false">IFERROR(ROUND(Dashboard!C15,1),"")</f>
        <v>55.8</v>
      </c>
      <c r="E6" s="181"/>
      <c r="F6" s="181"/>
      <c r="G6" s="181" t="n">
        <f aca="false">IFERROR(ROUND(Dashboard!E15,1),"")</f>
        <v>53.8</v>
      </c>
      <c r="H6" s="181"/>
      <c r="I6" s="181"/>
      <c r="J6" s="180" t="n">
        <f aca="false">IFERROR(Dashboard!G15,"")</f>
        <v>19</v>
      </c>
      <c r="K6" s="180"/>
      <c r="L6" s="180"/>
    </row>
    <row r="7" customFormat="false" ht="15" hidden="false" customHeight="true" outlineLevel="0" collapsed="false">
      <c r="A7" s="180"/>
      <c r="B7" s="180"/>
      <c r="C7" s="180"/>
      <c r="D7" s="181"/>
      <c r="E7" s="181"/>
      <c r="F7" s="181"/>
      <c r="G7" s="181"/>
      <c r="H7" s="181"/>
      <c r="I7" s="181"/>
      <c r="J7" s="180"/>
      <c r="K7" s="180"/>
      <c r="L7" s="180"/>
    </row>
    <row r="9" customFormat="false" ht="15" hidden="false" customHeight="true" outlineLevel="0" collapsed="false">
      <c r="A9" s="182" t="s">
        <v>639</v>
      </c>
      <c r="B9" s="182"/>
      <c r="C9" s="182"/>
      <c r="D9" s="182"/>
      <c r="E9" s="182"/>
      <c r="F9" s="182"/>
      <c r="G9" s="182"/>
      <c r="H9" s="182"/>
      <c r="I9" s="182"/>
      <c r="J9" s="182"/>
      <c r="K9" s="182"/>
      <c r="L9" s="182"/>
      <c r="M9" s="182"/>
    </row>
    <row r="10" customFormat="false" ht="15" hidden="false" customHeight="true" outlineLevel="0" collapsed="false">
      <c r="A10" s="183" t="s">
        <v>616</v>
      </c>
      <c r="B10" s="183"/>
      <c r="C10" s="183"/>
      <c r="D10" s="183" t="s">
        <v>617</v>
      </c>
      <c r="E10" s="183"/>
      <c r="F10" s="183"/>
      <c r="G10" s="183" t="s">
        <v>640</v>
      </c>
      <c r="H10" s="183"/>
      <c r="I10" s="183"/>
      <c r="J10" s="183" t="s">
        <v>637</v>
      </c>
      <c r="K10" s="183"/>
      <c r="L10" s="183" t="s">
        <v>641</v>
      </c>
      <c r="M10" s="183"/>
    </row>
    <row r="11" customFormat="false" ht="15" hidden="false" customHeight="true" outlineLevel="0" collapsed="false">
      <c r="A11" s="184" t="str">
        <f aca="false">Dashboard!A5</f>
        <v>প্রথম</v>
      </c>
      <c r="B11" s="184"/>
      <c r="C11" s="184"/>
      <c r="D11" s="185" t="n">
        <f aca="false">Dashboard!B5</f>
        <v>35</v>
      </c>
      <c r="E11" s="185"/>
      <c r="F11" s="185"/>
      <c r="G11" s="186" t="n">
        <f aca="false">ROUND(Dashboard!D5,1)</f>
        <v>71.1</v>
      </c>
      <c r="H11" s="186"/>
      <c r="I11" s="186"/>
      <c r="J11" s="186" t="n">
        <f aca="false">ROUND(Dashboard!F5,1)</f>
        <v>80</v>
      </c>
      <c r="K11" s="186"/>
      <c r="L11" s="184" t="str">
        <f aca="false">Dashboard!J5</f>
        <v>Excellent</v>
      </c>
      <c r="M11" s="184"/>
    </row>
    <row r="12" customFormat="false" ht="15" hidden="false" customHeight="true" outlineLevel="0" collapsed="false">
      <c r="A12" s="184" t="str">
        <f aca="false">Dashboard!A6</f>
        <v>দ্বিতীয়</v>
      </c>
      <c r="B12" s="184"/>
      <c r="C12" s="184"/>
      <c r="D12" s="185" t="n">
        <f aca="false">Dashboard!B6</f>
        <v>22</v>
      </c>
      <c r="E12" s="185"/>
      <c r="F12" s="185"/>
      <c r="G12" s="186" t="n">
        <f aca="false">ROUND(Dashboard!D6,1)</f>
        <v>59.5</v>
      </c>
      <c r="H12" s="186"/>
      <c r="I12" s="186"/>
      <c r="J12" s="186" t="n">
        <f aca="false">ROUND(Dashboard!F6,1)</f>
        <v>72.7</v>
      </c>
      <c r="K12" s="186"/>
      <c r="L12" s="184" t="str">
        <f aca="false">Dashboard!J6</f>
        <v>Review Needed</v>
      </c>
      <c r="M12" s="184"/>
    </row>
    <row r="13" customFormat="false" ht="15" hidden="false" customHeight="true" outlineLevel="0" collapsed="false">
      <c r="A13" s="184" t="str">
        <f aca="false">Dashboard!A7</f>
        <v>তৃতীয়</v>
      </c>
      <c r="B13" s="184"/>
      <c r="C13" s="184"/>
      <c r="D13" s="185" t="n">
        <f aca="false">Dashboard!B7</f>
        <v>20</v>
      </c>
      <c r="E13" s="185"/>
      <c r="F13" s="185"/>
      <c r="G13" s="186" t="n">
        <f aca="false">ROUND(Dashboard!D7,1)</f>
        <v>40.8</v>
      </c>
      <c r="H13" s="186"/>
      <c r="I13" s="186"/>
      <c r="J13" s="186" t="n">
        <f aca="false">ROUND(Dashboard!F7,1)</f>
        <v>30</v>
      </c>
      <c r="K13" s="186"/>
      <c r="L13" s="184" t="str">
        <f aca="false">Dashboard!J7</f>
        <v>Review Needed</v>
      </c>
      <c r="M13" s="184"/>
    </row>
    <row r="14" customFormat="false" ht="15" hidden="false" customHeight="true" outlineLevel="0" collapsed="false">
      <c r="A14" s="184" t="str">
        <f aca="false">Dashboard!A8</f>
        <v>চতুর্থ</v>
      </c>
      <c r="B14" s="184"/>
      <c r="C14" s="184"/>
      <c r="D14" s="185" t="n">
        <f aca="false">Dashboard!B8</f>
        <v>17</v>
      </c>
      <c r="E14" s="185"/>
      <c r="F14" s="185"/>
      <c r="G14" s="186" t="n">
        <f aca="false">ROUND(Dashboard!D8,1)</f>
        <v>38.1</v>
      </c>
      <c r="H14" s="186"/>
      <c r="I14" s="186"/>
      <c r="J14" s="186" t="n">
        <f aca="false">ROUND(Dashboard!F8,1)</f>
        <v>17.7</v>
      </c>
      <c r="K14" s="186"/>
      <c r="L14" s="184" t="str">
        <f aca="false">Dashboard!J8</f>
        <v>Review Needed</v>
      </c>
      <c r="M14" s="184"/>
    </row>
    <row r="15" customFormat="false" ht="15" hidden="false" customHeight="true" outlineLevel="0" collapsed="false">
      <c r="A15" s="184" t="str">
        <f aca="false">Dashboard!A9</f>
        <v>পঞ্চম</v>
      </c>
      <c r="B15" s="184"/>
      <c r="C15" s="184"/>
      <c r="D15" s="185" t="n">
        <f aca="false">Dashboard!B9</f>
        <v>12</v>
      </c>
      <c r="E15" s="185"/>
      <c r="F15" s="185"/>
      <c r="G15" s="186" t="n">
        <f aca="false">ROUND(Dashboard!D9,1)</f>
        <v>54.4</v>
      </c>
      <c r="H15" s="186"/>
      <c r="I15" s="186"/>
      <c r="J15" s="186" t="n">
        <f aca="false">ROUND(Dashboard!F9,1)</f>
        <v>33.3</v>
      </c>
      <c r="K15" s="186"/>
      <c r="L15" s="184" t="str">
        <f aca="false">Dashboard!J9</f>
        <v>Review Needed</v>
      </c>
      <c r="M15" s="184"/>
    </row>
    <row r="18" customFormat="false" ht="15" hidden="false" customHeight="true" outlineLevel="0" collapsed="false">
      <c r="A18" s="182" t="s">
        <v>642</v>
      </c>
      <c r="B18" s="182"/>
      <c r="C18" s="182"/>
      <c r="D18" s="182"/>
      <c r="E18" s="182"/>
      <c r="F18" s="182"/>
      <c r="G18" s="182"/>
      <c r="H18" s="182"/>
      <c r="I18" s="182"/>
      <c r="J18" s="182"/>
      <c r="K18" s="182"/>
      <c r="L18" s="182"/>
      <c r="M18" s="182"/>
    </row>
    <row r="19" customFormat="false" ht="15" hidden="false" customHeight="true" outlineLevel="0" collapsed="false">
      <c r="A19" s="187"/>
      <c r="B19" s="183" t="s">
        <v>643</v>
      </c>
      <c r="C19" s="183"/>
      <c r="D19" s="183"/>
      <c r="E19" s="183"/>
      <c r="F19" s="183" t="s">
        <v>644</v>
      </c>
      <c r="G19" s="183"/>
      <c r="H19" s="183"/>
      <c r="I19" s="183"/>
      <c r="J19" s="183" t="s">
        <v>645</v>
      </c>
      <c r="K19" s="183"/>
      <c r="L19" s="183"/>
      <c r="M19" s="183"/>
    </row>
    <row r="20" customFormat="false" ht="15" hidden="false" customHeight="true" outlineLevel="0" collapsed="false">
      <c r="A20" s="187"/>
      <c r="B20" s="187" t="s">
        <v>646</v>
      </c>
      <c r="C20" s="187" t="s">
        <v>647</v>
      </c>
      <c r="D20" s="187" t="s">
        <v>648</v>
      </c>
      <c r="E20" s="187" t="s">
        <v>649</v>
      </c>
      <c r="F20" s="187" t="s">
        <v>646</v>
      </c>
      <c r="G20" s="187" t="s">
        <v>647</v>
      </c>
      <c r="H20" s="187" t="s">
        <v>648</v>
      </c>
      <c r="I20" s="187" t="s">
        <v>649</v>
      </c>
      <c r="J20" s="187" t="s">
        <v>646</v>
      </c>
      <c r="K20" s="187" t="s">
        <v>647</v>
      </c>
      <c r="L20" s="187" t="s">
        <v>648</v>
      </c>
      <c r="M20" s="187" t="s">
        <v>649</v>
      </c>
    </row>
    <row r="21" customFormat="false" ht="15" hidden="false" customHeight="true" outlineLevel="0" collapsed="false">
      <c r="A21" s="188"/>
      <c r="B21" s="189" t="n">
        <f aca="false">'MTR Summary'!B17</f>
        <v>20</v>
      </c>
      <c r="C21" s="189" t="n">
        <f aca="false">'MTR Summary'!C17</f>
        <v>0</v>
      </c>
      <c r="D21" s="189" t="n">
        <f aca="false">'MTR Summary'!D17</f>
        <v>0</v>
      </c>
      <c r="E21" s="190" t="n">
        <f aca="false">'MTR Summary'!E17</f>
        <v>0</v>
      </c>
      <c r="F21" s="189" t="n">
        <f aca="false">'MTR Summary'!F17</f>
        <v>17</v>
      </c>
      <c r="G21" s="189" t="n">
        <f aca="false">'MTR Summary'!G17</f>
        <v>0</v>
      </c>
      <c r="H21" s="189" t="n">
        <f aca="false">'MTR Summary'!H17</f>
        <v>0</v>
      </c>
      <c r="I21" s="190" t="n">
        <f aca="false">'MTR Summary'!I17</f>
        <v>0</v>
      </c>
      <c r="J21" s="189" t="n">
        <f aca="false">'MTR Summary'!J17</f>
        <v>12</v>
      </c>
      <c r="K21" s="189" t="n">
        <f aca="false">'MTR Summary'!K17</f>
        <v>0</v>
      </c>
      <c r="L21" s="189" t="n">
        <f aca="false">'MTR Summary'!L17</f>
        <v>0</v>
      </c>
      <c r="M21" s="190" t="n">
        <f aca="false">'MTR Summary'!M17</f>
        <v>0</v>
      </c>
    </row>
    <row r="24" customFormat="false" ht="15" hidden="false" customHeight="true" outlineLevel="0" collapsed="false">
      <c r="A24" s="191"/>
      <c r="B24" s="191"/>
      <c r="C24" s="191"/>
      <c r="D24" s="191"/>
      <c r="E24" s="191"/>
      <c r="F24" s="191"/>
      <c r="J24" s="192" t="s">
        <v>650</v>
      </c>
      <c r="K24" s="192"/>
      <c r="L24" s="192"/>
      <c r="M24" s="192"/>
    </row>
  </sheetData>
  <sheetProtection sheet="true"/>
  <mergeCells count="48">
    <mergeCell ref="A1:M1"/>
    <mergeCell ref="A2:M2"/>
    <mergeCell ref="A3:M3"/>
    <mergeCell ref="A5:C5"/>
    <mergeCell ref="D5:F5"/>
    <mergeCell ref="G5:I5"/>
    <mergeCell ref="J5:L5"/>
    <mergeCell ref="A6:C7"/>
    <mergeCell ref="D6:F7"/>
    <mergeCell ref="G6:I7"/>
    <mergeCell ref="J6:L7"/>
    <mergeCell ref="A9:M9"/>
    <mergeCell ref="A10:C10"/>
    <mergeCell ref="D10:F10"/>
    <mergeCell ref="G10:I10"/>
    <mergeCell ref="J10:K10"/>
    <mergeCell ref="L10:M10"/>
    <mergeCell ref="A11:C11"/>
    <mergeCell ref="D11:F11"/>
    <mergeCell ref="G11:I11"/>
    <mergeCell ref="J11:K11"/>
    <mergeCell ref="L11:M11"/>
    <mergeCell ref="A12:C12"/>
    <mergeCell ref="D12:F12"/>
    <mergeCell ref="G12:I12"/>
    <mergeCell ref="J12:K12"/>
    <mergeCell ref="L12:M12"/>
    <mergeCell ref="A13:C13"/>
    <mergeCell ref="D13:F13"/>
    <mergeCell ref="G13:I13"/>
    <mergeCell ref="J13:K13"/>
    <mergeCell ref="L13:M13"/>
    <mergeCell ref="A14:C14"/>
    <mergeCell ref="D14:F14"/>
    <mergeCell ref="G14:I14"/>
    <mergeCell ref="J14:K14"/>
    <mergeCell ref="L14:M14"/>
    <mergeCell ref="A15:C15"/>
    <mergeCell ref="D15:F15"/>
    <mergeCell ref="G15:I15"/>
    <mergeCell ref="J15:K15"/>
    <mergeCell ref="L15:M15"/>
    <mergeCell ref="A18:M18"/>
    <mergeCell ref="B19:E19"/>
    <mergeCell ref="F19:I19"/>
    <mergeCell ref="J19:M19"/>
    <mergeCell ref="A24:F24"/>
    <mergeCell ref="J24:M24"/>
  </mergeCells>
  <conditionalFormatting sqref="J11:J15">
    <cfRule type="iconSet" priority="2">
      <iconSet iconSet="3Symbols2">
        <cfvo type="percent" val="0"/>
        <cfvo type="percent" val="34"/>
        <cfvo type="percent" val="67"/>
      </iconSe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sheetPr filterMode="false">
    <tabColor rgb="FFBF8F00"/>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 min="1" style="1" width="22"/>
    <col collapsed="false" customWidth="true" hidden="false" outlineLevel="0" max="6" min="3" style="1" width="24"/>
    <col collapsed="false" customWidth="true" hidden="false" outlineLevel="0" max="7" min="7" style="1" width="10"/>
    <col collapsed="false" customWidth="true" hidden="false" outlineLevel="0" max="26" min="8" style="1" width="14"/>
  </cols>
  <sheetData>
    <row r="1" customFormat="false" ht="21" hidden="false" customHeight="true" outlineLevel="0" collapsed="false">
      <c r="A1" s="193" t="s">
        <v>651</v>
      </c>
      <c r="B1" s="193"/>
      <c r="C1" s="193"/>
      <c r="D1" s="193"/>
      <c r="E1" s="194"/>
      <c r="F1" s="194"/>
      <c r="G1" s="195"/>
      <c r="H1" s="12"/>
      <c r="I1" s="12"/>
      <c r="J1" s="12"/>
      <c r="K1" s="12"/>
      <c r="L1" s="12"/>
      <c r="M1" s="12"/>
      <c r="N1" s="12"/>
      <c r="O1" s="12"/>
      <c r="P1" s="12"/>
      <c r="Q1" s="12"/>
      <c r="R1" s="12"/>
      <c r="S1" s="12"/>
      <c r="T1" s="12"/>
      <c r="U1" s="12"/>
      <c r="V1" s="12"/>
      <c r="W1" s="12"/>
      <c r="X1" s="12"/>
      <c r="Y1" s="12"/>
      <c r="Z1" s="12"/>
    </row>
    <row r="2" customFormat="false" ht="21.75" hidden="false" customHeight="true" outlineLevel="0" collapsed="false">
      <c r="A2" s="196" t="s">
        <v>652</v>
      </c>
      <c r="B2" s="197"/>
      <c r="C2" s="197" t="s">
        <v>653</v>
      </c>
      <c r="D2" s="197" t="s">
        <v>236</v>
      </c>
      <c r="E2" s="197"/>
      <c r="F2" s="197"/>
      <c r="G2" s="197"/>
      <c r="H2" s="12"/>
      <c r="I2" s="12"/>
      <c r="J2" s="12"/>
      <c r="K2" s="12"/>
      <c r="L2" s="12"/>
      <c r="M2" s="12"/>
      <c r="N2" s="12"/>
      <c r="O2" s="12"/>
      <c r="P2" s="12"/>
      <c r="Q2" s="12"/>
      <c r="R2" s="12"/>
      <c r="S2" s="12"/>
      <c r="T2" s="12"/>
      <c r="U2" s="12"/>
      <c r="V2" s="12"/>
      <c r="W2" s="12"/>
      <c r="X2" s="12"/>
      <c r="Y2" s="12"/>
      <c r="Z2" s="12"/>
    </row>
    <row r="3" customFormat="false" ht="21.75" hidden="false" customHeight="true" outlineLevel="0" collapsed="false">
      <c r="A3" s="196"/>
      <c r="B3" s="197"/>
      <c r="C3" s="197" t="s">
        <v>654</v>
      </c>
      <c r="D3" s="197" t="s">
        <v>655</v>
      </c>
      <c r="E3" s="197"/>
      <c r="F3" s="197"/>
      <c r="G3" s="197"/>
      <c r="H3" s="12"/>
      <c r="I3" s="12"/>
      <c r="J3" s="12"/>
      <c r="K3" s="12"/>
      <c r="L3" s="12"/>
      <c r="M3" s="12"/>
      <c r="N3" s="12"/>
      <c r="O3" s="12"/>
      <c r="P3" s="12"/>
      <c r="Q3" s="12"/>
      <c r="R3" s="12"/>
      <c r="S3" s="12"/>
      <c r="T3" s="12"/>
      <c r="U3" s="12"/>
      <c r="V3" s="12"/>
      <c r="W3" s="12"/>
      <c r="X3" s="12"/>
      <c r="Y3" s="12"/>
      <c r="Z3" s="12"/>
    </row>
    <row r="4" customFormat="false" ht="21.75" hidden="false" customHeight="true" outlineLevel="0" collapsed="false">
      <c r="A4" s="196" t="s">
        <v>656</v>
      </c>
      <c r="B4" s="198" t="s">
        <v>627</v>
      </c>
      <c r="C4" s="197" t="s">
        <v>657</v>
      </c>
      <c r="D4" s="197" t="s">
        <v>658</v>
      </c>
      <c r="E4" s="197"/>
      <c r="F4" s="197"/>
      <c r="G4" s="197"/>
      <c r="H4" s="12"/>
      <c r="I4" s="12"/>
      <c r="J4" s="12"/>
      <c r="K4" s="12"/>
      <c r="L4" s="12"/>
      <c r="M4" s="12"/>
      <c r="N4" s="12"/>
      <c r="O4" s="12"/>
      <c r="P4" s="12"/>
      <c r="Q4" s="12"/>
      <c r="R4" s="12"/>
      <c r="S4" s="12"/>
      <c r="T4" s="12"/>
      <c r="U4" s="12"/>
      <c r="V4" s="12"/>
      <c r="W4" s="12"/>
      <c r="X4" s="12"/>
      <c r="Y4" s="12"/>
      <c r="Z4" s="12"/>
    </row>
    <row r="5" customFormat="false" ht="21.75" hidden="false" customHeight="true" outlineLevel="0" collapsed="false">
      <c r="A5" s="196" t="s">
        <v>659</v>
      </c>
      <c r="B5" s="199" t="n">
        <v>1</v>
      </c>
      <c r="C5" s="197" t="s">
        <v>660</v>
      </c>
      <c r="D5" s="197" t="s">
        <v>661</v>
      </c>
      <c r="E5" s="197"/>
      <c r="F5" s="197"/>
      <c r="G5" s="197"/>
      <c r="H5" s="12"/>
      <c r="I5" s="12"/>
      <c r="J5" s="12"/>
      <c r="K5" s="12"/>
      <c r="L5" s="12"/>
      <c r="M5" s="12"/>
      <c r="N5" s="12"/>
      <c r="O5" s="12"/>
      <c r="P5" s="12"/>
      <c r="Q5" s="12"/>
      <c r="R5" s="12"/>
      <c r="S5" s="12"/>
      <c r="T5" s="12"/>
      <c r="U5" s="12"/>
      <c r="V5" s="12"/>
      <c r="W5" s="12"/>
      <c r="X5" s="12"/>
      <c r="Y5" s="12"/>
      <c r="Z5" s="12"/>
    </row>
    <row r="6" customFormat="false" ht="21.75" hidden="false" customHeight="true" outlineLevel="0" collapsed="false">
      <c r="A6" s="196" t="s">
        <v>662</v>
      </c>
      <c r="B6" s="197" t="str">
        <f aca="false">IFERROR(CONCATENATE("Card ",B4),"")</f>
        <v>Card প্রথম</v>
      </c>
      <c r="C6" s="197" t="s">
        <v>663</v>
      </c>
      <c r="D6" s="197" t="s">
        <v>664</v>
      </c>
      <c r="E6" s="197"/>
      <c r="F6" s="197"/>
      <c r="G6" s="197"/>
      <c r="H6" s="12"/>
      <c r="I6" s="12"/>
      <c r="J6" s="12"/>
      <c r="K6" s="12"/>
      <c r="L6" s="12"/>
      <c r="M6" s="12"/>
      <c r="N6" s="12"/>
      <c r="O6" s="12"/>
      <c r="P6" s="12"/>
      <c r="Q6" s="12"/>
      <c r="R6" s="12"/>
      <c r="S6" s="12"/>
      <c r="T6" s="12"/>
      <c r="U6" s="12"/>
      <c r="V6" s="12"/>
      <c r="W6" s="12"/>
      <c r="X6" s="12"/>
      <c r="Y6" s="12"/>
      <c r="Z6" s="12"/>
    </row>
    <row r="7" customFormat="false" ht="21.75" hidden="false" customHeight="true" outlineLevel="0" collapsed="false">
      <c r="A7" s="196" t="s">
        <v>665</v>
      </c>
      <c r="B7" s="197"/>
      <c r="C7" s="197"/>
      <c r="D7" s="197"/>
      <c r="E7" s="197"/>
      <c r="F7" s="197"/>
      <c r="G7" s="197"/>
      <c r="H7" s="12"/>
      <c r="I7" s="12"/>
      <c r="J7" s="12"/>
      <c r="K7" s="12"/>
      <c r="L7" s="12"/>
      <c r="M7" s="12"/>
      <c r="N7" s="12"/>
      <c r="O7" s="12"/>
      <c r="P7" s="12"/>
      <c r="Q7" s="12"/>
      <c r="R7" s="12"/>
      <c r="S7" s="12"/>
      <c r="T7" s="12"/>
      <c r="U7" s="12"/>
      <c r="V7" s="12"/>
      <c r="W7" s="12"/>
      <c r="X7" s="12"/>
      <c r="Y7" s="12"/>
      <c r="Z7" s="12"/>
    </row>
    <row r="8" customFormat="false" ht="21.75" hidden="false" customHeight="true" outlineLevel="0" collapsed="false">
      <c r="A8" s="196" t="s">
        <v>666</v>
      </c>
      <c r="B8" s="197" t="s">
        <v>667</v>
      </c>
      <c r="C8" s="197"/>
      <c r="D8" s="197"/>
      <c r="E8" s="197"/>
      <c r="F8" s="197"/>
      <c r="G8" s="197"/>
      <c r="H8" s="12"/>
      <c r="I8" s="12"/>
      <c r="J8" s="12"/>
      <c r="K8" s="12"/>
      <c r="L8" s="12"/>
      <c r="M8" s="12"/>
      <c r="N8" s="12"/>
      <c r="O8" s="12"/>
      <c r="P8" s="12"/>
      <c r="Q8" s="12"/>
      <c r="R8" s="12"/>
      <c r="S8" s="12"/>
      <c r="T8" s="12"/>
      <c r="U8" s="12"/>
      <c r="V8" s="12"/>
      <c r="W8" s="12"/>
      <c r="X8" s="12"/>
      <c r="Y8" s="12"/>
      <c r="Z8" s="12"/>
    </row>
    <row r="9" customFormat="false" ht="21.75" hidden="false" customHeight="true" outlineLevel="0" collapsed="false">
      <c r="A9" s="196"/>
      <c r="B9" s="197"/>
      <c r="C9" s="197"/>
      <c r="D9" s="197"/>
      <c r="E9" s="197"/>
      <c r="F9" s="197"/>
      <c r="G9" s="197"/>
      <c r="H9" s="12"/>
      <c r="I9" s="12"/>
      <c r="J9" s="12"/>
      <c r="K9" s="12"/>
      <c r="L9" s="12"/>
      <c r="M9" s="12"/>
      <c r="N9" s="12"/>
      <c r="O9" s="12"/>
      <c r="P9" s="12"/>
      <c r="Q9" s="12"/>
      <c r="R9" s="12"/>
      <c r="S9" s="12"/>
      <c r="T9" s="12"/>
      <c r="U9" s="12"/>
      <c r="V9" s="12"/>
      <c r="W9" s="12"/>
      <c r="X9" s="12"/>
      <c r="Y9" s="12"/>
      <c r="Z9" s="12"/>
    </row>
    <row r="10" customFormat="false" ht="15" hidden="false" customHeight="true" outlineLevel="0" collapsed="false">
      <c r="A10" s="200" t="s">
        <v>668</v>
      </c>
      <c r="B10" s="197"/>
      <c r="C10" s="197"/>
      <c r="D10" s="197"/>
      <c r="E10" s="197"/>
      <c r="F10" s="197"/>
      <c r="G10" s="197"/>
      <c r="H10" s="12"/>
      <c r="I10" s="12"/>
      <c r="J10" s="12"/>
      <c r="K10" s="12"/>
      <c r="L10" s="12"/>
      <c r="M10" s="12"/>
      <c r="N10" s="12"/>
      <c r="O10" s="12"/>
      <c r="P10" s="12"/>
      <c r="Q10" s="12"/>
      <c r="R10" s="12"/>
      <c r="S10" s="12"/>
      <c r="T10" s="12"/>
      <c r="U10" s="12"/>
      <c r="V10" s="12"/>
      <c r="W10" s="12"/>
      <c r="X10" s="12"/>
      <c r="Y10" s="12"/>
      <c r="Z10" s="12"/>
    </row>
    <row r="11" customFormat="false" ht="15" hidden="false" customHeight="true" outlineLevel="0" collapsed="false">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ustomFormat="false" ht="15" hidden="false" customHeight="true" outlineLevel="0" collapsed="false">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ustomFormat="false" ht="15" hidden="false" customHeight="true" outlineLevel="0" collapsed="false">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ustomFormat="false" ht="15" hidden="false" customHeight="tru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15" hidden="false" customHeight="tru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15" hidden="false" customHeight="tru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15" hidden="false" customHeight="tru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5" hidden="false" customHeight="tru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5" hidden="false" customHeight="tru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5" hidden="false" customHeight="tru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5.75" hidden="false" customHeight="tru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tru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tru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tru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tru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tru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tru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tru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tru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tru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tru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tru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tru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tru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1">
    <mergeCell ref="A1:D1"/>
  </mergeCells>
  <dataValidations count="2">
    <dataValidation allowBlank="true" errorStyle="stop" operator="between" prompt="Roll - Enter the student roll number to view/print." showDropDown="false" showErrorMessage="true" showInputMessage="true" sqref="B5" type="decimal">
      <formula1>1</formula1>
      <formula2>9999</formula2>
    </dataValidation>
    <dataValidation allowBlank="true" errorStyle="stop" operator="between" prompt="Select Class - Choose the class for the report card preview/print workflow." showDropDown="false" showErrorMessage="true" showInputMessage="true" sqref="B4" type="list">
      <formula1>"প্রথম,দ্বিতীয়,তৃতীয়,চতুর্থ,পঞ্চম"</formula1>
      <formula2>0</formula2>
    </dataValidation>
  </dataValidations>
  <printOptions headings="false" gridLines="false" gridLinesSet="true" horizontalCentered="true" verticalCentered="false"/>
  <pageMargins left="0.3" right="0.3" top="0.35" bottom="0.3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sheetPr filterMode="false">
    <tabColor rgb="FFBF8F00"/>
    <pageSetUpPr fitToPage="true"/>
  </sheetPr>
  <dimension ref="A1:S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22"/>
    <col collapsed="false" customWidth="true" hidden="false" outlineLevel="0" max="5" min="4" style="1" width="16"/>
    <col collapsed="false" customWidth="true" hidden="false" outlineLevel="0" max="6" min="6" style="1" width="22"/>
    <col collapsed="false" customWidth="true" hidden="false" outlineLevel="0" max="8" min="7" style="1" width="12"/>
    <col collapsed="false" customWidth="true" hidden="false" outlineLevel="0" max="16" min="16" style="1" width="12"/>
    <col collapsed="false" customWidth="true" hidden="false" outlineLevel="0" max="19" min="19" style="1" width="30"/>
  </cols>
  <sheetData>
    <row r="1" customFormat="false" ht="21.75" hidden="false" customHeight="true" outlineLevel="0" collapsed="false">
      <c r="A1" s="201" t="str">
        <f aca="false">IFERROR(Settings!$B$5,"")</f>
        <v>বেজখন্ড সঃ প্রাঃ বিদ্যালয়</v>
      </c>
      <c r="B1" s="201"/>
      <c r="C1" s="201"/>
      <c r="D1" s="201"/>
      <c r="E1" s="201"/>
      <c r="F1" s="201"/>
      <c r="G1" s="201"/>
      <c r="H1" s="201"/>
    </row>
    <row r="2" customFormat="false" ht="19.5" hidden="false" customHeight="true" outlineLevel="0" collapsed="false">
      <c r="A2" s="202" t="s">
        <v>669</v>
      </c>
      <c r="B2" s="202"/>
      <c r="C2" s="202"/>
      <c r="D2" s="202"/>
      <c r="E2" s="202"/>
      <c r="F2" s="202"/>
      <c r="G2" s="202"/>
      <c r="H2" s="202"/>
    </row>
    <row r="3" customFormat="false" ht="15" hidden="false" customHeight="true" outlineLevel="0" collapsed="false">
      <c r="P3" s="203" t="s">
        <v>616</v>
      </c>
      <c r="Q3" s="203" t="s">
        <v>670</v>
      </c>
      <c r="R3" s="203" t="s">
        <v>671</v>
      </c>
      <c r="S3" s="203" t="s">
        <v>672</v>
      </c>
    </row>
    <row r="4" customFormat="false" ht="15" hidden="false" customHeight="true" outlineLevel="0" collapsed="false">
      <c r="A4" s="204" t="s">
        <v>673</v>
      </c>
      <c r="B4" s="205"/>
      <c r="C4" s="205"/>
      <c r="D4" s="205"/>
      <c r="E4" s="205"/>
      <c r="F4" s="205"/>
      <c r="G4" s="205"/>
      <c r="H4" s="205"/>
      <c r="P4" s="1" t="s">
        <v>627</v>
      </c>
      <c r="Q4" s="1" t="n">
        <f aca="false">IFERROR(IF(প্রথম!B6="","",প্রথম!B6),"")</f>
        <v>1</v>
      </c>
      <c r="R4" s="1" t="str">
        <f aca="false">IFERROR(IF(প্রথম!D6="","",প্রথম!D6),"")</f>
        <v>মেঘনা</v>
      </c>
      <c r="S4" s="1" t="str">
        <f aca="false">IF($R4="","",$P4&amp;" - "&amp;$R4&amp;" (Roll "&amp;$Q4&amp;")")</f>
        <v>প্রথম - মেঘনা (Roll 1)</v>
      </c>
    </row>
    <row r="5" customFormat="false" ht="15" hidden="false" customHeight="true" outlineLevel="0" collapsed="false">
      <c r="P5" s="1" t="s">
        <v>627</v>
      </c>
      <c r="Q5" s="1" t="n">
        <f aca="false">IFERROR(IF(প্রথম!B7="","",প্রথম!B7),"")</f>
        <v>2</v>
      </c>
      <c r="R5" s="1" t="str">
        <f aca="false">IFERROR(IF(প্রথম!D7="","",প্রথম!D7),"")</f>
        <v>রওজা</v>
      </c>
      <c r="S5" s="1" t="str">
        <f aca="false">IF($R5="","",$P5&amp;" - "&amp;$R5&amp;" (Roll "&amp;$Q5&amp;")")</f>
        <v>প্রথম - রওজা (Roll 2)</v>
      </c>
    </row>
    <row r="6" customFormat="false" ht="15" hidden="false" customHeight="true" outlineLevel="0" collapsed="false">
      <c r="A6" s="204" t="s">
        <v>616</v>
      </c>
      <c r="B6" s="206" t="str">
        <f aca="false">IFERROR(IF($B$4="","",INDEX($P$4:$P$203,MATCH($B$4,$S$4:$S$203,0))),"")</f>
        <v/>
      </c>
      <c r="C6" s="204" t="s">
        <v>670</v>
      </c>
      <c r="D6" s="207" t="str">
        <f aca="false">IFERROR(IF($B$4="","",INDEX($Q$4:$Q$203,MATCH($B$4,$S$4:$S$203,0))),"")</f>
        <v/>
      </c>
      <c r="P6" s="1" t="s">
        <v>627</v>
      </c>
      <c r="Q6" s="1" t="n">
        <f aca="false">IFERROR(IF(প্রথম!B8="","",প্রথম!B8),"")</f>
        <v>3</v>
      </c>
      <c r="R6" s="1" t="str">
        <f aca="false">IFERROR(IF(প্রথম!D8="","",প্রথম!D8),"")</f>
        <v>রামিশা</v>
      </c>
      <c r="S6" s="1" t="str">
        <f aca="false">IF($R6="","",$P6&amp;" - "&amp;$R6&amp;" (Roll "&amp;$Q6&amp;")")</f>
        <v>প্রথম - রামিশা (Roll 3)</v>
      </c>
    </row>
    <row r="7" customFormat="false" ht="15" hidden="false" customHeight="true" outlineLevel="0" collapsed="false">
      <c r="A7" s="204" t="s">
        <v>671</v>
      </c>
      <c r="B7" s="208" t="str">
        <f aca="true">IFERROR(IF($B$4="","",VLOOKUP($D$6,INDIRECT("'"&amp;$B$6&amp;"'!$B$6:$V$45"),3,FALSE())),"")</f>
        <v/>
      </c>
      <c r="C7" s="208"/>
      <c r="D7" s="208"/>
      <c r="P7" s="1" t="s">
        <v>627</v>
      </c>
      <c r="Q7" s="1" t="n">
        <f aca="false">IFERROR(IF(প্রথম!B9="","",প্রথম!B9),"")</f>
        <v>4</v>
      </c>
      <c r="R7" s="1" t="str">
        <f aca="false">IFERROR(IF(প্রথম!D9="","",প্রথম!D9),"")</f>
        <v>ইবতিহাজ</v>
      </c>
      <c r="S7" s="1" t="str">
        <f aca="false">IF($R7="","",$P7&amp;" - "&amp;$R7&amp;" (Roll "&amp;$Q7&amp;")")</f>
        <v>প্রথম - ইবতিহাজ (Roll 4)</v>
      </c>
    </row>
    <row r="8" customFormat="false" ht="15" hidden="false" customHeight="true" outlineLevel="0" collapsed="false">
      <c r="A8" s="204" t="s">
        <v>674</v>
      </c>
      <c r="B8" s="206" t="str">
        <f aca="true">IFERROR(IF($B$4="","",VLOOKUP($D$6,INDIRECT("'"&amp;$B$6&amp;"'!$B$6:$V$45"),4,FALSE())),"")</f>
        <v/>
      </c>
      <c r="C8" s="204" t="s">
        <v>675</v>
      </c>
      <c r="D8" s="206" t="str">
        <f aca="true">IFERROR(IF($B$4="","",VLOOKUP($D$6,INDIRECT("'"&amp;$B$6&amp;"'!$B$6:$V$45"),5,FALSE())),"")</f>
        <v/>
      </c>
      <c r="P8" s="1" t="s">
        <v>627</v>
      </c>
      <c r="Q8" s="1" t="n">
        <f aca="false">IFERROR(IF(প্রথম!B10="","",প্রথম!B10),"")</f>
        <v>5</v>
      </c>
      <c r="R8" s="1" t="str">
        <f aca="false">IFERROR(IF(প্রথম!D10="","",প্রথম!D10),"")</f>
        <v>ফাহিম আব্দুল্লাহ</v>
      </c>
      <c r="S8" s="1" t="str">
        <f aca="false">IF($R8="","",$P8&amp;" - "&amp;$R8&amp;" (Roll "&amp;$Q8&amp;")")</f>
        <v>প্রথম - ফাহিম আব্দুল্লাহ (Roll 5)</v>
      </c>
    </row>
    <row r="9" customFormat="false" ht="15" hidden="false" customHeight="true" outlineLevel="0" collapsed="false">
      <c r="P9" s="1" t="s">
        <v>627</v>
      </c>
      <c r="Q9" s="1" t="n">
        <f aca="false">IFERROR(IF(প্রথম!B11="","",প্রথম!B11),"")</f>
        <v>6</v>
      </c>
      <c r="R9" s="1" t="str">
        <f aca="false">IFERROR(IF(প্রথম!D11="","",প্রথম!D11),"")</f>
        <v>রেজুওয়ান</v>
      </c>
      <c r="S9" s="1" t="str">
        <f aca="false">IF($R9="","",$P9&amp;" - "&amp;$R9&amp;" (Roll "&amp;$Q9&amp;")")</f>
        <v>প্রথম - রেজুওয়ান (Roll 6)</v>
      </c>
    </row>
    <row r="10" customFormat="false" ht="15" hidden="false" customHeight="true" outlineLevel="0" collapsed="false">
      <c r="A10" s="203" t="s">
        <v>676</v>
      </c>
      <c r="B10" s="203"/>
      <c r="C10" s="203"/>
      <c r="D10" s="203"/>
      <c r="P10" s="1" t="s">
        <v>627</v>
      </c>
      <c r="Q10" s="1" t="n">
        <f aca="false">IFERROR(IF(প্রথম!B12="","",প্রথম!B12),"")</f>
        <v>7</v>
      </c>
      <c r="R10" s="1" t="str">
        <f aca="false">IFERROR(IF(প্রথম!D12="","",প্রথম!D12),"")</f>
        <v>ফাতেমা</v>
      </c>
      <c r="S10" s="1" t="str">
        <f aca="false">IF($R10="","",$P10&amp;" - "&amp;$R10&amp;" (Roll "&amp;$Q10&amp;")")</f>
        <v>প্রথম - ফাতেমা (Roll 7)</v>
      </c>
    </row>
    <row r="11" customFormat="false" ht="15" hidden="false" customHeight="true" outlineLevel="0" collapsed="false">
      <c r="A11" s="204" t="s">
        <v>618</v>
      </c>
      <c r="B11" s="209" t="s">
        <v>677</v>
      </c>
      <c r="P11" s="1" t="s">
        <v>627</v>
      </c>
      <c r="Q11" s="1" t="n">
        <f aca="false">IFERROR(IF(প্রথম!B13="","",প্রথম!B13),"")</f>
        <v>8</v>
      </c>
      <c r="R11" s="1" t="str">
        <f aca="false">IFERROR(IF(প্রথম!D13="","",প্রথম!D13),"")</f>
        <v>এশা মুনি</v>
      </c>
      <c r="S11" s="1" t="str">
        <f aca="false">IF($R11="","",$P11&amp;" - "&amp;$R11&amp;" (Roll "&amp;$Q11&amp;")")</f>
        <v>প্রথম - এশা মুনি (Roll 8)</v>
      </c>
    </row>
    <row r="12" customFormat="false" ht="15" hidden="false" customHeight="true" outlineLevel="0" collapsed="false">
      <c r="A12" s="206" t="str">
        <f aca="true">IFERROR(IF($B$4="","",INDIRECT("'"&amp;$B$6&amp;"'!$G$5")),"")</f>
        <v/>
      </c>
      <c r="B12" s="210" t="str">
        <f aca="true">IFERROR(IF($B$4="","",IF(INDIRECT("'"&amp;$B$6&amp;"'!$G$5")="","",VLOOKUP($D$6,INDIRECT("'"&amp;$B$6&amp;"'!$B$6:$V$45"),6,FALSE()))),"")</f>
        <v/>
      </c>
      <c r="P12" s="1" t="s">
        <v>627</v>
      </c>
      <c r="Q12" s="1" t="n">
        <f aca="false">IFERROR(IF(প্রথম!B14="","",প্রথম!B14),"")</f>
        <v>9</v>
      </c>
      <c r="R12" s="1" t="str">
        <f aca="false">IFERROR(IF(প্রথম!D14="","",প্রথম!D14),"")</f>
        <v>তাবাসসুম</v>
      </c>
      <c r="S12" s="1" t="str">
        <f aca="false">IF($R12="","",$P12&amp;" - "&amp;$R12&amp;" (Roll "&amp;$Q12&amp;")")</f>
        <v>প্রথম - তাবাসসুম (Roll 9)</v>
      </c>
    </row>
    <row r="13" customFormat="false" ht="15" hidden="false" customHeight="true" outlineLevel="0" collapsed="false">
      <c r="A13" s="206" t="str">
        <f aca="true">IFERROR(IF($B$4="","",INDIRECT("'"&amp;$B$6&amp;"'!$H$5")),"")</f>
        <v/>
      </c>
      <c r="B13" s="210" t="str">
        <f aca="true">IFERROR(IF($B$4="","",IF(INDIRECT("'"&amp;$B$6&amp;"'!$H$5")="","",VLOOKUP($D$6,INDIRECT("'"&amp;$B$6&amp;"'!$B$6:$V$45"),7,FALSE()))),"")</f>
        <v/>
      </c>
      <c r="P13" s="1" t="s">
        <v>627</v>
      </c>
      <c r="Q13" s="1" t="n">
        <f aca="false">IFERROR(IF(প্রথম!B15="","",প্রথম!B15),"")</f>
        <v>10</v>
      </c>
      <c r="R13" s="1" t="str">
        <f aca="false">IFERROR(IF(প্রথম!D15="","",প্রথম!D15),"")</f>
        <v>তানভীর</v>
      </c>
      <c r="S13" s="1" t="str">
        <f aca="false">IF($R13="","",$P13&amp;" - "&amp;$R13&amp;" (Roll "&amp;$Q13&amp;")")</f>
        <v>প্রথম - তানভীর (Roll 10)</v>
      </c>
    </row>
    <row r="14" customFormat="false" ht="15" hidden="false" customHeight="true" outlineLevel="0" collapsed="false">
      <c r="A14" s="206" t="str">
        <f aca="true">IFERROR(IF($B$4="","",INDIRECT("'"&amp;$B$6&amp;"'!$I$5")),"")</f>
        <v/>
      </c>
      <c r="B14" s="210" t="str">
        <f aca="true">IFERROR(IF($B$4="","",IF(INDIRECT("'"&amp;$B$6&amp;"'!$I$5")="","",VLOOKUP($D$6,INDIRECT("'"&amp;$B$6&amp;"'!$B$6:$V$45"),8,FALSE()))),"")</f>
        <v/>
      </c>
      <c r="P14" s="1" t="s">
        <v>627</v>
      </c>
      <c r="Q14" s="1" t="n">
        <f aca="false">IFERROR(IF(প্রথম!B16="","",প্রথম!B16),"")</f>
        <v>11</v>
      </c>
      <c r="R14" s="1" t="str">
        <f aca="false">IFERROR(IF(প্রথম!D16="","",প্রথম!D16),"")</f>
        <v>জুনায়েদ  </v>
      </c>
      <c r="S14" s="1" t="str">
        <f aca="false">IF($R14="","",$P14&amp;" - "&amp;$R14&amp;" (Roll "&amp;$Q14&amp;")")</f>
        <v>প্রথম - জুনায়েদ   (Roll 11)</v>
      </c>
    </row>
    <row r="15" customFormat="false" ht="15" hidden="false" customHeight="true" outlineLevel="0" collapsed="false">
      <c r="A15" s="206" t="str">
        <f aca="true">IFERROR(IF($B$4="","",INDIRECT("'"&amp;$B$6&amp;"'!$J$5")),"")</f>
        <v/>
      </c>
      <c r="B15" s="210" t="str">
        <f aca="true">IFERROR(IF($B$4="","",IF(INDIRECT("'"&amp;$B$6&amp;"'!$J$5")="","",VLOOKUP($D$6,INDIRECT("'"&amp;$B$6&amp;"'!$B$6:$V$45"),9,FALSE()))),"")</f>
        <v/>
      </c>
      <c r="P15" s="1" t="s">
        <v>627</v>
      </c>
      <c r="Q15" s="1" t="n">
        <f aca="false">IFERROR(IF(প্রথম!B17="","",প্রথম!B17),"")</f>
        <v>12</v>
      </c>
      <c r="R15" s="1" t="str">
        <f aca="false">IFERROR(IF(প্রথম!D17="","",প্রথম!D17),"")</f>
        <v>আব্দুল্লাহ মুরাদ</v>
      </c>
      <c r="S15" s="1" t="str">
        <f aca="false">IF($R15="","",$P15&amp;" - "&amp;$R15&amp;" (Roll "&amp;$Q15&amp;")")</f>
        <v>প্রথম - আব্দুল্লাহ মুরাদ (Roll 12)</v>
      </c>
    </row>
    <row r="16" customFormat="false" ht="15" hidden="false" customHeight="true" outlineLevel="0" collapsed="false">
      <c r="A16" s="206" t="str">
        <f aca="true">IFERROR(IF($B$4="","",INDIRECT("'"&amp;$B$6&amp;"'!$K$5")),"")</f>
        <v/>
      </c>
      <c r="B16" s="210" t="str">
        <f aca="true">IFERROR(IF($B$4="","",IF(INDIRECT("'"&amp;$B$6&amp;"'!$K$5")="","",VLOOKUP($D$6,INDIRECT("'"&amp;$B$6&amp;"'!$B$6:$V$45"),10,FALSE()))),"")</f>
        <v/>
      </c>
      <c r="P16" s="1" t="s">
        <v>627</v>
      </c>
      <c r="Q16" s="1" t="n">
        <f aca="false">IFERROR(IF(প্রথম!B18="","",প্রথম!B18),"")</f>
        <v>13</v>
      </c>
      <c r="R16" s="1" t="str">
        <f aca="false">IFERROR(IF(প্রথম!D18="","",প্রথম!D18),"")</f>
        <v>আয়মান </v>
      </c>
      <c r="S16" s="1" t="str">
        <f aca="false">IF($R16="","",$P16&amp;" - "&amp;$R16&amp;" (Roll "&amp;$Q16&amp;")")</f>
        <v>প্রথম - আয়মান  (Roll 13)</v>
      </c>
    </row>
    <row r="17" customFormat="false" ht="15" hidden="false" customHeight="true" outlineLevel="0" collapsed="false">
      <c r="A17" s="206" t="str">
        <f aca="true">IFERROR(IF($B$4="","",INDIRECT("'"&amp;$B$6&amp;"'!$L$5")),"")</f>
        <v/>
      </c>
      <c r="B17" s="210" t="str">
        <f aca="true">IFERROR(IF($B$4="","",IF(INDIRECT("'"&amp;$B$6&amp;"'!$L$5")="","",VLOOKUP($D$6,INDIRECT("'"&amp;$B$6&amp;"'!$B$6:$V$45"),11,FALSE()))),"")</f>
        <v/>
      </c>
      <c r="P17" s="1" t="s">
        <v>627</v>
      </c>
      <c r="Q17" s="1" t="n">
        <f aca="false">IFERROR(IF(প্রথম!B19="","",প্রথম!B19),"")</f>
        <v>14</v>
      </c>
      <c r="R17" s="1" t="str">
        <f aca="false">IFERROR(IF(প্রথম!D19="","",প্রথম!D19),"")</f>
        <v>আল হাবিব  </v>
      </c>
      <c r="S17" s="1" t="str">
        <f aca="false">IF($R17="","",$P17&amp;" - "&amp;$R17&amp;" (Roll "&amp;$Q17&amp;")")</f>
        <v>প্রথম - আল হাবিব   (Roll 14)</v>
      </c>
    </row>
    <row r="18" customFormat="false" ht="15" hidden="false" customHeight="true" outlineLevel="0" collapsed="false">
      <c r="A18" s="206" t="str">
        <f aca="true">IFERROR(IF($B$4="","",INDIRECT("'"&amp;$B$6&amp;"'!$M$5")),"")</f>
        <v/>
      </c>
      <c r="B18" s="210" t="str">
        <f aca="true">IFERROR(IF($B$4="","",IF(INDIRECT("'"&amp;$B$6&amp;"'!$M$5")="","",VLOOKUP($D$6,INDIRECT("'"&amp;$B$6&amp;"'!$B$6:$V$45"),12,FALSE()))),"")</f>
        <v/>
      </c>
      <c r="P18" s="1" t="s">
        <v>627</v>
      </c>
      <c r="Q18" s="1" t="n">
        <f aca="false">IFERROR(IF(প্রথম!B20="","",প্রথম!B20),"")</f>
        <v>15</v>
      </c>
      <c r="R18" s="1" t="str">
        <f aca="false">IFERROR(IF(প্রথম!D20="","",প্রথম!D20),"")</f>
        <v>আলিফ</v>
      </c>
      <c r="S18" s="1" t="str">
        <f aca="false">IF($R18="","",$P18&amp;" - "&amp;$R18&amp;" (Roll "&amp;$Q18&amp;")")</f>
        <v>প্রথম - আলিফ (Roll 15)</v>
      </c>
    </row>
    <row r="19" customFormat="false" ht="15" hidden="false" customHeight="true" outlineLevel="0" collapsed="false">
      <c r="A19" s="206" t="str">
        <f aca="true">IFERROR(IF($B$4="","",INDIRECT("'"&amp;$B$6&amp;"'!$N$5")),"")</f>
        <v/>
      </c>
      <c r="B19" s="210" t="str">
        <f aca="true">IFERROR(IF($B$4="","",IF(INDIRECT("'"&amp;$B$6&amp;"'!$N$5")="","",VLOOKUP($D$6,INDIRECT("'"&amp;$B$6&amp;"'!$B$6:$V$45"),13,FALSE()))),"")</f>
        <v/>
      </c>
      <c r="P19" s="1" t="s">
        <v>627</v>
      </c>
      <c r="Q19" s="1" t="n">
        <f aca="false">IFERROR(IF(প্রথম!B21="","",প্রথম!B21),"")</f>
        <v>16</v>
      </c>
      <c r="R19" s="1" t="str">
        <f aca="false">IFERROR(IF(প্রথম!D21="","",প্রথম!D21),"")</f>
        <v>মাসুদ রানা</v>
      </c>
      <c r="S19" s="1" t="str">
        <f aca="false">IF($R19="","",$P19&amp;" - "&amp;$R19&amp;" (Roll "&amp;$Q19&amp;")")</f>
        <v>প্রথম - মাসুদ রানা (Roll 16)</v>
      </c>
    </row>
    <row r="20" customFormat="false" ht="15" hidden="false" customHeight="true" outlineLevel="0" collapsed="false">
      <c r="P20" s="1" t="s">
        <v>627</v>
      </c>
      <c r="Q20" s="1" t="n">
        <f aca="false">IFERROR(IF(প্রথম!B22="","",প্রথম!B22),"")</f>
        <v>17</v>
      </c>
      <c r="R20" s="1" t="str">
        <f aca="false">IFERROR(IF(প্রথম!D22="","",প্রথম!D22),"")</f>
        <v>শারমিন  </v>
      </c>
      <c r="S20" s="1" t="str">
        <f aca="false">IF($R20="","",$P20&amp;" - "&amp;$R20&amp;" (Roll "&amp;$Q20&amp;")")</f>
        <v>প্রথম - শারমিন   (Roll 17)</v>
      </c>
    </row>
    <row r="21" customFormat="false" ht="15" hidden="false" customHeight="true" outlineLevel="0" collapsed="false">
      <c r="A21" s="203" t="s">
        <v>678</v>
      </c>
      <c r="B21" s="203"/>
      <c r="C21" s="203"/>
      <c r="D21" s="203"/>
      <c r="P21" s="1" t="s">
        <v>627</v>
      </c>
      <c r="Q21" s="1" t="n">
        <f aca="false">IFERROR(IF(প্রথম!B23="","",প্রথম!B23),"")</f>
        <v>18</v>
      </c>
      <c r="R21" s="1" t="str">
        <f aca="false">IFERROR(IF(প্রথম!D23="","",প্রথম!D23),"")</f>
        <v>রিয়া</v>
      </c>
      <c r="S21" s="1" t="str">
        <f aca="false">IF($R21="","",$P21&amp;" - "&amp;$R21&amp;" (Roll "&amp;$Q21&amp;")")</f>
        <v>প্রথম - রিয়া (Roll 18)</v>
      </c>
    </row>
    <row r="22" customFormat="false" ht="15" hidden="false" customHeight="true" outlineLevel="0" collapsed="false">
      <c r="A22" s="204" t="s">
        <v>646</v>
      </c>
      <c r="B22" s="211" t="str">
        <f aca="true">IFERROR(IF($B$4="","",VLOOKUP($D$6,INDIRECT("'"&amp;$B$6&amp;"'!$B$6:$V$45"),14,FALSE())),"")</f>
        <v/>
      </c>
      <c r="C22" s="211"/>
      <c r="D22" s="211"/>
      <c r="P22" s="1" t="s">
        <v>627</v>
      </c>
      <c r="Q22" s="1" t="n">
        <f aca="false">IFERROR(IF(প্রথম!B24="","",প্রথম!B24),"")</f>
        <v>19</v>
      </c>
      <c r="R22" s="1" t="str">
        <f aca="false">IFERROR(IF(প্রথম!D24="","",প্রথম!D24),"")</f>
        <v>তাসফিয়া</v>
      </c>
      <c r="S22" s="1" t="str">
        <f aca="false">IF($R22="","",$P22&amp;" - "&amp;$R22&amp;" (Roll "&amp;$Q22&amp;")")</f>
        <v>প্রথম - তাসফিয়া (Roll 19)</v>
      </c>
    </row>
    <row r="23" customFormat="false" ht="15" hidden="false" customHeight="true" outlineLevel="0" collapsed="false">
      <c r="A23" s="204" t="s">
        <v>640</v>
      </c>
      <c r="B23" s="212" t="str">
        <f aca="true">IFERROR(IF($B$4="","",VLOOKUP($D$6,INDIRECT("'"&amp;$B$6&amp;"'!$B$6:$V$45"),15,FALSE())),"")</f>
        <v/>
      </c>
      <c r="C23" s="212"/>
      <c r="D23" s="212"/>
      <c r="P23" s="1" t="s">
        <v>627</v>
      </c>
      <c r="Q23" s="1" t="n">
        <f aca="false">IFERROR(IF(প্রথম!B25="","",প্রথম!B25),"")</f>
        <v>20</v>
      </c>
      <c r="R23" s="1" t="str">
        <f aca="false">IFERROR(IF(প্রথম!D25="","",প্রথম!D25),"")</f>
        <v>মরিয়ম </v>
      </c>
      <c r="S23" s="1" t="str">
        <f aca="false">IF($R23="","",$P23&amp;" - "&amp;$R23&amp;" (Roll "&amp;$Q23&amp;")")</f>
        <v>প্রথম - মরিয়ম  (Roll 20)</v>
      </c>
    </row>
    <row r="24" customFormat="false" ht="15" hidden="false" customHeight="true" outlineLevel="0" collapsed="false">
      <c r="A24" s="204" t="s">
        <v>24</v>
      </c>
      <c r="B24" s="213" t="str">
        <f aca="true">IFERROR(IF($B$4="","",VLOOKUP($D$6,INDIRECT("'"&amp;$B$6&amp;"'!$B$6:$V$45"),16,FALSE())),"")</f>
        <v/>
      </c>
      <c r="C24" s="213"/>
      <c r="D24" s="213"/>
      <c r="P24" s="1" t="s">
        <v>627</v>
      </c>
      <c r="Q24" s="1" t="n">
        <f aca="false">IFERROR(IF(প্রথম!B26="","",প্রথম!B26),"")</f>
        <v>21</v>
      </c>
      <c r="R24" s="1" t="str">
        <f aca="false">IFERROR(IF(প্রথম!D26="","",প্রথম!D26),"")</f>
        <v>নবিউল্লাহ</v>
      </c>
      <c r="S24" s="1" t="str">
        <f aca="false">IF($R24="","",$P24&amp;" - "&amp;$R24&amp;" (Roll "&amp;$Q24&amp;")")</f>
        <v>প্রথম - নবিউল্লাহ (Roll 21)</v>
      </c>
    </row>
    <row r="25" customFormat="false" ht="15" hidden="false" customHeight="true" outlineLevel="0" collapsed="false">
      <c r="A25" s="204" t="s">
        <v>679</v>
      </c>
      <c r="B25" s="208" t="str">
        <f aca="true">IFERROR(IF($B$4="","",VLOOKUP($D$6,INDIRECT("'"&amp;$B$6&amp;"'!$B$6:$V$45"),17,FALSE())),"")</f>
        <v/>
      </c>
      <c r="C25" s="208"/>
      <c r="D25" s="208"/>
      <c r="P25" s="1" t="s">
        <v>627</v>
      </c>
      <c r="Q25" s="1" t="n">
        <f aca="false">IFERROR(IF(প্রথম!B27="","",প্রথম!B27),"")</f>
        <v>22</v>
      </c>
      <c r="R25" s="1" t="str">
        <f aca="false">IFERROR(IF(প্রথম!D27="","",প্রথম!D27),"")</f>
        <v>জুনায়েদ ২</v>
      </c>
      <c r="S25" s="1" t="str">
        <f aca="false">IF($R25="","",$P25&amp;" - "&amp;$R25&amp;" (Roll "&amp;$Q25&amp;")")</f>
        <v>প্রথম - জুনায়েদ ২ (Roll 22)</v>
      </c>
    </row>
    <row r="26" customFormat="false" ht="15" hidden="false" customHeight="true" outlineLevel="0" collapsed="false">
      <c r="A26" s="204" t="s">
        <v>680</v>
      </c>
      <c r="B26" s="208" t="str">
        <f aca="true">IFERROR(IF($B$4="","",VLOOKUP($D$6,INDIRECT("'"&amp;$B$6&amp;"'!$B$6:$V$45"),18,FALSE())),"")</f>
        <v/>
      </c>
      <c r="C26" s="208"/>
      <c r="D26" s="208"/>
      <c r="P26" s="1" t="s">
        <v>627</v>
      </c>
      <c r="Q26" s="1" t="n">
        <f aca="false">IFERROR(IF(প্রথম!B28="","",প্রথম!B28),"")</f>
        <v>23</v>
      </c>
      <c r="R26" s="1" t="str">
        <f aca="false">IFERROR(IF(প্রথম!D28="","",প্রথম!D28),"")</f>
        <v>জিসান  </v>
      </c>
      <c r="S26" s="1" t="str">
        <f aca="false">IF($R26="","",$P26&amp;" - "&amp;$R26&amp;" (Roll "&amp;$Q26&amp;")")</f>
        <v>প্রথম - জিসান   (Roll 23)</v>
      </c>
    </row>
    <row r="27" customFormat="false" ht="15" hidden="false" customHeight="true" outlineLevel="0" collapsed="false">
      <c r="A27" s="204" t="s">
        <v>681</v>
      </c>
      <c r="B27" s="212" t="str">
        <f aca="true">IFERROR(IF($B$4="","",VLOOKUP($D$6,INDIRECT("'"&amp;$B$6&amp;"'!$B$6:$V$45"),19,FALSE())),"")</f>
        <v/>
      </c>
      <c r="C27" s="212"/>
      <c r="D27" s="212"/>
      <c r="P27" s="1" t="s">
        <v>627</v>
      </c>
      <c r="Q27" s="1" t="n">
        <f aca="false">IFERROR(IF(প্রথম!B29="","",প্রথম!B29),"")</f>
        <v>24</v>
      </c>
      <c r="R27" s="1" t="str">
        <f aca="false">IFERROR(IF(প্রথম!D29="","",প্রথম!D29),"")</f>
        <v>শিহাব</v>
      </c>
      <c r="S27" s="1" t="str">
        <f aca="false">IF($R27="","",$P27&amp;" - "&amp;$R27&amp;" (Roll "&amp;$Q27&amp;")")</f>
        <v>প্রথম - শিহাব (Roll 24)</v>
      </c>
    </row>
    <row r="28" customFormat="false" ht="15" hidden="false" customHeight="true" outlineLevel="0" collapsed="false">
      <c r="A28" s="204" t="s">
        <v>682</v>
      </c>
      <c r="B28" s="208" t="str">
        <f aca="true">IFERROR(IF($B$4="","",VLOOKUP($D$6,INDIRECT("'"&amp;$B$6&amp;"'!$B$6:$V$45"),20,FALSE())),"")</f>
        <v/>
      </c>
      <c r="C28" s="208"/>
      <c r="D28" s="208"/>
      <c r="P28" s="1" t="s">
        <v>627</v>
      </c>
      <c r="Q28" s="1" t="n">
        <f aca="false">IFERROR(IF(প্রথম!B30="","",প্রথম!B30),"")</f>
        <v>25</v>
      </c>
      <c r="R28" s="1" t="str">
        <f aca="false">IFERROR(IF(প্রথম!D30="","",প্রথম!D30),"")</f>
        <v>হাইবাতুল্লাহ</v>
      </c>
      <c r="S28" s="1" t="str">
        <f aca="false">IF($R28="","",$P28&amp;" - "&amp;$R28&amp;" (Roll "&amp;$Q28&amp;")")</f>
        <v>প্রথম - হাইবাতুল্লাহ (Roll 25)</v>
      </c>
    </row>
    <row r="29" customFormat="false" ht="15" hidden="false" customHeight="true" outlineLevel="0" collapsed="false">
      <c r="P29" s="1" t="s">
        <v>627</v>
      </c>
      <c r="Q29" s="1" t="n">
        <f aca="false">IFERROR(IF(প্রথম!B31="","",প্রথম!B31),"")</f>
        <v>26</v>
      </c>
      <c r="R29" s="1" t="str">
        <f aca="false">IFERROR(IF(প্রথম!D31="","",প্রথম!D31),"")</f>
        <v>রিমন  </v>
      </c>
      <c r="S29" s="1" t="str">
        <f aca="false">IF($R29="","",$P29&amp;" - "&amp;$R29&amp;" (Roll "&amp;$Q29&amp;")")</f>
        <v>প্রথম - রিমন   (Roll 26)</v>
      </c>
    </row>
    <row r="30" customFormat="false" ht="15" hidden="false" customHeight="true" outlineLevel="0" collapsed="false">
      <c r="A30" s="203" t="s">
        <v>683</v>
      </c>
      <c r="B30" s="203"/>
      <c r="C30" s="203"/>
      <c r="D30" s="203"/>
      <c r="P30" s="1" t="s">
        <v>627</v>
      </c>
      <c r="Q30" s="1" t="n">
        <f aca="false">IFERROR(IF(প্রথম!B32="","",প্রথম!B32),"")</f>
        <v>27</v>
      </c>
      <c r="R30" s="1" t="str">
        <f aca="false">IFERROR(IF(প্রথম!D32="","",প্রথম!D32),"")</f>
        <v>রবিউল</v>
      </c>
      <c r="S30" s="1" t="str">
        <f aca="false">IF($R30="","",$P30&amp;" - "&amp;$R30&amp;" (Roll "&amp;$Q30&amp;")")</f>
        <v>প্রথম - রবিউল (Roll 27)</v>
      </c>
    </row>
    <row r="31" customFormat="false" ht="15" hidden="false" customHeight="true" outlineLevel="0" collapsed="false">
      <c r="A31" s="204" t="s">
        <v>684</v>
      </c>
      <c r="B31" s="208" t="str">
        <f aca="true">IFERROR(IF($B$4="","",IF(VLOOKUP($D$6,INDIRECT("'MTR "&amp;$B$6&amp;"'!$B$4:$G$43"),3,FALSE())=0,"যাচাই হয়নি",VLOOKUP($D$6,INDIRECT("'MTR "&amp;$B$6&amp;"'!$B$4:$G$43"),3,FALSE()))),"")</f>
        <v/>
      </c>
      <c r="C31" s="208"/>
      <c r="D31" s="208"/>
      <c r="P31" s="1" t="s">
        <v>627</v>
      </c>
      <c r="Q31" s="1" t="n">
        <f aca="false">IFERROR(IF(প্রথম!B33="","",প্রথম!B33),"")</f>
        <v>28</v>
      </c>
      <c r="R31" s="1" t="str">
        <f aca="false">IFERROR(IF(প্রথম!D33="","",প্রথম!D33),"")</f>
        <v>সাদিকুল্লাহ</v>
      </c>
      <c r="S31" s="1" t="str">
        <f aca="false">IF($R31="","",$P31&amp;" - "&amp;$R31&amp;" (Roll "&amp;$Q31&amp;")")</f>
        <v>প্রথম - সাদিকুল্লাহ (Roll 28)</v>
      </c>
    </row>
    <row r="32" customFormat="false" ht="15" hidden="false" customHeight="true" outlineLevel="0" collapsed="false">
      <c r="A32" s="204" t="s">
        <v>685</v>
      </c>
      <c r="B32" s="208" t="str">
        <f aca="true">IFERROR(IF($B$4="","",IF(VLOOKUP($D$6,INDIRECT("'MTR "&amp;$B$6&amp;"'!$B$4:$G$43"),4,FALSE())=0,"যাচাই হয়নি",VLOOKUP($D$6,INDIRECT("'MTR "&amp;$B$6&amp;"'!$B$4:$G$43"),4,FALSE()))),"")</f>
        <v/>
      </c>
      <c r="C32" s="208"/>
      <c r="D32" s="208"/>
      <c r="P32" s="1" t="s">
        <v>627</v>
      </c>
      <c r="Q32" s="1" t="n">
        <f aca="false">IFERROR(IF(প্রথম!B34="","",প্রথম!B34),"")</f>
        <v>29</v>
      </c>
      <c r="R32" s="1" t="str">
        <f aca="false">IFERROR(IF(প্রথম!D34="","",প্রথম!D34),"")</f>
        <v>তামিম  </v>
      </c>
      <c r="S32" s="1" t="str">
        <f aca="false">IF($R32="","",$P32&amp;" - "&amp;$R32&amp;" (Roll "&amp;$Q32&amp;")")</f>
        <v>প্রথম - তামিম   (Roll 29)</v>
      </c>
    </row>
    <row r="33" customFormat="false" ht="25.5" hidden="false" customHeight="true" outlineLevel="0" collapsed="false">
      <c r="A33" s="204" t="s">
        <v>686</v>
      </c>
      <c r="B33" s="208" t="str">
        <f aca="true">IFERROR(IF($B$4="","",IF(VLOOKUP($D$6,INDIRECT("'MTR "&amp;$B$6&amp;"'!$B$4:$G$43"),5,FALSE())=0,"যাচাই হয়নি",VLOOKUP($D$6,INDIRECT("'MTR "&amp;$B$6&amp;"'!$B$4:$G$43"),5,FALSE()))),"")</f>
        <v/>
      </c>
      <c r="C33" s="208"/>
      <c r="D33" s="208"/>
      <c r="P33" s="1" t="s">
        <v>627</v>
      </c>
      <c r="Q33" s="1" t="n">
        <f aca="false">IFERROR(IF(প্রথম!B35="","",প্রথম!B35),"")</f>
        <v>30</v>
      </c>
      <c r="R33" s="1" t="str">
        <f aca="false">IFERROR(IF(প্রথম!D35="","",প্রথম!D35),"")</f>
        <v>রিফাত</v>
      </c>
      <c r="S33" s="1" t="str">
        <f aca="false">IF($R33="","",$P33&amp;" - "&amp;$R33&amp;" (Roll "&amp;$Q33&amp;")")</f>
        <v>প্রথম - রিফাত (Roll 30)</v>
      </c>
    </row>
    <row r="34" customFormat="false" ht="15" hidden="false" customHeight="true" outlineLevel="0" collapsed="false">
      <c r="A34" s="204" t="s">
        <v>687</v>
      </c>
      <c r="B34" s="208" t="str">
        <f aca="true">IFERROR(IF($B$4="","",VLOOKUP($D$6,INDIRECT("'MTR "&amp;$B$6&amp;"'!$B$4:$G$43"),6,FALSE())),"")</f>
        <v/>
      </c>
      <c r="C34" s="208"/>
      <c r="D34" s="208"/>
      <c r="P34" s="1" t="s">
        <v>627</v>
      </c>
      <c r="Q34" s="1" t="n">
        <f aca="false">IFERROR(IF(প্রথম!B36="","",প্রথম!B36),"")</f>
        <v>31</v>
      </c>
      <c r="R34" s="1" t="str">
        <f aca="false">IFERROR(IF(প্রথম!D36="","",প্রথম!D36),"")</f>
        <v>মো. আলী</v>
      </c>
      <c r="S34" s="1" t="str">
        <f aca="false">IF($R34="","",$P34&amp;" - "&amp;$R34&amp;" (Roll "&amp;$Q34&amp;")")</f>
        <v>প্রথম - মো. আলী (Roll 31)</v>
      </c>
    </row>
    <row r="35" customFormat="false" ht="15" hidden="false" customHeight="true" outlineLevel="0" collapsed="false">
      <c r="P35" s="1" t="s">
        <v>627</v>
      </c>
      <c r="Q35" s="1" t="n">
        <f aca="false">IFERROR(IF(প্রথম!B37="","",প্রথম!B37),"")</f>
        <v>32</v>
      </c>
      <c r="R35" s="1" t="str">
        <f aca="false">IFERROR(IF(প্রথম!D37="","",প্রথম!D37),"")</f>
        <v>নোমান</v>
      </c>
      <c r="S35" s="1" t="str">
        <f aca="false">IF($R35="","",$P35&amp;" - "&amp;$R35&amp;" (Roll "&amp;$Q35&amp;")")</f>
        <v>প্রথম - নোমান (Roll 32)</v>
      </c>
    </row>
    <row r="36" customFormat="false" ht="15" hidden="false" customHeight="true" outlineLevel="0" collapsed="false">
      <c r="P36" s="1" t="s">
        <v>627</v>
      </c>
      <c r="Q36" s="1" t="n">
        <f aca="false">IFERROR(IF(প্রথম!B38="","",প্রথম!B38),"")</f>
        <v>33</v>
      </c>
      <c r="R36" s="1" t="str">
        <f aca="false">IFERROR(IF(প্রথম!D38="","",প্রথম!D38),"")</f>
        <v>জিহাদ</v>
      </c>
      <c r="S36" s="1" t="str">
        <f aca="false">IF($R36="","",$P36&amp;" - "&amp;$R36&amp;" (Roll "&amp;$Q36&amp;")")</f>
        <v>প্রথম - জিহাদ (Roll 33)</v>
      </c>
    </row>
    <row r="37" customFormat="false" ht="15" hidden="false" customHeight="true" outlineLevel="0" collapsed="false">
      <c r="P37" s="1" t="s">
        <v>627</v>
      </c>
      <c r="Q37" s="1" t="n">
        <f aca="false">IFERROR(IF(প্রথম!B39="","",প্রথম!B39),"")</f>
        <v>34</v>
      </c>
      <c r="R37" s="1" t="str">
        <f aca="false">IFERROR(IF(প্রথম!D39="","",প্রথম!D39),"")</f>
        <v>সিয়াম </v>
      </c>
      <c r="S37" s="1" t="str">
        <f aca="false">IF($R37="","",$P37&amp;" - "&amp;$R37&amp;" (Roll "&amp;$Q37&amp;")")</f>
        <v>প্রথম - সিয়াম  (Roll 34)</v>
      </c>
    </row>
    <row r="38" customFormat="false" ht="15" hidden="false" customHeight="true" outlineLevel="0" collapsed="false">
      <c r="P38" s="1" t="s">
        <v>627</v>
      </c>
      <c r="Q38" s="1" t="n">
        <f aca="false">IFERROR(IF(প্রথম!B40="","",প্রথম!B40),"")</f>
        <v>35</v>
      </c>
      <c r="R38" s="1" t="str">
        <f aca="false">IFERROR(IF(প্রথম!D40="","",প্রথম!D40),"")</f>
        <v>জান্নাতি</v>
      </c>
      <c r="S38" s="1" t="str">
        <f aca="false">IF($R38="","",$P38&amp;" - "&amp;$R38&amp;" (Roll "&amp;$Q38&amp;")")</f>
        <v>প্রথম - জান্নাতি (Roll 35)</v>
      </c>
    </row>
    <row r="39" customFormat="false" ht="15" hidden="false" customHeight="true" outlineLevel="0" collapsed="false">
      <c r="P39" s="1" t="s">
        <v>627</v>
      </c>
      <c r="Q39" s="1" t="n">
        <f aca="false">IFERROR(IF(প্রথম!B41="","",প্রথম!B41),"")</f>
        <v>36</v>
      </c>
      <c r="R39" s="1" t="str">
        <f aca="false">IFERROR(IF(প্রথম!D41="","",প্রথম!D41),"")</f>
        <v/>
      </c>
      <c r="S39" s="1" t="str">
        <f aca="false">IF($R39="","",$P39&amp;" - "&amp;$R39&amp;" (Roll "&amp;$Q39&amp;")")</f>
        <v/>
      </c>
    </row>
    <row r="40" customFormat="false" ht="15" hidden="false" customHeight="true" outlineLevel="0" collapsed="false">
      <c r="P40" s="1" t="s">
        <v>627</v>
      </c>
      <c r="Q40" s="1" t="n">
        <f aca="false">IFERROR(IF(প্রথম!B42="","",প্রথম!B42),"")</f>
        <v>37</v>
      </c>
      <c r="R40" s="1" t="str">
        <f aca="false">IFERROR(IF(প্রথম!D42="","",প্রথম!D42),"")</f>
        <v/>
      </c>
      <c r="S40" s="1" t="str">
        <f aca="false">IF($R40="","",$P40&amp;" - "&amp;$R40&amp;" (Roll "&amp;$Q40&amp;")")</f>
        <v/>
      </c>
    </row>
    <row r="41" customFormat="false" ht="15" hidden="false" customHeight="true" outlineLevel="0" collapsed="false">
      <c r="P41" s="1" t="s">
        <v>627</v>
      </c>
      <c r="Q41" s="1" t="n">
        <f aca="false">IFERROR(IF(প্রথম!B43="","",প্রথম!B43),"")</f>
        <v>38</v>
      </c>
      <c r="R41" s="1" t="str">
        <f aca="false">IFERROR(IF(প্রথম!D43="","",প্রথম!D43),"")</f>
        <v/>
      </c>
      <c r="S41" s="1" t="str">
        <f aca="false">IF($R41="","",$P41&amp;" - "&amp;$R41&amp;" (Roll "&amp;$Q41&amp;")")</f>
        <v/>
      </c>
    </row>
    <row r="42" customFormat="false" ht="15" hidden="false" customHeight="true" outlineLevel="0" collapsed="false">
      <c r="P42" s="1" t="s">
        <v>627</v>
      </c>
      <c r="Q42" s="1" t="n">
        <f aca="false">IFERROR(IF(প্রথম!B44="","",প্রথম!B44),"")</f>
        <v>39</v>
      </c>
      <c r="R42" s="1" t="str">
        <f aca="false">IFERROR(IF(প্রথম!D44="","",প্রথম!D44),"")</f>
        <v/>
      </c>
      <c r="S42" s="1" t="str">
        <f aca="false">IF($R42="","",$P42&amp;" - "&amp;$R42&amp;" (Roll "&amp;$Q42&amp;")")</f>
        <v/>
      </c>
    </row>
    <row r="43" customFormat="false" ht="15" hidden="false" customHeight="true" outlineLevel="0" collapsed="false">
      <c r="P43" s="1" t="s">
        <v>627</v>
      </c>
      <c r="Q43" s="1" t="n">
        <f aca="false">IFERROR(IF(প্রথম!B45="","",প্রথম!B45),"")</f>
        <v>40</v>
      </c>
      <c r="R43" s="1" t="str">
        <f aca="false">IFERROR(IF(প্রথম!D45="","",প্রথম!D45),"")</f>
        <v/>
      </c>
      <c r="S43" s="1" t="str">
        <f aca="false">IF($R43="","",$P43&amp;" - "&amp;$R43&amp;" (Roll "&amp;$Q43&amp;")")</f>
        <v/>
      </c>
    </row>
    <row r="44" customFormat="false" ht="15" hidden="false" customHeight="true" outlineLevel="0" collapsed="false">
      <c r="P44" s="1" t="s">
        <v>628</v>
      </c>
      <c r="Q44" s="1" t="n">
        <f aca="false">IFERROR(IF(দ্বিতীয়!B6="","",দ্বিতীয়!B6),"")</f>
        <v>1</v>
      </c>
      <c r="R44" s="1" t="str">
        <f aca="false">IFERROR(IF(দ্বিতীয়!D6="","",দ্বিতীয়!D6),"")</f>
        <v>রাব্বি হাসান  </v>
      </c>
      <c r="S44" s="1" t="str">
        <f aca="false">IF($R44="","",$P44&amp;" - "&amp;$R44&amp;" (Roll "&amp;$Q44&amp;")")</f>
        <v>দ্বিতীয় - রাব্বি হাসান   (Roll 1)</v>
      </c>
    </row>
    <row r="45" customFormat="false" ht="15" hidden="false" customHeight="true" outlineLevel="0" collapsed="false">
      <c r="P45" s="1" t="s">
        <v>628</v>
      </c>
      <c r="Q45" s="1" t="n">
        <f aca="false">IFERROR(IF(দ্বিতীয়!B7="","",দ্বিতীয়!B7),"")</f>
        <v>2</v>
      </c>
      <c r="R45" s="1" t="str">
        <f aca="false">IFERROR(IF(দ্বিতীয়!D7="","",দ্বিতীয়!D7),"")</f>
        <v>নাহিদা</v>
      </c>
      <c r="S45" s="1" t="str">
        <f aca="false">IF($R45="","",$P45&amp;" - "&amp;$R45&amp;" (Roll "&amp;$Q45&amp;")")</f>
        <v>দ্বিতীয় - নাহিদা (Roll 2)</v>
      </c>
    </row>
    <row r="46" customFormat="false" ht="15" hidden="false" customHeight="true" outlineLevel="0" collapsed="false">
      <c r="P46" s="1" t="s">
        <v>628</v>
      </c>
      <c r="Q46" s="1" t="n">
        <f aca="false">IFERROR(IF(দ্বিতীয়!B8="","",দ্বিতীয়!B8),"")</f>
        <v>3</v>
      </c>
      <c r="R46" s="1" t="str">
        <f aca="false">IFERROR(IF(দ্বিতীয়!D8="","",দ্বিতীয়!D8),"")</f>
        <v>ইয়াসিন</v>
      </c>
      <c r="S46" s="1" t="str">
        <f aca="false">IF($R46="","",$P46&amp;" - "&amp;$R46&amp;" (Roll "&amp;$Q46&amp;")")</f>
        <v>দ্বিতীয় - ইয়াসিন (Roll 3)</v>
      </c>
    </row>
    <row r="47" customFormat="false" ht="15" hidden="false" customHeight="true" outlineLevel="0" collapsed="false">
      <c r="P47" s="1" t="s">
        <v>628</v>
      </c>
      <c r="Q47" s="1" t="n">
        <f aca="false">IFERROR(IF(দ্বিতীয়!B9="","",দ্বিতীয়!B9),"")</f>
        <v>4</v>
      </c>
      <c r="R47" s="1" t="str">
        <f aca="false">IFERROR(IF(দ্বিতীয়!D9="","",দ্বিতীয়!D9),"")</f>
        <v>জুনাইরা  </v>
      </c>
      <c r="S47" s="1" t="str">
        <f aca="false">IF($R47="","",$P47&amp;" - "&amp;$R47&amp;" (Roll "&amp;$Q47&amp;")")</f>
        <v>দ্বিতীয় - জুনাইরা   (Roll 4)</v>
      </c>
    </row>
    <row r="48" customFormat="false" ht="15" hidden="false" customHeight="true" outlineLevel="0" collapsed="false">
      <c r="P48" s="1" t="s">
        <v>628</v>
      </c>
      <c r="Q48" s="1" t="n">
        <f aca="false">IFERROR(IF(দ্বিতীয়!B10="","",দ্বিতীয়!B10),"")</f>
        <v>5</v>
      </c>
      <c r="R48" s="1" t="str">
        <f aca="false">IFERROR(IF(দ্বিতীয়!D10="","",দ্বিতীয়!D10),"")</f>
        <v>রেমি</v>
      </c>
      <c r="S48" s="1" t="str">
        <f aca="false">IF($R48="","",$P48&amp;" - "&amp;$R48&amp;" (Roll "&amp;$Q48&amp;")")</f>
        <v>দ্বিতীয় - রেমি (Roll 5)</v>
      </c>
    </row>
    <row r="49" customFormat="false" ht="15" hidden="false" customHeight="true" outlineLevel="0" collapsed="false">
      <c r="P49" s="1" t="s">
        <v>628</v>
      </c>
      <c r="Q49" s="1" t="n">
        <f aca="false">IFERROR(IF(দ্বিতীয়!B11="","",দ্বিতীয়!B11),"")</f>
        <v>6</v>
      </c>
      <c r="R49" s="1" t="str">
        <f aca="false">IFERROR(IF(দ্বিতীয়!D11="","",দ্বিতীয়!D11),"")</f>
        <v>আব্দুর রহিম</v>
      </c>
      <c r="S49" s="1" t="str">
        <f aca="false">IF($R49="","",$P49&amp;" - "&amp;$R49&amp;" (Roll "&amp;$Q49&amp;")")</f>
        <v>দ্বিতীয় - আব্দুর রহিম (Roll 6)</v>
      </c>
    </row>
    <row r="50" customFormat="false" ht="15" hidden="false" customHeight="true" outlineLevel="0" collapsed="false">
      <c r="P50" s="1" t="s">
        <v>628</v>
      </c>
      <c r="Q50" s="1" t="n">
        <f aca="false">IFERROR(IF(দ্বিতীয়!B12="","",দ্বিতীয়!B12),"")</f>
        <v>7</v>
      </c>
      <c r="R50" s="1" t="str">
        <f aca="false">IFERROR(IF(দ্বিতীয়!D12="","",দ্বিতীয়!D12),"")</f>
        <v>মোস্তাকিম  </v>
      </c>
      <c r="S50" s="1" t="str">
        <f aca="false">IF($R50="","",$P50&amp;" - "&amp;$R50&amp;" (Roll "&amp;$Q50&amp;")")</f>
        <v>দ্বিতীয় - মোস্তাকিম   (Roll 7)</v>
      </c>
    </row>
    <row r="51" customFormat="false" ht="15" hidden="false" customHeight="true" outlineLevel="0" collapsed="false">
      <c r="P51" s="1" t="s">
        <v>628</v>
      </c>
      <c r="Q51" s="1" t="n">
        <f aca="false">IFERROR(IF(দ্বিতীয়!B13="","",দ্বিতীয়!B13),"")</f>
        <v>8</v>
      </c>
      <c r="R51" s="1" t="str">
        <f aca="false">IFERROR(IF(দ্বিতীয়!D13="","",দ্বিতীয়!D13),"")</f>
        <v>সাব্বির</v>
      </c>
      <c r="S51" s="1" t="str">
        <f aca="false">IF($R51="","",$P51&amp;" - "&amp;$R51&amp;" (Roll "&amp;$Q51&amp;")")</f>
        <v>দ্বিতীয় - সাব্বির (Roll 8)</v>
      </c>
    </row>
    <row r="52" customFormat="false" ht="15" hidden="false" customHeight="true" outlineLevel="0" collapsed="false">
      <c r="P52" s="1" t="s">
        <v>628</v>
      </c>
      <c r="Q52" s="1" t="n">
        <f aca="false">IFERROR(IF(দ্বিতীয়!B14="","",দ্বিতীয়!B14),"")</f>
        <v>9</v>
      </c>
      <c r="R52" s="1" t="str">
        <f aca="false">IFERROR(IF(দ্বিতীয়!D14="","",দ্বিতীয়!D14),"")</f>
        <v>আব্দুর রহমান</v>
      </c>
      <c r="S52" s="1" t="str">
        <f aca="false">IF($R52="","",$P52&amp;" - "&amp;$R52&amp;" (Roll "&amp;$Q52&amp;")")</f>
        <v>দ্বিতীয় - আব্দুর রহমান (Roll 9)</v>
      </c>
    </row>
    <row r="53" customFormat="false" ht="15" hidden="false" customHeight="true" outlineLevel="0" collapsed="false">
      <c r="P53" s="1" t="s">
        <v>628</v>
      </c>
      <c r="Q53" s="1" t="n">
        <f aca="false">IFERROR(IF(দ্বিতীয়!B15="","",দ্বিতীয়!B15),"")</f>
        <v>10</v>
      </c>
      <c r="R53" s="1" t="str">
        <f aca="false">IFERROR(IF(দ্বিতীয়!D15="","",দ্বিতীয়!D15),"")</f>
        <v>মোহনা </v>
      </c>
      <c r="S53" s="1" t="str">
        <f aca="false">IF($R53="","",$P53&amp;" - "&amp;$R53&amp;" (Roll "&amp;$Q53&amp;")")</f>
        <v>দ্বিতীয় - মোহনা  (Roll 10)</v>
      </c>
    </row>
    <row r="54" customFormat="false" ht="15" hidden="false" customHeight="true" outlineLevel="0" collapsed="false">
      <c r="P54" s="1" t="s">
        <v>628</v>
      </c>
      <c r="Q54" s="1" t="n">
        <f aca="false">IFERROR(IF(দ্বিতীয়!B16="","",দ্বিতীয়!B16),"")</f>
        <v>11</v>
      </c>
      <c r="R54" s="1" t="str">
        <f aca="false">IFERROR(IF(দ্বিতীয়!D16="","",দ্বিতীয়!D16),"")</f>
        <v>লিজা মুনি </v>
      </c>
      <c r="S54" s="1" t="str">
        <f aca="false">IF($R54="","",$P54&amp;" - "&amp;$R54&amp;" (Roll "&amp;$Q54&amp;")")</f>
        <v>দ্বিতীয় - লিজা মুনি  (Roll 11)</v>
      </c>
    </row>
    <row r="55" customFormat="false" ht="15" hidden="false" customHeight="true" outlineLevel="0" collapsed="false">
      <c r="P55" s="1" t="s">
        <v>628</v>
      </c>
      <c r="Q55" s="1" t="n">
        <f aca="false">IFERROR(IF(দ্বিতীয়!B17="","",দ্বিতীয়!B17),"")</f>
        <v>12</v>
      </c>
      <c r="R55" s="1" t="str">
        <f aca="false">IFERROR(IF(দ্বিতীয়!D17="","",দ্বিতীয়!D17),"")</f>
        <v>আয়েশা</v>
      </c>
      <c r="S55" s="1" t="str">
        <f aca="false">IF($R55="","",$P55&amp;" - "&amp;$R55&amp;" (Roll "&amp;$Q55&amp;")")</f>
        <v>দ্বিতীয় - আয়েশা (Roll 12)</v>
      </c>
    </row>
    <row r="56" customFormat="false" ht="15" hidden="false" customHeight="true" outlineLevel="0" collapsed="false">
      <c r="P56" s="1" t="s">
        <v>628</v>
      </c>
      <c r="Q56" s="1" t="n">
        <f aca="false">IFERROR(IF(দ্বিতীয়!B18="","",দ্বিতীয়!B18),"")</f>
        <v>13</v>
      </c>
      <c r="R56" s="1" t="str">
        <f aca="false">IFERROR(IF(দ্বিতীয়!D18="","",দ্বিতীয়!D18),"")</f>
        <v>আব্দুস সালাম  </v>
      </c>
      <c r="S56" s="1" t="str">
        <f aca="false">IF($R56="","",$P56&amp;" - "&amp;$R56&amp;" (Roll "&amp;$Q56&amp;")")</f>
        <v>দ্বিতীয় - আব্দুস সালাম   (Roll 13)</v>
      </c>
    </row>
    <row r="57" customFormat="false" ht="15" hidden="false" customHeight="true" outlineLevel="0" collapsed="false">
      <c r="P57" s="1" t="s">
        <v>628</v>
      </c>
      <c r="Q57" s="1" t="n">
        <f aca="false">IFERROR(IF(দ্বিতীয়!B19="","",দ্বিতীয়!B19),"")</f>
        <v>14</v>
      </c>
      <c r="R57" s="1" t="str">
        <f aca="false">IFERROR(IF(দ্বিতীয়!D19="","",দ্বিতীয়!D19),"")</f>
        <v>রাব্বি ২</v>
      </c>
      <c r="S57" s="1" t="str">
        <f aca="false">IF($R57="","",$P57&amp;" - "&amp;$R57&amp;" (Roll "&amp;$Q57&amp;")")</f>
        <v>দ্বিতীয় - রাব্বি ২ (Roll 14)</v>
      </c>
    </row>
    <row r="58" customFormat="false" ht="15" hidden="false" customHeight="true" outlineLevel="0" collapsed="false">
      <c r="P58" s="1" t="s">
        <v>628</v>
      </c>
      <c r="Q58" s="1" t="n">
        <f aca="false">IFERROR(IF(দ্বিতীয়!B20="","",দ্বিতীয়!B20),"")</f>
        <v>15</v>
      </c>
      <c r="R58" s="1" t="str">
        <f aca="false">IFERROR(IF(দ্বিতীয়!D20="","",দ্বিতীয়!D20),"")</f>
        <v>ফাহিম</v>
      </c>
      <c r="S58" s="1" t="str">
        <f aca="false">IF($R58="","",$P58&amp;" - "&amp;$R58&amp;" (Roll "&amp;$Q58&amp;")")</f>
        <v>দ্বিতীয় - ফাহিম (Roll 15)</v>
      </c>
    </row>
    <row r="59" customFormat="false" ht="15" hidden="false" customHeight="true" outlineLevel="0" collapsed="false">
      <c r="P59" s="1" t="s">
        <v>628</v>
      </c>
      <c r="Q59" s="1" t="n">
        <f aca="false">IFERROR(IF(দ্বিতীয়!B21="","",দ্বিতীয়!B21),"")</f>
        <v>16</v>
      </c>
      <c r="R59" s="1" t="str">
        <f aca="false">IFERROR(IF(দ্বিতীয়!D21="","",দ্বিতীয়!D21),"")</f>
        <v>মীম</v>
      </c>
      <c r="S59" s="1" t="str">
        <f aca="false">IF($R59="","",$P59&amp;" - "&amp;$R59&amp;" (Roll "&amp;$Q59&amp;")")</f>
        <v>দ্বিতীয় - মীম (Roll 16)</v>
      </c>
    </row>
    <row r="60" customFormat="false" ht="15" hidden="false" customHeight="true" outlineLevel="0" collapsed="false">
      <c r="P60" s="1" t="s">
        <v>628</v>
      </c>
      <c r="Q60" s="1" t="n">
        <f aca="false">IFERROR(IF(দ্বিতীয়!B22="","",দ্বিতীয়!B22),"")</f>
        <v>17</v>
      </c>
      <c r="R60" s="1" t="str">
        <f aca="false">IFERROR(IF(দ্বিতীয়!D22="","",দ্বিতীয়!D22),"")</f>
        <v>হুমায়রা</v>
      </c>
      <c r="S60" s="1" t="str">
        <f aca="false">IF($R60="","",$P60&amp;" - "&amp;$R60&amp;" (Roll "&amp;$Q60&amp;")")</f>
        <v>দ্বিতীয় - হুমায়রা (Roll 17)</v>
      </c>
    </row>
    <row r="61" customFormat="false" ht="15" hidden="false" customHeight="true" outlineLevel="0" collapsed="false">
      <c r="P61" s="1" t="s">
        <v>628</v>
      </c>
      <c r="Q61" s="1" t="n">
        <f aca="false">IFERROR(IF(দ্বিতীয়!B23="","",দ্বিতীয়!B23),"")</f>
        <v>18</v>
      </c>
      <c r="R61" s="1" t="str">
        <f aca="false">IFERROR(IF(দ্বিতীয়!D23="","",দ্বিতীয়!D23),"")</f>
        <v>রাবেয়া</v>
      </c>
      <c r="S61" s="1" t="str">
        <f aca="false">IF($R61="","",$P61&amp;" - "&amp;$R61&amp;" (Roll "&amp;$Q61&amp;")")</f>
        <v>দ্বিতীয় - রাবেয়া (Roll 18)</v>
      </c>
    </row>
    <row r="62" customFormat="false" ht="15" hidden="false" customHeight="true" outlineLevel="0" collapsed="false">
      <c r="P62" s="1" t="s">
        <v>628</v>
      </c>
      <c r="Q62" s="1" t="n">
        <f aca="false">IFERROR(IF(দ্বিতীয়!B24="","",দ্বিতীয়!B24),"")</f>
        <v>19</v>
      </c>
      <c r="R62" s="1" t="str">
        <f aca="false">IFERROR(IF(দ্বিতীয়!D24="","",দ্বিতীয়!D24),"")</f>
        <v>ফাতেমা </v>
      </c>
      <c r="S62" s="1" t="str">
        <f aca="false">IF($R62="","",$P62&amp;" - "&amp;$R62&amp;" (Roll "&amp;$Q62&amp;")")</f>
        <v>দ্বিতীয় - ফাতেমা  (Roll 19)</v>
      </c>
    </row>
    <row r="63" customFormat="false" ht="15" hidden="false" customHeight="true" outlineLevel="0" collapsed="false">
      <c r="P63" s="1" t="s">
        <v>628</v>
      </c>
      <c r="Q63" s="1" t="n">
        <f aca="false">IFERROR(IF(দ্বিতীয়!B25="","",দ্বিতীয়!B25),"")</f>
        <v>20</v>
      </c>
      <c r="R63" s="1" t="str">
        <f aca="false">IFERROR(IF(দ্বিতীয়!D25="","",দ্বিতীয়!D25),"")</f>
        <v>উম্মে কুলসুম</v>
      </c>
      <c r="S63" s="1" t="str">
        <f aca="false">IF($R63="","",$P63&amp;" - "&amp;$R63&amp;" (Roll "&amp;$Q63&amp;")")</f>
        <v>দ্বিতীয় - উম্মে কুলসুম (Roll 20)</v>
      </c>
    </row>
    <row r="64" customFormat="false" ht="15" hidden="false" customHeight="true" outlineLevel="0" collapsed="false">
      <c r="P64" s="1" t="s">
        <v>628</v>
      </c>
      <c r="Q64" s="1" t="n">
        <f aca="false">IFERROR(IF(দ্বিতীয়!B26="","",দ্বিতীয়!B26),"")</f>
        <v>21</v>
      </c>
      <c r="R64" s="1" t="str">
        <f aca="false">IFERROR(IF(দ্বিতীয়!D26="","",দ্বিতীয়!D26),"")</f>
        <v>ফাহমিদা </v>
      </c>
      <c r="S64" s="1" t="str">
        <f aca="false">IF($R64="","",$P64&amp;" - "&amp;$R64&amp;" (Roll "&amp;$Q64&amp;")")</f>
        <v>দ্বিতীয় - ফাহমিদা  (Roll 21)</v>
      </c>
    </row>
    <row r="65" customFormat="false" ht="15" hidden="false" customHeight="true" outlineLevel="0" collapsed="false">
      <c r="P65" s="1" t="s">
        <v>628</v>
      </c>
      <c r="Q65" s="1" t="n">
        <f aca="false">IFERROR(IF(দ্বিতীয়!B27="","",দ্বিতীয়!B27),"")</f>
        <v>22</v>
      </c>
      <c r="R65" s="1" t="str">
        <f aca="false">IFERROR(IF(দ্বিতীয়!D27="","",দ্বিতীয়!D27),"")</f>
        <v>আহাদ বাবু</v>
      </c>
      <c r="S65" s="1" t="str">
        <f aca="false">IF($R65="","",$P65&amp;" - "&amp;$R65&amp;" (Roll "&amp;$Q65&amp;")")</f>
        <v>দ্বিতীয় - আহাদ বাবু (Roll 22)</v>
      </c>
    </row>
    <row r="66" customFormat="false" ht="15" hidden="false" customHeight="true" outlineLevel="0" collapsed="false">
      <c r="P66" s="1" t="s">
        <v>628</v>
      </c>
      <c r="Q66" s="1" t="n">
        <f aca="false">IFERROR(IF(দ্বিতীয়!B28="","",দ্বিতীয়!B28),"")</f>
        <v>23</v>
      </c>
      <c r="R66" s="1" t="str">
        <f aca="false">IFERROR(IF(দ্বিতীয়!D28="","",দ্বিতীয়!D28),"")</f>
        <v/>
      </c>
      <c r="S66" s="1" t="str">
        <f aca="false">IF($R66="","",$P66&amp;" - "&amp;$R66&amp;" (Roll "&amp;$Q66&amp;")")</f>
        <v/>
      </c>
    </row>
    <row r="67" customFormat="false" ht="15" hidden="false" customHeight="true" outlineLevel="0" collapsed="false">
      <c r="P67" s="1" t="s">
        <v>628</v>
      </c>
      <c r="Q67" s="1" t="n">
        <f aca="false">IFERROR(IF(দ্বিতীয়!B29="","",দ্বিতীয়!B29),"")</f>
        <v>24</v>
      </c>
      <c r="R67" s="1" t="str">
        <f aca="false">IFERROR(IF(দ্বিতীয়!D29="","",দ্বিতীয়!D29),"")</f>
        <v/>
      </c>
      <c r="S67" s="1" t="str">
        <f aca="false">IF($R67="","",$P67&amp;" - "&amp;$R67&amp;" (Roll "&amp;$Q67&amp;")")</f>
        <v/>
      </c>
    </row>
    <row r="68" customFormat="false" ht="15" hidden="false" customHeight="true" outlineLevel="0" collapsed="false">
      <c r="P68" s="1" t="s">
        <v>628</v>
      </c>
      <c r="Q68" s="1" t="n">
        <f aca="false">IFERROR(IF(দ্বিতীয়!B30="","",দ্বিতীয়!B30),"")</f>
        <v>25</v>
      </c>
      <c r="R68" s="1" t="str">
        <f aca="false">IFERROR(IF(দ্বিতীয়!D30="","",দ্বিতীয়!D30),"")</f>
        <v/>
      </c>
      <c r="S68" s="1" t="str">
        <f aca="false">IF($R68="","",$P68&amp;" - "&amp;$R68&amp;" (Roll "&amp;$Q68&amp;")")</f>
        <v/>
      </c>
    </row>
    <row r="69" customFormat="false" ht="15" hidden="false" customHeight="true" outlineLevel="0" collapsed="false">
      <c r="P69" s="1" t="s">
        <v>628</v>
      </c>
      <c r="Q69" s="1" t="n">
        <f aca="false">IFERROR(IF(দ্বিতীয়!B31="","",দ্বিতীয়!B31),"")</f>
        <v>26</v>
      </c>
      <c r="R69" s="1" t="str">
        <f aca="false">IFERROR(IF(দ্বিতীয়!D31="","",দ্বিতীয়!D31),"")</f>
        <v/>
      </c>
      <c r="S69" s="1" t="str">
        <f aca="false">IF($R69="","",$P69&amp;" - "&amp;$R69&amp;" (Roll "&amp;$Q69&amp;")")</f>
        <v/>
      </c>
    </row>
    <row r="70" customFormat="false" ht="15" hidden="false" customHeight="true" outlineLevel="0" collapsed="false">
      <c r="P70" s="1" t="s">
        <v>628</v>
      </c>
      <c r="Q70" s="1" t="n">
        <f aca="false">IFERROR(IF(দ্বিতীয়!B32="","",দ্বিতীয়!B32),"")</f>
        <v>27</v>
      </c>
      <c r="R70" s="1" t="str">
        <f aca="false">IFERROR(IF(দ্বিতীয়!D32="","",দ্বিতীয়!D32),"")</f>
        <v/>
      </c>
      <c r="S70" s="1" t="str">
        <f aca="false">IF($R70="","",$P70&amp;" - "&amp;$R70&amp;" (Roll "&amp;$Q70&amp;")")</f>
        <v/>
      </c>
    </row>
    <row r="71" customFormat="false" ht="15" hidden="false" customHeight="true" outlineLevel="0" collapsed="false">
      <c r="P71" s="1" t="s">
        <v>628</v>
      </c>
      <c r="Q71" s="1" t="n">
        <f aca="false">IFERROR(IF(দ্বিতীয়!B33="","",দ্বিতীয়!B33),"")</f>
        <v>28</v>
      </c>
      <c r="R71" s="1" t="str">
        <f aca="false">IFERROR(IF(দ্বিতীয়!D33="","",দ্বিতীয়!D33),"")</f>
        <v/>
      </c>
      <c r="S71" s="1" t="str">
        <f aca="false">IF($R71="","",$P71&amp;" - "&amp;$R71&amp;" (Roll "&amp;$Q71&amp;")")</f>
        <v/>
      </c>
    </row>
    <row r="72" customFormat="false" ht="15" hidden="false" customHeight="true" outlineLevel="0" collapsed="false">
      <c r="P72" s="1" t="s">
        <v>628</v>
      </c>
      <c r="Q72" s="1" t="n">
        <f aca="false">IFERROR(IF(দ্বিতীয়!B34="","",দ্বিতীয়!B34),"")</f>
        <v>29</v>
      </c>
      <c r="R72" s="1" t="str">
        <f aca="false">IFERROR(IF(দ্বিতীয়!D34="","",দ্বিতীয়!D34),"")</f>
        <v/>
      </c>
      <c r="S72" s="1" t="str">
        <f aca="false">IF($R72="","",$P72&amp;" - "&amp;$R72&amp;" (Roll "&amp;$Q72&amp;")")</f>
        <v/>
      </c>
    </row>
    <row r="73" customFormat="false" ht="15" hidden="false" customHeight="true" outlineLevel="0" collapsed="false">
      <c r="P73" s="1" t="s">
        <v>628</v>
      </c>
      <c r="Q73" s="1" t="n">
        <f aca="false">IFERROR(IF(দ্বিতীয়!B35="","",দ্বিতীয়!B35),"")</f>
        <v>30</v>
      </c>
      <c r="R73" s="1" t="str">
        <f aca="false">IFERROR(IF(দ্বিতীয়!D35="","",দ্বিতীয়!D35),"")</f>
        <v/>
      </c>
      <c r="S73" s="1" t="str">
        <f aca="false">IF($R73="","",$P73&amp;" - "&amp;$R73&amp;" (Roll "&amp;$Q73&amp;")")</f>
        <v/>
      </c>
    </row>
    <row r="74" customFormat="false" ht="15" hidden="false" customHeight="true" outlineLevel="0" collapsed="false">
      <c r="P74" s="1" t="s">
        <v>628</v>
      </c>
      <c r="Q74" s="1" t="n">
        <f aca="false">IFERROR(IF(দ্বিতীয়!B36="","",দ্বিতীয়!B36),"")</f>
        <v>31</v>
      </c>
      <c r="R74" s="1" t="str">
        <f aca="false">IFERROR(IF(দ্বিতীয়!D36="","",দ্বিতীয়!D36),"")</f>
        <v/>
      </c>
      <c r="S74" s="1" t="str">
        <f aca="false">IF($R74="","",$P74&amp;" - "&amp;$R74&amp;" (Roll "&amp;$Q74&amp;")")</f>
        <v/>
      </c>
    </row>
    <row r="75" customFormat="false" ht="15" hidden="false" customHeight="true" outlineLevel="0" collapsed="false">
      <c r="P75" s="1" t="s">
        <v>628</v>
      </c>
      <c r="Q75" s="1" t="n">
        <f aca="false">IFERROR(IF(দ্বিতীয়!B37="","",দ্বিতীয়!B37),"")</f>
        <v>32</v>
      </c>
      <c r="R75" s="1" t="str">
        <f aca="false">IFERROR(IF(দ্বিতীয়!D37="","",দ্বিতীয়!D37),"")</f>
        <v/>
      </c>
      <c r="S75" s="1" t="str">
        <f aca="false">IF($R75="","",$P75&amp;" - "&amp;$R75&amp;" (Roll "&amp;$Q75&amp;")")</f>
        <v/>
      </c>
    </row>
    <row r="76" customFormat="false" ht="15" hidden="false" customHeight="true" outlineLevel="0" collapsed="false">
      <c r="P76" s="1" t="s">
        <v>628</v>
      </c>
      <c r="Q76" s="1" t="n">
        <f aca="false">IFERROR(IF(দ্বিতীয়!B38="","",দ্বিতীয়!B38),"")</f>
        <v>33</v>
      </c>
      <c r="R76" s="1" t="str">
        <f aca="false">IFERROR(IF(দ্বিতীয়!D38="","",দ্বিতীয়!D38),"")</f>
        <v/>
      </c>
      <c r="S76" s="1" t="str">
        <f aca="false">IF($R76="","",$P76&amp;" - "&amp;$R76&amp;" (Roll "&amp;$Q76&amp;")")</f>
        <v/>
      </c>
    </row>
    <row r="77" customFormat="false" ht="15" hidden="false" customHeight="true" outlineLevel="0" collapsed="false">
      <c r="P77" s="1" t="s">
        <v>628</v>
      </c>
      <c r="Q77" s="1" t="n">
        <f aca="false">IFERROR(IF(দ্বিতীয়!B39="","",দ্বিতীয়!B39),"")</f>
        <v>34</v>
      </c>
      <c r="R77" s="1" t="str">
        <f aca="false">IFERROR(IF(দ্বিতীয়!D39="","",দ্বিতীয়!D39),"")</f>
        <v/>
      </c>
      <c r="S77" s="1" t="str">
        <f aca="false">IF($R77="","",$P77&amp;" - "&amp;$R77&amp;" (Roll "&amp;$Q77&amp;")")</f>
        <v/>
      </c>
    </row>
    <row r="78" customFormat="false" ht="15" hidden="false" customHeight="true" outlineLevel="0" collapsed="false">
      <c r="P78" s="1" t="s">
        <v>628</v>
      </c>
      <c r="Q78" s="1" t="n">
        <f aca="false">IFERROR(IF(দ্বিতীয়!B40="","",দ্বিতীয়!B40),"")</f>
        <v>35</v>
      </c>
      <c r="R78" s="1" t="str">
        <f aca="false">IFERROR(IF(দ্বিতীয়!D40="","",দ্বিতীয়!D40),"")</f>
        <v/>
      </c>
      <c r="S78" s="1" t="str">
        <f aca="false">IF($R78="","",$P78&amp;" - "&amp;$R78&amp;" (Roll "&amp;$Q78&amp;")")</f>
        <v/>
      </c>
    </row>
    <row r="79" customFormat="false" ht="15" hidden="false" customHeight="true" outlineLevel="0" collapsed="false">
      <c r="P79" s="1" t="s">
        <v>628</v>
      </c>
      <c r="Q79" s="1" t="n">
        <f aca="false">IFERROR(IF(দ্বিতীয়!B41="","",দ্বিতীয়!B41),"")</f>
        <v>36</v>
      </c>
      <c r="R79" s="1" t="str">
        <f aca="false">IFERROR(IF(দ্বিতীয়!D41="","",দ্বিতীয়!D41),"")</f>
        <v/>
      </c>
      <c r="S79" s="1" t="str">
        <f aca="false">IF($R79="","",$P79&amp;" - "&amp;$R79&amp;" (Roll "&amp;$Q79&amp;")")</f>
        <v/>
      </c>
    </row>
    <row r="80" customFormat="false" ht="15" hidden="false" customHeight="true" outlineLevel="0" collapsed="false">
      <c r="P80" s="1" t="s">
        <v>628</v>
      </c>
      <c r="Q80" s="1" t="n">
        <f aca="false">IFERROR(IF(দ্বিতীয়!B42="","",দ্বিতীয়!B42),"")</f>
        <v>37</v>
      </c>
      <c r="R80" s="1" t="str">
        <f aca="false">IFERROR(IF(দ্বিতীয়!D42="","",দ্বিতীয়!D42),"")</f>
        <v/>
      </c>
      <c r="S80" s="1" t="str">
        <f aca="false">IF($R80="","",$P80&amp;" - "&amp;$R80&amp;" (Roll "&amp;$Q80&amp;")")</f>
        <v/>
      </c>
    </row>
    <row r="81" customFormat="false" ht="15" hidden="false" customHeight="true" outlineLevel="0" collapsed="false">
      <c r="P81" s="1" t="s">
        <v>628</v>
      </c>
      <c r="Q81" s="1" t="n">
        <f aca="false">IFERROR(IF(দ্বিতীয়!B43="","",দ্বিতীয়!B43),"")</f>
        <v>38</v>
      </c>
      <c r="R81" s="1" t="str">
        <f aca="false">IFERROR(IF(দ্বিতীয়!D43="","",দ্বিতীয়!D43),"")</f>
        <v/>
      </c>
      <c r="S81" s="1" t="str">
        <f aca="false">IF($R81="","",$P81&amp;" - "&amp;$R81&amp;" (Roll "&amp;$Q81&amp;")")</f>
        <v/>
      </c>
    </row>
    <row r="82" customFormat="false" ht="15" hidden="false" customHeight="true" outlineLevel="0" collapsed="false">
      <c r="P82" s="1" t="s">
        <v>628</v>
      </c>
      <c r="Q82" s="1" t="n">
        <f aca="false">IFERROR(IF(দ্বিতীয়!B44="","",দ্বিতীয়!B44),"")</f>
        <v>39</v>
      </c>
      <c r="R82" s="1" t="str">
        <f aca="false">IFERROR(IF(দ্বিতীয়!D44="","",দ্বিতীয়!D44),"")</f>
        <v/>
      </c>
      <c r="S82" s="1" t="str">
        <f aca="false">IF($R82="","",$P82&amp;" - "&amp;$R82&amp;" (Roll "&amp;$Q82&amp;")")</f>
        <v/>
      </c>
    </row>
    <row r="83" customFormat="false" ht="15" hidden="false" customHeight="true" outlineLevel="0" collapsed="false">
      <c r="P83" s="1" t="s">
        <v>628</v>
      </c>
      <c r="Q83" s="1" t="n">
        <f aca="false">IFERROR(IF(দ্বিতীয়!B45="","",দ্বিতীয়!B45),"")</f>
        <v>40</v>
      </c>
      <c r="R83" s="1" t="str">
        <f aca="false">IFERROR(IF(দ্বিতীয়!D45="","",দ্বিতীয়!D45),"")</f>
        <v/>
      </c>
      <c r="S83" s="1" t="str">
        <f aca="false">IF($R83="","",$P83&amp;" - "&amp;$R83&amp;" (Roll "&amp;$Q83&amp;")")</f>
        <v/>
      </c>
    </row>
    <row r="84" customFormat="false" ht="15" hidden="false" customHeight="true" outlineLevel="0" collapsed="false">
      <c r="P84" s="1" t="s">
        <v>629</v>
      </c>
      <c r="Q84" s="1" t="n">
        <f aca="false">IFERROR(IF(তৃতীয়!B6="","",তৃতীয়!B6),"")</f>
        <v>1</v>
      </c>
      <c r="R84" s="1" t="str">
        <f aca="false">IFERROR(IF(তৃতীয়!D6="","",তৃতীয়!D6),"")</f>
        <v>আছিয়া আক্তার</v>
      </c>
      <c r="S84" s="1" t="str">
        <f aca="false">IF($R84="","",$P84&amp;" - "&amp;$R84&amp;" (Roll "&amp;$Q84&amp;")")</f>
        <v>তৃতীয় - আছিয়া আক্তার (Roll 1)</v>
      </c>
    </row>
    <row r="85" customFormat="false" ht="15" hidden="false" customHeight="true" outlineLevel="0" collapsed="false">
      <c r="P85" s="1" t="s">
        <v>629</v>
      </c>
      <c r="Q85" s="1" t="n">
        <f aca="false">IFERROR(IF(তৃতীয়!B7="","",তৃতীয়!B7),"")</f>
        <v>2</v>
      </c>
      <c r="R85" s="1" t="str">
        <f aca="false">IFERROR(IF(তৃতীয়!D7="","",তৃতীয়!D7),"")</f>
        <v>মো: হোজাইফা</v>
      </c>
      <c r="S85" s="1" t="str">
        <f aca="false">IF($R85="","",$P85&amp;" - "&amp;$R85&amp;" (Roll "&amp;$Q85&amp;")")</f>
        <v>তৃতীয় - মো: হোজাইফা (Roll 2)</v>
      </c>
    </row>
    <row r="86" customFormat="false" ht="15" hidden="false" customHeight="true" outlineLevel="0" collapsed="false">
      <c r="P86" s="1" t="s">
        <v>629</v>
      </c>
      <c r="Q86" s="1" t="n">
        <f aca="false">IFERROR(IF(তৃতীয়!B8="","",তৃতীয়!B8),"")</f>
        <v>3</v>
      </c>
      <c r="R86" s="1" t="str">
        <f aca="false">IFERROR(IF(তৃতীয়!D8="","",তৃতীয়!D8),"")</f>
        <v>জান্নাতি আক্তার</v>
      </c>
      <c r="S86" s="1" t="str">
        <f aca="false">IF($R86="","",$P86&amp;" - "&amp;$R86&amp;" (Roll "&amp;$Q86&amp;")")</f>
        <v>তৃতীয় - জান্নাতি আক্তার (Roll 3)</v>
      </c>
    </row>
    <row r="87" customFormat="false" ht="15" hidden="false" customHeight="true" outlineLevel="0" collapsed="false">
      <c r="P87" s="1" t="s">
        <v>629</v>
      </c>
      <c r="Q87" s="1" t="n">
        <f aca="false">IFERROR(IF(তৃতীয়!B9="","",তৃতীয়!B9),"")</f>
        <v>4</v>
      </c>
      <c r="R87" s="1" t="str">
        <f aca="false">IFERROR(IF(তৃতীয়!D9="","",তৃতীয়!D9),"")</f>
        <v>মিশু আক্তার</v>
      </c>
      <c r="S87" s="1" t="str">
        <f aca="false">IF($R87="","",$P87&amp;" - "&amp;$R87&amp;" (Roll "&amp;$Q87&amp;")")</f>
        <v>তৃতীয় - মিশু আক্তার (Roll 4)</v>
      </c>
    </row>
    <row r="88" customFormat="false" ht="15" hidden="false" customHeight="true" outlineLevel="0" collapsed="false">
      <c r="P88" s="1" t="s">
        <v>629</v>
      </c>
      <c r="Q88" s="1" t="n">
        <f aca="false">IFERROR(IF(তৃতীয়!B10="","",তৃতীয়!B10),"")</f>
        <v>5</v>
      </c>
      <c r="R88" s="1" t="str">
        <f aca="false">IFERROR(IF(তৃতীয়!D10="","",তৃতীয়!D10),"")</f>
        <v>মোছা: মাছতুরা</v>
      </c>
      <c r="S88" s="1" t="str">
        <f aca="false">IF($R88="","",$P88&amp;" - "&amp;$R88&amp;" (Roll "&amp;$Q88&amp;")")</f>
        <v>তৃতীয় - মোছা: মাছতুরা (Roll 5)</v>
      </c>
    </row>
    <row r="89" customFormat="false" ht="15" hidden="false" customHeight="true" outlineLevel="0" collapsed="false">
      <c r="P89" s="1" t="s">
        <v>629</v>
      </c>
      <c r="Q89" s="1" t="n">
        <f aca="false">IFERROR(IF(তৃতীয়!B11="","",তৃতীয়!B11),"")</f>
        <v>6</v>
      </c>
      <c r="R89" s="1" t="str">
        <f aca="false">IFERROR(IF(তৃতীয়!D11="","",তৃতীয়!D11),"")</f>
        <v/>
      </c>
      <c r="S89" s="1" t="str">
        <f aca="false">IF($R89="","",$P89&amp;" - "&amp;$R89&amp;" (Roll "&amp;$Q89&amp;")")</f>
        <v/>
      </c>
    </row>
    <row r="90" customFormat="false" ht="15" hidden="false" customHeight="true" outlineLevel="0" collapsed="false">
      <c r="P90" s="1" t="s">
        <v>629</v>
      </c>
      <c r="Q90" s="1" t="n">
        <f aca="false">IFERROR(IF(তৃতীয়!B12="","",তৃতীয়!B12),"")</f>
        <v>7</v>
      </c>
      <c r="R90" s="1" t="str">
        <f aca="false">IFERROR(IF(তৃতীয়!D12="","",তৃতীয়!D12),"")</f>
        <v>লিমা আক্তার</v>
      </c>
      <c r="S90" s="1" t="str">
        <f aca="false">IF($R90="","",$P90&amp;" - "&amp;$R90&amp;" (Roll "&amp;$Q90&amp;")")</f>
        <v>তৃতীয় - লিমা আক্তার (Roll 7)</v>
      </c>
    </row>
    <row r="91" customFormat="false" ht="15" hidden="false" customHeight="true" outlineLevel="0" collapsed="false">
      <c r="P91" s="1" t="s">
        <v>629</v>
      </c>
      <c r="Q91" s="1" t="n">
        <f aca="false">IFERROR(IF(তৃতীয়!B13="","",তৃতীয়!B13),"")</f>
        <v>8</v>
      </c>
      <c r="R91" s="1" t="str">
        <f aca="false">IFERROR(IF(তৃতীয়!D13="","",তৃতীয়!D13),"")</f>
        <v>হালিমা তুস সাদিয়া</v>
      </c>
      <c r="S91" s="1" t="str">
        <f aca="false">IF($R91="","",$P91&amp;" - "&amp;$R91&amp;" (Roll "&amp;$Q91&amp;")")</f>
        <v>তৃতীয় - হালিমা তুস সাদিয়া (Roll 8)</v>
      </c>
    </row>
    <row r="92" customFormat="false" ht="15" hidden="false" customHeight="true" outlineLevel="0" collapsed="false">
      <c r="P92" s="1" t="s">
        <v>629</v>
      </c>
      <c r="Q92" s="1" t="n">
        <f aca="false">IFERROR(IF(তৃতীয়!B14="","",তৃতীয়!B14),"")</f>
        <v>9</v>
      </c>
      <c r="R92" s="1" t="str">
        <f aca="false">IFERROR(IF(তৃতীয়!D14="","",তৃতীয়!D14),"")</f>
        <v>ওয়াফ্ফুনাহার</v>
      </c>
      <c r="S92" s="1" t="str">
        <f aca="false">IF($R92="","",$P92&amp;" - "&amp;$R92&amp;" (Roll "&amp;$Q92&amp;")")</f>
        <v>তৃতীয় - ওয়াফ্ফুনাহার (Roll 9)</v>
      </c>
    </row>
    <row r="93" customFormat="false" ht="15" hidden="false" customHeight="true" outlineLevel="0" collapsed="false">
      <c r="P93" s="1" t="s">
        <v>629</v>
      </c>
      <c r="Q93" s="1" t="n">
        <f aca="false">IFERROR(IF(তৃতীয়!B15="","",তৃতীয়!B15),"")</f>
        <v>10</v>
      </c>
      <c r="R93" s="1" t="str">
        <f aca="false">IFERROR(IF(তৃতীয়!D15="","",তৃতীয়!D15),"")</f>
        <v>হিজবুল্লাহ</v>
      </c>
      <c r="S93" s="1" t="str">
        <f aca="false">IF($R93="","",$P93&amp;" - "&amp;$R93&amp;" (Roll "&amp;$Q93&amp;")")</f>
        <v>তৃতীয় - হিজবুল্লাহ (Roll 10)</v>
      </c>
    </row>
    <row r="94" customFormat="false" ht="15" hidden="false" customHeight="true" outlineLevel="0" collapsed="false">
      <c r="P94" s="1" t="s">
        <v>629</v>
      </c>
      <c r="Q94" s="1" t="n">
        <f aca="false">IFERROR(IF(তৃতীয়!B16="","",তৃতীয়!B16),"")</f>
        <v>11</v>
      </c>
      <c r="R94" s="1" t="str">
        <f aca="false">IFERROR(IF(তৃতীয়!D16="","",তৃতীয়!D16),"")</f>
        <v>আব্দুল্লাহ</v>
      </c>
      <c r="S94" s="1" t="str">
        <f aca="false">IF($R94="","",$P94&amp;" - "&amp;$R94&amp;" (Roll "&amp;$Q94&amp;")")</f>
        <v>তৃতীয় - আব্দুল্লাহ (Roll 11)</v>
      </c>
    </row>
    <row r="95" customFormat="false" ht="15" hidden="false" customHeight="true" outlineLevel="0" collapsed="false">
      <c r="P95" s="1" t="s">
        <v>629</v>
      </c>
      <c r="Q95" s="1" t="n">
        <f aca="false">IFERROR(IF(তৃতীয়!B17="","",তৃতীয়!B17),"")</f>
        <v>12</v>
      </c>
      <c r="R95" s="1" t="str">
        <f aca="false">IFERROR(IF(তৃতীয়!D17="","",তৃতীয়!D17),"")</f>
        <v>মেঘনা আক্তার</v>
      </c>
      <c r="S95" s="1" t="str">
        <f aca="false">IF($R95="","",$P95&amp;" - "&amp;$R95&amp;" (Roll "&amp;$Q95&amp;")")</f>
        <v>তৃতীয় - মেঘনা আক্তার (Roll 12)</v>
      </c>
    </row>
    <row r="96" customFormat="false" ht="15" hidden="false" customHeight="true" outlineLevel="0" collapsed="false">
      <c r="P96" s="1" t="s">
        <v>629</v>
      </c>
      <c r="Q96" s="1" t="n">
        <f aca="false">IFERROR(IF(তৃতীয়!B18="","",তৃতীয়!B18),"")</f>
        <v>13</v>
      </c>
      <c r="R96" s="1" t="str">
        <f aca="false">IFERROR(IF(তৃতীয়!D18="","",তৃতীয়!D18),"")</f>
        <v>মো: মোস্তাকিম</v>
      </c>
      <c r="S96" s="1" t="str">
        <f aca="false">IF($R96="","",$P96&amp;" - "&amp;$R96&amp;" (Roll "&amp;$Q96&amp;")")</f>
        <v>তৃতীয় - মো: মোস্তাকিম (Roll 13)</v>
      </c>
    </row>
    <row r="97" customFormat="false" ht="15" hidden="false" customHeight="true" outlineLevel="0" collapsed="false">
      <c r="P97" s="1" t="s">
        <v>629</v>
      </c>
      <c r="Q97" s="1" t="n">
        <f aca="false">IFERROR(IF(তৃতীয়!B19="","",তৃতীয়!B19),"")</f>
        <v>14</v>
      </c>
      <c r="R97" s="1" t="str">
        <f aca="false">IFERROR(IF(তৃতীয়!D19="","",তৃতীয়!D19),"")</f>
        <v>মো: মোজাহিদ</v>
      </c>
      <c r="S97" s="1" t="str">
        <f aca="false">IF($R97="","",$P97&amp;" - "&amp;$R97&amp;" (Roll "&amp;$Q97&amp;")")</f>
        <v>তৃতীয় - মো: মোজাহিদ (Roll 14)</v>
      </c>
    </row>
    <row r="98" customFormat="false" ht="15" hidden="false" customHeight="true" outlineLevel="0" collapsed="false">
      <c r="P98" s="1" t="s">
        <v>629</v>
      </c>
      <c r="Q98" s="1" t="n">
        <f aca="false">IFERROR(IF(তৃতীয়!B20="","",তৃতীয়!B20),"")</f>
        <v>15</v>
      </c>
      <c r="R98" s="1" t="str">
        <f aca="false">IFERROR(IF(তৃতীয়!D20="","",তৃতীয়!D20),"")</f>
        <v>ওমর ফারুক</v>
      </c>
      <c r="S98" s="1" t="str">
        <f aca="false">IF($R98="","",$P98&amp;" - "&amp;$R98&amp;" (Roll "&amp;$Q98&amp;")")</f>
        <v>তৃতীয় - ওমর ফারুক (Roll 15)</v>
      </c>
    </row>
    <row r="99" customFormat="false" ht="15" hidden="false" customHeight="true" outlineLevel="0" collapsed="false">
      <c r="P99" s="1" t="s">
        <v>629</v>
      </c>
      <c r="Q99" s="1" t="n">
        <f aca="false">IFERROR(IF(তৃতীয়!B21="","",তৃতীয়!B21),"")</f>
        <v>16</v>
      </c>
      <c r="R99" s="1" t="str">
        <f aca="false">IFERROR(IF(তৃতীয়!D21="","",তৃতীয়!D21),"")</f>
        <v>মোজাহিদ</v>
      </c>
      <c r="S99" s="1" t="str">
        <f aca="false">IF($R99="","",$P99&amp;" - "&amp;$R99&amp;" (Roll "&amp;$Q99&amp;")")</f>
        <v>তৃতীয় - মোজাহিদ (Roll 16)</v>
      </c>
    </row>
    <row r="100" customFormat="false" ht="15" hidden="false" customHeight="true" outlineLevel="0" collapsed="false">
      <c r="P100" s="1" t="s">
        <v>629</v>
      </c>
      <c r="Q100" s="1" t="n">
        <f aca="false">IFERROR(IF(তৃতীয়!B22="","",তৃতীয়!B22),"")</f>
        <v>17</v>
      </c>
      <c r="R100" s="1" t="str">
        <f aca="false">IFERROR(IF(তৃতীয়!D22="","",তৃতীয়!D22),"")</f>
        <v>মিথীলা</v>
      </c>
      <c r="S100" s="1" t="str">
        <f aca="false">IF($R100="","",$P100&amp;" - "&amp;$R100&amp;" (Roll "&amp;$Q100&amp;")")</f>
        <v>তৃতীয় - মিথীলা (Roll 17)</v>
      </c>
    </row>
    <row r="101" customFormat="false" ht="15" hidden="false" customHeight="true" outlineLevel="0" collapsed="false">
      <c r="P101" s="1" t="s">
        <v>629</v>
      </c>
      <c r="Q101" s="1" t="n">
        <f aca="false">IFERROR(IF(তৃতীয়!B23="","",তৃতীয়!B23),"")</f>
        <v>18</v>
      </c>
      <c r="R101" s="1" t="str">
        <f aca="false">IFERROR(IF(তৃতীয়!D23="","",তৃতীয়!D23),"")</f>
        <v>তৌহিদ</v>
      </c>
      <c r="S101" s="1" t="str">
        <f aca="false">IF($R101="","",$P101&amp;" - "&amp;$R101&amp;" (Roll "&amp;$Q101&amp;")")</f>
        <v>তৃতীয় - তৌহিদ (Roll 18)</v>
      </c>
    </row>
    <row r="102" customFormat="false" ht="15" hidden="false" customHeight="true" outlineLevel="0" collapsed="false">
      <c r="P102" s="1" t="s">
        <v>629</v>
      </c>
      <c r="Q102" s="1" t="n">
        <f aca="false">IFERROR(IF(তৃতীয়!B24="","",তৃতীয়!B24),"")</f>
        <v>19</v>
      </c>
      <c r="R102" s="1" t="str">
        <f aca="false">IFERROR(IF(তৃতীয়!D24="","",তৃতীয়!D24),"")</f>
        <v>সাদিয়া আক্তার</v>
      </c>
      <c r="S102" s="1" t="str">
        <f aca="false">IF($R102="","",$P102&amp;" - "&amp;$R102&amp;" (Roll "&amp;$Q102&amp;")")</f>
        <v>তৃতীয় - সাদিয়া আক্তার (Roll 19)</v>
      </c>
    </row>
    <row r="103" customFormat="false" ht="15" hidden="false" customHeight="true" outlineLevel="0" collapsed="false">
      <c r="P103" s="1" t="s">
        <v>629</v>
      </c>
      <c r="Q103" s="1" t="n">
        <f aca="false">IFERROR(IF(তৃতীয়!B25="","",তৃতীয়!B25),"")</f>
        <v>20</v>
      </c>
      <c r="R103" s="1" t="str">
        <f aca="false">IFERROR(IF(তৃতীয়!D25="","",তৃতীয়!D25),"")</f>
        <v>তাজমিনা আক্তার</v>
      </c>
      <c r="S103" s="1" t="str">
        <f aca="false">IF($R103="","",$P103&amp;" - "&amp;$R103&amp;" (Roll "&amp;$Q103&amp;")")</f>
        <v>তৃতীয় - তাজমিনা আক্তার (Roll 20)</v>
      </c>
    </row>
    <row r="104" customFormat="false" ht="15" hidden="false" customHeight="true" outlineLevel="0" collapsed="false">
      <c r="P104" s="1" t="s">
        <v>629</v>
      </c>
      <c r="Q104" s="1" t="n">
        <f aca="false">IFERROR(IF(তৃতীয়!B26="","",তৃতীয়!B26),"")</f>
        <v>21</v>
      </c>
      <c r="R104" s="1" t="str">
        <f aca="false">IFERROR(IF(তৃতীয়!D26="","",তৃতীয়!D26),"")</f>
        <v>মিম আক্তার</v>
      </c>
      <c r="S104" s="1" t="str">
        <f aca="false">IF($R104="","",$P104&amp;" - "&amp;$R104&amp;" (Roll "&amp;$Q104&amp;")")</f>
        <v>তৃতীয় - মিম আক্তার (Roll 21)</v>
      </c>
    </row>
    <row r="105" customFormat="false" ht="15" hidden="false" customHeight="true" outlineLevel="0" collapsed="false">
      <c r="P105" s="1" t="s">
        <v>629</v>
      </c>
      <c r="Q105" s="1" t="n">
        <f aca="false">IFERROR(IF(তৃতীয়!B27="","",তৃতীয়!B27),"")</f>
        <v>22</v>
      </c>
      <c r="R105" s="1" t="str">
        <f aca="false">IFERROR(IF(তৃতীয়!D27="","",তৃতীয়!D27),"")</f>
        <v/>
      </c>
      <c r="S105" s="1" t="str">
        <f aca="false">IF($R105="","",$P105&amp;" - "&amp;$R105&amp;" (Roll "&amp;$Q105&amp;")")</f>
        <v/>
      </c>
    </row>
    <row r="106" customFormat="false" ht="15" hidden="false" customHeight="true" outlineLevel="0" collapsed="false">
      <c r="P106" s="1" t="s">
        <v>629</v>
      </c>
      <c r="Q106" s="1" t="n">
        <f aca="false">IFERROR(IF(তৃতীয়!B28="","",তৃতীয়!B28),"")</f>
        <v>23</v>
      </c>
      <c r="R106" s="1" t="str">
        <f aca="false">IFERROR(IF(তৃতীয়!D28="","",তৃতীয়!D28),"")</f>
        <v/>
      </c>
      <c r="S106" s="1" t="str">
        <f aca="false">IF($R106="","",$P106&amp;" - "&amp;$R106&amp;" (Roll "&amp;$Q106&amp;")")</f>
        <v/>
      </c>
    </row>
    <row r="107" customFormat="false" ht="15" hidden="false" customHeight="true" outlineLevel="0" collapsed="false">
      <c r="P107" s="1" t="s">
        <v>629</v>
      </c>
      <c r="Q107" s="1" t="n">
        <f aca="false">IFERROR(IF(তৃতীয়!B29="","",তৃতীয়!B29),"")</f>
        <v>24</v>
      </c>
      <c r="R107" s="1" t="str">
        <f aca="false">IFERROR(IF(তৃতীয়!D29="","",তৃতীয়!D29),"")</f>
        <v/>
      </c>
      <c r="S107" s="1" t="str">
        <f aca="false">IF($R107="","",$P107&amp;" - "&amp;$R107&amp;" (Roll "&amp;$Q107&amp;")")</f>
        <v/>
      </c>
    </row>
    <row r="108" customFormat="false" ht="15" hidden="false" customHeight="true" outlineLevel="0" collapsed="false">
      <c r="P108" s="1" t="s">
        <v>629</v>
      </c>
      <c r="Q108" s="1" t="n">
        <f aca="false">IFERROR(IF(তৃতীয়!B30="","",তৃতীয়!B30),"")</f>
        <v>25</v>
      </c>
      <c r="R108" s="1" t="str">
        <f aca="false">IFERROR(IF(তৃতীয়!D30="","",তৃতীয়!D30),"")</f>
        <v/>
      </c>
      <c r="S108" s="1" t="str">
        <f aca="false">IF($R108="","",$P108&amp;" - "&amp;$R108&amp;" (Roll "&amp;$Q108&amp;")")</f>
        <v/>
      </c>
    </row>
    <row r="109" customFormat="false" ht="15" hidden="false" customHeight="true" outlineLevel="0" collapsed="false">
      <c r="P109" s="1" t="s">
        <v>629</v>
      </c>
      <c r="Q109" s="1" t="n">
        <f aca="false">IFERROR(IF(তৃতীয়!B31="","",তৃতীয়!B31),"")</f>
        <v>26</v>
      </c>
      <c r="R109" s="1" t="str">
        <f aca="false">IFERROR(IF(তৃতীয়!D31="","",তৃতীয়!D31),"")</f>
        <v/>
      </c>
      <c r="S109" s="1" t="str">
        <f aca="false">IF($R109="","",$P109&amp;" - "&amp;$R109&amp;" (Roll "&amp;$Q109&amp;")")</f>
        <v/>
      </c>
    </row>
    <row r="110" customFormat="false" ht="15" hidden="false" customHeight="true" outlineLevel="0" collapsed="false">
      <c r="P110" s="1" t="s">
        <v>629</v>
      </c>
      <c r="Q110" s="1" t="n">
        <f aca="false">IFERROR(IF(তৃতীয়!B32="","",তৃতীয়!B32),"")</f>
        <v>27</v>
      </c>
      <c r="R110" s="1" t="str">
        <f aca="false">IFERROR(IF(তৃতীয়!D32="","",তৃতীয়!D32),"")</f>
        <v/>
      </c>
      <c r="S110" s="1" t="str">
        <f aca="false">IF($R110="","",$P110&amp;" - "&amp;$R110&amp;" (Roll "&amp;$Q110&amp;")")</f>
        <v/>
      </c>
    </row>
    <row r="111" customFormat="false" ht="15" hidden="false" customHeight="true" outlineLevel="0" collapsed="false">
      <c r="P111" s="1" t="s">
        <v>629</v>
      </c>
      <c r="Q111" s="1" t="n">
        <f aca="false">IFERROR(IF(তৃতীয়!B33="","",তৃতীয়!B33),"")</f>
        <v>28</v>
      </c>
      <c r="R111" s="1" t="str">
        <f aca="false">IFERROR(IF(তৃতীয়!D33="","",তৃতীয়!D33),"")</f>
        <v/>
      </c>
      <c r="S111" s="1" t="str">
        <f aca="false">IF($R111="","",$P111&amp;" - "&amp;$R111&amp;" (Roll "&amp;$Q111&amp;")")</f>
        <v/>
      </c>
    </row>
    <row r="112" customFormat="false" ht="15" hidden="false" customHeight="true" outlineLevel="0" collapsed="false">
      <c r="P112" s="1" t="s">
        <v>629</v>
      </c>
      <c r="Q112" s="1" t="n">
        <f aca="false">IFERROR(IF(তৃতীয়!B34="","",তৃতীয়!B34),"")</f>
        <v>29</v>
      </c>
      <c r="R112" s="1" t="str">
        <f aca="false">IFERROR(IF(তৃতীয়!D34="","",তৃতীয়!D34),"")</f>
        <v/>
      </c>
      <c r="S112" s="1" t="str">
        <f aca="false">IF($R112="","",$P112&amp;" - "&amp;$R112&amp;" (Roll "&amp;$Q112&amp;")")</f>
        <v/>
      </c>
    </row>
    <row r="113" customFormat="false" ht="15" hidden="false" customHeight="true" outlineLevel="0" collapsed="false">
      <c r="P113" s="1" t="s">
        <v>629</v>
      </c>
      <c r="Q113" s="1" t="n">
        <f aca="false">IFERROR(IF(তৃতীয়!B35="","",তৃতীয়!B35),"")</f>
        <v>30</v>
      </c>
      <c r="R113" s="1" t="str">
        <f aca="false">IFERROR(IF(তৃতীয়!D35="","",তৃতীয়!D35),"")</f>
        <v/>
      </c>
      <c r="S113" s="1" t="str">
        <f aca="false">IF($R113="","",$P113&amp;" - "&amp;$R113&amp;" (Roll "&amp;$Q113&amp;")")</f>
        <v/>
      </c>
    </row>
    <row r="114" customFormat="false" ht="15" hidden="false" customHeight="true" outlineLevel="0" collapsed="false">
      <c r="P114" s="1" t="s">
        <v>629</v>
      </c>
      <c r="Q114" s="1" t="n">
        <f aca="false">IFERROR(IF(তৃতীয়!B36="","",তৃতীয়!B36),"")</f>
        <v>31</v>
      </c>
      <c r="R114" s="1" t="str">
        <f aca="false">IFERROR(IF(তৃতীয়!D36="","",তৃতীয়!D36),"")</f>
        <v/>
      </c>
      <c r="S114" s="1" t="str">
        <f aca="false">IF($R114="","",$P114&amp;" - "&amp;$R114&amp;" (Roll "&amp;$Q114&amp;")")</f>
        <v/>
      </c>
    </row>
    <row r="115" customFormat="false" ht="15" hidden="false" customHeight="true" outlineLevel="0" collapsed="false">
      <c r="P115" s="1" t="s">
        <v>629</v>
      </c>
      <c r="Q115" s="1" t="n">
        <f aca="false">IFERROR(IF(তৃতীয়!B37="","",তৃতীয়!B37),"")</f>
        <v>32</v>
      </c>
      <c r="R115" s="1" t="str">
        <f aca="false">IFERROR(IF(তৃতীয়!D37="","",তৃতীয়!D37),"")</f>
        <v/>
      </c>
      <c r="S115" s="1" t="str">
        <f aca="false">IF($R115="","",$P115&amp;" - "&amp;$R115&amp;" (Roll "&amp;$Q115&amp;")")</f>
        <v/>
      </c>
    </row>
    <row r="116" customFormat="false" ht="15" hidden="false" customHeight="true" outlineLevel="0" collapsed="false">
      <c r="P116" s="1" t="s">
        <v>629</v>
      </c>
      <c r="Q116" s="1" t="n">
        <f aca="false">IFERROR(IF(তৃতীয়!B38="","",তৃতীয়!B38),"")</f>
        <v>33</v>
      </c>
      <c r="R116" s="1" t="str">
        <f aca="false">IFERROR(IF(তৃতীয়!D38="","",তৃতীয়!D38),"")</f>
        <v/>
      </c>
      <c r="S116" s="1" t="str">
        <f aca="false">IF($R116="","",$P116&amp;" - "&amp;$R116&amp;" (Roll "&amp;$Q116&amp;")")</f>
        <v/>
      </c>
    </row>
    <row r="117" customFormat="false" ht="15" hidden="false" customHeight="true" outlineLevel="0" collapsed="false">
      <c r="P117" s="1" t="s">
        <v>629</v>
      </c>
      <c r="Q117" s="1" t="n">
        <f aca="false">IFERROR(IF(তৃতীয়!B39="","",তৃতীয়!B39),"")</f>
        <v>34</v>
      </c>
      <c r="R117" s="1" t="str">
        <f aca="false">IFERROR(IF(তৃতীয়!D39="","",তৃতীয়!D39),"")</f>
        <v/>
      </c>
      <c r="S117" s="1" t="str">
        <f aca="false">IF($R117="","",$P117&amp;" - "&amp;$R117&amp;" (Roll "&amp;$Q117&amp;")")</f>
        <v/>
      </c>
    </row>
    <row r="118" customFormat="false" ht="15" hidden="false" customHeight="true" outlineLevel="0" collapsed="false">
      <c r="P118" s="1" t="s">
        <v>629</v>
      </c>
      <c r="Q118" s="1" t="n">
        <f aca="false">IFERROR(IF(তৃতীয়!B40="","",তৃতীয়!B40),"")</f>
        <v>35</v>
      </c>
      <c r="R118" s="1" t="str">
        <f aca="false">IFERROR(IF(তৃতীয়!D40="","",তৃতীয়!D40),"")</f>
        <v/>
      </c>
      <c r="S118" s="1" t="str">
        <f aca="false">IF($R118="","",$P118&amp;" - "&amp;$R118&amp;" (Roll "&amp;$Q118&amp;")")</f>
        <v/>
      </c>
    </row>
    <row r="119" customFormat="false" ht="15" hidden="false" customHeight="true" outlineLevel="0" collapsed="false">
      <c r="P119" s="1" t="s">
        <v>629</v>
      </c>
      <c r="Q119" s="1" t="n">
        <f aca="false">IFERROR(IF(তৃতীয়!B41="","",তৃতীয়!B41),"")</f>
        <v>36</v>
      </c>
      <c r="R119" s="1" t="str">
        <f aca="false">IFERROR(IF(তৃতীয়!D41="","",তৃতীয়!D41),"")</f>
        <v/>
      </c>
      <c r="S119" s="1" t="str">
        <f aca="false">IF($R119="","",$P119&amp;" - "&amp;$R119&amp;" (Roll "&amp;$Q119&amp;")")</f>
        <v/>
      </c>
    </row>
    <row r="120" customFormat="false" ht="15" hidden="false" customHeight="true" outlineLevel="0" collapsed="false">
      <c r="P120" s="1" t="s">
        <v>629</v>
      </c>
      <c r="Q120" s="1" t="n">
        <f aca="false">IFERROR(IF(তৃতীয়!B42="","",তৃতীয়!B42),"")</f>
        <v>37</v>
      </c>
      <c r="R120" s="1" t="str">
        <f aca="false">IFERROR(IF(তৃতীয়!D42="","",তৃতীয়!D42),"")</f>
        <v/>
      </c>
      <c r="S120" s="1" t="str">
        <f aca="false">IF($R120="","",$P120&amp;" - "&amp;$R120&amp;" (Roll "&amp;$Q120&amp;")")</f>
        <v/>
      </c>
    </row>
    <row r="121" customFormat="false" ht="15" hidden="false" customHeight="true" outlineLevel="0" collapsed="false">
      <c r="P121" s="1" t="s">
        <v>629</v>
      </c>
      <c r="Q121" s="1" t="n">
        <f aca="false">IFERROR(IF(তৃতীয়!B43="","",তৃতীয়!B43),"")</f>
        <v>38</v>
      </c>
      <c r="R121" s="1" t="str">
        <f aca="false">IFERROR(IF(তৃতীয়!D43="","",তৃতীয়!D43),"")</f>
        <v/>
      </c>
      <c r="S121" s="1" t="str">
        <f aca="false">IF($R121="","",$P121&amp;" - "&amp;$R121&amp;" (Roll "&amp;$Q121&amp;")")</f>
        <v/>
      </c>
    </row>
    <row r="122" customFormat="false" ht="15" hidden="false" customHeight="true" outlineLevel="0" collapsed="false">
      <c r="P122" s="1" t="s">
        <v>629</v>
      </c>
      <c r="Q122" s="1" t="n">
        <f aca="false">IFERROR(IF(তৃতীয়!B44="","",তৃতীয়!B44),"")</f>
        <v>39</v>
      </c>
      <c r="R122" s="1" t="str">
        <f aca="false">IFERROR(IF(তৃতীয়!D44="","",তৃতীয়!D44),"")</f>
        <v/>
      </c>
      <c r="S122" s="1" t="str">
        <f aca="false">IF($R122="","",$P122&amp;" - "&amp;$R122&amp;" (Roll "&amp;$Q122&amp;")")</f>
        <v/>
      </c>
    </row>
    <row r="123" customFormat="false" ht="15" hidden="false" customHeight="true" outlineLevel="0" collapsed="false">
      <c r="P123" s="1" t="s">
        <v>629</v>
      </c>
      <c r="Q123" s="1" t="n">
        <f aca="false">IFERROR(IF(তৃতীয়!B45="","",তৃতীয়!B45),"")</f>
        <v>40</v>
      </c>
      <c r="R123" s="1" t="str">
        <f aca="false">IFERROR(IF(তৃতীয়!D45="","",তৃতীয়!D45),"")</f>
        <v/>
      </c>
      <c r="S123" s="1" t="str">
        <f aca="false">IF($R123="","",$P123&amp;" - "&amp;$R123&amp;" (Roll "&amp;$Q123&amp;")")</f>
        <v/>
      </c>
    </row>
    <row r="124" customFormat="false" ht="15" hidden="false" customHeight="true" outlineLevel="0" collapsed="false">
      <c r="P124" s="1" t="s">
        <v>630</v>
      </c>
      <c r="Q124" s="1" t="n">
        <f aca="false">IFERROR(IF(চতুর্থ!B6="","",চতুর্থ!B6),"")</f>
        <v>1</v>
      </c>
      <c r="R124" s="1" t="str">
        <f aca="false">IFERROR(IF(চতুর্থ!D6="","",চতুর্থ!D6),"")</f>
        <v>সুমাইয়া জাফরিন</v>
      </c>
      <c r="S124" s="1" t="str">
        <f aca="false">IF($R124="","",$P124&amp;" - "&amp;$R124&amp;" (Roll "&amp;$Q124&amp;")")</f>
        <v>চতুর্থ - সুমাইয়া জাফরিন (Roll 1)</v>
      </c>
    </row>
    <row r="125" customFormat="false" ht="15" hidden="false" customHeight="true" outlineLevel="0" collapsed="false">
      <c r="P125" s="1" t="s">
        <v>630</v>
      </c>
      <c r="Q125" s="1" t="n">
        <f aca="false">IFERROR(IF(চতুর্থ!B7="","",চতুর্থ!B7),"")</f>
        <v>2</v>
      </c>
      <c r="R125" s="1" t="str">
        <f aca="false">IFERROR(IF(চতুর্থ!D7="","",চতুর্থ!D7),"")</f>
        <v>জুই মুনি</v>
      </c>
      <c r="S125" s="1" t="str">
        <f aca="false">IF($R125="","",$P125&amp;" - "&amp;$R125&amp;" (Roll "&amp;$Q125&amp;")")</f>
        <v>চতুর্থ - জুই মুনি (Roll 2)</v>
      </c>
    </row>
    <row r="126" customFormat="false" ht="15" hidden="false" customHeight="true" outlineLevel="0" collapsed="false">
      <c r="P126" s="1" t="s">
        <v>630</v>
      </c>
      <c r="Q126" s="1" t="n">
        <f aca="false">IFERROR(IF(চতুর্থ!B8="","",চতুর্থ!B8),"")</f>
        <v>3</v>
      </c>
      <c r="R126" s="1" t="str">
        <f aca="false">IFERROR(IF(চতুর্থ!D8="","",চতুর্থ!D8),"")</f>
        <v>জান্নাতুন নাঈম</v>
      </c>
      <c r="S126" s="1" t="str">
        <f aca="false">IF($R126="","",$P126&amp;" - "&amp;$R126&amp;" (Roll "&amp;$Q126&amp;")")</f>
        <v>চতুর্থ - জান্নাতুন নাঈম (Roll 3)</v>
      </c>
    </row>
    <row r="127" customFormat="false" ht="15" hidden="false" customHeight="true" outlineLevel="0" collapsed="false">
      <c r="P127" s="1" t="s">
        <v>630</v>
      </c>
      <c r="Q127" s="1" t="n">
        <f aca="false">IFERROR(IF(চতুর্থ!B9="","",চতুর্থ!B9),"")</f>
        <v>4</v>
      </c>
      <c r="R127" s="1" t="str">
        <f aca="false">IFERROR(IF(চতুর্থ!D9="","",চতুর্থ!D9),"")</f>
        <v>বায়েজিদ</v>
      </c>
      <c r="S127" s="1" t="str">
        <f aca="false">IF($R127="","",$P127&amp;" - "&amp;$R127&amp;" (Roll "&amp;$Q127&amp;")")</f>
        <v>চতুর্থ - বায়েজিদ (Roll 4)</v>
      </c>
    </row>
    <row r="128" customFormat="false" ht="15" hidden="false" customHeight="true" outlineLevel="0" collapsed="false">
      <c r="P128" s="1" t="s">
        <v>630</v>
      </c>
      <c r="Q128" s="1" t="n">
        <f aca="false">IFERROR(IF(চতুর্থ!B10="","",চতুর্থ!B10),"")</f>
        <v>5</v>
      </c>
      <c r="R128" s="1" t="str">
        <f aca="false">IFERROR(IF(চতুর্থ!D10="","",চতুর্থ!D10),"")</f>
        <v>শাহাদাত</v>
      </c>
      <c r="S128" s="1" t="str">
        <f aca="false">IF($R128="","",$P128&amp;" - "&amp;$R128&amp;" (Roll "&amp;$Q128&amp;")")</f>
        <v>চতুর্থ - শাহাদাত (Roll 5)</v>
      </c>
    </row>
    <row r="129" customFormat="false" ht="15" hidden="false" customHeight="true" outlineLevel="0" collapsed="false">
      <c r="P129" s="1" t="s">
        <v>630</v>
      </c>
      <c r="Q129" s="1" t="n">
        <f aca="false">IFERROR(IF(চতুর্থ!B11="","",চতুর্থ!B11),"")</f>
        <v>6</v>
      </c>
      <c r="R129" s="1" t="str">
        <f aca="false">IFERROR(IF(চতুর্থ!D11="","",চতুর্থ!D11),"")</f>
        <v>জান্নাতি</v>
      </c>
      <c r="S129" s="1" t="str">
        <f aca="false">IF($R129="","",$P129&amp;" - "&amp;$R129&amp;" (Roll "&amp;$Q129&amp;")")</f>
        <v>চতুর্থ - জান্নাতি (Roll 6)</v>
      </c>
    </row>
    <row r="130" customFormat="false" ht="15" hidden="false" customHeight="true" outlineLevel="0" collapsed="false">
      <c r="P130" s="1" t="s">
        <v>630</v>
      </c>
      <c r="Q130" s="1" t="n">
        <f aca="false">IFERROR(IF(চতুর্থ!B12="","",চতুর্থ!B12),"")</f>
        <v>7</v>
      </c>
      <c r="R130" s="1" t="str">
        <f aca="false">IFERROR(IF(চতুর্থ!D12="","",চতুর্থ!D12),"")</f>
        <v>মো: মোহসিন</v>
      </c>
      <c r="S130" s="1" t="str">
        <f aca="false">IF($R130="","",$P130&amp;" - "&amp;$R130&amp;" (Roll "&amp;$Q130&amp;")")</f>
        <v>চতুর্থ - মো: মোহসিন (Roll 7)</v>
      </c>
    </row>
    <row r="131" customFormat="false" ht="15" hidden="false" customHeight="true" outlineLevel="0" collapsed="false">
      <c r="P131" s="1" t="s">
        <v>630</v>
      </c>
      <c r="Q131" s="1" t="n">
        <f aca="false">IFERROR(IF(চতুর্থ!B13="","",চতুর্থ!B13),"")</f>
        <v>8</v>
      </c>
      <c r="R131" s="1" t="str">
        <f aca="false">IFERROR(IF(চতুর্থ!D13="","",চতুর্থ!D13),"")</f>
        <v>তামীম</v>
      </c>
      <c r="S131" s="1" t="str">
        <f aca="false">IF($R131="","",$P131&amp;" - "&amp;$R131&amp;" (Roll "&amp;$Q131&amp;")")</f>
        <v>চতুর্থ - তামীম (Roll 8)</v>
      </c>
    </row>
    <row r="132" customFormat="false" ht="15" hidden="false" customHeight="true" outlineLevel="0" collapsed="false">
      <c r="P132" s="1" t="s">
        <v>630</v>
      </c>
      <c r="Q132" s="1" t="n">
        <f aca="false">IFERROR(IF(চতুর্থ!B14="","",চতুর্থ!B14),"")</f>
        <v>9</v>
      </c>
      <c r="R132" s="1" t="str">
        <f aca="false">IFERROR(IF(চতুর্থ!D14="","",চতুর্থ!D14),"")</f>
        <v>আদরী আক্তার</v>
      </c>
      <c r="S132" s="1" t="str">
        <f aca="false">IF($R132="","",$P132&amp;" - "&amp;$R132&amp;" (Roll "&amp;$Q132&amp;")")</f>
        <v>চতুর্থ - আদরী আক্তার (Roll 9)</v>
      </c>
    </row>
    <row r="133" customFormat="false" ht="15" hidden="false" customHeight="true" outlineLevel="0" collapsed="false">
      <c r="P133" s="1" t="s">
        <v>630</v>
      </c>
      <c r="Q133" s="1" t="n">
        <f aca="false">IFERROR(IF(চতুর্থ!B15="","",চতুর্থ!B15),"")</f>
        <v>10</v>
      </c>
      <c r="R133" s="1" t="str">
        <f aca="false">IFERROR(IF(চতুর্থ!D15="","",চতুর্থ!D15),"")</f>
        <v>মো: নাহিদ</v>
      </c>
      <c r="S133" s="1" t="str">
        <f aca="false">IF($R133="","",$P133&amp;" - "&amp;$R133&amp;" (Roll "&amp;$Q133&amp;")")</f>
        <v>চতুর্থ - মো: নাহিদ (Roll 10)</v>
      </c>
    </row>
    <row r="134" customFormat="false" ht="15" hidden="false" customHeight="true" outlineLevel="0" collapsed="false">
      <c r="P134" s="1" t="s">
        <v>630</v>
      </c>
      <c r="Q134" s="1" t="n">
        <f aca="false">IFERROR(IF(চতুর্থ!B16="","",চতুর্থ!B16),"")</f>
        <v>11</v>
      </c>
      <c r="R134" s="1" t="str">
        <f aca="false">IFERROR(IF(চতুর্থ!D16="","",চতুর্থ!D16),"")</f>
        <v>মোছা: হাফসা</v>
      </c>
      <c r="S134" s="1" t="str">
        <f aca="false">IF($R134="","",$P134&amp;" - "&amp;$R134&amp;" (Roll "&amp;$Q134&amp;")")</f>
        <v>চতুর্থ - মোছা: হাফসা (Roll 11)</v>
      </c>
    </row>
    <row r="135" customFormat="false" ht="15" hidden="false" customHeight="true" outlineLevel="0" collapsed="false">
      <c r="P135" s="1" t="s">
        <v>630</v>
      </c>
      <c r="Q135" s="1" t="n">
        <f aca="false">IFERROR(IF(চতুর্থ!B17="","",চতুর্থ!B17),"")</f>
        <v>12</v>
      </c>
      <c r="R135" s="1" t="str">
        <f aca="false">IFERROR(IF(চতুর্থ!D17="","",চতুর্থ!D17),"")</f>
        <v>তানিশা আক্তার</v>
      </c>
      <c r="S135" s="1" t="str">
        <f aca="false">IF($R135="","",$P135&amp;" - "&amp;$R135&amp;" (Roll "&amp;$Q135&amp;")")</f>
        <v>চতুর্থ - তানিশা আক্তার (Roll 12)</v>
      </c>
    </row>
    <row r="136" customFormat="false" ht="15" hidden="false" customHeight="true" outlineLevel="0" collapsed="false">
      <c r="P136" s="1" t="s">
        <v>630</v>
      </c>
      <c r="Q136" s="1" t="n">
        <f aca="false">IFERROR(IF(চতুর্থ!B18="","",চতুর্থ!B18),"")</f>
        <v>13</v>
      </c>
      <c r="R136" s="1" t="str">
        <f aca="false">IFERROR(IF(চতুর্থ!D18="","",চতুর্থ!D18),"")</f>
        <v>ফাহমিদা</v>
      </c>
      <c r="S136" s="1" t="str">
        <f aca="false">IF($R136="","",$P136&amp;" - "&amp;$R136&amp;" (Roll "&amp;$Q136&amp;")")</f>
        <v>চতুর্থ - ফাহমিদা (Roll 13)</v>
      </c>
    </row>
    <row r="137" customFormat="false" ht="15" hidden="false" customHeight="true" outlineLevel="0" collapsed="false">
      <c r="P137" s="1" t="s">
        <v>630</v>
      </c>
      <c r="Q137" s="1" t="n">
        <f aca="false">IFERROR(IF(চতুর্থ!B19="","",চতুর্থ!B19),"")</f>
        <v>14</v>
      </c>
      <c r="R137" s="1" t="str">
        <f aca="false">IFERROR(IF(চতুর্থ!D19="","",চতুর্থ!D19),"")</f>
        <v>মো: হানজালা</v>
      </c>
      <c r="S137" s="1" t="str">
        <f aca="false">IF($R137="","",$P137&amp;" - "&amp;$R137&amp;" (Roll "&amp;$Q137&amp;")")</f>
        <v>চতুর্থ - মো: হানজালা (Roll 14)</v>
      </c>
    </row>
    <row r="138" customFormat="false" ht="15" hidden="false" customHeight="true" outlineLevel="0" collapsed="false">
      <c r="P138" s="1" t="s">
        <v>630</v>
      </c>
      <c r="Q138" s="1" t="n">
        <f aca="false">IFERROR(IF(চতুর্থ!B20="","",চতুর্থ!B20),"")</f>
        <v>15</v>
      </c>
      <c r="R138" s="1" t="str">
        <f aca="false">IFERROR(IF(চতুর্থ!D20="","",চতুর্থ!D20),"")</f>
        <v>শাহরিয়ার</v>
      </c>
      <c r="S138" s="1" t="str">
        <f aca="false">IF($R138="","",$P138&amp;" - "&amp;$R138&amp;" (Roll "&amp;$Q138&amp;")")</f>
        <v>চতুর্থ - শাহরিয়ার (Roll 15)</v>
      </c>
    </row>
    <row r="139" customFormat="false" ht="15" hidden="false" customHeight="true" outlineLevel="0" collapsed="false">
      <c r="P139" s="1" t="s">
        <v>630</v>
      </c>
      <c r="Q139" s="1" t="n">
        <f aca="false">IFERROR(IF(চতুর্থ!B21="","",চতুর্থ!B21),"")</f>
        <v>16</v>
      </c>
      <c r="R139" s="1" t="str">
        <f aca="false">IFERROR(IF(চতুর্থ!D21="","",চতুর্থ!D21),"")</f>
        <v>লতিফুর রহমান</v>
      </c>
      <c r="S139" s="1" t="str">
        <f aca="false">IF($R139="","",$P139&amp;" - "&amp;$R139&amp;" (Roll "&amp;$Q139&amp;")")</f>
        <v>চতুর্থ - লতিফুর রহমান (Roll 16)</v>
      </c>
    </row>
    <row r="140" customFormat="false" ht="15" hidden="false" customHeight="true" outlineLevel="0" collapsed="false">
      <c r="P140" s="1" t="s">
        <v>630</v>
      </c>
      <c r="Q140" s="1" t="n">
        <f aca="false">IFERROR(IF(চতুর্থ!B22="","",চতুর্থ!B22),"")</f>
        <v>17</v>
      </c>
      <c r="R140" s="1" t="str">
        <f aca="false">IFERROR(IF(চতুর্থ!D22="","",চতুর্থ!D22),"")</f>
        <v>ইয়া মুনি</v>
      </c>
      <c r="S140" s="1" t="str">
        <f aca="false">IF($R140="","",$P140&amp;" - "&amp;$R140&amp;" (Roll "&amp;$Q140&amp;")")</f>
        <v>চতুর্থ - ইয়া মুনি (Roll 17)</v>
      </c>
    </row>
    <row r="141" customFormat="false" ht="15" hidden="false" customHeight="true" outlineLevel="0" collapsed="false">
      <c r="P141" s="1" t="s">
        <v>630</v>
      </c>
      <c r="Q141" s="1" t="n">
        <f aca="false">IFERROR(IF(চতুর্থ!B23="","",চতুর্থ!B23),"")</f>
        <v>18</v>
      </c>
      <c r="R141" s="1" t="str">
        <f aca="false">IFERROR(IF(চতুর্থ!D23="","",চতুর্থ!D23),"")</f>
        <v/>
      </c>
      <c r="S141" s="1" t="str">
        <f aca="false">IF($R141="","",$P141&amp;" - "&amp;$R141&amp;" (Roll "&amp;$Q141&amp;")")</f>
        <v/>
      </c>
    </row>
    <row r="142" customFormat="false" ht="15" hidden="false" customHeight="true" outlineLevel="0" collapsed="false">
      <c r="P142" s="1" t="s">
        <v>630</v>
      </c>
      <c r="Q142" s="1" t="n">
        <f aca="false">IFERROR(IF(চতুর্থ!B24="","",চতুর্থ!B24),"")</f>
        <v>19</v>
      </c>
      <c r="R142" s="1" t="str">
        <f aca="false">IFERROR(IF(চতুর্থ!D24="","",চতুর্থ!D24),"")</f>
        <v/>
      </c>
      <c r="S142" s="1" t="str">
        <f aca="false">IF($R142="","",$P142&amp;" - "&amp;$R142&amp;" (Roll "&amp;$Q142&amp;")")</f>
        <v/>
      </c>
    </row>
    <row r="143" customFormat="false" ht="15" hidden="false" customHeight="true" outlineLevel="0" collapsed="false">
      <c r="P143" s="1" t="s">
        <v>630</v>
      </c>
      <c r="Q143" s="1" t="n">
        <f aca="false">IFERROR(IF(চতুর্থ!B25="","",চতুর্থ!B25),"")</f>
        <v>20</v>
      </c>
      <c r="R143" s="1" t="str">
        <f aca="false">IFERROR(IF(চতুর্থ!D25="","",চতুর্থ!D25),"")</f>
        <v/>
      </c>
      <c r="S143" s="1" t="str">
        <f aca="false">IF($R143="","",$P143&amp;" - "&amp;$R143&amp;" (Roll "&amp;$Q143&amp;")")</f>
        <v/>
      </c>
    </row>
    <row r="144" customFormat="false" ht="15" hidden="false" customHeight="true" outlineLevel="0" collapsed="false">
      <c r="P144" s="1" t="s">
        <v>630</v>
      </c>
      <c r="Q144" s="1" t="n">
        <f aca="false">IFERROR(IF(চতুর্থ!B26="","",চতুর্থ!B26),"")</f>
        <v>21</v>
      </c>
      <c r="R144" s="1" t="str">
        <f aca="false">IFERROR(IF(চতুর্থ!D26="","",চতুর্থ!D26),"")</f>
        <v/>
      </c>
      <c r="S144" s="1" t="str">
        <f aca="false">IF($R144="","",$P144&amp;" - "&amp;$R144&amp;" (Roll "&amp;$Q144&amp;")")</f>
        <v/>
      </c>
    </row>
    <row r="145" customFormat="false" ht="15" hidden="false" customHeight="true" outlineLevel="0" collapsed="false">
      <c r="P145" s="1" t="s">
        <v>630</v>
      </c>
      <c r="Q145" s="1" t="n">
        <f aca="false">IFERROR(IF(চতুর্থ!B27="","",চতুর্থ!B27),"")</f>
        <v>22</v>
      </c>
      <c r="R145" s="1" t="str">
        <f aca="false">IFERROR(IF(চতুর্থ!D27="","",চতুর্থ!D27),"")</f>
        <v/>
      </c>
      <c r="S145" s="1" t="str">
        <f aca="false">IF($R145="","",$P145&amp;" - "&amp;$R145&amp;" (Roll "&amp;$Q145&amp;")")</f>
        <v/>
      </c>
    </row>
    <row r="146" customFormat="false" ht="15" hidden="false" customHeight="true" outlineLevel="0" collapsed="false">
      <c r="P146" s="1" t="s">
        <v>630</v>
      </c>
      <c r="Q146" s="1" t="n">
        <f aca="false">IFERROR(IF(চতুর্থ!B28="","",চতুর্থ!B28),"")</f>
        <v>23</v>
      </c>
      <c r="R146" s="1" t="str">
        <f aca="false">IFERROR(IF(চতুর্থ!D28="","",চতুর্থ!D28),"")</f>
        <v/>
      </c>
      <c r="S146" s="1" t="str">
        <f aca="false">IF($R146="","",$P146&amp;" - "&amp;$R146&amp;" (Roll "&amp;$Q146&amp;")")</f>
        <v/>
      </c>
    </row>
    <row r="147" customFormat="false" ht="15" hidden="false" customHeight="true" outlineLevel="0" collapsed="false">
      <c r="P147" s="1" t="s">
        <v>630</v>
      </c>
      <c r="Q147" s="1" t="n">
        <f aca="false">IFERROR(IF(চতুর্থ!B29="","",চতুর্থ!B29),"")</f>
        <v>24</v>
      </c>
      <c r="R147" s="1" t="str">
        <f aca="false">IFERROR(IF(চতুর্থ!D29="","",চতুর্থ!D29),"")</f>
        <v/>
      </c>
      <c r="S147" s="1" t="str">
        <f aca="false">IF($R147="","",$P147&amp;" - "&amp;$R147&amp;" (Roll "&amp;$Q147&amp;")")</f>
        <v/>
      </c>
    </row>
    <row r="148" customFormat="false" ht="15" hidden="false" customHeight="true" outlineLevel="0" collapsed="false">
      <c r="P148" s="1" t="s">
        <v>630</v>
      </c>
      <c r="Q148" s="1" t="n">
        <f aca="false">IFERROR(IF(চতুর্থ!B30="","",চতুর্থ!B30),"")</f>
        <v>25</v>
      </c>
      <c r="R148" s="1" t="str">
        <f aca="false">IFERROR(IF(চতুর্থ!D30="","",চতুর্থ!D30),"")</f>
        <v/>
      </c>
      <c r="S148" s="1" t="str">
        <f aca="false">IF($R148="","",$P148&amp;" - "&amp;$R148&amp;" (Roll "&amp;$Q148&amp;")")</f>
        <v/>
      </c>
    </row>
    <row r="149" customFormat="false" ht="15" hidden="false" customHeight="true" outlineLevel="0" collapsed="false">
      <c r="P149" s="1" t="s">
        <v>630</v>
      </c>
      <c r="Q149" s="1" t="n">
        <f aca="false">IFERROR(IF(চতুর্থ!B31="","",চতুর্থ!B31),"")</f>
        <v>26</v>
      </c>
      <c r="R149" s="1" t="str">
        <f aca="false">IFERROR(IF(চতুর্থ!D31="","",চতুর্থ!D31),"")</f>
        <v/>
      </c>
      <c r="S149" s="1" t="str">
        <f aca="false">IF($R149="","",$P149&amp;" - "&amp;$R149&amp;" (Roll "&amp;$Q149&amp;")")</f>
        <v/>
      </c>
    </row>
    <row r="150" customFormat="false" ht="15" hidden="false" customHeight="true" outlineLevel="0" collapsed="false">
      <c r="P150" s="1" t="s">
        <v>630</v>
      </c>
      <c r="Q150" s="1" t="n">
        <f aca="false">IFERROR(IF(চতুর্থ!B32="","",চতুর্থ!B32),"")</f>
        <v>27</v>
      </c>
      <c r="R150" s="1" t="str">
        <f aca="false">IFERROR(IF(চতুর্থ!D32="","",চতুর্থ!D32),"")</f>
        <v/>
      </c>
      <c r="S150" s="1" t="str">
        <f aca="false">IF($R150="","",$P150&amp;" - "&amp;$R150&amp;" (Roll "&amp;$Q150&amp;")")</f>
        <v/>
      </c>
    </row>
    <row r="151" customFormat="false" ht="15" hidden="false" customHeight="true" outlineLevel="0" collapsed="false">
      <c r="P151" s="1" t="s">
        <v>630</v>
      </c>
      <c r="Q151" s="1" t="n">
        <f aca="false">IFERROR(IF(চতুর্থ!B33="","",চতুর্থ!B33),"")</f>
        <v>28</v>
      </c>
      <c r="R151" s="1" t="str">
        <f aca="false">IFERROR(IF(চতুর্থ!D33="","",চতুর্থ!D33),"")</f>
        <v/>
      </c>
      <c r="S151" s="1" t="str">
        <f aca="false">IF($R151="","",$P151&amp;" - "&amp;$R151&amp;" (Roll "&amp;$Q151&amp;")")</f>
        <v/>
      </c>
    </row>
    <row r="152" customFormat="false" ht="15" hidden="false" customHeight="true" outlineLevel="0" collapsed="false">
      <c r="P152" s="1" t="s">
        <v>630</v>
      </c>
      <c r="Q152" s="1" t="n">
        <f aca="false">IFERROR(IF(চতুর্থ!B34="","",চতুর্থ!B34),"")</f>
        <v>29</v>
      </c>
      <c r="R152" s="1" t="str">
        <f aca="false">IFERROR(IF(চতুর্থ!D34="","",চতুর্থ!D34),"")</f>
        <v/>
      </c>
      <c r="S152" s="1" t="str">
        <f aca="false">IF($R152="","",$P152&amp;" - "&amp;$R152&amp;" (Roll "&amp;$Q152&amp;")")</f>
        <v/>
      </c>
    </row>
    <row r="153" customFormat="false" ht="15" hidden="false" customHeight="true" outlineLevel="0" collapsed="false">
      <c r="P153" s="1" t="s">
        <v>630</v>
      </c>
      <c r="Q153" s="1" t="n">
        <f aca="false">IFERROR(IF(চতুর্থ!B35="","",চতুর্থ!B35),"")</f>
        <v>30</v>
      </c>
      <c r="R153" s="1" t="str">
        <f aca="false">IFERROR(IF(চতুর্থ!D35="","",চতুর্থ!D35),"")</f>
        <v/>
      </c>
      <c r="S153" s="1" t="str">
        <f aca="false">IF($R153="","",$P153&amp;" - "&amp;$R153&amp;" (Roll "&amp;$Q153&amp;")")</f>
        <v/>
      </c>
    </row>
    <row r="154" customFormat="false" ht="15" hidden="false" customHeight="true" outlineLevel="0" collapsed="false">
      <c r="P154" s="1" t="s">
        <v>630</v>
      </c>
      <c r="Q154" s="1" t="n">
        <f aca="false">IFERROR(IF(চতুর্থ!B36="","",চতুর্থ!B36),"")</f>
        <v>31</v>
      </c>
      <c r="R154" s="1" t="str">
        <f aca="false">IFERROR(IF(চতুর্থ!D36="","",চতুর্থ!D36),"")</f>
        <v/>
      </c>
      <c r="S154" s="1" t="str">
        <f aca="false">IF($R154="","",$P154&amp;" - "&amp;$R154&amp;" (Roll "&amp;$Q154&amp;")")</f>
        <v/>
      </c>
    </row>
    <row r="155" customFormat="false" ht="15" hidden="false" customHeight="true" outlineLevel="0" collapsed="false">
      <c r="P155" s="1" t="s">
        <v>630</v>
      </c>
      <c r="Q155" s="1" t="n">
        <f aca="false">IFERROR(IF(চতুর্থ!B37="","",চতুর্থ!B37),"")</f>
        <v>32</v>
      </c>
      <c r="R155" s="1" t="str">
        <f aca="false">IFERROR(IF(চতুর্থ!D37="","",চতুর্থ!D37),"")</f>
        <v/>
      </c>
      <c r="S155" s="1" t="str">
        <f aca="false">IF($R155="","",$P155&amp;" - "&amp;$R155&amp;" (Roll "&amp;$Q155&amp;")")</f>
        <v/>
      </c>
    </row>
    <row r="156" customFormat="false" ht="15" hidden="false" customHeight="true" outlineLevel="0" collapsed="false">
      <c r="P156" s="1" t="s">
        <v>630</v>
      </c>
      <c r="Q156" s="1" t="n">
        <f aca="false">IFERROR(IF(চতুর্থ!B38="","",চতুর্থ!B38),"")</f>
        <v>33</v>
      </c>
      <c r="R156" s="1" t="str">
        <f aca="false">IFERROR(IF(চতুর্থ!D38="","",চতুর্থ!D38),"")</f>
        <v/>
      </c>
      <c r="S156" s="1" t="str">
        <f aca="false">IF($R156="","",$P156&amp;" - "&amp;$R156&amp;" (Roll "&amp;$Q156&amp;")")</f>
        <v/>
      </c>
    </row>
    <row r="157" customFormat="false" ht="15" hidden="false" customHeight="true" outlineLevel="0" collapsed="false">
      <c r="P157" s="1" t="s">
        <v>630</v>
      </c>
      <c r="Q157" s="1" t="n">
        <f aca="false">IFERROR(IF(চতুর্থ!B39="","",চতুর্থ!B39),"")</f>
        <v>34</v>
      </c>
      <c r="R157" s="1" t="str">
        <f aca="false">IFERROR(IF(চতুর্থ!D39="","",চতুর্থ!D39),"")</f>
        <v/>
      </c>
      <c r="S157" s="1" t="str">
        <f aca="false">IF($R157="","",$P157&amp;" - "&amp;$R157&amp;" (Roll "&amp;$Q157&amp;")")</f>
        <v/>
      </c>
    </row>
    <row r="158" customFormat="false" ht="15" hidden="false" customHeight="true" outlineLevel="0" collapsed="false">
      <c r="P158" s="1" t="s">
        <v>630</v>
      </c>
      <c r="Q158" s="1" t="n">
        <f aca="false">IFERROR(IF(চতুর্থ!B40="","",চতুর্থ!B40),"")</f>
        <v>35</v>
      </c>
      <c r="R158" s="1" t="str">
        <f aca="false">IFERROR(IF(চতুর্থ!D40="","",চতুর্থ!D40),"")</f>
        <v/>
      </c>
      <c r="S158" s="1" t="str">
        <f aca="false">IF($R158="","",$P158&amp;" - "&amp;$R158&amp;" (Roll "&amp;$Q158&amp;")")</f>
        <v/>
      </c>
    </row>
    <row r="159" customFormat="false" ht="15" hidden="false" customHeight="true" outlineLevel="0" collapsed="false">
      <c r="P159" s="1" t="s">
        <v>630</v>
      </c>
      <c r="Q159" s="1" t="n">
        <f aca="false">IFERROR(IF(চতুর্থ!B41="","",চতুর্থ!B41),"")</f>
        <v>36</v>
      </c>
      <c r="R159" s="1" t="str">
        <f aca="false">IFERROR(IF(চতুর্থ!D41="","",চতুর্থ!D41),"")</f>
        <v/>
      </c>
      <c r="S159" s="1" t="str">
        <f aca="false">IF($R159="","",$P159&amp;" - "&amp;$R159&amp;" (Roll "&amp;$Q159&amp;")")</f>
        <v/>
      </c>
    </row>
    <row r="160" customFormat="false" ht="15" hidden="false" customHeight="true" outlineLevel="0" collapsed="false">
      <c r="P160" s="1" t="s">
        <v>630</v>
      </c>
      <c r="Q160" s="1" t="n">
        <f aca="false">IFERROR(IF(চতুর্থ!B42="","",চতুর্থ!B42),"")</f>
        <v>37</v>
      </c>
      <c r="R160" s="1" t="str">
        <f aca="false">IFERROR(IF(চতুর্থ!D42="","",চতুর্থ!D42),"")</f>
        <v/>
      </c>
      <c r="S160" s="1" t="str">
        <f aca="false">IF($R160="","",$P160&amp;" - "&amp;$R160&amp;" (Roll "&amp;$Q160&amp;")")</f>
        <v/>
      </c>
    </row>
    <row r="161" customFormat="false" ht="15" hidden="false" customHeight="true" outlineLevel="0" collapsed="false">
      <c r="P161" s="1" t="s">
        <v>630</v>
      </c>
      <c r="Q161" s="1" t="n">
        <f aca="false">IFERROR(IF(চতুর্থ!B43="","",চতুর্থ!B43),"")</f>
        <v>38</v>
      </c>
      <c r="R161" s="1" t="str">
        <f aca="false">IFERROR(IF(চতুর্থ!D43="","",চতুর্থ!D43),"")</f>
        <v/>
      </c>
      <c r="S161" s="1" t="str">
        <f aca="false">IF($R161="","",$P161&amp;" - "&amp;$R161&amp;" (Roll "&amp;$Q161&amp;")")</f>
        <v/>
      </c>
    </row>
    <row r="162" customFormat="false" ht="15" hidden="false" customHeight="true" outlineLevel="0" collapsed="false">
      <c r="P162" s="1" t="s">
        <v>630</v>
      </c>
      <c r="Q162" s="1" t="n">
        <f aca="false">IFERROR(IF(চতুর্থ!B44="","",চতুর্থ!B44),"")</f>
        <v>39</v>
      </c>
      <c r="R162" s="1" t="str">
        <f aca="false">IFERROR(IF(চতুর্থ!D44="","",চতুর্থ!D44),"")</f>
        <v/>
      </c>
      <c r="S162" s="1" t="str">
        <f aca="false">IF($R162="","",$P162&amp;" - "&amp;$R162&amp;" (Roll "&amp;$Q162&amp;")")</f>
        <v/>
      </c>
    </row>
    <row r="163" customFormat="false" ht="15" hidden="false" customHeight="true" outlineLevel="0" collapsed="false">
      <c r="P163" s="1" t="s">
        <v>630</v>
      </c>
      <c r="Q163" s="1" t="n">
        <f aca="false">IFERROR(IF(চতুর্থ!B45="","",চতুর্থ!B45),"")</f>
        <v>40</v>
      </c>
      <c r="R163" s="1" t="str">
        <f aca="false">IFERROR(IF(চতুর্থ!D45="","",চতুর্থ!D45),"")</f>
        <v/>
      </c>
      <c r="S163" s="1" t="str">
        <f aca="false">IF($R163="","",$P163&amp;" - "&amp;$R163&amp;" (Roll "&amp;$Q163&amp;")")</f>
        <v/>
      </c>
    </row>
    <row r="164" customFormat="false" ht="15" hidden="false" customHeight="true" outlineLevel="0" collapsed="false">
      <c r="P164" s="1" t="s">
        <v>631</v>
      </c>
      <c r="Q164" s="1" t="n">
        <f aca="false">IFERROR(IF(পঞ্চম!B6="","",পঞ্চম!B6),"")</f>
        <v>1</v>
      </c>
      <c r="R164" s="1" t="str">
        <f aca="false">IFERROR(IF(পঞ্চম!D6="","",পঞ্চম!D6),"")</f>
        <v>সুমাইয়া</v>
      </c>
      <c r="S164" s="1" t="str">
        <f aca="false">IF($R164="","",$P164&amp;" - "&amp;$R164&amp;" (Roll "&amp;$Q164&amp;")")</f>
        <v>পঞ্চম - সুমাইয়া (Roll 1)</v>
      </c>
    </row>
    <row r="165" customFormat="false" ht="15" hidden="false" customHeight="true" outlineLevel="0" collapsed="false">
      <c r="P165" s="1" t="s">
        <v>631</v>
      </c>
      <c r="Q165" s="1" t="n">
        <f aca="false">IFERROR(IF(পঞ্চম!B7="","",পঞ্চম!B7),"")</f>
        <v>2</v>
      </c>
      <c r="R165" s="1" t="str">
        <f aca="false">IFERROR(IF(পঞ্চম!D7="","",পঞ্চম!D7),"")</f>
        <v>ফাহাদ</v>
      </c>
      <c r="S165" s="1" t="str">
        <f aca="false">IF($R165="","",$P165&amp;" - "&amp;$R165&amp;" (Roll "&amp;$Q165&amp;")")</f>
        <v>পঞ্চম - ফাহাদ (Roll 2)</v>
      </c>
    </row>
    <row r="166" customFormat="false" ht="15" hidden="false" customHeight="true" outlineLevel="0" collapsed="false">
      <c r="P166" s="1" t="s">
        <v>631</v>
      </c>
      <c r="Q166" s="1" t="n">
        <f aca="false">IFERROR(IF(পঞ্চম!B8="","",পঞ্চম!B8),"")</f>
        <v>3</v>
      </c>
      <c r="R166" s="1" t="str">
        <f aca="false">IFERROR(IF(পঞ্চম!D8="","",পঞ্চম!D8),"")</f>
        <v>জান্নাতুন</v>
      </c>
      <c r="S166" s="1" t="str">
        <f aca="false">IF($R166="","",$P166&amp;" - "&amp;$R166&amp;" (Roll "&amp;$Q166&amp;")")</f>
        <v>পঞ্চম - জান্নাতুন (Roll 3)</v>
      </c>
    </row>
    <row r="167" customFormat="false" ht="15" hidden="false" customHeight="true" outlineLevel="0" collapsed="false">
      <c r="P167" s="1" t="s">
        <v>631</v>
      </c>
      <c r="Q167" s="1" t="n">
        <f aca="false">IFERROR(IF(পঞ্চম!B9="","",পঞ্চম!B9),"")</f>
        <v>4</v>
      </c>
      <c r="R167" s="1" t="str">
        <f aca="false">IFERROR(IF(পঞ্চম!D9="","",পঞ্চম!D9),"")</f>
        <v>স্নিগ্ধা</v>
      </c>
      <c r="S167" s="1" t="str">
        <f aca="false">IF($R167="","",$P167&amp;" - "&amp;$R167&amp;" (Roll "&amp;$Q167&amp;")")</f>
        <v>পঞ্চম - স্নিগ্ধা (Roll 4)</v>
      </c>
    </row>
    <row r="168" customFormat="false" ht="15" hidden="false" customHeight="true" outlineLevel="0" collapsed="false">
      <c r="P168" s="1" t="s">
        <v>631</v>
      </c>
      <c r="Q168" s="1" t="n">
        <f aca="false">IFERROR(IF(পঞ্চম!B10="","",পঞ্চম!B10),"")</f>
        <v>5</v>
      </c>
      <c r="R168" s="1" t="str">
        <f aca="false">IFERROR(IF(পঞ্চম!D10="","",পঞ্চম!D10),"")</f>
        <v>জুবাইরিয়া</v>
      </c>
      <c r="S168" s="1" t="str">
        <f aca="false">IF($R168="","",$P168&amp;" - "&amp;$R168&amp;" (Roll "&amp;$Q168&amp;")")</f>
        <v>পঞ্চম - জুবাইরিয়া (Roll 5)</v>
      </c>
    </row>
    <row r="169" customFormat="false" ht="15" hidden="false" customHeight="true" outlineLevel="0" collapsed="false">
      <c r="P169" s="1" t="s">
        <v>631</v>
      </c>
      <c r="Q169" s="1" t="n">
        <f aca="false">IFERROR(IF(পঞ্চম!B11="","",পঞ্চম!B11),"")</f>
        <v>6</v>
      </c>
      <c r="R169" s="1" t="str">
        <f aca="false">IFERROR(IF(পঞ্চম!D11="","",পঞ্চম!D11),"")</f>
        <v>আবির</v>
      </c>
      <c r="S169" s="1" t="str">
        <f aca="false">IF($R169="","",$P169&amp;" - "&amp;$R169&amp;" (Roll "&amp;$Q169&amp;")")</f>
        <v>পঞ্চম - আবির (Roll 6)</v>
      </c>
    </row>
    <row r="170" customFormat="false" ht="15" hidden="false" customHeight="true" outlineLevel="0" collapsed="false">
      <c r="P170" s="1" t="s">
        <v>631</v>
      </c>
      <c r="Q170" s="1" t="n">
        <f aca="false">IFERROR(IF(পঞ্চম!B12="","",পঞ্চম!B12),"")</f>
        <v>7</v>
      </c>
      <c r="R170" s="1" t="str">
        <f aca="false">IFERROR(IF(পঞ্চম!D12="","",পঞ্চম!D12),"")</f>
        <v>তাহসিন</v>
      </c>
      <c r="S170" s="1" t="str">
        <f aca="false">IF($R170="","",$P170&amp;" - "&amp;$R170&amp;" (Roll "&amp;$Q170&amp;")")</f>
        <v>পঞ্চম - তাহসিন (Roll 7)</v>
      </c>
    </row>
    <row r="171" customFormat="false" ht="15" hidden="false" customHeight="true" outlineLevel="0" collapsed="false">
      <c r="P171" s="1" t="s">
        <v>631</v>
      </c>
      <c r="Q171" s="1" t="n">
        <f aca="false">IFERROR(IF(পঞ্চম!B13="","",পঞ্চম!B13),"")</f>
        <v>8</v>
      </c>
      <c r="R171" s="1" t="str">
        <f aca="false">IFERROR(IF(পঞ্চম!D13="","",পঞ্চম!D13),"")</f>
        <v>কুলসুম আক্তার</v>
      </c>
      <c r="S171" s="1" t="str">
        <f aca="false">IF($R171="","",$P171&amp;" - "&amp;$R171&amp;" (Roll "&amp;$Q171&amp;")")</f>
        <v>পঞ্চম - কুলসুম আক্তার (Roll 8)</v>
      </c>
    </row>
    <row r="172" customFormat="false" ht="15" hidden="false" customHeight="true" outlineLevel="0" collapsed="false">
      <c r="P172" s="1" t="s">
        <v>631</v>
      </c>
      <c r="Q172" s="1" t="n">
        <f aca="false">IFERROR(IF(পঞ্চম!B14="","",পঞ্চম!B14),"")</f>
        <v>9</v>
      </c>
      <c r="R172" s="1" t="str">
        <f aca="false">IFERROR(IF(পঞ্চম!D14="","",পঞ্চম!D14),"")</f>
        <v>শাহনাজ পারভীন</v>
      </c>
      <c r="S172" s="1" t="str">
        <f aca="false">IF($R172="","",$P172&amp;" - "&amp;$R172&amp;" (Roll "&amp;$Q172&amp;")")</f>
        <v>পঞ্চম - শাহনাজ পারভীন (Roll 9)</v>
      </c>
    </row>
    <row r="173" customFormat="false" ht="15" hidden="false" customHeight="true" outlineLevel="0" collapsed="false">
      <c r="P173" s="1" t="s">
        <v>631</v>
      </c>
      <c r="Q173" s="1" t="n">
        <f aca="false">IFERROR(IF(পঞ্চম!B15="","",পঞ্চম!B15),"")</f>
        <v>10</v>
      </c>
      <c r="R173" s="1" t="str">
        <f aca="false">IFERROR(IF(পঞ্চম!D15="","",পঞ্চম!D15),"")</f>
        <v>জান্নাতুন</v>
      </c>
      <c r="S173" s="1" t="str">
        <f aca="false">IF($R173="","",$P173&amp;" - "&amp;$R173&amp;" (Roll "&amp;$Q173&amp;")")</f>
        <v>পঞ্চম - জান্নাতুন (Roll 10)</v>
      </c>
    </row>
    <row r="174" customFormat="false" ht="15" hidden="false" customHeight="true" outlineLevel="0" collapsed="false">
      <c r="P174" s="1" t="s">
        <v>631</v>
      </c>
      <c r="Q174" s="1" t="n">
        <f aca="false">IFERROR(IF(পঞ্চম!B16="","",পঞ্চম!B16),"")</f>
        <v>11</v>
      </c>
      <c r="R174" s="1" t="str">
        <f aca="false">IFERROR(IF(পঞ্চম!D16="","",পঞ্চম!D16),"")</f>
        <v>রিভা আক্তার</v>
      </c>
      <c r="S174" s="1" t="str">
        <f aca="false">IF($R174="","",$P174&amp;" - "&amp;$R174&amp;" (Roll "&amp;$Q174&amp;")")</f>
        <v>পঞ্চম - রিভা আক্তার (Roll 11)</v>
      </c>
    </row>
    <row r="175" customFormat="false" ht="15" hidden="false" customHeight="true" outlineLevel="0" collapsed="false">
      <c r="P175" s="1" t="s">
        <v>631</v>
      </c>
      <c r="Q175" s="1" t="n">
        <f aca="false">IFERROR(IF(পঞ্চম!B17="","",পঞ্চম!B17),"")</f>
        <v>12</v>
      </c>
      <c r="R175" s="1" t="str">
        <f aca="false">IFERROR(IF(পঞ্চম!D17="","",পঞ্চম!D17),"")</f>
        <v>সুমাইয়া</v>
      </c>
      <c r="S175" s="1" t="str">
        <f aca="false">IF($R175="","",$P175&amp;" - "&amp;$R175&amp;" (Roll "&amp;$Q175&amp;")")</f>
        <v>পঞ্চম - সুমাইয়া (Roll 12)</v>
      </c>
    </row>
    <row r="176" customFormat="false" ht="15" hidden="false" customHeight="true" outlineLevel="0" collapsed="false">
      <c r="P176" s="1" t="s">
        <v>631</v>
      </c>
      <c r="Q176" s="1" t="n">
        <f aca="false">IFERROR(IF(পঞ্চম!B18="","",পঞ্চম!B18),"")</f>
        <v>13</v>
      </c>
      <c r="R176" s="1" t="str">
        <f aca="false">IFERROR(IF(পঞ্চম!D18="","",পঞ্চম!D18),"")</f>
        <v/>
      </c>
      <c r="S176" s="1" t="str">
        <f aca="false">IF($R176="","",$P176&amp;" - "&amp;$R176&amp;" (Roll "&amp;$Q176&amp;")")</f>
        <v/>
      </c>
    </row>
    <row r="177" customFormat="false" ht="15" hidden="false" customHeight="true" outlineLevel="0" collapsed="false">
      <c r="P177" s="1" t="s">
        <v>631</v>
      </c>
      <c r="Q177" s="1" t="n">
        <f aca="false">IFERROR(IF(পঞ্চম!B19="","",পঞ্চম!B19),"")</f>
        <v>14</v>
      </c>
      <c r="R177" s="1" t="str">
        <f aca="false">IFERROR(IF(পঞ্চম!D19="","",পঞ্চম!D19),"")</f>
        <v/>
      </c>
      <c r="S177" s="1" t="str">
        <f aca="false">IF($R177="","",$P177&amp;" - "&amp;$R177&amp;" (Roll "&amp;$Q177&amp;")")</f>
        <v/>
      </c>
    </row>
    <row r="178" customFormat="false" ht="15" hidden="false" customHeight="true" outlineLevel="0" collapsed="false">
      <c r="P178" s="1" t="s">
        <v>631</v>
      </c>
      <c r="Q178" s="1" t="n">
        <f aca="false">IFERROR(IF(পঞ্চম!B20="","",পঞ্চম!B20),"")</f>
        <v>15</v>
      </c>
      <c r="R178" s="1" t="str">
        <f aca="false">IFERROR(IF(পঞ্চম!D20="","",পঞ্চম!D20),"")</f>
        <v/>
      </c>
      <c r="S178" s="1" t="str">
        <f aca="false">IF($R178="","",$P178&amp;" - "&amp;$R178&amp;" (Roll "&amp;$Q178&amp;")")</f>
        <v/>
      </c>
    </row>
    <row r="179" customFormat="false" ht="15" hidden="false" customHeight="true" outlineLevel="0" collapsed="false">
      <c r="P179" s="1" t="s">
        <v>631</v>
      </c>
      <c r="Q179" s="1" t="n">
        <f aca="false">IFERROR(IF(পঞ্চম!B21="","",পঞ্চম!B21),"")</f>
        <v>16</v>
      </c>
      <c r="R179" s="1" t="str">
        <f aca="false">IFERROR(IF(পঞ্চম!D21="","",পঞ্চম!D21),"")</f>
        <v/>
      </c>
      <c r="S179" s="1" t="str">
        <f aca="false">IF($R179="","",$P179&amp;" - "&amp;$R179&amp;" (Roll "&amp;$Q179&amp;")")</f>
        <v/>
      </c>
    </row>
    <row r="180" customFormat="false" ht="15" hidden="false" customHeight="true" outlineLevel="0" collapsed="false">
      <c r="P180" s="1" t="s">
        <v>631</v>
      </c>
      <c r="Q180" s="1" t="n">
        <f aca="false">IFERROR(IF(পঞ্চম!B22="","",পঞ্চম!B22),"")</f>
        <v>17</v>
      </c>
      <c r="R180" s="1" t="str">
        <f aca="false">IFERROR(IF(পঞ্চম!D22="","",পঞ্চম!D22),"")</f>
        <v/>
      </c>
      <c r="S180" s="1" t="str">
        <f aca="false">IF($R180="","",$P180&amp;" - "&amp;$R180&amp;" (Roll "&amp;$Q180&amp;")")</f>
        <v/>
      </c>
    </row>
    <row r="181" customFormat="false" ht="15" hidden="false" customHeight="true" outlineLevel="0" collapsed="false">
      <c r="P181" s="1" t="s">
        <v>631</v>
      </c>
      <c r="Q181" s="1" t="n">
        <f aca="false">IFERROR(IF(পঞ্চম!B23="","",পঞ্চম!B23),"")</f>
        <v>18</v>
      </c>
      <c r="R181" s="1" t="str">
        <f aca="false">IFERROR(IF(পঞ্চম!D23="","",পঞ্চম!D23),"")</f>
        <v/>
      </c>
      <c r="S181" s="1" t="str">
        <f aca="false">IF($R181="","",$P181&amp;" - "&amp;$R181&amp;" (Roll "&amp;$Q181&amp;")")</f>
        <v/>
      </c>
    </row>
    <row r="182" customFormat="false" ht="15" hidden="false" customHeight="true" outlineLevel="0" collapsed="false">
      <c r="P182" s="1" t="s">
        <v>631</v>
      </c>
      <c r="Q182" s="1" t="n">
        <f aca="false">IFERROR(IF(পঞ্চম!B24="","",পঞ্চম!B24),"")</f>
        <v>19</v>
      </c>
      <c r="R182" s="1" t="str">
        <f aca="false">IFERROR(IF(পঞ্চম!D24="","",পঞ্চম!D24),"")</f>
        <v/>
      </c>
      <c r="S182" s="1" t="str">
        <f aca="false">IF($R182="","",$P182&amp;" - "&amp;$R182&amp;" (Roll "&amp;$Q182&amp;")")</f>
        <v/>
      </c>
    </row>
    <row r="183" customFormat="false" ht="15" hidden="false" customHeight="true" outlineLevel="0" collapsed="false">
      <c r="P183" s="1" t="s">
        <v>631</v>
      </c>
      <c r="Q183" s="1" t="n">
        <f aca="false">IFERROR(IF(পঞ্চম!B25="","",পঞ্চম!B25),"")</f>
        <v>20</v>
      </c>
      <c r="R183" s="1" t="str">
        <f aca="false">IFERROR(IF(পঞ্চম!D25="","",পঞ্চম!D25),"")</f>
        <v/>
      </c>
      <c r="S183" s="1" t="str">
        <f aca="false">IF($R183="","",$P183&amp;" - "&amp;$R183&amp;" (Roll "&amp;$Q183&amp;")")</f>
        <v/>
      </c>
    </row>
    <row r="184" customFormat="false" ht="15" hidden="false" customHeight="true" outlineLevel="0" collapsed="false">
      <c r="P184" s="1" t="s">
        <v>631</v>
      </c>
      <c r="Q184" s="1" t="n">
        <f aca="false">IFERROR(IF(পঞ্চম!B26="","",পঞ্চম!B26),"")</f>
        <v>21</v>
      </c>
      <c r="R184" s="1" t="str">
        <f aca="false">IFERROR(IF(পঞ্চম!D26="","",পঞ্চম!D26),"")</f>
        <v/>
      </c>
      <c r="S184" s="1" t="str">
        <f aca="false">IF($R184="","",$P184&amp;" - "&amp;$R184&amp;" (Roll "&amp;$Q184&amp;")")</f>
        <v/>
      </c>
    </row>
    <row r="185" customFormat="false" ht="15" hidden="false" customHeight="true" outlineLevel="0" collapsed="false">
      <c r="P185" s="1" t="s">
        <v>631</v>
      </c>
      <c r="Q185" s="1" t="n">
        <f aca="false">IFERROR(IF(পঞ্চম!B27="","",পঞ্চম!B27),"")</f>
        <v>22</v>
      </c>
      <c r="R185" s="1" t="str">
        <f aca="false">IFERROR(IF(পঞ্চম!D27="","",পঞ্চম!D27),"")</f>
        <v/>
      </c>
      <c r="S185" s="1" t="str">
        <f aca="false">IF($R185="","",$P185&amp;" - "&amp;$R185&amp;" (Roll "&amp;$Q185&amp;")")</f>
        <v/>
      </c>
    </row>
    <row r="186" customFormat="false" ht="15" hidden="false" customHeight="true" outlineLevel="0" collapsed="false">
      <c r="P186" s="1" t="s">
        <v>631</v>
      </c>
      <c r="Q186" s="1" t="n">
        <f aca="false">IFERROR(IF(পঞ্চম!B28="","",পঞ্চম!B28),"")</f>
        <v>23</v>
      </c>
      <c r="R186" s="1" t="str">
        <f aca="false">IFERROR(IF(পঞ্চম!D28="","",পঞ্চম!D28),"")</f>
        <v/>
      </c>
      <c r="S186" s="1" t="str">
        <f aca="false">IF($R186="","",$P186&amp;" - "&amp;$R186&amp;" (Roll "&amp;$Q186&amp;")")</f>
        <v/>
      </c>
    </row>
    <row r="187" customFormat="false" ht="15" hidden="false" customHeight="true" outlineLevel="0" collapsed="false">
      <c r="P187" s="1" t="s">
        <v>631</v>
      </c>
      <c r="Q187" s="1" t="n">
        <f aca="false">IFERROR(IF(পঞ্চম!B29="","",পঞ্চম!B29),"")</f>
        <v>24</v>
      </c>
      <c r="R187" s="1" t="str">
        <f aca="false">IFERROR(IF(পঞ্চম!D29="","",পঞ্চম!D29),"")</f>
        <v/>
      </c>
      <c r="S187" s="1" t="str">
        <f aca="false">IF($R187="","",$P187&amp;" - "&amp;$R187&amp;" (Roll "&amp;$Q187&amp;")")</f>
        <v/>
      </c>
    </row>
    <row r="188" customFormat="false" ht="15" hidden="false" customHeight="true" outlineLevel="0" collapsed="false">
      <c r="P188" s="1" t="s">
        <v>631</v>
      </c>
      <c r="Q188" s="1" t="n">
        <f aca="false">IFERROR(IF(পঞ্চম!B30="","",পঞ্চম!B30),"")</f>
        <v>25</v>
      </c>
      <c r="R188" s="1" t="str">
        <f aca="false">IFERROR(IF(পঞ্চম!D30="","",পঞ্চম!D30),"")</f>
        <v/>
      </c>
      <c r="S188" s="1" t="str">
        <f aca="false">IF($R188="","",$P188&amp;" - "&amp;$R188&amp;" (Roll "&amp;$Q188&amp;")")</f>
        <v/>
      </c>
    </row>
    <row r="189" customFormat="false" ht="15" hidden="false" customHeight="true" outlineLevel="0" collapsed="false">
      <c r="P189" s="1" t="s">
        <v>631</v>
      </c>
      <c r="Q189" s="1" t="n">
        <f aca="false">IFERROR(IF(পঞ্চম!B31="","",পঞ্চম!B31),"")</f>
        <v>26</v>
      </c>
      <c r="R189" s="1" t="str">
        <f aca="false">IFERROR(IF(পঞ্চম!D31="","",পঞ্চম!D31),"")</f>
        <v/>
      </c>
      <c r="S189" s="1" t="str">
        <f aca="false">IF($R189="","",$P189&amp;" - "&amp;$R189&amp;" (Roll "&amp;$Q189&amp;")")</f>
        <v/>
      </c>
    </row>
    <row r="190" customFormat="false" ht="15" hidden="false" customHeight="true" outlineLevel="0" collapsed="false">
      <c r="P190" s="1" t="s">
        <v>631</v>
      </c>
      <c r="Q190" s="1" t="n">
        <f aca="false">IFERROR(IF(পঞ্চম!B32="","",পঞ্চম!B32),"")</f>
        <v>27</v>
      </c>
      <c r="R190" s="1" t="str">
        <f aca="false">IFERROR(IF(পঞ্চম!D32="","",পঞ্চম!D32),"")</f>
        <v/>
      </c>
      <c r="S190" s="1" t="str">
        <f aca="false">IF($R190="","",$P190&amp;" - "&amp;$R190&amp;" (Roll "&amp;$Q190&amp;")")</f>
        <v/>
      </c>
    </row>
    <row r="191" customFormat="false" ht="15" hidden="false" customHeight="true" outlineLevel="0" collapsed="false">
      <c r="P191" s="1" t="s">
        <v>631</v>
      </c>
      <c r="Q191" s="1" t="n">
        <f aca="false">IFERROR(IF(পঞ্চম!B33="","",পঞ্চম!B33),"")</f>
        <v>28</v>
      </c>
      <c r="R191" s="1" t="str">
        <f aca="false">IFERROR(IF(পঞ্চম!D33="","",পঞ্চম!D33),"")</f>
        <v/>
      </c>
      <c r="S191" s="1" t="str">
        <f aca="false">IF($R191="","",$P191&amp;" - "&amp;$R191&amp;" (Roll "&amp;$Q191&amp;")")</f>
        <v/>
      </c>
    </row>
    <row r="192" customFormat="false" ht="15" hidden="false" customHeight="true" outlineLevel="0" collapsed="false">
      <c r="P192" s="1" t="s">
        <v>631</v>
      </c>
      <c r="Q192" s="1" t="n">
        <f aca="false">IFERROR(IF(পঞ্চম!B34="","",পঞ্চম!B34),"")</f>
        <v>29</v>
      </c>
      <c r="R192" s="1" t="str">
        <f aca="false">IFERROR(IF(পঞ্চম!D34="","",পঞ্চম!D34),"")</f>
        <v/>
      </c>
      <c r="S192" s="1" t="str">
        <f aca="false">IF($R192="","",$P192&amp;" - "&amp;$R192&amp;" (Roll "&amp;$Q192&amp;")")</f>
        <v/>
      </c>
    </row>
    <row r="193" customFormat="false" ht="15" hidden="false" customHeight="true" outlineLevel="0" collapsed="false">
      <c r="P193" s="1" t="s">
        <v>631</v>
      </c>
      <c r="Q193" s="1" t="n">
        <f aca="false">IFERROR(IF(পঞ্চম!B35="","",পঞ্চম!B35),"")</f>
        <v>30</v>
      </c>
      <c r="R193" s="1" t="str">
        <f aca="false">IFERROR(IF(পঞ্চম!D35="","",পঞ্চম!D35),"")</f>
        <v/>
      </c>
      <c r="S193" s="1" t="str">
        <f aca="false">IF($R193="","",$P193&amp;" - "&amp;$R193&amp;" (Roll "&amp;$Q193&amp;")")</f>
        <v/>
      </c>
    </row>
    <row r="194" customFormat="false" ht="15" hidden="false" customHeight="true" outlineLevel="0" collapsed="false">
      <c r="P194" s="1" t="s">
        <v>631</v>
      </c>
      <c r="Q194" s="1" t="n">
        <f aca="false">IFERROR(IF(পঞ্চম!B36="","",পঞ্চম!B36),"")</f>
        <v>31</v>
      </c>
      <c r="R194" s="1" t="str">
        <f aca="false">IFERROR(IF(পঞ্চম!D36="","",পঞ্চম!D36),"")</f>
        <v/>
      </c>
      <c r="S194" s="1" t="str">
        <f aca="false">IF($R194="","",$P194&amp;" - "&amp;$R194&amp;" (Roll "&amp;$Q194&amp;")")</f>
        <v/>
      </c>
    </row>
    <row r="195" customFormat="false" ht="15" hidden="false" customHeight="true" outlineLevel="0" collapsed="false">
      <c r="P195" s="1" t="s">
        <v>631</v>
      </c>
      <c r="Q195" s="1" t="n">
        <f aca="false">IFERROR(IF(পঞ্চম!B37="","",পঞ্চম!B37),"")</f>
        <v>32</v>
      </c>
      <c r="R195" s="1" t="str">
        <f aca="false">IFERROR(IF(পঞ্চম!D37="","",পঞ্চম!D37),"")</f>
        <v/>
      </c>
      <c r="S195" s="1" t="str">
        <f aca="false">IF($R195="","",$P195&amp;" - "&amp;$R195&amp;" (Roll "&amp;$Q195&amp;")")</f>
        <v/>
      </c>
    </row>
    <row r="196" customFormat="false" ht="15" hidden="false" customHeight="true" outlineLevel="0" collapsed="false">
      <c r="P196" s="1" t="s">
        <v>631</v>
      </c>
      <c r="Q196" s="1" t="n">
        <f aca="false">IFERROR(IF(পঞ্চম!B38="","",পঞ্চম!B38),"")</f>
        <v>33</v>
      </c>
      <c r="R196" s="1" t="str">
        <f aca="false">IFERROR(IF(পঞ্চম!D38="","",পঞ্চম!D38),"")</f>
        <v/>
      </c>
      <c r="S196" s="1" t="str">
        <f aca="false">IF($R196="","",$P196&amp;" - "&amp;$R196&amp;" (Roll "&amp;$Q196&amp;")")</f>
        <v/>
      </c>
    </row>
    <row r="197" customFormat="false" ht="15" hidden="false" customHeight="true" outlineLevel="0" collapsed="false">
      <c r="P197" s="1" t="s">
        <v>631</v>
      </c>
      <c r="Q197" s="1" t="n">
        <f aca="false">IFERROR(IF(পঞ্চম!B39="","",পঞ্চম!B39),"")</f>
        <v>34</v>
      </c>
      <c r="R197" s="1" t="str">
        <f aca="false">IFERROR(IF(পঞ্চম!D39="","",পঞ্চম!D39),"")</f>
        <v/>
      </c>
      <c r="S197" s="1" t="str">
        <f aca="false">IF($R197="","",$P197&amp;" - "&amp;$R197&amp;" (Roll "&amp;$Q197&amp;")")</f>
        <v/>
      </c>
    </row>
    <row r="198" customFormat="false" ht="15" hidden="false" customHeight="true" outlineLevel="0" collapsed="false">
      <c r="P198" s="1" t="s">
        <v>631</v>
      </c>
      <c r="Q198" s="1" t="n">
        <f aca="false">IFERROR(IF(পঞ্চম!B40="","",পঞ্চম!B40),"")</f>
        <v>35</v>
      </c>
      <c r="R198" s="1" t="str">
        <f aca="false">IFERROR(IF(পঞ্চম!D40="","",পঞ্চম!D40),"")</f>
        <v/>
      </c>
      <c r="S198" s="1" t="str">
        <f aca="false">IF($R198="","",$P198&amp;" - "&amp;$R198&amp;" (Roll "&amp;$Q198&amp;")")</f>
        <v/>
      </c>
    </row>
    <row r="199" customFormat="false" ht="15" hidden="false" customHeight="true" outlineLevel="0" collapsed="false">
      <c r="P199" s="1" t="s">
        <v>631</v>
      </c>
      <c r="Q199" s="1" t="n">
        <f aca="false">IFERROR(IF(পঞ্চম!B41="","",পঞ্চম!B41),"")</f>
        <v>36</v>
      </c>
      <c r="R199" s="1" t="str">
        <f aca="false">IFERROR(IF(পঞ্চম!D41="","",পঞ্চম!D41),"")</f>
        <v/>
      </c>
      <c r="S199" s="1" t="str">
        <f aca="false">IF($R199="","",$P199&amp;" - "&amp;$R199&amp;" (Roll "&amp;$Q199&amp;")")</f>
        <v/>
      </c>
    </row>
    <row r="200" customFormat="false" ht="15" hidden="false" customHeight="true" outlineLevel="0" collapsed="false">
      <c r="P200" s="1" t="s">
        <v>631</v>
      </c>
      <c r="Q200" s="1" t="n">
        <f aca="false">IFERROR(IF(পঞ্চম!B42="","",পঞ্চম!B42),"")</f>
        <v>37</v>
      </c>
      <c r="R200" s="1" t="str">
        <f aca="false">IFERROR(IF(পঞ্চম!D42="","",পঞ্চম!D42),"")</f>
        <v/>
      </c>
      <c r="S200" s="1" t="str">
        <f aca="false">IF($R200="","",$P200&amp;" - "&amp;$R200&amp;" (Roll "&amp;$Q200&amp;")")</f>
        <v/>
      </c>
    </row>
    <row r="201" customFormat="false" ht="15" hidden="false" customHeight="true" outlineLevel="0" collapsed="false">
      <c r="P201" s="1" t="s">
        <v>631</v>
      </c>
      <c r="Q201" s="1" t="n">
        <f aca="false">IFERROR(IF(পঞ্চম!B43="","",পঞ্চম!B43),"")</f>
        <v>38</v>
      </c>
      <c r="R201" s="1" t="str">
        <f aca="false">IFERROR(IF(পঞ্চম!D43="","",পঞ্চম!D43),"")</f>
        <v/>
      </c>
      <c r="S201" s="1" t="str">
        <f aca="false">IF($R201="","",$P201&amp;" - "&amp;$R201&amp;" (Roll "&amp;$Q201&amp;")")</f>
        <v/>
      </c>
    </row>
    <row r="202" customFormat="false" ht="15" hidden="false" customHeight="true" outlineLevel="0" collapsed="false">
      <c r="P202" s="1" t="s">
        <v>631</v>
      </c>
      <c r="Q202" s="1" t="n">
        <f aca="false">IFERROR(IF(পঞ্চম!B44="","",পঞ্চম!B44),"")</f>
        <v>39</v>
      </c>
      <c r="R202" s="1" t="str">
        <f aca="false">IFERROR(IF(পঞ্চম!D44="","",পঞ্চম!D44),"")</f>
        <v/>
      </c>
      <c r="S202" s="1" t="str">
        <f aca="false">IF($R202="","",$P202&amp;" - "&amp;$R202&amp;" (Roll "&amp;$Q202&amp;")")</f>
        <v/>
      </c>
    </row>
    <row r="203" customFormat="false" ht="15" hidden="false" customHeight="true" outlineLevel="0" collapsed="false">
      <c r="P203" s="1" t="s">
        <v>631</v>
      </c>
      <c r="Q203" s="1" t="n">
        <f aca="false">IFERROR(IF(পঞ্চম!B45="","",পঞ্চম!B45),"")</f>
        <v>40</v>
      </c>
      <c r="R203" s="1" t="str">
        <f aca="false">IFERROR(IF(পঞ্চম!D45="","",পঞ্চম!D45),"")</f>
        <v/>
      </c>
      <c r="S203" s="1" t="str">
        <f aca="false">IF($R203="","",$P203&amp;" - "&amp;$R203&amp;" (Roll "&amp;$Q203&amp;")")</f>
        <v/>
      </c>
    </row>
  </sheetData>
  <sheetProtection sheet="true"/>
  <mergeCells count="18">
    <mergeCell ref="A1:H1"/>
    <mergeCell ref="A2:H2"/>
    <mergeCell ref="B4:H4"/>
    <mergeCell ref="B7:D7"/>
    <mergeCell ref="A10:D10"/>
    <mergeCell ref="A21:D21"/>
    <mergeCell ref="B22:D22"/>
    <mergeCell ref="B23:D23"/>
    <mergeCell ref="B24:D24"/>
    <mergeCell ref="B25:D25"/>
    <mergeCell ref="B26:D26"/>
    <mergeCell ref="B27:D27"/>
    <mergeCell ref="B28:D28"/>
    <mergeCell ref="A30:D30"/>
    <mergeCell ref="B31:D31"/>
    <mergeCell ref="B32:D32"/>
    <mergeCell ref="B33:D33"/>
    <mergeCell ref="B34:D34"/>
  </mergeCells>
  <dataValidations count="1">
    <dataValidation allowBlank="true" errorStyle="stop" operator="between" showDropDown="false" showErrorMessage="false" showInputMessage="false" sqref="B4" type="list">
      <formula1>$S$4:$S$203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sheetPr filterMode="false">
    <tabColor rgb="FF31859C"/>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8" min="3" style="1" width="18"/>
    <col collapsed="false" customWidth="true" hidden="false" outlineLevel="0" max="9" min="9" style="1" width="10"/>
    <col collapsed="false" customWidth="true" hidden="false" outlineLevel="0" max="26" min="10" style="1" width="14"/>
  </cols>
  <sheetData>
    <row r="1" customFormat="false" ht="21" hidden="false" customHeight="true" outlineLevel="0" collapsed="false">
      <c r="A1" s="134" t="s">
        <v>688</v>
      </c>
      <c r="B1" s="134"/>
      <c r="C1" s="134"/>
      <c r="D1" s="134"/>
      <c r="E1" s="134"/>
      <c r="F1" s="134"/>
      <c r="G1" s="134"/>
      <c r="H1" s="134"/>
      <c r="I1" s="136"/>
      <c r="J1" s="12"/>
      <c r="K1" s="12"/>
      <c r="L1" s="12"/>
      <c r="M1" s="12"/>
      <c r="N1" s="12"/>
      <c r="O1" s="12"/>
      <c r="P1" s="12"/>
      <c r="Q1" s="12"/>
      <c r="R1" s="12"/>
      <c r="S1" s="12"/>
      <c r="T1" s="12"/>
      <c r="U1" s="12"/>
      <c r="V1" s="12"/>
      <c r="W1" s="12"/>
      <c r="X1" s="12"/>
      <c r="Y1" s="12"/>
      <c r="Z1" s="12"/>
    </row>
    <row r="2" customFormat="false" ht="21" hidden="false" customHeight="true" outlineLevel="0" collapsed="false">
      <c r="A2" s="214" t="s">
        <v>689</v>
      </c>
      <c r="B2" s="214"/>
      <c r="C2" s="214"/>
      <c r="D2" s="214"/>
      <c r="E2" s="214"/>
      <c r="F2" s="214"/>
      <c r="G2" s="214"/>
      <c r="H2" s="214"/>
      <c r="I2" s="215"/>
      <c r="J2" s="12"/>
      <c r="K2" s="12"/>
      <c r="L2" s="12"/>
      <c r="M2" s="12"/>
      <c r="N2" s="12"/>
      <c r="O2" s="12"/>
      <c r="P2" s="12"/>
      <c r="Q2" s="12"/>
      <c r="R2" s="12"/>
      <c r="S2" s="12"/>
      <c r="T2" s="12"/>
      <c r="U2" s="12"/>
      <c r="V2" s="12"/>
      <c r="W2" s="12"/>
      <c r="X2" s="12"/>
      <c r="Y2" s="12"/>
      <c r="Z2" s="12"/>
    </row>
    <row r="3" customFormat="false" ht="21" hidden="false" customHeight="true" outlineLevel="0" collapsed="false">
      <c r="A3" s="216"/>
      <c r="B3" s="216"/>
      <c r="C3" s="216"/>
      <c r="D3" s="217"/>
      <c r="E3" s="217"/>
      <c r="F3" s="217"/>
      <c r="G3" s="218"/>
      <c r="H3" s="218"/>
      <c r="I3" s="215"/>
      <c r="J3" s="12"/>
      <c r="K3" s="12"/>
      <c r="L3" s="12"/>
      <c r="M3" s="12"/>
      <c r="N3" s="12"/>
      <c r="O3" s="12"/>
      <c r="P3" s="12"/>
      <c r="Q3" s="12"/>
      <c r="R3" s="12"/>
      <c r="S3" s="12"/>
      <c r="T3" s="12"/>
      <c r="U3" s="12"/>
      <c r="V3" s="12"/>
      <c r="W3" s="12"/>
      <c r="X3" s="12"/>
      <c r="Y3" s="12"/>
      <c r="Z3" s="12"/>
    </row>
    <row r="4" customFormat="false" ht="21" hidden="false" customHeight="true" outlineLevel="0" collapsed="false">
      <c r="A4" s="138" t="s">
        <v>519</v>
      </c>
      <c r="B4" s="138" t="s">
        <v>690</v>
      </c>
      <c r="C4" s="138" t="s">
        <v>521</v>
      </c>
      <c r="D4" s="219"/>
      <c r="E4" s="219"/>
      <c r="F4" s="219"/>
      <c r="G4" s="142"/>
      <c r="H4" s="142"/>
      <c r="I4" s="12"/>
      <c r="J4" s="12"/>
      <c r="K4" s="12"/>
      <c r="L4" s="12"/>
      <c r="M4" s="12"/>
      <c r="N4" s="12"/>
      <c r="O4" s="12"/>
      <c r="P4" s="12"/>
      <c r="Q4" s="12"/>
      <c r="R4" s="12"/>
      <c r="S4" s="12"/>
      <c r="T4" s="12"/>
      <c r="U4" s="12"/>
      <c r="V4" s="12"/>
      <c r="W4" s="12"/>
      <c r="X4" s="12"/>
      <c r="Y4" s="12"/>
      <c r="Z4" s="12"/>
    </row>
    <row r="5" customFormat="false" ht="21" hidden="false" customHeight="true" outlineLevel="0" collapsed="false">
      <c r="A5" s="138" t="s">
        <v>691</v>
      </c>
      <c r="B5" s="138" t="s">
        <v>692</v>
      </c>
      <c r="C5" s="220" t="s">
        <v>693</v>
      </c>
      <c r="D5" s="219"/>
      <c r="E5" s="219"/>
      <c r="F5" s="219"/>
      <c r="G5" s="142"/>
      <c r="H5" s="142"/>
      <c r="I5" s="12"/>
      <c r="J5" s="12"/>
      <c r="K5" s="12"/>
      <c r="L5" s="12"/>
      <c r="M5" s="12"/>
      <c r="N5" s="12"/>
      <c r="O5" s="12"/>
      <c r="P5" s="12"/>
      <c r="Q5" s="12"/>
      <c r="R5" s="12"/>
      <c r="S5" s="12"/>
      <c r="T5" s="12"/>
      <c r="U5" s="12"/>
      <c r="V5" s="12"/>
      <c r="W5" s="12"/>
      <c r="X5" s="12"/>
      <c r="Y5" s="12"/>
      <c r="Z5" s="12"/>
    </row>
    <row r="6" customFormat="false" ht="21" hidden="false" customHeight="true" outlineLevel="0" collapsed="false">
      <c r="A6" s="138" t="s">
        <v>694</v>
      </c>
      <c r="B6" s="138" t="s">
        <v>695</v>
      </c>
      <c r="C6" s="220" t="s">
        <v>696</v>
      </c>
      <c r="D6" s="219"/>
      <c r="E6" s="219"/>
      <c r="F6" s="219"/>
      <c r="G6" s="142"/>
      <c r="H6" s="142"/>
      <c r="I6" s="12"/>
      <c r="J6" s="12"/>
      <c r="K6" s="12"/>
      <c r="L6" s="12"/>
      <c r="M6" s="12"/>
      <c r="N6" s="12"/>
      <c r="O6" s="12"/>
      <c r="P6" s="12"/>
      <c r="Q6" s="12"/>
      <c r="R6" s="12"/>
      <c r="S6" s="12"/>
      <c r="T6" s="12"/>
      <c r="U6" s="12"/>
      <c r="V6" s="12"/>
      <c r="W6" s="12"/>
      <c r="X6" s="12"/>
      <c r="Y6" s="12"/>
      <c r="Z6" s="12"/>
    </row>
    <row r="7" customFormat="false" ht="21" hidden="false" customHeight="true" outlineLevel="0" collapsed="false">
      <c r="A7" s="138" t="s">
        <v>697</v>
      </c>
      <c r="B7" s="138" t="s">
        <v>698</v>
      </c>
      <c r="C7" s="220" t="s">
        <v>699</v>
      </c>
      <c r="D7" s="219"/>
      <c r="E7" s="219"/>
      <c r="F7" s="219"/>
      <c r="G7" s="142"/>
      <c r="H7" s="142"/>
      <c r="I7" s="12"/>
      <c r="J7" s="12"/>
      <c r="K7" s="12"/>
      <c r="L7" s="12"/>
      <c r="M7" s="12"/>
      <c r="N7" s="12"/>
      <c r="O7" s="12"/>
      <c r="P7" s="12"/>
      <c r="Q7" s="12"/>
      <c r="R7" s="12"/>
      <c r="S7" s="12"/>
      <c r="T7" s="12"/>
      <c r="U7" s="12"/>
      <c r="V7" s="12"/>
      <c r="W7" s="12"/>
      <c r="X7" s="12"/>
      <c r="Y7" s="12"/>
      <c r="Z7" s="12"/>
    </row>
    <row r="8" customFormat="false" ht="21" hidden="false" customHeight="true" outlineLevel="0" collapsed="false">
      <c r="A8" s="138" t="s">
        <v>700</v>
      </c>
      <c r="B8" s="138" t="s">
        <v>701</v>
      </c>
      <c r="C8" s="220" t="s">
        <v>702</v>
      </c>
      <c r="D8" s="219"/>
      <c r="E8" s="219"/>
      <c r="F8" s="219"/>
      <c r="G8" s="142"/>
      <c r="H8" s="142"/>
      <c r="I8" s="12"/>
      <c r="J8" s="12"/>
      <c r="K8" s="12"/>
      <c r="L8" s="12"/>
      <c r="M8" s="12"/>
      <c r="N8" s="12"/>
      <c r="O8" s="12"/>
      <c r="P8" s="12"/>
      <c r="Q8" s="12"/>
      <c r="R8" s="12"/>
      <c r="S8" s="12"/>
      <c r="T8" s="12"/>
      <c r="U8" s="12"/>
      <c r="V8" s="12"/>
      <c r="W8" s="12"/>
      <c r="X8" s="12"/>
      <c r="Y8" s="12"/>
      <c r="Z8" s="12"/>
    </row>
    <row r="9" customFormat="false" ht="21" hidden="false" customHeight="true" outlineLevel="0" collapsed="false">
      <c r="A9" s="138" t="s">
        <v>703</v>
      </c>
      <c r="B9" s="138" t="s">
        <v>220</v>
      </c>
      <c r="C9" s="138" t="s">
        <v>704</v>
      </c>
      <c r="D9" s="219"/>
      <c r="E9" s="219"/>
      <c r="F9" s="219"/>
      <c r="G9" s="142"/>
      <c r="H9" s="142"/>
      <c r="I9" s="12"/>
      <c r="J9" s="12"/>
      <c r="K9" s="12"/>
      <c r="L9" s="12"/>
      <c r="M9" s="12"/>
      <c r="N9" s="12"/>
      <c r="O9" s="12"/>
      <c r="P9" s="12"/>
      <c r="Q9" s="12"/>
      <c r="R9" s="12"/>
      <c r="S9" s="12"/>
      <c r="T9" s="12"/>
      <c r="U9" s="12"/>
      <c r="V9" s="12"/>
      <c r="W9" s="12"/>
      <c r="X9" s="12"/>
      <c r="Y9" s="12"/>
      <c r="Z9" s="12"/>
    </row>
    <row r="10" customFormat="false" ht="21" hidden="false" customHeight="true" outlineLevel="0" collapsed="false">
      <c r="A10" s="138" t="s">
        <v>705</v>
      </c>
      <c r="B10" s="138" t="s">
        <v>706</v>
      </c>
      <c r="C10" s="138" t="s">
        <v>707</v>
      </c>
      <c r="D10" s="219"/>
      <c r="E10" s="219"/>
      <c r="F10" s="219"/>
      <c r="G10" s="142"/>
      <c r="H10" s="142"/>
      <c r="I10" s="12"/>
      <c r="J10" s="12"/>
      <c r="K10" s="12"/>
      <c r="L10" s="12"/>
      <c r="M10" s="12"/>
      <c r="N10" s="12"/>
      <c r="O10" s="12"/>
      <c r="P10" s="12"/>
      <c r="Q10" s="12"/>
      <c r="R10" s="12"/>
      <c r="S10" s="12"/>
      <c r="T10" s="12"/>
      <c r="U10" s="12"/>
      <c r="V10" s="12"/>
      <c r="W10" s="12"/>
      <c r="X10" s="12"/>
      <c r="Y10" s="12"/>
      <c r="Z10" s="12"/>
    </row>
    <row r="11" customFormat="false" ht="21" hidden="false" customHeight="true" outlineLevel="0" collapsed="false">
      <c r="A11" s="139"/>
      <c r="B11" s="139"/>
      <c r="C11" s="139"/>
      <c r="D11" s="219"/>
      <c r="E11" s="219"/>
      <c r="F11" s="219"/>
      <c r="G11" s="142"/>
      <c r="H11" s="142"/>
      <c r="I11" s="12"/>
      <c r="J11" s="12"/>
      <c r="K11" s="12"/>
      <c r="L11" s="12"/>
      <c r="M11" s="12"/>
      <c r="N11" s="12"/>
      <c r="O11" s="12"/>
      <c r="P11" s="12"/>
      <c r="Q11" s="12"/>
      <c r="R11" s="12"/>
      <c r="S11" s="12"/>
      <c r="T11" s="12"/>
      <c r="U11" s="12"/>
      <c r="V11" s="12"/>
      <c r="W11" s="12"/>
      <c r="X11" s="12"/>
      <c r="Y11" s="12"/>
      <c r="Z11" s="12"/>
    </row>
    <row r="12" customFormat="false" ht="21" hidden="false" customHeight="true" outlineLevel="0" collapsed="false">
      <c r="A12" s="139"/>
      <c r="B12" s="139"/>
      <c r="C12" s="139"/>
      <c r="D12" s="219"/>
      <c r="E12" s="219"/>
      <c r="F12" s="219"/>
      <c r="G12" s="142"/>
      <c r="H12" s="142"/>
      <c r="I12" s="12"/>
      <c r="J12" s="12"/>
      <c r="K12" s="12"/>
      <c r="L12" s="12"/>
      <c r="M12" s="12"/>
      <c r="N12" s="12"/>
      <c r="O12" s="12"/>
      <c r="P12" s="12"/>
      <c r="Q12" s="12"/>
      <c r="R12" s="12"/>
      <c r="S12" s="12"/>
      <c r="T12" s="12"/>
      <c r="U12" s="12"/>
      <c r="V12" s="12"/>
      <c r="W12" s="12"/>
      <c r="X12" s="12"/>
      <c r="Y12" s="12"/>
      <c r="Z12" s="12"/>
    </row>
    <row r="13" customFormat="false" ht="21" hidden="false" customHeight="true" outlineLevel="0" collapsed="false">
      <c r="A13" s="138" t="s">
        <v>708</v>
      </c>
      <c r="B13" s="138"/>
      <c r="C13" s="138"/>
      <c r="D13" s="138"/>
      <c r="E13" s="138"/>
      <c r="F13" s="138"/>
      <c r="G13" s="138"/>
      <c r="H13" s="138"/>
      <c r="I13" s="12"/>
      <c r="J13" s="12"/>
      <c r="K13" s="12"/>
      <c r="L13" s="12"/>
      <c r="M13" s="12"/>
      <c r="N13" s="12"/>
      <c r="O13" s="12"/>
      <c r="P13" s="12"/>
      <c r="Q13" s="12"/>
      <c r="R13" s="12"/>
      <c r="S13" s="12"/>
      <c r="T13" s="12"/>
      <c r="U13" s="12"/>
      <c r="V13" s="12"/>
      <c r="W13" s="12"/>
      <c r="X13" s="12"/>
      <c r="Y13" s="12"/>
      <c r="Z13" s="12"/>
    </row>
    <row r="14" customFormat="false" ht="21" hidden="false" customHeight="true" outlineLevel="0" collapsed="false">
      <c r="A14" s="138" t="s">
        <v>709</v>
      </c>
      <c r="B14" s="138" t="s">
        <v>710</v>
      </c>
      <c r="C14" s="139"/>
      <c r="D14" s="219"/>
      <c r="E14" s="219"/>
      <c r="F14" s="219"/>
      <c r="G14" s="142"/>
      <c r="H14" s="142"/>
      <c r="I14" s="12"/>
      <c r="J14" s="12"/>
      <c r="K14" s="12"/>
      <c r="L14" s="12"/>
      <c r="M14" s="12"/>
      <c r="N14" s="12"/>
      <c r="O14" s="12"/>
      <c r="P14" s="12"/>
      <c r="Q14" s="12"/>
      <c r="R14" s="12"/>
      <c r="S14" s="12"/>
      <c r="T14" s="12"/>
      <c r="U14" s="12"/>
      <c r="V14" s="12"/>
      <c r="W14" s="12"/>
      <c r="X14" s="12"/>
      <c r="Y14" s="12"/>
      <c r="Z14" s="12"/>
    </row>
    <row r="15" customFormat="false" ht="21" hidden="false" customHeight="true" outlineLevel="0" collapsed="false">
      <c r="A15" s="138" t="s">
        <v>711</v>
      </c>
      <c r="B15" s="138" t="s">
        <v>712</v>
      </c>
      <c r="C15" s="139"/>
      <c r="D15" s="219"/>
      <c r="E15" s="219"/>
      <c r="F15" s="219"/>
      <c r="G15" s="142"/>
      <c r="H15" s="142"/>
      <c r="I15" s="12"/>
      <c r="J15" s="12"/>
      <c r="K15" s="12"/>
      <c r="L15" s="12"/>
      <c r="M15" s="12"/>
      <c r="N15" s="12"/>
      <c r="O15" s="12"/>
      <c r="P15" s="12"/>
      <c r="Q15" s="12"/>
      <c r="R15" s="12"/>
      <c r="S15" s="12"/>
      <c r="T15" s="12"/>
      <c r="U15" s="12"/>
      <c r="V15" s="12"/>
      <c r="W15" s="12"/>
      <c r="X15" s="12"/>
      <c r="Y15" s="12"/>
      <c r="Z15" s="12"/>
    </row>
    <row r="16" customFormat="false" ht="21" hidden="false" customHeight="true" outlineLevel="0" collapsed="false">
      <c r="A16" s="138" t="s">
        <v>713</v>
      </c>
      <c r="B16" s="138" t="s">
        <v>714</v>
      </c>
      <c r="C16" s="139"/>
      <c r="D16" s="219"/>
      <c r="E16" s="219"/>
      <c r="F16" s="219"/>
      <c r="G16" s="142"/>
      <c r="H16" s="142"/>
      <c r="I16" s="12"/>
      <c r="J16" s="12"/>
      <c r="K16" s="12"/>
      <c r="L16" s="12"/>
      <c r="M16" s="12"/>
      <c r="N16" s="12"/>
      <c r="O16" s="12"/>
      <c r="P16" s="12"/>
      <c r="Q16" s="12"/>
      <c r="R16" s="12"/>
      <c r="S16" s="12"/>
      <c r="T16" s="12"/>
      <c r="U16" s="12"/>
      <c r="V16" s="12"/>
      <c r="W16" s="12"/>
      <c r="X16" s="12"/>
      <c r="Y16" s="12"/>
      <c r="Z16" s="12"/>
    </row>
    <row r="17" customFormat="false" ht="21" hidden="false" customHeight="true" outlineLevel="0" collapsed="false">
      <c r="A17" s="138" t="s">
        <v>715</v>
      </c>
      <c r="B17" s="138" t="s">
        <v>716</v>
      </c>
      <c r="C17" s="139"/>
      <c r="D17" s="219"/>
      <c r="E17" s="219"/>
      <c r="F17" s="219"/>
      <c r="G17" s="142"/>
      <c r="H17" s="142"/>
      <c r="I17" s="12"/>
      <c r="J17" s="12"/>
      <c r="K17" s="12"/>
      <c r="L17" s="12"/>
      <c r="M17" s="12"/>
      <c r="N17" s="12"/>
      <c r="O17" s="12"/>
      <c r="P17" s="12"/>
      <c r="Q17" s="12"/>
      <c r="R17" s="12"/>
      <c r="S17" s="12"/>
      <c r="T17" s="12"/>
      <c r="U17" s="12"/>
      <c r="V17" s="12"/>
      <c r="W17" s="12"/>
      <c r="X17" s="12"/>
      <c r="Y17" s="12"/>
      <c r="Z17" s="12"/>
    </row>
    <row r="18" customFormat="false" ht="21" hidden="false" customHeight="true" outlineLevel="0" collapsed="false">
      <c r="A18" s="138" t="s">
        <v>717</v>
      </c>
      <c r="B18" s="138" t="s">
        <v>718</v>
      </c>
      <c r="C18" s="139"/>
      <c r="D18" s="219"/>
      <c r="E18" s="219"/>
      <c r="F18" s="219"/>
      <c r="G18" s="142"/>
      <c r="H18" s="142"/>
      <c r="I18" s="12"/>
      <c r="J18" s="12"/>
      <c r="K18" s="12"/>
      <c r="L18" s="12"/>
      <c r="M18" s="12"/>
      <c r="N18" s="12"/>
      <c r="O18" s="12"/>
      <c r="P18" s="12"/>
      <c r="Q18" s="12"/>
      <c r="R18" s="12"/>
      <c r="S18" s="12"/>
      <c r="T18" s="12"/>
      <c r="U18" s="12"/>
      <c r="V18" s="12"/>
      <c r="W18" s="12"/>
      <c r="X18" s="12"/>
      <c r="Y18" s="12"/>
      <c r="Z18" s="12"/>
    </row>
    <row r="19" customFormat="false" ht="15" hidden="false" customHeight="true" outlineLevel="0" collapsed="false">
      <c r="A19" s="219"/>
      <c r="B19" s="219"/>
      <c r="C19" s="219"/>
      <c r="D19" s="219"/>
      <c r="E19" s="219"/>
      <c r="F19" s="219"/>
      <c r="G19" s="142"/>
      <c r="H19" s="142"/>
      <c r="I19" s="12"/>
      <c r="J19" s="12"/>
      <c r="K19" s="12"/>
      <c r="L19" s="12"/>
      <c r="M19" s="12"/>
      <c r="N19" s="12"/>
      <c r="O19" s="12"/>
      <c r="P19" s="12"/>
      <c r="Q19" s="12"/>
      <c r="R19" s="12"/>
      <c r="S19" s="12"/>
      <c r="T19" s="12"/>
      <c r="U19" s="12"/>
      <c r="V19" s="12"/>
      <c r="W19" s="12"/>
      <c r="X19" s="12"/>
      <c r="Y19" s="12"/>
      <c r="Z19" s="12"/>
    </row>
    <row r="20" customFormat="false" ht="15" hidden="false" customHeight="true" outlineLevel="0" collapsed="false">
      <c r="A20" s="219"/>
      <c r="B20" s="219"/>
      <c r="C20" s="219"/>
      <c r="D20" s="219"/>
      <c r="E20" s="219"/>
      <c r="F20" s="219"/>
      <c r="G20" s="142"/>
      <c r="H20" s="142"/>
      <c r="I20" s="12"/>
      <c r="J20" s="12"/>
      <c r="K20" s="12"/>
      <c r="L20" s="12"/>
      <c r="M20" s="12"/>
      <c r="N20" s="12"/>
      <c r="O20" s="12"/>
      <c r="P20" s="12"/>
      <c r="Q20" s="12"/>
      <c r="R20" s="12"/>
      <c r="S20" s="12"/>
      <c r="T20" s="12"/>
      <c r="U20" s="12"/>
      <c r="V20" s="12"/>
      <c r="W20" s="12"/>
      <c r="X20" s="12"/>
      <c r="Y20" s="12"/>
      <c r="Z20" s="12"/>
    </row>
    <row r="21" customFormat="false" ht="15.75" hidden="false" customHeight="tru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tru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tru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tru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tru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tru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tru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tru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tru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tru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tru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tru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tru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tru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
    <mergeCell ref="A1:H1"/>
    <mergeCell ref="A2:H2"/>
    <mergeCell ref="A13:H13"/>
  </mergeCells>
  <printOptions headings="false" gridLines="false" gridLinesSet="true" horizontalCentered="true" verticalCentered="false"/>
  <pageMargins left="0.25" right="0.25" top="0.35" bottom="0.3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sheetPr filterMode="false">
    <tabColor rgb="FF31859C"/>
    <pageSetUpPr fitToPage="true"/>
  </sheetPr>
  <dimension ref="A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8" activeCellId="0" sqref="B8"/>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22.13"/>
    <col collapsed="false" customWidth="true" hidden="false" outlineLevel="0" max="3" min="3" style="1" width="13"/>
    <col collapsed="false" customWidth="true" hidden="false" outlineLevel="0" max="4" min="4" style="1" width="15"/>
    <col collapsed="false" customWidth="true" hidden="true" outlineLevel="0" max="5" min="5" style="1" width="23.25"/>
    <col collapsed="false" customWidth="true" hidden="false" outlineLevel="0" max="6" min="6" style="1" width="21.5"/>
    <col collapsed="false" customWidth="true" hidden="false" outlineLevel="0" max="7" min="7" style="1" width="20"/>
    <col collapsed="false" customWidth="true" hidden="false" outlineLevel="0" max="8" min="8" style="1" width="12"/>
    <col collapsed="false" customWidth="true" hidden="true" outlineLevel="0" max="9" min="9" style="1" width="12"/>
    <col collapsed="false" customWidth="true" hidden="true" outlineLevel="0" max="10" min="10" style="1" width="16"/>
    <col collapsed="false" customWidth="true" hidden="false" outlineLevel="0" max="11" min="11" style="1" width="10"/>
    <col collapsed="false" customWidth="true" hidden="false" outlineLevel="0" max="12" min="12" style="1" width="16"/>
    <col collapsed="false" customWidth="true" hidden="false" outlineLevel="0" max="26" min="13" style="1" width="14"/>
  </cols>
  <sheetData>
    <row r="1" customFormat="false" ht="19.5" hidden="false" customHeight="true" outlineLevel="0" collapsed="false">
      <c r="A1" s="221" t="s">
        <v>719</v>
      </c>
      <c r="B1" s="221"/>
      <c r="C1" s="221"/>
      <c r="D1" s="221"/>
      <c r="E1" s="221"/>
      <c r="F1" s="221"/>
      <c r="G1" s="221"/>
      <c r="H1" s="221"/>
      <c r="I1" s="221"/>
      <c r="J1" s="221"/>
      <c r="K1" s="222"/>
      <c r="L1" s="222"/>
      <c r="M1" s="223"/>
    </row>
    <row r="2" customFormat="false" ht="19.5" hidden="false" customHeight="true" outlineLevel="0" collapsed="false">
      <c r="A2" s="224" t="s">
        <v>720</v>
      </c>
      <c r="B2" s="224"/>
      <c r="C2" s="224"/>
      <c r="D2" s="224"/>
      <c r="E2" s="224"/>
      <c r="F2" s="224"/>
      <c r="G2" s="224"/>
      <c r="H2" s="224"/>
      <c r="I2" s="224"/>
      <c r="J2" s="224"/>
      <c r="K2" s="225"/>
      <c r="L2" s="225"/>
      <c r="M2" s="226"/>
    </row>
    <row r="3" customFormat="false" ht="19.5" hidden="false" customHeight="true" outlineLevel="0" collapsed="false">
      <c r="A3" s="227"/>
      <c r="B3" s="227"/>
      <c r="C3" s="227"/>
      <c r="D3" s="227"/>
      <c r="E3" s="227"/>
      <c r="F3" s="227"/>
      <c r="G3" s="227"/>
      <c r="H3" s="227"/>
      <c r="I3" s="227"/>
      <c r="J3" s="227"/>
      <c r="K3" s="227"/>
      <c r="L3" s="227"/>
      <c r="M3" s="226"/>
    </row>
    <row r="4" customFormat="false" ht="19.5" hidden="false" customHeight="true" outlineLevel="0" collapsed="false">
      <c r="A4" s="228" t="s">
        <v>721</v>
      </c>
      <c r="B4" s="228"/>
      <c r="C4" s="228"/>
      <c r="D4" s="228"/>
      <c r="E4" s="228"/>
      <c r="F4" s="229"/>
      <c r="G4" s="229"/>
      <c r="H4" s="229"/>
      <c r="I4" s="229"/>
      <c r="J4" s="229"/>
      <c r="K4" s="229"/>
      <c r="L4" s="230"/>
      <c r="M4" s="226"/>
    </row>
    <row r="5" customFormat="false" ht="19.5" hidden="false" customHeight="true" outlineLevel="0" collapsed="false">
      <c r="A5" s="231" t="s">
        <v>722</v>
      </c>
      <c r="B5" s="232" t="s">
        <v>723</v>
      </c>
      <c r="C5" s="227"/>
      <c r="D5" s="227"/>
      <c r="E5" s="227"/>
      <c r="F5" s="227"/>
      <c r="G5" s="227"/>
      <c r="H5" s="227"/>
      <c r="I5" s="227"/>
      <c r="J5" s="227"/>
      <c r="K5" s="227"/>
      <c r="L5" s="227"/>
      <c r="M5" s="226"/>
    </row>
    <row r="6" customFormat="false" ht="19.5" hidden="false" customHeight="true" outlineLevel="0" collapsed="false">
      <c r="A6" s="231" t="s">
        <v>724</v>
      </c>
      <c r="B6" s="232" t="s">
        <v>725</v>
      </c>
      <c r="C6" s="227"/>
      <c r="D6" s="227"/>
      <c r="E6" s="227"/>
      <c r="F6" s="227"/>
      <c r="G6" s="227"/>
      <c r="H6" s="227"/>
      <c r="I6" s="227"/>
      <c r="J6" s="227"/>
      <c r="K6" s="227"/>
      <c r="L6" s="227"/>
      <c r="M6" s="226"/>
    </row>
    <row r="7" customFormat="false" ht="19.5" hidden="false" customHeight="true" outlineLevel="0" collapsed="false">
      <c r="A7" s="231" t="s">
        <v>726</v>
      </c>
      <c r="B7" s="232" t="s">
        <v>727</v>
      </c>
      <c r="C7" s="227"/>
      <c r="D7" s="227"/>
      <c r="E7" s="227"/>
      <c r="F7" s="227"/>
      <c r="G7" s="227"/>
      <c r="H7" s="227"/>
      <c r="I7" s="227"/>
      <c r="J7" s="227"/>
      <c r="K7" s="227"/>
      <c r="L7" s="227"/>
      <c r="M7" s="226"/>
    </row>
    <row r="8" customFormat="false" ht="29.25" hidden="false" customHeight="true" outlineLevel="0" collapsed="false">
      <c r="A8" s="231" t="s">
        <v>728</v>
      </c>
      <c r="B8" s="233" t="s">
        <v>729</v>
      </c>
      <c r="C8" s="227"/>
      <c r="D8" s="227"/>
      <c r="E8" s="227"/>
      <c r="F8" s="227"/>
      <c r="G8" s="227"/>
      <c r="H8" s="227"/>
      <c r="I8" s="227"/>
      <c r="J8" s="227"/>
      <c r="K8" s="227"/>
      <c r="L8" s="227"/>
      <c r="M8" s="226"/>
    </row>
    <row r="9" customFormat="false" ht="24.75" hidden="false" customHeight="true" outlineLevel="0" collapsed="false">
      <c r="A9" s="231" t="s">
        <v>730</v>
      </c>
      <c r="B9" s="234" t="s">
        <v>731</v>
      </c>
      <c r="C9" s="227"/>
      <c r="D9" s="227"/>
      <c r="E9" s="227"/>
      <c r="F9" s="227"/>
      <c r="G9" s="227"/>
      <c r="H9" s="227"/>
      <c r="I9" s="227"/>
      <c r="J9" s="227"/>
      <c r="K9" s="227"/>
      <c r="L9" s="227"/>
      <c r="M9" s="226"/>
    </row>
    <row r="10" customFormat="false" ht="27.75" hidden="false" customHeight="true" outlineLevel="0" collapsed="false">
      <c r="A10" s="231" t="s">
        <v>732</v>
      </c>
      <c r="B10" s="234" t="s">
        <v>733</v>
      </c>
      <c r="C10" s="227"/>
      <c r="D10" s="227"/>
      <c r="E10" s="227"/>
      <c r="F10" s="227"/>
      <c r="G10" s="227"/>
      <c r="H10" s="227"/>
      <c r="I10" s="227"/>
      <c r="J10" s="227"/>
      <c r="K10" s="227"/>
      <c r="L10" s="227"/>
      <c r="M10" s="226"/>
    </row>
    <row r="11" customFormat="false" ht="45.75" hidden="false" customHeight="true" outlineLevel="0" collapsed="false">
      <c r="A11" s="231" t="s">
        <v>734</v>
      </c>
      <c r="B11" s="234" t="s">
        <v>735</v>
      </c>
      <c r="C11" s="227"/>
      <c r="D11" s="227"/>
      <c r="E11" s="227"/>
      <c r="F11" s="227"/>
      <c r="G11" s="227"/>
      <c r="H11" s="227"/>
      <c r="I11" s="227"/>
      <c r="J11" s="227"/>
      <c r="K11" s="227"/>
      <c r="L11" s="227"/>
      <c r="M11" s="226"/>
    </row>
    <row r="12" customFormat="false" ht="27.75" hidden="false" customHeight="true" outlineLevel="0" collapsed="false">
      <c r="A12" s="235" t="s">
        <v>736</v>
      </c>
      <c r="B12" s="236" t="n">
        <v>46362</v>
      </c>
      <c r="C12" s="227"/>
      <c r="D12" s="227"/>
      <c r="E12" s="227"/>
      <c r="F12" s="227"/>
      <c r="G12" s="227"/>
      <c r="H12" s="227"/>
      <c r="I12" s="227"/>
      <c r="J12" s="227"/>
      <c r="K12" s="227"/>
      <c r="L12" s="227"/>
      <c r="M12" s="226"/>
    </row>
    <row r="13" customFormat="false" ht="19.5" hidden="false" customHeight="true" outlineLevel="0" collapsed="false">
      <c r="A13" s="237" t="s">
        <v>737</v>
      </c>
      <c r="B13" s="238"/>
      <c r="C13" s="227"/>
      <c r="D13" s="227"/>
      <c r="E13" s="227"/>
      <c r="F13" s="227"/>
      <c r="G13" s="227"/>
      <c r="H13" s="227"/>
      <c r="I13" s="227"/>
      <c r="J13" s="227"/>
      <c r="K13" s="227"/>
      <c r="L13" s="227"/>
      <c r="M13" s="226"/>
    </row>
    <row r="14" customFormat="false" ht="19.5" hidden="false" customHeight="true" outlineLevel="0" collapsed="false">
      <c r="A14" s="228" t="s">
        <v>738</v>
      </c>
      <c r="B14" s="228"/>
      <c r="C14" s="228"/>
      <c r="D14" s="228"/>
      <c r="E14" s="228"/>
      <c r="F14" s="228"/>
      <c r="G14" s="228"/>
      <c r="H14" s="239"/>
      <c r="I14" s="239"/>
      <c r="J14" s="239"/>
      <c r="K14" s="239"/>
      <c r="L14" s="240"/>
      <c r="M14" s="226"/>
    </row>
    <row r="15" customFormat="false" ht="19.5" hidden="false" customHeight="true" outlineLevel="0" collapsed="false">
      <c r="A15" s="241" t="s">
        <v>739</v>
      </c>
      <c r="B15" s="241" t="s">
        <v>25</v>
      </c>
      <c r="C15" s="241" t="s">
        <v>24</v>
      </c>
      <c r="D15" s="241" t="s">
        <v>26</v>
      </c>
      <c r="E15" s="241" t="s">
        <v>740</v>
      </c>
      <c r="F15" s="241" t="s">
        <v>741</v>
      </c>
      <c r="G15" s="241" t="s">
        <v>742</v>
      </c>
      <c r="H15" s="242"/>
      <c r="I15" s="242"/>
      <c r="J15" s="242"/>
      <c r="K15" s="242"/>
      <c r="L15" s="242"/>
      <c r="M15" s="226"/>
    </row>
    <row r="16" customFormat="false" ht="28.5" hidden="false" customHeight="true" outlineLevel="0" collapsed="false">
      <c r="A16" s="243" t="n">
        <v>0</v>
      </c>
      <c r="B16" s="244" t="s">
        <v>63</v>
      </c>
      <c r="C16" s="245" t="n">
        <v>0</v>
      </c>
      <c r="D16" s="244" t="s">
        <v>743</v>
      </c>
      <c r="E16" s="246" t="s">
        <v>744</v>
      </c>
      <c r="F16" s="244" t="s">
        <v>745</v>
      </c>
      <c r="G16" s="247" t="s">
        <v>746</v>
      </c>
      <c r="H16" s="227"/>
      <c r="I16" s="227"/>
      <c r="J16" s="227"/>
      <c r="K16" s="227"/>
      <c r="L16" s="227"/>
      <c r="M16" s="226"/>
    </row>
    <row r="17" customFormat="false" ht="25.5" hidden="false" customHeight="true" outlineLevel="0" collapsed="false">
      <c r="A17" s="243" t="n">
        <v>33</v>
      </c>
      <c r="B17" s="244" t="s">
        <v>62</v>
      </c>
      <c r="C17" s="245" t="n">
        <v>1</v>
      </c>
      <c r="D17" s="244" t="s">
        <v>350</v>
      </c>
      <c r="E17" s="246" t="s">
        <v>747</v>
      </c>
      <c r="F17" s="244" t="s">
        <v>748</v>
      </c>
      <c r="G17" s="244" t="s">
        <v>746</v>
      </c>
      <c r="H17" s="227"/>
      <c r="I17" s="227"/>
      <c r="J17" s="227"/>
      <c r="K17" s="227"/>
      <c r="L17" s="227"/>
      <c r="M17" s="226"/>
    </row>
    <row r="18" customFormat="false" ht="19.5" hidden="false" customHeight="true" outlineLevel="0" collapsed="false">
      <c r="A18" s="243" t="n">
        <v>40</v>
      </c>
      <c r="B18" s="244" t="s">
        <v>61</v>
      </c>
      <c r="C18" s="245" t="n">
        <v>2</v>
      </c>
      <c r="D18" s="244" t="s">
        <v>350</v>
      </c>
      <c r="E18" s="246" t="s">
        <v>749</v>
      </c>
      <c r="F18" s="244" t="s">
        <v>750</v>
      </c>
      <c r="G18" s="244" t="s">
        <v>746</v>
      </c>
      <c r="H18" s="227"/>
      <c r="I18" s="227"/>
      <c r="J18" s="227"/>
      <c r="K18" s="227"/>
      <c r="L18" s="227"/>
      <c r="M18" s="226"/>
    </row>
    <row r="19" customFormat="false" ht="19.5" hidden="false" customHeight="true" outlineLevel="0" collapsed="false">
      <c r="A19" s="243" t="n">
        <v>50</v>
      </c>
      <c r="B19" s="244" t="s">
        <v>60</v>
      </c>
      <c r="C19" s="245" t="n">
        <v>3</v>
      </c>
      <c r="D19" s="244" t="s">
        <v>350</v>
      </c>
      <c r="E19" s="246" t="s">
        <v>751</v>
      </c>
      <c r="F19" s="244" t="s">
        <v>752</v>
      </c>
      <c r="G19" s="244" t="s">
        <v>746</v>
      </c>
      <c r="H19" s="227"/>
      <c r="I19" s="227"/>
      <c r="J19" s="227"/>
      <c r="K19" s="227"/>
      <c r="L19" s="227"/>
      <c r="M19" s="226"/>
    </row>
    <row r="20" customFormat="false" ht="19.5" hidden="false" customHeight="true" outlineLevel="0" collapsed="false">
      <c r="A20" s="243" t="n">
        <v>60</v>
      </c>
      <c r="B20" s="244" t="s">
        <v>59</v>
      </c>
      <c r="C20" s="245" t="n">
        <v>3.5</v>
      </c>
      <c r="D20" s="244" t="s">
        <v>350</v>
      </c>
      <c r="E20" s="246" t="s">
        <v>753</v>
      </c>
      <c r="F20" s="244" t="s">
        <v>754</v>
      </c>
      <c r="G20" s="244" t="s">
        <v>746</v>
      </c>
      <c r="H20" s="227"/>
      <c r="I20" s="227"/>
      <c r="J20" s="227"/>
      <c r="K20" s="227"/>
      <c r="L20" s="227"/>
      <c r="M20" s="226"/>
    </row>
    <row r="21" customFormat="false" ht="19.5" hidden="false" customHeight="true" outlineLevel="0" collapsed="false">
      <c r="A21" s="243" t="n">
        <v>70</v>
      </c>
      <c r="B21" s="244" t="s">
        <v>58</v>
      </c>
      <c r="C21" s="245" t="n">
        <v>4</v>
      </c>
      <c r="D21" s="244" t="s">
        <v>350</v>
      </c>
      <c r="E21" s="246" t="s">
        <v>755</v>
      </c>
      <c r="F21" s="244" t="s">
        <v>756</v>
      </c>
      <c r="G21" s="244" t="s">
        <v>746</v>
      </c>
      <c r="H21" s="227"/>
      <c r="I21" s="227"/>
      <c r="J21" s="227"/>
      <c r="K21" s="227"/>
      <c r="L21" s="227"/>
      <c r="M21" s="226"/>
    </row>
    <row r="22" customFormat="false" ht="19.5" hidden="false" customHeight="true" outlineLevel="0" collapsed="false">
      <c r="A22" s="243" t="n">
        <v>80</v>
      </c>
      <c r="B22" s="244" t="s">
        <v>57</v>
      </c>
      <c r="C22" s="245" t="n">
        <v>5</v>
      </c>
      <c r="D22" s="244" t="s">
        <v>350</v>
      </c>
      <c r="E22" s="246" t="s">
        <v>757</v>
      </c>
      <c r="F22" s="244" t="s">
        <v>758</v>
      </c>
      <c r="G22" s="244" t="s">
        <v>746</v>
      </c>
      <c r="H22" s="227"/>
      <c r="I22" s="227"/>
      <c r="J22" s="227"/>
      <c r="K22" s="227"/>
      <c r="L22" s="227"/>
      <c r="M22" s="226"/>
    </row>
    <row r="23" customFormat="false" ht="19.5" hidden="false" customHeight="true" outlineLevel="0" collapsed="false">
      <c r="A23" s="227"/>
      <c r="B23" s="227"/>
      <c r="C23" s="227"/>
      <c r="D23" s="227"/>
      <c r="E23" s="227"/>
      <c r="F23" s="227"/>
      <c r="G23" s="227"/>
      <c r="H23" s="227"/>
      <c r="I23" s="227"/>
      <c r="J23" s="227"/>
      <c r="K23" s="227"/>
      <c r="L23" s="227"/>
      <c r="M23" s="226"/>
    </row>
    <row r="24" customFormat="false" ht="54" hidden="false" customHeight="true" outlineLevel="0" collapsed="false">
      <c r="A24" s="248" t="s">
        <v>759</v>
      </c>
      <c r="B24" s="227"/>
      <c r="C24" s="227"/>
      <c r="D24" s="227"/>
      <c r="E24" s="227"/>
      <c r="F24" s="227"/>
      <c r="G24" s="227"/>
      <c r="H24" s="227"/>
      <c r="I24" s="227"/>
      <c r="J24" s="227"/>
      <c r="K24" s="227"/>
      <c r="L24" s="227"/>
      <c r="M24" s="226"/>
    </row>
    <row r="25" customFormat="false" ht="19.5" hidden="false" customHeight="true" outlineLevel="0" collapsed="false">
      <c r="A25" s="228" t="s">
        <v>760</v>
      </c>
      <c r="B25" s="228"/>
      <c r="C25" s="228"/>
      <c r="D25" s="228"/>
      <c r="E25" s="228"/>
      <c r="F25" s="228"/>
      <c r="G25" s="228"/>
      <c r="H25" s="228"/>
      <c r="I25" s="228"/>
      <c r="J25" s="228"/>
      <c r="K25" s="228"/>
      <c r="L25" s="228"/>
      <c r="M25" s="226"/>
    </row>
    <row r="26" customFormat="false" ht="19.5" hidden="false" customHeight="true" outlineLevel="0" collapsed="false">
      <c r="A26" s="241" t="s">
        <v>580</v>
      </c>
      <c r="B26" s="249" t="s">
        <v>761</v>
      </c>
      <c r="C26" s="241" t="s">
        <v>762</v>
      </c>
      <c r="D26" s="249" t="s">
        <v>763</v>
      </c>
      <c r="E26" s="249"/>
      <c r="F26" s="249" t="s">
        <v>764</v>
      </c>
      <c r="G26" s="249" t="s">
        <v>765</v>
      </c>
      <c r="H26" s="249" t="s">
        <v>766</v>
      </c>
      <c r="I26" s="241" t="s">
        <v>767</v>
      </c>
      <c r="J26" s="241" t="s">
        <v>768</v>
      </c>
      <c r="K26" s="241" t="s">
        <v>620</v>
      </c>
      <c r="L26" s="241" t="s">
        <v>769</v>
      </c>
      <c r="M26" s="226"/>
    </row>
    <row r="27" customFormat="false" ht="19.5" hidden="false" customHeight="true" outlineLevel="0" collapsed="false">
      <c r="A27" s="246" t="s">
        <v>627</v>
      </c>
      <c r="B27" s="244" t="n">
        <v>50</v>
      </c>
      <c r="C27" s="244" t="n">
        <v>50</v>
      </c>
      <c r="D27" s="244" t="n">
        <v>50</v>
      </c>
      <c r="E27" s="244"/>
      <c r="F27" s="250"/>
      <c r="G27" s="250"/>
      <c r="H27" s="250"/>
      <c r="I27" s="250"/>
      <c r="J27" s="250"/>
      <c r="K27" s="251" t="n">
        <v>33</v>
      </c>
      <c r="L27" s="244" t="s">
        <v>770</v>
      </c>
      <c r="M27" s="226"/>
    </row>
    <row r="28" customFormat="false" ht="19.5" hidden="false" customHeight="true" outlineLevel="0" collapsed="false">
      <c r="A28" s="246" t="s">
        <v>628</v>
      </c>
      <c r="B28" s="244" t="n">
        <v>50</v>
      </c>
      <c r="C28" s="244" t="n">
        <v>50</v>
      </c>
      <c r="D28" s="244" t="n">
        <v>50</v>
      </c>
      <c r="E28" s="244"/>
      <c r="F28" s="250"/>
      <c r="G28" s="250"/>
      <c r="H28" s="250"/>
      <c r="I28" s="250"/>
      <c r="J28" s="250"/>
      <c r="K28" s="243" t="n">
        <v>33</v>
      </c>
      <c r="L28" s="244" t="s">
        <v>770</v>
      </c>
      <c r="M28" s="226"/>
    </row>
    <row r="29" customFormat="false" ht="19.5" hidden="false" customHeight="true" outlineLevel="0" collapsed="false">
      <c r="A29" s="246" t="s">
        <v>629</v>
      </c>
      <c r="B29" s="244" t="n">
        <v>70</v>
      </c>
      <c r="C29" s="244" t="n">
        <v>70</v>
      </c>
      <c r="D29" s="244" t="n">
        <v>70</v>
      </c>
      <c r="E29" s="250"/>
      <c r="F29" s="244" t="n">
        <v>70</v>
      </c>
      <c r="G29" s="244" t="n">
        <v>70</v>
      </c>
      <c r="H29" s="244" t="n">
        <v>70</v>
      </c>
      <c r="I29" s="250"/>
      <c r="J29" s="250"/>
      <c r="K29" s="243" t="n">
        <v>33</v>
      </c>
      <c r="L29" s="244" t="s">
        <v>770</v>
      </c>
      <c r="M29" s="226"/>
    </row>
    <row r="30" customFormat="false" ht="19.5" hidden="false" customHeight="true" outlineLevel="0" collapsed="false">
      <c r="A30" s="246" t="s">
        <v>630</v>
      </c>
      <c r="B30" s="244" t="n">
        <v>70</v>
      </c>
      <c r="C30" s="244" t="n">
        <v>70</v>
      </c>
      <c r="D30" s="244" t="n">
        <v>70</v>
      </c>
      <c r="E30" s="250"/>
      <c r="F30" s="244" t="n">
        <v>70</v>
      </c>
      <c r="G30" s="244" t="n">
        <v>70</v>
      </c>
      <c r="H30" s="244" t="n">
        <v>70</v>
      </c>
      <c r="I30" s="250"/>
      <c r="J30" s="250"/>
      <c r="K30" s="243" t="n">
        <v>33</v>
      </c>
      <c r="L30" s="244" t="s">
        <v>770</v>
      </c>
      <c r="M30" s="226"/>
    </row>
    <row r="31" customFormat="false" ht="19.5" hidden="false" customHeight="true" outlineLevel="0" collapsed="false">
      <c r="A31" s="246" t="s">
        <v>631</v>
      </c>
      <c r="B31" s="244" t="n">
        <v>70</v>
      </c>
      <c r="C31" s="244" t="n">
        <v>70</v>
      </c>
      <c r="D31" s="244" t="n">
        <v>70</v>
      </c>
      <c r="E31" s="250"/>
      <c r="F31" s="244" t="n">
        <v>70</v>
      </c>
      <c r="G31" s="244" t="n">
        <v>70</v>
      </c>
      <c r="H31" s="244" t="n">
        <v>70</v>
      </c>
      <c r="I31" s="250"/>
      <c r="J31" s="250"/>
      <c r="K31" s="243" t="n">
        <v>33</v>
      </c>
      <c r="L31" s="244" t="s">
        <v>770</v>
      </c>
      <c r="M31" s="226"/>
    </row>
    <row r="32" customFormat="false" ht="19.5" hidden="false" customHeight="true" outlineLevel="0" collapsed="false">
      <c r="A32" s="227"/>
      <c r="B32" s="227"/>
      <c r="C32" s="227"/>
      <c r="D32" s="227"/>
      <c r="E32" s="227"/>
      <c r="F32" s="227"/>
      <c r="G32" s="227"/>
      <c r="H32" s="227"/>
      <c r="I32" s="227"/>
      <c r="J32" s="227"/>
      <c r="K32" s="227"/>
      <c r="L32" s="227"/>
      <c r="M32" s="226"/>
    </row>
    <row r="33" customFormat="false" ht="19.5" hidden="false" customHeight="true" outlineLevel="0" collapsed="false">
      <c r="A33" s="252" t="s">
        <v>771</v>
      </c>
      <c r="B33" s="253"/>
      <c r="C33" s="253"/>
      <c r="D33" s="253"/>
      <c r="E33" s="253"/>
      <c r="F33" s="253"/>
      <c r="G33" s="253"/>
      <c r="H33" s="253"/>
      <c r="I33" s="253"/>
      <c r="J33" s="253"/>
      <c r="K33" s="253"/>
      <c r="L33" s="253"/>
      <c r="M33" s="226"/>
    </row>
    <row r="34" customFormat="false" ht="19.5" hidden="false" customHeight="true" outlineLevel="0" collapsed="false">
      <c r="A34" s="254"/>
      <c r="B34" s="254"/>
      <c r="C34" s="255"/>
      <c r="D34" s="255"/>
      <c r="E34" s="255"/>
      <c r="F34" s="255"/>
      <c r="G34" s="255"/>
      <c r="H34" s="255"/>
      <c r="I34" s="255"/>
      <c r="J34" s="255"/>
      <c r="K34" s="255"/>
      <c r="L34" s="255"/>
      <c r="M34" s="226"/>
    </row>
    <row r="35" customFormat="false" ht="19.5" hidden="false" customHeight="true" outlineLevel="0" collapsed="false">
      <c r="A35" s="256" t="s">
        <v>772</v>
      </c>
      <c r="B35" s="256"/>
      <c r="C35" s="256"/>
      <c r="D35" s="256"/>
      <c r="E35" s="256"/>
      <c r="F35" s="256"/>
      <c r="G35" s="256"/>
      <c r="H35" s="239"/>
      <c r="I35" s="239"/>
      <c r="J35" s="239"/>
      <c r="K35" s="239"/>
      <c r="L35" s="240"/>
      <c r="M35" s="226"/>
    </row>
    <row r="36" customFormat="false" ht="19.5" hidden="false" customHeight="true" outlineLevel="0" collapsed="false">
      <c r="A36" s="257" t="s">
        <v>773</v>
      </c>
      <c r="B36" s="233" t="s">
        <v>746</v>
      </c>
      <c r="C36" s="227"/>
      <c r="D36" s="227"/>
      <c r="E36" s="227"/>
      <c r="F36" s="227"/>
      <c r="G36" s="227"/>
      <c r="H36" s="227"/>
      <c r="I36" s="227"/>
      <c r="J36" s="227"/>
      <c r="K36" s="227"/>
      <c r="L36" s="227"/>
      <c r="M36" s="226"/>
    </row>
    <row r="37" customFormat="false" ht="19.5" hidden="false" customHeight="true" outlineLevel="0" collapsed="false">
      <c r="A37" s="257" t="s">
        <v>774</v>
      </c>
      <c r="B37" s="233" t="s">
        <v>746</v>
      </c>
      <c r="C37" s="227"/>
      <c r="D37" s="227"/>
      <c r="E37" s="227"/>
      <c r="F37" s="227"/>
      <c r="G37" s="227"/>
      <c r="H37" s="227"/>
      <c r="I37" s="227"/>
      <c r="J37" s="227"/>
      <c r="K37" s="227"/>
      <c r="L37" s="227"/>
      <c r="M37" s="226"/>
    </row>
    <row r="38" customFormat="false" ht="19.5" hidden="false" customHeight="true" outlineLevel="0" collapsed="false">
      <c r="A38" s="257" t="s">
        <v>775</v>
      </c>
      <c r="B38" s="258" t="s">
        <v>746</v>
      </c>
      <c r="C38" s="227"/>
      <c r="D38" s="227"/>
      <c r="E38" s="227"/>
      <c r="F38" s="227"/>
      <c r="G38" s="227"/>
      <c r="H38" s="227"/>
      <c r="I38" s="227"/>
      <c r="J38" s="227"/>
      <c r="K38" s="227"/>
      <c r="L38" s="227"/>
      <c r="M38" s="226"/>
    </row>
    <row r="39" customFormat="false" ht="19.5" hidden="false" customHeight="true" outlineLevel="0" collapsed="false">
      <c r="A39" s="257" t="s">
        <v>776</v>
      </c>
      <c r="B39" s="233" t="s">
        <v>746</v>
      </c>
      <c r="C39" s="227"/>
      <c r="D39" s="227"/>
      <c r="E39" s="227"/>
      <c r="F39" s="227"/>
      <c r="G39" s="227"/>
      <c r="H39" s="227"/>
      <c r="I39" s="227"/>
      <c r="J39" s="227"/>
      <c r="K39" s="227"/>
      <c r="L39" s="227"/>
      <c r="M39" s="226"/>
    </row>
    <row r="40" customFormat="false" ht="19.5" hidden="false" customHeight="true" outlineLevel="0" collapsed="false">
      <c r="A40" s="257" t="s">
        <v>777</v>
      </c>
      <c r="B40" s="233" t="s">
        <v>746</v>
      </c>
      <c r="C40" s="227"/>
      <c r="D40" s="227"/>
      <c r="E40" s="227"/>
      <c r="F40" s="227"/>
      <c r="G40" s="227"/>
      <c r="H40" s="227"/>
      <c r="I40" s="227"/>
      <c r="J40" s="227"/>
      <c r="K40" s="227"/>
      <c r="L40" s="227"/>
      <c r="M40" s="226"/>
    </row>
    <row r="41" customFormat="false" ht="19.5" hidden="false" customHeight="true" outlineLevel="0" collapsed="false">
      <c r="A41" s="257" t="s">
        <v>778</v>
      </c>
      <c r="B41" s="233" t="s">
        <v>746</v>
      </c>
      <c r="C41" s="227"/>
      <c r="D41" s="227"/>
      <c r="E41" s="227"/>
      <c r="F41" s="227"/>
      <c r="G41" s="227"/>
      <c r="H41" s="227"/>
      <c r="I41" s="227"/>
      <c r="J41" s="227"/>
      <c r="K41" s="227"/>
      <c r="L41" s="227"/>
      <c r="M41" s="226"/>
    </row>
    <row r="42" customFormat="false" ht="19.5" hidden="false" customHeight="true" outlineLevel="0" collapsed="false">
      <c r="A42" s="248" t="s">
        <v>779</v>
      </c>
      <c r="B42" s="259" t="s">
        <v>746</v>
      </c>
      <c r="C42" s="227"/>
      <c r="D42" s="227"/>
      <c r="E42" s="227"/>
      <c r="F42" s="227"/>
      <c r="G42" s="227"/>
      <c r="H42" s="227"/>
      <c r="I42" s="227"/>
      <c r="J42" s="227"/>
      <c r="K42" s="227"/>
      <c r="L42" s="227"/>
      <c r="M42" s="226"/>
    </row>
    <row r="43" customFormat="false" ht="19.5" hidden="false" customHeight="true" outlineLevel="0" collapsed="false">
      <c r="A43" s="255"/>
      <c r="B43" s="255"/>
      <c r="C43" s="255"/>
      <c r="D43" s="255"/>
      <c r="E43" s="255"/>
      <c r="F43" s="255"/>
      <c r="G43" s="255"/>
      <c r="H43" s="255"/>
      <c r="I43" s="255"/>
      <c r="J43" s="255"/>
      <c r="K43" s="255"/>
      <c r="L43" s="255"/>
      <c r="M43" s="226"/>
    </row>
    <row r="44" customFormat="false" ht="38.25" hidden="false" customHeight="true" outlineLevel="0" collapsed="false">
      <c r="A44" s="260" t="s">
        <v>780</v>
      </c>
      <c r="B44" s="140" t="s">
        <v>781</v>
      </c>
      <c r="C44" s="227"/>
      <c r="D44" s="227"/>
      <c r="E44" s="227"/>
      <c r="F44" s="227"/>
      <c r="G44" s="227"/>
      <c r="H44" s="227"/>
      <c r="I44" s="227"/>
      <c r="J44" s="227"/>
      <c r="K44" s="227"/>
      <c r="L44" s="227"/>
      <c r="M44" s="226"/>
    </row>
    <row r="45" customFormat="false" ht="72" hidden="false" customHeight="true" outlineLevel="0" collapsed="false">
      <c r="A45" s="248" t="s">
        <v>782</v>
      </c>
      <c r="B45" s="248" t="s">
        <v>783</v>
      </c>
      <c r="C45" s="227"/>
      <c r="D45" s="227"/>
      <c r="E45" s="227"/>
      <c r="F45" s="227"/>
      <c r="G45" s="227"/>
      <c r="H45" s="227"/>
      <c r="I45" s="227"/>
      <c r="J45" s="227"/>
      <c r="K45" s="227"/>
      <c r="L45" s="227"/>
      <c r="M45" s="226"/>
    </row>
    <row r="46" customFormat="false" ht="19.5" hidden="false" customHeight="true" outlineLevel="0" collapsed="false">
      <c r="A46" s="261"/>
      <c r="B46" s="261"/>
      <c r="C46" s="261"/>
      <c r="D46" s="261"/>
      <c r="E46" s="261"/>
      <c r="F46" s="261"/>
      <c r="G46" s="261"/>
      <c r="H46" s="261"/>
      <c r="I46" s="261"/>
      <c r="J46" s="261"/>
      <c r="K46" s="261"/>
      <c r="L46" s="261"/>
      <c r="M46" s="226"/>
    </row>
    <row r="47" customFormat="false" ht="33" hidden="false" customHeight="true" outlineLevel="0" collapsed="false">
      <c r="A47" s="262" t="s">
        <v>784</v>
      </c>
      <c r="B47" s="263"/>
      <c r="C47" s="263"/>
      <c r="D47" s="263"/>
      <c r="E47" s="263"/>
      <c r="F47" s="263"/>
      <c r="G47" s="263"/>
      <c r="H47" s="263"/>
      <c r="I47" s="263"/>
      <c r="J47" s="263"/>
      <c r="K47" s="263"/>
      <c r="L47" s="263"/>
      <c r="M47" s="226"/>
    </row>
    <row r="48" customFormat="false" ht="38.25" hidden="false" customHeight="true" outlineLevel="0" collapsed="false">
      <c r="A48" s="264" t="s">
        <v>56</v>
      </c>
      <c r="B48" s="265" t="s">
        <v>785</v>
      </c>
      <c r="C48" s="261"/>
      <c r="D48" s="261"/>
      <c r="E48" s="261"/>
      <c r="F48" s="261"/>
      <c r="G48" s="261"/>
      <c r="H48" s="261"/>
      <c r="I48" s="261"/>
      <c r="J48" s="261"/>
      <c r="K48" s="261"/>
      <c r="L48" s="261"/>
      <c r="M48" s="226"/>
    </row>
    <row r="49" customFormat="false" ht="44.25" hidden="false" customHeight="true" outlineLevel="0" collapsed="false">
      <c r="A49" s="264" t="s">
        <v>786</v>
      </c>
      <c r="B49" s="265" t="s">
        <v>787</v>
      </c>
      <c r="C49" s="261"/>
      <c r="D49" s="261"/>
      <c r="E49" s="261"/>
      <c r="F49" s="261"/>
      <c r="G49" s="261"/>
      <c r="H49" s="261"/>
      <c r="I49" s="261"/>
      <c r="J49" s="261"/>
      <c r="K49" s="261"/>
      <c r="L49" s="261"/>
      <c r="M49" s="226"/>
    </row>
    <row r="50" customFormat="false" ht="65.25" hidden="false" customHeight="true" outlineLevel="0" collapsed="false">
      <c r="A50" s="264" t="s">
        <v>788</v>
      </c>
      <c r="B50" s="265" t="s">
        <v>789</v>
      </c>
      <c r="C50" s="261"/>
      <c r="D50" s="261"/>
      <c r="E50" s="261"/>
      <c r="F50" s="261"/>
      <c r="G50" s="261"/>
      <c r="H50" s="261"/>
      <c r="I50" s="261"/>
      <c r="J50" s="261"/>
      <c r="K50" s="261"/>
      <c r="L50" s="261"/>
      <c r="M50" s="226"/>
    </row>
    <row r="51" customFormat="false" ht="54" hidden="false" customHeight="true" outlineLevel="0" collapsed="false">
      <c r="A51" s="264" t="s">
        <v>790</v>
      </c>
      <c r="B51" s="265" t="s">
        <v>791</v>
      </c>
      <c r="C51" s="261"/>
      <c r="D51" s="261"/>
      <c r="E51" s="261"/>
      <c r="F51" s="261"/>
      <c r="G51" s="261"/>
      <c r="H51" s="261"/>
      <c r="I51" s="261"/>
      <c r="J51" s="261"/>
      <c r="K51" s="261"/>
      <c r="L51" s="261"/>
      <c r="M51" s="226"/>
    </row>
    <row r="52" customFormat="false" ht="53.25" hidden="false" customHeight="true" outlineLevel="0" collapsed="false">
      <c r="A52" s="264" t="s">
        <v>792</v>
      </c>
      <c r="B52" s="265" t="s">
        <v>793</v>
      </c>
      <c r="C52" s="261"/>
      <c r="D52" s="261"/>
      <c r="E52" s="261"/>
      <c r="F52" s="261"/>
      <c r="G52" s="261"/>
      <c r="H52" s="261"/>
      <c r="I52" s="261"/>
      <c r="J52" s="261"/>
      <c r="K52" s="261"/>
      <c r="L52" s="261"/>
      <c r="M52" s="226"/>
    </row>
    <row r="53" customFormat="false" ht="33.75" hidden="false" customHeight="true" outlineLevel="0" collapsed="false">
      <c r="A53" s="266" t="s">
        <v>794</v>
      </c>
      <c r="B53" s="266"/>
      <c r="C53" s="266"/>
      <c r="D53" s="266"/>
      <c r="E53" s="266"/>
      <c r="F53" s="266"/>
      <c r="G53" s="266"/>
      <c r="H53" s="266"/>
      <c r="I53" s="266"/>
      <c r="J53" s="266"/>
      <c r="K53" s="266"/>
      <c r="L53" s="266"/>
      <c r="M53" s="226"/>
    </row>
    <row r="54" customFormat="false" ht="15.75" hidden="false" customHeight="true" outlineLevel="0" collapsed="false">
      <c r="A54" s="267"/>
      <c r="B54" s="267"/>
      <c r="C54" s="267"/>
      <c r="D54" s="267"/>
      <c r="E54" s="267"/>
      <c r="F54" s="267"/>
      <c r="G54" s="267"/>
      <c r="H54" s="267"/>
      <c r="I54" s="267"/>
      <c r="J54" s="267"/>
      <c r="K54" s="267"/>
      <c r="L54" s="267"/>
      <c r="M54" s="226"/>
    </row>
    <row r="55" customFormat="false" ht="15.75" hidden="false" customHeight="true" outlineLevel="0" collapsed="false">
      <c r="A55" s="267"/>
      <c r="B55" s="267"/>
      <c r="C55" s="267"/>
      <c r="D55" s="267"/>
      <c r="E55" s="267"/>
      <c r="F55" s="267"/>
      <c r="G55" s="267"/>
      <c r="H55" s="267"/>
      <c r="I55" s="267"/>
      <c r="J55" s="267"/>
      <c r="K55" s="267"/>
      <c r="L55" s="267"/>
      <c r="M55" s="226"/>
    </row>
    <row r="56" customFormat="false" ht="15.75" hidden="false" customHeight="true" outlineLevel="0" collapsed="false">
      <c r="A56" s="12"/>
      <c r="B56" s="12"/>
      <c r="C56" s="12"/>
      <c r="D56" s="12"/>
      <c r="E56" s="12"/>
      <c r="F56" s="12"/>
      <c r="G56" s="12"/>
      <c r="H56" s="12"/>
      <c r="I56" s="12"/>
      <c r="J56" s="12"/>
      <c r="K56" s="12"/>
      <c r="L56" s="12"/>
    </row>
    <row r="57" customFormat="false" ht="15.75" hidden="false" customHeight="true" outlineLevel="0" collapsed="false">
      <c r="A57" s="12"/>
      <c r="B57" s="12"/>
      <c r="C57" s="12"/>
      <c r="D57" s="12"/>
      <c r="E57" s="12"/>
      <c r="F57" s="12"/>
      <c r="G57" s="12"/>
      <c r="H57" s="12"/>
      <c r="I57" s="12"/>
      <c r="J57" s="12"/>
      <c r="K57" s="12"/>
      <c r="L57" s="12"/>
    </row>
    <row r="58" customFormat="false" ht="15.75" hidden="false" customHeight="true" outlineLevel="0" collapsed="false">
      <c r="A58" s="12"/>
      <c r="B58" s="12"/>
      <c r="C58" s="12"/>
      <c r="D58" s="12"/>
      <c r="E58" s="12"/>
      <c r="F58" s="12"/>
      <c r="G58" s="12"/>
      <c r="H58" s="12"/>
      <c r="I58" s="12"/>
      <c r="J58" s="12"/>
      <c r="K58" s="12"/>
      <c r="L58" s="12"/>
    </row>
    <row r="59" customFormat="false" ht="15.75" hidden="false" customHeight="true" outlineLevel="0" collapsed="false">
      <c r="A59" s="12"/>
      <c r="B59" s="12"/>
      <c r="C59" s="12"/>
      <c r="D59" s="12"/>
      <c r="E59" s="12"/>
      <c r="F59" s="12"/>
      <c r="G59" s="12"/>
      <c r="H59" s="12"/>
      <c r="I59" s="12"/>
      <c r="J59" s="12"/>
      <c r="K59" s="12"/>
      <c r="L59" s="12"/>
    </row>
    <row r="60" customFormat="false" ht="15.75" hidden="false" customHeight="true" outlineLevel="0" collapsed="false">
      <c r="A60" s="12"/>
      <c r="B60" s="12"/>
      <c r="C60" s="12"/>
      <c r="D60" s="12"/>
      <c r="E60" s="12"/>
      <c r="F60" s="12"/>
      <c r="G60" s="12"/>
      <c r="H60" s="12"/>
      <c r="I60" s="12"/>
      <c r="J60" s="12"/>
      <c r="K60" s="12"/>
      <c r="L60" s="12"/>
    </row>
    <row r="61" customFormat="false" ht="15.75" hidden="false" customHeight="true" outlineLevel="0" collapsed="false">
      <c r="A61" s="12"/>
      <c r="B61" s="12"/>
      <c r="C61" s="12"/>
      <c r="D61" s="12"/>
      <c r="E61" s="12"/>
      <c r="F61" s="12"/>
      <c r="G61" s="12"/>
      <c r="H61" s="12"/>
      <c r="I61" s="12"/>
      <c r="J61" s="12"/>
      <c r="K61" s="12"/>
      <c r="L61" s="12"/>
    </row>
    <row r="62" customFormat="false" ht="15.75" hidden="false" customHeight="true" outlineLevel="0" collapsed="false">
      <c r="A62" s="12"/>
      <c r="B62" s="12"/>
      <c r="C62" s="12"/>
      <c r="D62" s="12"/>
      <c r="E62" s="12"/>
      <c r="F62" s="12"/>
      <c r="G62" s="12"/>
      <c r="H62" s="12"/>
      <c r="I62" s="12"/>
      <c r="J62" s="12"/>
      <c r="K62" s="12"/>
      <c r="L62" s="12"/>
    </row>
    <row r="63" customFormat="false" ht="15.75" hidden="false" customHeight="true" outlineLevel="0" collapsed="false">
      <c r="A63" s="12"/>
      <c r="B63" s="12"/>
      <c r="C63" s="12"/>
      <c r="D63" s="12"/>
      <c r="E63" s="12"/>
      <c r="F63" s="12"/>
      <c r="G63" s="12"/>
      <c r="H63" s="12"/>
      <c r="I63" s="12"/>
      <c r="J63" s="12"/>
      <c r="K63" s="12"/>
      <c r="L63" s="12"/>
    </row>
    <row r="64" customFormat="false" ht="15.75" hidden="false" customHeight="true" outlineLevel="0" collapsed="false">
      <c r="A64" s="12"/>
      <c r="B64" s="12"/>
      <c r="C64" s="12"/>
      <c r="D64" s="12"/>
      <c r="E64" s="12"/>
      <c r="F64" s="12"/>
      <c r="G64" s="12"/>
      <c r="H64" s="12"/>
      <c r="I64" s="12"/>
      <c r="J64" s="12"/>
      <c r="K64" s="12"/>
      <c r="L64" s="12"/>
    </row>
    <row r="65" customFormat="false" ht="15.75" hidden="false" customHeight="true" outlineLevel="0" collapsed="false">
      <c r="A65" s="12"/>
      <c r="B65" s="12"/>
      <c r="C65" s="12"/>
      <c r="D65" s="12"/>
      <c r="E65" s="12"/>
      <c r="F65" s="12"/>
      <c r="G65" s="12"/>
      <c r="H65" s="12"/>
      <c r="I65" s="12"/>
      <c r="J65" s="12"/>
      <c r="K65" s="12"/>
      <c r="L65" s="12"/>
    </row>
    <row r="66" customFormat="false" ht="15.75" hidden="false" customHeight="true" outlineLevel="0" collapsed="false">
      <c r="A66" s="12"/>
      <c r="B66" s="12"/>
      <c r="C66" s="12"/>
      <c r="D66" s="12"/>
      <c r="E66" s="12"/>
      <c r="F66" s="12"/>
      <c r="G66" s="12"/>
      <c r="H66" s="12"/>
      <c r="I66" s="12"/>
      <c r="J66" s="12"/>
      <c r="K66" s="12"/>
      <c r="L66" s="12"/>
    </row>
    <row r="67" customFormat="false" ht="15.75" hidden="false" customHeight="true" outlineLevel="0" collapsed="false">
      <c r="A67" s="12"/>
      <c r="B67" s="12"/>
      <c r="C67" s="12"/>
      <c r="D67" s="12"/>
      <c r="E67" s="12"/>
      <c r="F67" s="12"/>
      <c r="G67" s="12"/>
      <c r="H67" s="12"/>
      <c r="I67" s="12"/>
      <c r="J67" s="12"/>
      <c r="K67" s="12"/>
      <c r="L67" s="12"/>
    </row>
    <row r="68" customFormat="false" ht="15.75" hidden="false" customHeight="true" outlineLevel="0" collapsed="false">
      <c r="A68" s="12"/>
      <c r="B68" s="12"/>
      <c r="C68" s="12"/>
      <c r="D68" s="12"/>
      <c r="E68" s="12"/>
      <c r="F68" s="12"/>
      <c r="G68" s="12"/>
      <c r="H68" s="12"/>
      <c r="I68" s="12"/>
      <c r="J68" s="12"/>
      <c r="K68" s="12"/>
      <c r="L68" s="12"/>
    </row>
    <row r="69" customFormat="false" ht="15.75" hidden="false" customHeight="true" outlineLevel="0" collapsed="false">
      <c r="A69" s="12"/>
      <c r="B69" s="12"/>
      <c r="C69" s="12"/>
      <c r="D69" s="12"/>
      <c r="E69" s="12"/>
      <c r="F69" s="12"/>
      <c r="G69" s="12"/>
      <c r="H69" s="12"/>
      <c r="I69" s="12"/>
      <c r="J69" s="12"/>
      <c r="K69" s="12"/>
      <c r="L69" s="12"/>
    </row>
    <row r="70" customFormat="false" ht="15.75" hidden="false" customHeight="true" outlineLevel="0" collapsed="false">
      <c r="A70" s="12"/>
      <c r="B70" s="12"/>
      <c r="C70" s="12"/>
      <c r="D70" s="12"/>
      <c r="E70" s="12"/>
      <c r="F70" s="12"/>
      <c r="G70" s="12"/>
      <c r="H70" s="12"/>
      <c r="I70" s="12"/>
      <c r="J70" s="12"/>
      <c r="K70" s="12"/>
      <c r="L70" s="12"/>
    </row>
    <row r="71" customFormat="false" ht="15.75" hidden="false" customHeight="true" outlineLevel="0" collapsed="false">
      <c r="A71" s="12"/>
      <c r="B71" s="12"/>
      <c r="C71" s="12"/>
      <c r="D71" s="12"/>
      <c r="E71" s="12"/>
      <c r="F71" s="12"/>
      <c r="G71" s="12"/>
      <c r="H71" s="12"/>
      <c r="I71" s="12"/>
      <c r="J71" s="12"/>
      <c r="K71" s="12"/>
      <c r="L71" s="12"/>
    </row>
    <row r="72" customFormat="false" ht="15.75" hidden="false" customHeight="true" outlineLevel="0" collapsed="false">
      <c r="A72" s="12"/>
      <c r="B72" s="12"/>
      <c r="C72" s="12"/>
      <c r="D72" s="12"/>
      <c r="E72" s="12"/>
      <c r="F72" s="12"/>
      <c r="G72" s="12"/>
      <c r="H72" s="12"/>
      <c r="I72" s="12"/>
      <c r="J72" s="12"/>
      <c r="K72" s="12"/>
      <c r="L72" s="12"/>
    </row>
    <row r="73" customFormat="false" ht="15.75" hidden="false" customHeight="true" outlineLevel="0" collapsed="false">
      <c r="A73" s="12"/>
      <c r="B73" s="12"/>
      <c r="C73" s="12"/>
      <c r="D73" s="12"/>
      <c r="E73" s="12"/>
      <c r="F73" s="12"/>
      <c r="G73" s="12"/>
      <c r="H73" s="12"/>
      <c r="I73" s="12"/>
      <c r="J73" s="12"/>
      <c r="K73" s="12"/>
      <c r="L73" s="12"/>
    </row>
    <row r="74" customFormat="false" ht="15.75" hidden="false" customHeight="true" outlineLevel="0" collapsed="false">
      <c r="A74" s="12"/>
      <c r="B74" s="12"/>
      <c r="C74" s="12"/>
      <c r="D74" s="12"/>
      <c r="E74" s="12"/>
      <c r="F74" s="12"/>
      <c r="G74" s="12"/>
      <c r="H74" s="12"/>
      <c r="I74" s="12"/>
      <c r="J74" s="12"/>
      <c r="K74" s="12"/>
      <c r="L74" s="12"/>
    </row>
    <row r="75" customFormat="false" ht="15.75" hidden="false" customHeight="true" outlineLevel="0" collapsed="false">
      <c r="A75" s="12"/>
      <c r="B75" s="12"/>
      <c r="C75" s="12"/>
      <c r="D75" s="12"/>
      <c r="E75" s="12"/>
      <c r="F75" s="12"/>
      <c r="G75" s="12"/>
      <c r="H75" s="12"/>
      <c r="I75" s="12"/>
      <c r="J75" s="12"/>
      <c r="K75" s="12"/>
      <c r="L75" s="12"/>
    </row>
    <row r="76" customFormat="false" ht="15.75" hidden="false" customHeight="true" outlineLevel="0" collapsed="false">
      <c r="A76" s="12"/>
      <c r="B76" s="12"/>
      <c r="C76" s="12"/>
      <c r="D76" s="12"/>
      <c r="E76" s="12"/>
      <c r="F76" s="12"/>
      <c r="G76" s="12"/>
      <c r="H76" s="12"/>
      <c r="I76" s="12"/>
      <c r="J76" s="12"/>
      <c r="K76" s="12"/>
      <c r="L76" s="12"/>
    </row>
    <row r="77" customFormat="false" ht="15.75" hidden="false" customHeight="true" outlineLevel="0" collapsed="false">
      <c r="A77" s="12"/>
      <c r="B77" s="12"/>
      <c r="C77" s="12"/>
      <c r="D77" s="12"/>
      <c r="E77" s="12"/>
      <c r="F77" s="12"/>
      <c r="G77" s="12"/>
      <c r="H77" s="12"/>
      <c r="I77" s="12"/>
      <c r="J77" s="12"/>
      <c r="K77" s="12"/>
      <c r="L77" s="12"/>
    </row>
    <row r="78" customFormat="false" ht="15.75" hidden="false" customHeight="true" outlineLevel="0" collapsed="false">
      <c r="A78" s="12"/>
      <c r="B78" s="12"/>
      <c r="C78" s="12"/>
      <c r="D78" s="12"/>
      <c r="E78" s="12"/>
      <c r="F78" s="12"/>
      <c r="G78" s="12"/>
      <c r="H78" s="12"/>
      <c r="I78" s="12"/>
      <c r="J78" s="12"/>
      <c r="K78" s="12"/>
      <c r="L78" s="12"/>
    </row>
    <row r="79" customFormat="false" ht="15.75" hidden="false" customHeight="true" outlineLevel="0" collapsed="false">
      <c r="A79" s="12"/>
      <c r="B79" s="12"/>
      <c r="C79" s="12"/>
      <c r="D79" s="12"/>
      <c r="E79" s="12"/>
      <c r="F79" s="12"/>
      <c r="G79" s="12"/>
      <c r="H79" s="12"/>
      <c r="I79" s="12"/>
      <c r="J79" s="12"/>
      <c r="K79" s="12"/>
      <c r="L79" s="12"/>
    </row>
    <row r="80" customFormat="false" ht="15.75" hidden="false" customHeight="true" outlineLevel="0" collapsed="false">
      <c r="A80" s="12"/>
      <c r="B80" s="12"/>
      <c r="C80" s="12"/>
      <c r="D80" s="12"/>
      <c r="E80" s="12"/>
      <c r="F80" s="12"/>
      <c r="G80" s="12"/>
      <c r="H80" s="12"/>
      <c r="I80" s="12"/>
      <c r="J80" s="12"/>
      <c r="K80" s="12"/>
      <c r="L80" s="12"/>
    </row>
    <row r="81" customFormat="false" ht="15.75" hidden="false" customHeight="true" outlineLevel="0" collapsed="false">
      <c r="A81" s="12"/>
      <c r="B81" s="12"/>
      <c r="C81" s="12"/>
      <c r="D81" s="12"/>
      <c r="E81" s="12"/>
      <c r="F81" s="12"/>
      <c r="G81" s="12"/>
      <c r="H81" s="12"/>
      <c r="I81" s="12"/>
      <c r="J81" s="12"/>
      <c r="K81" s="12"/>
      <c r="L81" s="12"/>
    </row>
    <row r="82" customFormat="false" ht="15.75" hidden="false" customHeight="true" outlineLevel="0" collapsed="false">
      <c r="A82" s="12"/>
      <c r="B82" s="12"/>
      <c r="C82" s="12"/>
      <c r="D82" s="12"/>
      <c r="E82" s="12"/>
      <c r="F82" s="12"/>
      <c r="G82" s="12"/>
      <c r="H82" s="12"/>
      <c r="I82" s="12"/>
      <c r="J82" s="12"/>
      <c r="K82" s="12"/>
      <c r="L82" s="12"/>
    </row>
    <row r="83" customFormat="false" ht="15.75" hidden="false" customHeight="true" outlineLevel="0" collapsed="false">
      <c r="A83" s="12"/>
      <c r="B83" s="12"/>
      <c r="C83" s="12"/>
      <c r="D83" s="12"/>
      <c r="E83" s="12"/>
      <c r="F83" s="12"/>
      <c r="G83" s="12"/>
      <c r="H83" s="12"/>
      <c r="I83" s="12"/>
      <c r="J83" s="12"/>
      <c r="K83" s="12"/>
      <c r="L83" s="12"/>
    </row>
    <row r="84" customFormat="false" ht="15.75" hidden="false" customHeight="true" outlineLevel="0" collapsed="false">
      <c r="A84" s="12"/>
      <c r="B84" s="12"/>
      <c r="C84" s="12"/>
      <c r="D84" s="12"/>
      <c r="E84" s="12"/>
      <c r="F84" s="12"/>
      <c r="G84" s="12"/>
      <c r="H84" s="12"/>
      <c r="I84" s="12"/>
      <c r="J84" s="12"/>
      <c r="K84" s="12"/>
      <c r="L84" s="12"/>
    </row>
    <row r="85" customFormat="false" ht="15.75" hidden="false" customHeight="true" outlineLevel="0" collapsed="false">
      <c r="A85" s="12"/>
      <c r="B85" s="12"/>
      <c r="C85" s="12"/>
      <c r="D85" s="12"/>
      <c r="E85" s="12"/>
      <c r="F85" s="12"/>
      <c r="G85" s="12"/>
      <c r="H85" s="12"/>
      <c r="I85" s="12"/>
      <c r="J85" s="12"/>
      <c r="K85" s="12"/>
      <c r="L85" s="12"/>
    </row>
    <row r="86" customFormat="false" ht="15.75" hidden="false" customHeight="true" outlineLevel="0" collapsed="false">
      <c r="A86" s="12"/>
      <c r="B86" s="12"/>
      <c r="C86" s="12"/>
      <c r="D86" s="12"/>
      <c r="E86" s="12"/>
      <c r="F86" s="12"/>
      <c r="G86" s="12"/>
      <c r="H86" s="12"/>
      <c r="I86" s="12"/>
      <c r="J86" s="12"/>
      <c r="K86" s="12"/>
      <c r="L86" s="12"/>
    </row>
    <row r="87" customFormat="false" ht="15.75" hidden="false" customHeight="true" outlineLevel="0" collapsed="false">
      <c r="A87" s="12"/>
      <c r="B87" s="12"/>
      <c r="C87" s="12"/>
      <c r="D87" s="12"/>
      <c r="E87" s="12"/>
      <c r="F87" s="12"/>
      <c r="G87" s="12"/>
      <c r="H87" s="12"/>
      <c r="I87" s="12"/>
      <c r="J87" s="12"/>
      <c r="K87" s="12"/>
      <c r="L87" s="12"/>
    </row>
    <row r="88" customFormat="false" ht="15.75" hidden="false" customHeight="true" outlineLevel="0" collapsed="false">
      <c r="A88" s="12"/>
      <c r="B88" s="12"/>
      <c r="C88" s="12"/>
      <c r="D88" s="12"/>
      <c r="E88" s="12"/>
      <c r="F88" s="12"/>
      <c r="G88" s="12"/>
      <c r="H88" s="12"/>
      <c r="I88" s="12"/>
      <c r="J88" s="12"/>
      <c r="K88" s="12"/>
      <c r="L88" s="12"/>
    </row>
    <row r="89" customFormat="false" ht="15.75" hidden="false" customHeight="true" outlineLevel="0" collapsed="false">
      <c r="A89" s="12"/>
      <c r="B89" s="12"/>
      <c r="C89" s="12"/>
      <c r="D89" s="12"/>
      <c r="E89" s="12"/>
      <c r="F89" s="12"/>
      <c r="G89" s="12"/>
      <c r="H89" s="12"/>
      <c r="I89" s="12"/>
      <c r="J89" s="12"/>
      <c r="K89" s="12"/>
      <c r="L89" s="12"/>
    </row>
    <row r="90" customFormat="false" ht="15.75" hidden="false" customHeight="true" outlineLevel="0" collapsed="false">
      <c r="A90" s="12"/>
      <c r="B90" s="12"/>
      <c r="C90" s="12"/>
      <c r="D90" s="12"/>
      <c r="E90" s="12"/>
      <c r="F90" s="12"/>
      <c r="G90" s="12"/>
      <c r="H90" s="12"/>
      <c r="I90" s="12"/>
      <c r="J90" s="12"/>
      <c r="K90" s="12"/>
      <c r="L90" s="12"/>
    </row>
    <row r="91" customFormat="false" ht="15.75" hidden="false" customHeight="true" outlineLevel="0" collapsed="false">
      <c r="A91" s="12"/>
      <c r="B91" s="12"/>
      <c r="C91" s="12"/>
      <c r="D91" s="12"/>
      <c r="E91" s="12"/>
      <c r="F91" s="12"/>
      <c r="G91" s="12"/>
      <c r="H91" s="12"/>
      <c r="I91" s="12"/>
      <c r="J91" s="12"/>
      <c r="K91" s="12"/>
      <c r="L91" s="12"/>
    </row>
    <row r="92" customFormat="false" ht="15.75" hidden="false" customHeight="true" outlineLevel="0" collapsed="false">
      <c r="A92" s="12"/>
      <c r="B92" s="12"/>
      <c r="C92" s="12"/>
      <c r="D92" s="12"/>
      <c r="E92" s="12"/>
      <c r="F92" s="12"/>
      <c r="G92" s="12"/>
      <c r="H92" s="12"/>
      <c r="I92" s="12"/>
      <c r="J92" s="12"/>
      <c r="K92" s="12"/>
      <c r="L92" s="12"/>
    </row>
    <row r="93" customFormat="false" ht="15.75" hidden="false" customHeight="true" outlineLevel="0" collapsed="false">
      <c r="A93" s="12"/>
      <c r="B93" s="12"/>
      <c r="C93" s="12"/>
      <c r="D93" s="12"/>
      <c r="E93" s="12"/>
      <c r="F93" s="12"/>
      <c r="G93" s="12"/>
      <c r="H93" s="12"/>
      <c r="I93" s="12"/>
      <c r="J93" s="12"/>
      <c r="K93" s="12"/>
      <c r="L93" s="12"/>
    </row>
    <row r="94" customFormat="false" ht="15.75" hidden="false" customHeight="true" outlineLevel="0" collapsed="false">
      <c r="A94" s="12"/>
      <c r="B94" s="12"/>
      <c r="C94" s="12"/>
      <c r="D94" s="12"/>
      <c r="E94" s="12"/>
      <c r="F94" s="12"/>
      <c r="G94" s="12"/>
      <c r="H94" s="12"/>
      <c r="I94" s="12"/>
      <c r="J94" s="12"/>
      <c r="K94" s="12"/>
      <c r="L94" s="12"/>
    </row>
    <row r="95" customFormat="false" ht="15.75" hidden="false" customHeight="true" outlineLevel="0" collapsed="false">
      <c r="A95" s="12"/>
      <c r="B95" s="12"/>
      <c r="C95" s="12"/>
      <c r="D95" s="12"/>
      <c r="E95" s="12"/>
      <c r="F95" s="12"/>
      <c r="G95" s="12"/>
      <c r="H95" s="12"/>
      <c r="I95" s="12"/>
      <c r="J95" s="12"/>
      <c r="K95" s="12"/>
      <c r="L95" s="12"/>
    </row>
    <row r="96" customFormat="false" ht="15.75" hidden="false" customHeight="true" outlineLevel="0" collapsed="false">
      <c r="A96" s="12"/>
      <c r="B96" s="12"/>
      <c r="C96" s="12"/>
      <c r="D96" s="12"/>
      <c r="E96" s="12"/>
      <c r="F96" s="12"/>
      <c r="G96" s="12"/>
      <c r="H96" s="12"/>
      <c r="I96" s="12"/>
      <c r="J96" s="12"/>
      <c r="K96" s="12"/>
      <c r="L96" s="12"/>
    </row>
    <row r="97" customFormat="false" ht="15.75" hidden="false" customHeight="true" outlineLevel="0" collapsed="false">
      <c r="A97" s="12"/>
      <c r="B97" s="12"/>
      <c r="C97" s="12"/>
      <c r="D97" s="12"/>
      <c r="E97" s="12"/>
      <c r="F97" s="12"/>
      <c r="G97" s="12"/>
      <c r="H97" s="12"/>
      <c r="I97" s="12"/>
      <c r="J97" s="12"/>
      <c r="K97" s="12"/>
      <c r="L97" s="12"/>
    </row>
    <row r="98" customFormat="false" ht="15.75" hidden="false" customHeight="true" outlineLevel="0" collapsed="false">
      <c r="A98" s="12"/>
      <c r="B98" s="12"/>
      <c r="C98" s="12"/>
      <c r="D98" s="12"/>
      <c r="E98" s="12"/>
      <c r="F98" s="12"/>
      <c r="G98" s="12"/>
      <c r="H98" s="12"/>
      <c r="I98" s="12"/>
      <c r="J98" s="12"/>
      <c r="K98" s="12"/>
      <c r="L98" s="12"/>
    </row>
    <row r="99" customFormat="false" ht="15.75" hidden="false" customHeight="true" outlineLevel="0" collapsed="false">
      <c r="A99" s="12"/>
      <c r="B99" s="12"/>
      <c r="C99" s="12"/>
      <c r="D99" s="12"/>
      <c r="E99" s="12"/>
      <c r="F99" s="12"/>
      <c r="G99" s="12"/>
      <c r="H99" s="12"/>
      <c r="I99" s="12"/>
      <c r="J99" s="12"/>
      <c r="K99" s="12"/>
      <c r="L99" s="12"/>
    </row>
    <row r="100" customFormat="false" ht="15.75" hidden="false" customHeight="true" outlineLevel="0" collapsed="false">
      <c r="A100" s="12"/>
      <c r="B100" s="12"/>
      <c r="C100" s="12"/>
      <c r="D100" s="12"/>
      <c r="E100" s="12"/>
      <c r="F100" s="12"/>
      <c r="G100" s="12"/>
      <c r="H100" s="12"/>
      <c r="I100" s="12"/>
      <c r="J100" s="12"/>
      <c r="K100" s="12"/>
      <c r="L100" s="12"/>
    </row>
    <row r="101" customFormat="false" ht="15.75" hidden="false" customHeight="true" outlineLevel="0" collapsed="false">
      <c r="A101" s="12"/>
      <c r="B101" s="12"/>
      <c r="C101" s="12"/>
      <c r="D101" s="12"/>
      <c r="E101" s="12"/>
      <c r="F101" s="12"/>
      <c r="G101" s="12"/>
      <c r="H101" s="12"/>
      <c r="I101" s="12"/>
      <c r="J101" s="12"/>
      <c r="K101" s="12"/>
      <c r="L101" s="12"/>
    </row>
    <row r="102" customFormat="false" ht="15.75" hidden="false" customHeight="true" outlineLevel="0" collapsed="false">
      <c r="A102" s="12"/>
      <c r="B102" s="12"/>
      <c r="C102" s="12"/>
      <c r="D102" s="12"/>
      <c r="E102" s="12"/>
      <c r="F102" s="12"/>
      <c r="G102" s="12"/>
      <c r="H102" s="12"/>
      <c r="I102" s="12"/>
      <c r="J102" s="12"/>
      <c r="K102" s="12"/>
      <c r="L102" s="12"/>
    </row>
    <row r="103" customFormat="false" ht="15.75" hidden="false" customHeight="true" outlineLevel="0" collapsed="false">
      <c r="A103" s="12"/>
      <c r="B103" s="12"/>
      <c r="C103" s="12"/>
      <c r="D103" s="12"/>
      <c r="E103" s="12"/>
      <c r="F103" s="12"/>
      <c r="G103" s="12"/>
      <c r="H103" s="12"/>
      <c r="I103" s="12"/>
      <c r="J103" s="12"/>
      <c r="K103" s="12"/>
      <c r="L103" s="12"/>
    </row>
    <row r="104" customFormat="false" ht="15.75" hidden="false" customHeight="true" outlineLevel="0" collapsed="false">
      <c r="A104" s="12"/>
      <c r="B104" s="12"/>
      <c r="C104" s="12"/>
      <c r="D104" s="12"/>
      <c r="E104" s="12"/>
      <c r="F104" s="12"/>
      <c r="G104" s="12"/>
      <c r="H104" s="12"/>
      <c r="I104" s="12"/>
      <c r="J104" s="12"/>
      <c r="K104" s="12"/>
      <c r="L104" s="12"/>
    </row>
    <row r="105" customFormat="false" ht="15.75" hidden="false" customHeight="true" outlineLevel="0" collapsed="false">
      <c r="A105" s="12"/>
      <c r="B105" s="12"/>
      <c r="C105" s="12"/>
      <c r="D105" s="12"/>
      <c r="E105" s="12"/>
      <c r="F105" s="12"/>
      <c r="G105" s="12"/>
      <c r="H105" s="12"/>
      <c r="I105" s="12"/>
      <c r="J105" s="12"/>
      <c r="K105" s="12"/>
      <c r="L105" s="12"/>
    </row>
    <row r="106" customFormat="false" ht="15.75" hidden="false" customHeight="true" outlineLevel="0" collapsed="false">
      <c r="A106" s="12"/>
      <c r="B106" s="12"/>
      <c r="C106" s="12"/>
      <c r="D106" s="12"/>
      <c r="E106" s="12"/>
      <c r="F106" s="12"/>
      <c r="G106" s="12"/>
      <c r="H106" s="12"/>
      <c r="I106" s="12"/>
      <c r="J106" s="12"/>
      <c r="K106" s="12"/>
      <c r="L106" s="12"/>
    </row>
    <row r="107" customFormat="false" ht="15.75" hidden="false" customHeight="true" outlineLevel="0" collapsed="false">
      <c r="A107" s="12"/>
      <c r="B107" s="12"/>
      <c r="C107" s="12"/>
      <c r="D107" s="12"/>
      <c r="E107" s="12"/>
      <c r="F107" s="12"/>
      <c r="G107" s="12"/>
      <c r="H107" s="12"/>
      <c r="I107" s="12"/>
      <c r="J107" s="12"/>
      <c r="K107" s="12"/>
      <c r="L107" s="12"/>
    </row>
    <row r="108" customFormat="false" ht="15.75" hidden="false" customHeight="true" outlineLevel="0" collapsed="false">
      <c r="A108" s="12"/>
      <c r="B108" s="12"/>
      <c r="C108" s="12"/>
      <c r="D108" s="12"/>
      <c r="E108" s="12"/>
      <c r="F108" s="12"/>
      <c r="G108" s="12"/>
      <c r="H108" s="12"/>
      <c r="I108" s="12"/>
      <c r="J108" s="12"/>
      <c r="K108" s="12"/>
      <c r="L108" s="12"/>
    </row>
    <row r="109" customFormat="false" ht="15.75" hidden="false" customHeight="true" outlineLevel="0" collapsed="false">
      <c r="A109" s="12"/>
      <c r="B109" s="12"/>
      <c r="C109" s="12"/>
      <c r="D109" s="12"/>
      <c r="E109" s="12"/>
      <c r="F109" s="12"/>
      <c r="G109" s="12"/>
      <c r="H109" s="12"/>
      <c r="I109" s="12"/>
      <c r="J109" s="12"/>
      <c r="K109" s="12"/>
      <c r="L109" s="12"/>
    </row>
    <row r="110" customFormat="false" ht="15.75" hidden="false" customHeight="true" outlineLevel="0" collapsed="false">
      <c r="A110" s="12"/>
      <c r="B110" s="12"/>
      <c r="C110" s="12"/>
      <c r="D110" s="12"/>
      <c r="E110" s="12"/>
      <c r="F110" s="12"/>
      <c r="G110" s="12"/>
      <c r="H110" s="12"/>
      <c r="I110" s="12"/>
      <c r="J110" s="12"/>
      <c r="K110" s="12"/>
      <c r="L110" s="12"/>
    </row>
    <row r="111" customFormat="false" ht="15.75" hidden="false" customHeight="true" outlineLevel="0" collapsed="false">
      <c r="A111" s="12"/>
      <c r="B111" s="12"/>
      <c r="C111" s="12"/>
      <c r="D111" s="12"/>
      <c r="E111" s="12"/>
      <c r="F111" s="12"/>
      <c r="G111" s="12"/>
      <c r="H111" s="12"/>
      <c r="I111" s="12"/>
      <c r="J111" s="12"/>
      <c r="K111" s="12"/>
      <c r="L111" s="12"/>
    </row>
    <row r="112" customFormat="false" ht="15.75" hidden="false" customHeight="true" outlineLevel="0" collapsed="false">
      <c r="A112" s="12"/>
      <c r="B112" s="12"/>
      <c r="C112" s="12"/>
      <c r="D112" s="12"/>
      <c r="E112" s="12"/>
      <c r="F112" s="12"/>
      <c r="G112" s="12"/>
      <c r="H112" s="12"/>
      <c r="I112" s="12"/>
      <c r="J112" s="12"/>
      <c r="K112" s="12"/>
      <c r="L112" s="12"/>
    </row>
    <row r="113" customFormat="false" ht="15.75" hidden="false" customHeight="true" outlineLevel="0" collapsed="false">
      <c r="A113" s="12"/>
      <c r="B113" s="12"/>
      <c r="C113" s="12"/>
      <c r="D113" s="12"/>
      <c r="E113" s="12"/>
      <c r="F113" s="12"/>
      <c r="G113" s="12"/>
      <c r="H113" s="12"/>
      <c r="I113" s="12"/>
      <c r="J113" s="12"/>
      <c r="K113" s="12"/>
      <c r="L113" s="12"/>
    </row>
    <row r="114" customFormat="false" ht="15.75" hidden="false" customHeight="true" outlineLevel="0" collapsed="false">
      <c r="A114" s="12"/>
      <c r="B114" s="12"/>
      <c r="C114" s="12"/>
      <c r="D114" s="12"/>
      <c r="E114" s="12"/>
      <c r="F114" s="12"/>
      <c r="G114" s="12"/>
      <c r="H114" s="12"/>
      <c r="I114" s="12"/>
      <c r="J114" s="12"/>
      <c r="K114" s="12"/>
      <c r="L114" s="12"/>
    </row>
    <row r="115" customFormat="false" ht="15.75" hidden="false" customHeight="true" outlineLevel="0" collapsed="false">
      <c r="A115" s="12"/>
      <c r="B115" s="12"/>
      <c r="C115" s="12"/>
      <c r="D115" s="12"/>
      <c r="E115" s="12"/>
      <c r="F115" s="12"/>
      <c r="G115" s="12"/>
      <c r="H115" s="12"/>
      <c r="I115" s="12"/>
      <c r="J115" s="12"/>
      <c r="K115" s="12"/>
      <c r="L115" s="12"/>
    </row>
    <row r="116" customFormat="false" ht="15.75" hidden="false" customHeight="true" outlineLevel="0" collapsed="false">
      <c r="A116" s="12"/>
      <c r="B116" s="12"/>
      <c r="C116" s="12"/>
      <c r="D116" s="12"/>
      <c r="E116" s="12"/>
      <c r="F116" s="12"/>
      <c r="G116" s="12"/>
      <c r="H116" s="12"/>
      <c r="I116" s="12"/>
      <c r="J116" s="12"/>
      <c r="K116" s="12"/>
      <c r="L116" s="12"/>
    </row>
    <row r="117" customFormat="false" ht="15.75" hidden="false" customHeight="true" outlineLevel="0" collapsed="false">
      <c r="A117" s="12"/>
      <c r="B117" s="12"/>
      <c r="C117" s="12"/>
      <c r="D117" s="12"/>
      <c r="E117" s="12"/>
      <c r="F117" s="12"/>
      <c r="G117" s="12"/>
      <c r="H117" s="12"/>
      <c r="I117" s="12"/>
      <c r="J117" s="12"/>
      <c r="K117" s="12"/>
      <c r="L117" s="12"/>
    </row>
    <row r="118" customFormat="false" ht="15.75" hidden="false" customHeight="true" outlineLevel="0" collapsed="false">
      <c r="A118" s="12"/>
      <c r="B118" s="12"/>
      <c r="C118" s="12"/>
      <c r="D118" s="12"/>
      <c r="E118" s="12"/>
      <c r="F118" s="12"/>
      <c r="G118" s="12"/>
      <c r="H118" s="12"/>
      <c r="I118" s="12"/>
      <c r="J118" s="12"/>
      <c r="K118" s="12"/>
      <c r="L118" s="12"/>
    </row>
    <row r="119" customFormat="false" ht="15.75" hidden="false" customHeight="true" outlineLevel="0" collapsed="false">
      <c r="A119" s="12"/>
      <c r="B119" s="12"/>
      <c r="C119" s="12"/>
      <c r="D119" s="12"/>
      <c r="E119" s="12"/>
      <c r="F119" s="12"/>
      <c r="G119" s="12"/>
      <c r="H119" s="12"/>
      <c r="I119" s="12"/>
      <c r="J119" s="12"/>
      <c r="K119" s="12"/>
      <c r="L119" s="12"/>
    </row>
    <row r="120" customFormat="false" ht="15.75" hidden="false" customHeight="true" outlineLevel="0" collapsed="false">
      <c r="A120" s="12"/>
      <c r="B120" s="12"/>
      <c r="C120" s="12"/>
      <c r="D120" s="12"/>
      <c r="E120" s="12"/>
      <c r="F120" s="12"/>
      <c r="G120" s="12"/>
      <c r="H120" s="12"/>
      <c r="I120" s="12"/>
      <c r="J120" s="12"/>
      <c r="K120" s="12"/>
      <c r="L120" s="12"/>
    </row>
    <row r="121" customFormat="false" ht="15.75" hidden="false" customHeight="true" outlineLevel="0" collapsed="false">
      <c r="A121" s="12"/>
      <c r="B121" s="12"/>
      <c r="C121" s="12"/>
      <c r="D121" s="12"/>
      <c r="E121" s="12"/>
      <c r="F121" s="12"/>
      <c r="G121" s="12"/>
      <c r="H121" s="12"/>
      <c r="I121" s="12"/>
      <c r="J121" s="12"/>
      <c r="K121" s="12"/>
      <c r="L121" s="12"/>
    </row>
    <row r="122" customFormat="false" ht="15.75" hidden="false" customHeight="true" outlineLevel="0" collapsed="false">
      <c r="A122" s="12"/>
      <c r="B122" s="12"/>
      <c r="C122" s="12"/>
      <c r="D122" s="12"/>
      <c r="E122" s="12"/>
      <c r="F122" s="12"/>
      <c r="G122" s="12"/>
      <c r="H122" s="12"/>
      <c r="I122" s="12"/>
      <c r="J122" s="12"/>
      <c r="K122" s="12"/>
      <c r="L122" s="12"/>
    </row>
    <row r="123" customFormat="false" ht="15.75" hidden="false" customHeight="true" outlineLevel="0" collapsed="false">
      <c r="A123" s="12"/>
      <c r="B123" s="12"/>
      <c r="C123" s="12"/>
      <c r="D123" s="12"/>
      <c r="E123" s="12"/>
      <c r="F123" s="12"/>
      <c r="G123" s="12"/>
      <c r="H123" s="12"/>
      <c r="I123" s="12"/>
      <c r="J123" s="12"/>
      <c r="K123" s="12"/>
      <c r="L123" s="12"/>
    </row>
    <row r="124" customFormat="false" ht="15.75" hidden="false" customHeight="true" outlineLevel="0" collapsed="false">
      <c r="A124" s="12"/>
      <c r="B124" s="12"/>
      <c r="C124" s="12"/>
      <c r="D124" s="12"/>
      <c r="E124" s="12"/>
      <c r="F124" s="12"/>
      <c r="G124" s="12"/>
      <c r="H124" s="12"/>
      <c r="I124" s="12"/>
      <c r="J124" s="12"/>
      <c r="K124" s="12"/>
      <c r="L124" s="12"/>
    </row>
    <row r="125" customFormat="false" ht="15.75" hidden="false" customHeight="true" outlineLevel="0" collapsed="false">
      <c r="A125" s="12"/>
      <c r="B125" s="12"/>
      <c r="C125" s="12"/>
      <c r="D125" s="12"/>
      <c r="E125" s="12"/>
      <c r="F125" s="12"/>
      <c r="G125" s="12"/>
      <c r="H125" s="12"/>
      <c r="I125" s="12"/>
      <c r="J125" s="12"/>
      <c r="K125" s="12"/>
      <c r="L125" s="12"/>
    </row>
    <row r="126" customFormat="false" ht="15.75" hidden="false" customHeight="true" outlineLevel="0" collapsed="false">
      <c r="A126" s="12"/>
      <c r="B126" s="12"/>
      <c r="C126" s="12"/>
      <c r="D126" s="12"/>
      <c r="E126" s="12"/>
      <c r="F126" s="12"/>
      <c r="G126" s="12"/>
      <c r="H126" s="12"/>
      <c r="I126" s="12"/>
      <c r="J126" s="12"/>
      <c r="K126" s="12"/>
      <c r="L126" s="12"/>
    </row>
    <row r="127" customFormat="false" ht="15.75" hidden="false" customHeight="true" outlineLevel="0" collapsed="false">
      <c r="A127" s="12"/>
      <c r="B127" s="12"/>
      <c r="C127" s="12"/>
      <c r="D127" s="12"/>
      <c r="E127" s="12"/>
      <c r="F127" s="12"/>
      <c r="G127" s="12"/>
      <c r="H127" s="12"/>
      <c r="I127" s="12"/>
      <c r="J127" s="12"/>
      <c r="K127" s="12"/>
      <c r="L127" s="12"/>
    </row>
    <row r="128" customFormat="false" ht="15.75" hidden="false" customHeight="true" outlineLevel="0" collapsed="false">
      <c r="A128" s="12"/>
      <c r="B128" s="12"/>
      <c r="C128" s="12"/>
      <c r="D128" s="12"/>
      <c r="E128" s="12"/>
      <c r="F128" s="12"/>
      <c r="G128" s="12"/>
      <c r="H128" s="12"/>
      <c r="I128" s="12"/>
      <c r="J128" s="12"/>
      <c r="K128" s="12"/>
      <c r="L128" s="12"/>
    </row>
    <row r="129" customFormat="false" ht="15.75" hidden="false" customHeight="true" outlineLevel="0" collapsed="false">
      <c r="A129" s="12"/>
      <c r="B129" s="12"/>
      <c r="C129" s="12"/>
      <c r="D129" s="12"/>
      <c r="E129" s="12"/>
      <c r="F129" s="12"/>
      <c r="G129" s="12"/>
      <c r="H129" s="12"/>
      <c r="I129" s="12"/>
      <c r="J129" s="12"/>
      <c r="K129" s="12"/>
      <c r="L129" s="12"/>
    </row>
    <row r="130" customFormat="false" ht="15.75" hidden="false" customHeight="true" outlineLevel="0" collapsed="false">
      <c r="A130" s="12"/>
      <c r="B130" s="12"/>
      <c r="C130" s="12"/>
      <c r="D130" s="12"/>
      <c r="E130" s="12"/>
      <c r="F130" s="12"/>
      <c r="G130" s="12"/>
      <c r="H130" s="12"/>
      <c r="I130" s="12"/>
      <c r="J130" s="12"/>
      <c r="K130" s="12"/>
      <c r="L130" s="12"/>
    </row>
    <row r="131" customFormat="false" ht="15.75" hidden="false" customHeight="true" outlineLevel="0" collapsed="false">
      <c r="A131" s="12"/>
      <c r="B131" s="12"/>
      <c r="C131" s="12"/>
      <c r="D131" s="12"/>
      <c r="E131" s="12"/>
      <c r="F131" s="12"/>
      <c r="G131" s="12"/>
      <c r="H131" s="12"/>
      <c r="I131" s="12"/>
      <c r="J131" s="12"/>
      <c r="K131" s="12"/>
      <c r="L131" s="12"/>
    </row>
    <row r="132" customFormat="false" ht="15.75" hidden="false" customHeight="true" outlineLevel="0" collapsed="false">
      <c r="A132" s="12"/>
      <c r="B132" s="12"/>
      <c r="C132" s="12"/>
      <c r="D132" s="12"/>
      <c r="E132" s="12"/>
      <c r="F132" s="12"/>
      <c r="G132" s="12"/>
      <c r="H132" s="12"/>
      <c r="I132" s="12"/>
      <c r="J132" s="12"/>
      <c r="K132" s="12"/>
      <c r="L132" s="12"/>
    </row>
    <row r="133" customFormat="false" ht="15.75" hidden="false" customHeight="true" outlineLevel="0" collapsed="false">
      <c r="A133" s="12"/>
      <c r="B133" s="12"/>
      <c r="C133" s="12"/>
      <c r="D133" s="12"/>
      <c r="E133" s="12"/>
      <c r="F133" s="12"/>
      <c r="G133" s="12"/>
      <c r="H133" s="12"/>
      <c r="I133" s="12"/>
      <c r="J133" s="12"/>
      <c r="K133" s="12"/>
      <c r="L133" s="12"/>
    </row>
    <row r="134" customFormat="false" ht="15.75" hidden="false" customHeight="true" outlineLevel="0" collapsed="false">
      <c r="A134" s="12"/>
      <c r="B134" s="12"/>
      <c r="C134" s="12"/>
      <c r="D134" s="12"/>
      <c r="E134" s="12"/>
      <c r="F134" s="12"/>
      <c r="G134" s="12"/>
      <c r="H134" s="12"/>
      <c r="I134" s="12"/>
      <c r="J134" s="12"/>
      <c r="K134" s="12"/>
      <c r="L134" s="12"/>
    </row>
    <row r="135" customFormat="false" ht="15.75" hidden="false" customHeight="true" outlineLevel="0" collapsed="false">
      <c r="A135" s="12"/>
      <c r="B135" s="12"/>
      <c r="C135" s="12"/>
      <c r="D135" s="12"/>
      <c r="E135" s="12"/>
      <c r="F135" s="12"/>
      <c r="G135" s="12"/>
      <c r="H135" s="12"/>
      <c r="I135" s="12"/>
      <c r="J135" s="12"/>
      <c r="K135" s="12"/>
      <c r="L135" s="12"/>
    </row>
    <row r="136" customFormat="false" ht="15.75" hidden="false" customHeight="true" outlineLevel="0" collapsed="false">
      <c r="A136" s="12"/>
      <c r="B136" s="12"/>
      <c r="C136" s="12"/>
      <c r="D136" s="12"/>
      <c r="E136" s="12"/>
      <c r="F136" s="12"/>
      <c r="G136" s="12"/>
      <c r="H136" s="12"/>
      <c r="I136" s="12"/>
      <c r="J136" s="12"/>
      <c r="K136" s="12"/>
      <c r="L136" s="12"/>
    </row>
    <row r="137" customFormat="false" ht="15.75" hidden="false" customHeight="true" outlineLevel="0" collapsed="false">
      <c r="A137" s="12"/>
      <c r="B137" s="12"/>
      <c r="C137" s="12"/>
      <c r="D137" s="12"/>
      <c r="E137" s="12"/>
      <c r="F137" s="12"/>
      <c r="G137" s="12"/>
      <c r="H137" s="12"/>
      <c r="I137" s="12"/>
      <c r="J137" s="12"/>
      <c r="K137" s="12"/>
      <c r="L137" s="12"/>
    </row>
    <row r="138" customFormat="false" ht="15.75" hidden="false" customHeight="true" outlineLevel="0" collapsed="false">
      <c r="A138" s="12"/>
      <c r="B138" s="12"/>
      <c r="C138" s="12"/>
      <c r="D138" s="12"/>
      <c r="E138" s="12"/>
      <c r="F138" s="12"/>
      <c r="G138" s="12"/>
      <c r="H138" s="12"/>
      <c r="I138" s="12"/>
      <c r="J138" s="12"/>
      <c r="K138" s="12"/>
      <c r="L138" s="12"/>
    </row>
    <row r="139" customFormat="false" ht="15.75" hidden="false" customHeight="true" outlineLevel="0" collapsed="false">
      <c r="A139" s="12"/>
      <c r="B139" s="12"/>
      <c r="C139" s="12"/>
      <c r="D139" s="12"/>
      <c r="E139" s="12"/>
      <c r="F139" s="12"/>
      <c r="G139" s="12"/>
      <c r="H139" s="12"/>
      <c r="I139" s="12"/>
      <c r="J139" s="12"/>
      <c r="K139" s="12"/>
      <c r="L139" s="12"/>
    </row>
    <row r="140" customFormat="false" ht="15.75" hidden="false" customHeight="true" outlineLevel="0" collapsed="false">
      <c r="A140" s="12"/>
      <c r="B140" s="12"/>
      <c r="C140" s="12"/>
      <c r="D140" s="12"/>
      <c r="E140" s="12"/>
      <c r="F140" s="12"/>
      <c r="G140" s="12"/>
      <c r="H140" s="12"/>
      <c r="I140" s="12"/>
      <c r="J140" s="12"/>
      <c r="K140" s="12"/>
      <c r="L140" s="12"/>
    </row>
    <row r="141" customFormat="false" ht="15.75" hidden="false" customHeight="true" outlineLevel="0" collapsed="false">
      <c r="A141" s="12"/>
      <c r="B141" s="12"/>
      <c r="C141" s="12"/>
      <c r="D141" s="12"/>
      <c r="E141" s="12"/>
      <c r="F141" s="12"/>
      <c r="G141" s="12"/>
      <c r="H141" s="12"/>
      <c r="I141" s="12"/>
      <c r="J141" s="12"/>
      <c r="K141" s="12"/>
      <c r="L141" s="12"/>
    </row>
    <row r="142" customFormat="false" ht="15.75" hidden="false" customHeight="true" outlineLevel="0" collapsed="false">
      <c r="A142" s="12"/>
      <c r="B142" s="12"/>
      <c r="C142" s="12"/>
      <c r="D142" s="12"/>
      <c r="E142" s="12"/>
      <c r="F142" s="12"/>
      <c r="G142" s="12"/>
      <c r="H142" s="12"/>
      <c r="I142" s="12"/>
      <c r="J142" s="12"/>
      <c r="K142" s="12"/>
      <c r="L142" s="12"/>
    </row>
    <row r="143" customFormat="false" ht="15.75" hidden="false" customHeight="true" outlineLevel="0" collapsed="false">
      <c r="A143" s="12"/>
      <c r="B143" s="12"/>
      <c r="C143" s="12"/>
      <c r="D143" s="12"/>
      <c r="E143" s="12"/>
      <c r="F143" s="12"/>
      <c r="G143" s="12"/>
      <c r="H143" s="12"/>
      <c r="I143" s="12"/>
      <c r="J143" s="12"/>
      <c r="K143" s="12"/>
      <c r="L143" s="12"/>
    </row>
    <row r="144" customFormat="false" ht="15.75" hidden="false" customHeight="true" outlineLevel="0" collapsed="false">
      <c r="A144" s="12"/>
      <c r="B144" s="12"/>
      <c r="C144" s="12"/>
      <c r="D144" s="12"/>
      <c r="E144" s="12"/>
      <c r="F144" s="12"/>
      <c r="G144" s="12"/>
      <c r="H144" s="12"/>
      <c r="I144" s="12"/>
      <c r="J144" s="12"/>
      <c r="K144" s="12"/>
      <c r="L144" s="12"/>
    </row>
    <row r="145" customFormat="false" ht="15.75" hidden="false" customHeight="true" outlineLevel="0" collapsed="false">
      <c r="A145" s="12"/>
      <c r="B145" s="12"/>
      <c r="C145" s="12"/>
      <c r="D145" s="12"/>
      <c r="E145" s="12"/>
      <c r="F145" s="12"/>
      <c r="G145" s="12"/>
      <c r="H145" s="12"/>
      <c r="I145" s="12"/>
      <c r="J145" s="12"/>
      <c r="K145" s="12"/>
      <c r="L145" s="12"/>
    </row>
    <row r="146" customFormat="false" ht="15.75" hidden="false" customHeight="true" outlineLevel="0" collapsed="false">
      <c r="A146" s="12"/>
      <c r="B146" s="12"/>
      <c r="C146" s="12"/>
      <c r="D146" s="12"/>
      <c r="E146" s="12"/>
      <c r="F146" s="12"/>
      <c r="G146" s="12"/>
      <c r="H146" s="12"/>
      <c r="I146" s="12"/>
      <c r="J146" s="12"/>
      <c r="K146" s="12"/>
      <c r="L146" s="12"/>
    </row>
    <row r="147" customFormat="false" ht="15.75" hidden="false" customHeight="true" outlineLevel="0" collapsed="false">
      <c r="A147" s="12"/>
      <c r="B147" s="12"/>
      <c r="C147" s="12"/>
      <c r="D147" s="12"/>
      <c r="E147" s="12"/>
      <c r="F147" s="12"/>
      <c r="G147" s="12"/>
      <c r="H147" s="12"/>
      <c r="I147" s="12"/>
      <c r="J147" s="12"/>
      <c r="K147" s="12"/>
      <c r="L147" s="12"/>
    </row>
    <row r="148" customFormat="false" ht="15.75" hidden="false" customHeight="true" outlineLevel="0" collapsed="false">
      <c r="A148" s="12"/>
      <c r="B148" s="12"/>
      <c r="C148" s="12"/>
      <c r="D148" s="12"/>
      <c r="E148" s="12"/>
      <c r="F148" s="12"/>
      <c r="G148" s="12"/>
      <c r="H148" s="12"/>
      <c r="I148" s="12"/>
      <c r="J148" s="12"/>
      <c r="K148" s="12"/>
      <c r="L148" s="12"/>
    </row>
    <row r="149" customFormat="false" ht="15.75" hidden="false" customHeight="true" outlineLevel="0" collapsed="false">
      <c r="A149" s="12"/>
      <c r="B149" s="12"/>
      <c r="C149" s="12"/>
      <c r="D149" s="12"/>
      <c r="E149" s="12"/>
      <c r="F149" s="12"/>
      <c r="G149" s="12"/>
      <c r="H149" s="12"/>
      <c r="I149" s="12"/>
      <c r="J149" s="12"/>
      <c r="K149" s="12"/>
      <c r="L149" s="12"/>
    </row>
    <row r="150" customFormat="false" ht="15.75" hidden="false" customHeight="true" outlineLevel="0" collapsed="false">
      <c r="A150" s="12"/>
      <c r="B150" s="12"/>
      <c r="C150" s="12"/>
      <c r="D150" s="12"/>
      <c r="E150" s="12"/>
      <c r="F150" s="12"/>
      <c r="G150" s="12"/>
      <c r="H150" s="12"/>
      <c r="I150" s="12"/>
      <c r="J150" s="12"/>
      <c r="K150" s="12"/>
      <c r="L150" s="12"/>
    </row>
    <row r="151" customFormat="false" ht="15.75" hidden="false" customHeight="true" outlineLevel="0" collapsed="false">
      <c r="A151" s="12"/>
      <c r="B151" s="12"/>
      <c r="C151" s="12"/>
      <c r="D151" s="12"/>
      <c r="E151" s="12"/>
      <c r="F151" s="12"/>
      <c r="G151" s="12"/>
      <c r="H151" s="12"/>
      <c r="I151" s="12"/>
      <c r="J151" s="12"/>
      <c r="K151" s="12"/>
      <c r="L151" s="12"/>
    </row>
    <row r="152" customFormat="false" ht="15.75" hidden="false" customHeight="true" outlineLevel="0" collapsed="false">
      <c r="A152" s="12"/>
      <c r="B152" s="12"/>
      <c r="C152" s="12"/>
      <c r="D152" s="12"/>
      <c r="E152" s="12"/>
      <c r="F152" s="12"/>
      <c r="G152" s="12"/>
      <c r="H152" s="12"/>
      <c r="I152" s="12"/>
      <c r="J152" s="12"/>
      <c r="K152" s="12"/>
      <c r="L152" s="12"/>
    </row>
    <row r="153" customFormat="false" ht="15.75" hidden="false" customHeight="true" outlineLevel="0" collapsed="false">
      <c r="A153" s="12"/>
      <c r="B153" s="12"/>
      <c r="C153" s="12"/>
      <c r="D153" s="12"/>
      <c r="E153" s="12"/>
      <c r="F153" s="12"/>
      <c r="G153" s="12"/>
      <c r="H153" s="12"/>
      <c r="I153" s="12"/>
      <c r="J153" s="12"/>
      <c r="K153" s="12"/>
      <c r="L153" s="12"/>
    </row>
    <row r="154" customFormat="false" ht="15.75" hidden="false" customHeight="true" outlineLevel="0" collapsed="false">
      <c r="A154" s="12"/>
      <c r="B154" s="12"/>
      <c r="C154" s="12"/>
      <c r="D154" s="12"/>
      <c r="E154" s="12"/>
      <c r="F154" s="12"/>
      <c r="G154" s="12"/>
      <c r="H154" s="12"/>
      <c r="I154" s="12"/>
      <c r="J154" s="12"/>
      <c r="K154" s="12"/>
      <c r="L154" s="12"/>
    </row>
    <row r="155" customFormat="false" ht="15.75" hidden="false" customHeight="true" outlineLevel="0" collapsed="false">
      <c r="A155" s="12"/>
      <c r="B155" s="12"/>
      <c r="C155" s="12"/>
      <c r="D155" s="12"/>
      <c r="E155" s="12"/>
      <c r="F155" s="12"/>
      <c r="G155" s="12"/>
      <c r="H155" s="12"/>
      <c r="I155" s="12"/>
      <c r="J155" s="12"/>
      <c r="K155" s="12"/>
      <c r="L155" s="12"/>
    </row>
    <row r="156" customFormat="false" ht="15.75" hidden="false" customHeight="true" outlineLevel="0" collapsed="false">
      <c r="A156" s="12"/>
      <c r="B156" s="12"/>
      <c r="C156" s="12"/>
      <c r="D156" s="12"/>
      <c r="E156" s="12"/>
      <c r="F156" s="12"/>
      <c r="G156" s="12"/>
      <c r="H156" s="12"/>
      <c r="I156" s="12"/>
      <c r="J156" s="12"/>
      <c r="K156" s="12"/>
      <c r="L156" s="12"/>
    </row>
    <row r="157" customFormat="false" ht="15.75" hidden="false" customHeight="true" outlineLevel="0" collapsed="false">
      <c r="A157" s="12"/>
      <c r="B157" s="12"/>
      <c r="C157" s="12"/>
      <c r="D157" s="12"/>
      <c r="E157" s="12"/>
      <c r="F157" s="12"/>
      <c r="G157" s="12"/>
      <c r="H157" s="12"/>
      <c r="I157" s="12"/>
      <c r="J157" s="12"/>
      <c r="K157" s="12"/>
      <c r="L157" s="12"/>
    </row>
    <row r="158" customFormat="false" ht="15.75" hidden="false" customHeight="true" outlineLevel="0" collapsed="false">
      <c r="A158" s="12"/>
      <c r="B158" s="12"/>
      <c r="C158" s="12"/>
      <c r="D158" s="12"/>
      <c r="E158" s="12"/>
      <c r="F158" s="12"/>
      <c r="G158" s="12"/>
      <c r="H158" s="12"/>
      <c r="I158" s="12"/>
      <c r="J158" s="12"/>
      <c r="K158" s="12"/>
      <c r="L158" s="12"/>
    </row>
    <row r="159" customFormat="false" ht="15.75" hidden="false" customHeight="true" outlineLevel="0" collapsed="false">
      <c r="A159" s="12"/>
      <c r="B159" s="12"/>
      <c r="C159" s="12"/>
      <c r="D159" s="12"/>
      <c r="E159" s="12"/>
      <c r="F159" s="12"/>
      <c r="G159" s="12"/>
      <c r="H159" s="12"/>
      <c r="I159" s="12"/>
      <c r="J159" s="12"/>
      <c r="K159" s="12"/>
      <c r="L159" s="12"/>
    </row>
    <row r="160" customFormat="false" ht="15.75" hidden="false" customHeight="true" outlineLevel="0" collapsed="false">
      <c r="A160" s="12"/>
      <c r="B160" s="12"/>
      <c r="C160" s="12"/>
      <c r="D160" s="12"/>
      <c r="E160" s="12"/>
      <c r="F160" s="12"/>
      <c r="G160" s="12"/>
      <c r="H160" s="12"/>
      <c r="I160" s="12"/>
      <c r="J160" s="12"/>
      <c r="K160" s="12"/>
      <c r="L160" s="12"/>
    </row>
    <row r="161" customFormat="false" ht="15.75" hidden="false" customHeight="true" outlineLevel="0" collapsed="false">
      <c r="A161" s="12"/>
      <c r="B161" s="12"/>
      <c r="C161" s="12"/>
      <c r="D161" s="12"/>
      <c r="E161" s="12"/>
      <c r="F161" s="12"/>
      <c r="G161" s="12"/>
      <c r="H161" s="12"/>
      <c r="I161" s="12"/>
      <c r="J161" s="12"/>
      <c r="K161" s="12"/>
      <c r="L161" s="12"/>
    </row>
    <row r="162" customFormat="false" ht="15.75" hidden="false" customHeight="true" outlineLevel="0" collapsed="false">
      <c r="A162" s="12"/>
      <c r="B162" s="12"/>
      <c r="C162" s="12"/>
      <c r="D162" s="12"/>
      <c r="E162" s="12"/>
      <c r="F162" s="12"/>
      <c r="G162" s="12"/>
      <c r="H162" s="12"/>
      <c r="I162" s="12"/>
      <c r="J162" s="12"/>
      <c r="K162" s="12"/>
      <c r="L162" s="12"/>
    </row>
    <row r="163" customFormat="false" ht="15.75" hidden="false" customHeight="true" outlineLevel="0" collapsed="false">
      <c r="A163" s="12"/>
      <c r="B163" s="12"/>
      <c r="C163" s="12"/>
      <c r="D163" s="12"/>
      <c r="E163" s="12"/>
      <c r="F163" s="12"/>
      <c r="G163" s="12"/>
      <c r="H163" s="12"/>
      <c r="I163" s="12"/>
      <c r="J163" s="12"/>
      <c r="K163" s="12"/>
      <c r="L163" s="12"/>
    </row>
    <row r="164" customFormat="false" ht="15.75" hidden="false" customHeight="true" outlineLevel="0" collapsed="false">
      <c r="A164" s="12"/>
      <c r="B164" s="12"/>
      <c r="C164" s="12"/>
      <c r="D164" s="12"/>
      <c r="E164" s="12"/>
      <c r="F164" s="12"/>
      <c r="G164" s="12"/>
      <c r="H164" s="12"/>
      <c r="I164" s="12"/>
      <c r="J164" s="12"/>
      <c r="K164" s="12"/>
      <c r="L164" s="12"/>
    </row>
    <row r="165" customFormat="false" ht="15.75" hidden="false" customHeight="true" outlineLevel="0" collapsed="false">
      <c r="A165" s="12"/>
      <c r="B165" s="12"/>
      <c r="C165" s="12"/>
      <c r="D165" s="12"/>
      <c r="E165" s="12"/>
      <c r="F165" s="12"/>
      <c r="G165" s="12"/>
      <c r="H165" s="12"/>
      <c r="I165" s="12"/>
      <c r="J165" s="12"/>
      <c r="K165" s="12"/>
      <c r="L165" s="12"/>
    </row>
    <row r="166" customFormat="false" ht="15.75" hidden="false" customHeight="true" outlineLevel="0" collapsed="false">
      <c r="A166" s="12"/>
      <c r="B166" s="12"/>
      <c r="C166" s="12"/>
      <c r="D166" s="12"/>
      <c r="E166" s="12"/>
      <c r="F166" s="12"/>
      <c r="G166" s="12"/>
      <c r="H166" s="12"/>
      <c r="I166" s="12"/>
      <c r="J166" s="12"/>
      <c r="K166" s="12"/>
      <c r="L166" s="12"/>
    </row>
    <row r="167" customFormat="false" ht="15.75" hidden="false" customHeight="true" outlineLevel="0" collapsed="false">
      <c r="A167" s="12"/>
      <c r="B167" s="12"/>
      <c r="C167" s="12"/>
      <c r="D167" s="12"/>
      <c r="E167" s="12"/>
      <c r="F167" s="12"/>
      <c r="G167" s="12"/>
      <c r="H167" s="12"/>
      <c r="I167" s="12"/>
      <c r="J167" s="12"/>
      <c r="K167" s="12"/>
      <c r="L167" s="12"/>
    </row>
    <row r="168" customFormat="false" ht="15.75" hidden="false" customHeight="true" outlineLevel="0" collapsed="false">
      <c r="A168" s="12"/>
      <c r="B168" s="12"/>
      <c r="C168" s="12"/>
      <c r="D168" s="12"/>
      <c r="E168" s="12"/>
      <c r="F168" s="12"/>
      <c r="G168" s="12"/>
      <c r="H168" s="12"/>
      <c r="I168" s="12"/>
      <c r="J168" s="12"/>
      <c r="K168" s="12"/>
      <c r="L168" s="12"/>
    </row>
    <row r="169" customFormat="false" ht="15.75" hidden="false" customHeight="true" outlineLevel="0" collapsed="false">
      <c r="A169" s="12"/>
      <c r="B169" s="12"/>
      <c r="C169" s="12"/>
      <c r="D169" s="12"/>
      <c r="E169" s="12"/>
      <c r="F169" s="12"/>
      <c r="G169" s="12"/>
      <c r="H169" s="12"/>
      <c r="I169" s="12"/>
      <c r="J169" s="12"/>
      <c r="K169" s="12"/>
      <c r="L169" s="12"/>
    </row>
    <row r="170" customFormat="false" ht="15.75" hidden="false" customHeight="true" outlineLevel="0" collapsed="false">
      <c r="A170" s="12"/>
      <c r="B170" s="12"/>
      <c r="C170" s="12"/>
      <c r="D170" s="12"/>
      <c r="E170" s="12"/>
      <c r="F170" s="12"/>
      <c r="G170" s="12"/>
      <c r="H170" s="12"/>
      <c r="I170" s="12"/>
      <c r="J170" s="12"/>
      <c r="K170" s="12"/>
      <c r="L170" s="12"/>
    </row>
    <row r="171" customFormat="false" ht="15.75" hidden="false" customHeight="true" outlineLevel="0" collapsed="false">
      <c r="A171" s="12"/>
      <c r="B171" s="12"/>
      <c r="C171" s="12"/>
      <c r="D171" s="12"/>
      <c r="E171" s="12"/>
      <c r="F171" s="12"/>
      <c r="G171" s="12"/>
      <c r="H171" s="12"/>
      <c r="I171" s="12"/>
      <c r="J171" s="12"/>
      <c r="K171" s="12"/>
      <c r="L171" s="12"/>
    </row>
    <row r="172" customFormat="false" ht="15.75" hidden="false" customHeight="true" outlineLevel="0" collapsed="false">
      <c r="A172" s="12"/>
      <c r="B172" s="12"/>
      <c r="C172" s="12"/>
      <c r="D172" s="12"/>
      <c r="E172" s="12"/>
      <c r="F172" s="12"/>
      <c r="G172" s="12"/>
      <c r="H172" s="12"/>
      <c r="I172" s="12"/>
      <c r="J172" s="12"/>
      <c r="K172" s="12"/>
      <c r="L172" s="12"/>
    </row>
    <row r="173" customFormat="false" ht="15.75" hidden="false" customHeight="true" outlineLevel="0" collapsed="false">
      <c r="A173" s="12"/>
      <c r="B173" s="12"/>
      <c r="C173" s="12"/>
      <c r="D173" s="12"/>
      <c r="E173" s="12"/>
      <c r="F173" s="12"/>
      <c r="G173" s="12"/>
      <c r="H173" s="12"/>
      <c r="I173" s="12"/>
      <c r="J173" s="12"/>
      <c r="K173" s="12"/>
      <c r="L173" s="12"/>
    </row>
    <row r="174" customFormat="false" ht="15.75" hidden="false" customHeight="true" outlineLevel="0" collapsed="false">
      <c r="A174" s="12"/>
      <c r="B174" s="12"/>
      <c r="C174" s="12"/>
      <c r="D174" s="12"/>
      <c r="E174" s="12"/>
      <c r="F174" s="12"/>
      <c r="G174" s="12"/>
      <c r="H174" s="12"/>
      <c r="I174" s="12"/>
      <c r="J174" s="12"/>
      <c r="K174" s="12"/>
      <c r="L174" s="12"/>
    </row>
    <row r="175" customFormat="false" ht="15.75" hidden="false" customHeight="true" outlineLevel="0" collapsed="false">
      <c r="A175" s="12"/>
      <c r="B175" s="12"/>
      <c r="C175" s="12"/>
      <c r="D175" s="12"/>
      <c r="E175" s="12"/>
      <c r="F175" s="12"/>
      <c r="G175" s="12"/>
      <c r="H175" s="12"/>
      <c r="I175" s="12"/>
      <c r="J175" s="12"/>
      <c r="K175" s="12"/>
      <c r="L175" s="12"/>
    </row>
    <row r="176" customFormat="false" ht="15.75" hidden="false" customHeight="true" outlineLevel="0" collapsed="false">
      <c r="A176" s="12"/>
      <c r="B176" s="12"/>
      <c r="C176" s="12"/>
      <c r="D176" s="12"/>
      <c r="E176" s="12"/>
      <c r="F176" s="12"/>
      <c r="G176" s="12"/>
      <c r="H176" s="12"/>
      <c r="I176" s="12"/>
      <c r="J176" s="12"/>
      <c r="K176" s="12"/>
      <c r="L176" s="12"/>
    </row>
    <row r="177" customFormat="false" ht="15.75" hidden="false" customHeight="true" outlineLevel="0" collapsed="false">
      <c r="A177" s="12"/>
      <c r="B177" s="12"/>
      <c r="C177" s="12"/>
      <c r="D177" s="12"/>
      <c r="E177" s="12"/>
      <c r="F177" s="12"/>
      <c r="G177" s="12"/>
      <c r="H177" s="12"/>
      <c r="I177" s="12"/>
      <c r="J177" s="12"/>
      <c r="K177" s="12"/>
      <c r="L177" s="12"/>
    </row>
    <row r="178" customFormat="false" ht="15.75" hidden="false" customHeight="true" outlineLevel="0" collapsed="false">
      <c r="A178" s="12"/>
      <c r="B178" s="12"/>
      <c r="C178" s="12"/>
      <c r="D178" s="12"/>
      <c r="E178" s="12"/>
      <c r="F178" s="12"/>
      <c r="G178" s="12"/>
      <c r="H178" s="12"/>
      <c r="I178" s="12"/>
      <c r="J178" s="12"/>
      <c r="K178" s="12"/>
      <c r="L178" s="12"/>
    </row>
    <row r="179" customFormat="false" ht="15.75" hidden="false" customHeight="true" outlineLevel="0" collapsed="false">
      <c r="A179" s="12"/>
      <c r="B179" s="12"/>
      <c r="C179" s="12"/>
      <c r="D179" s="12"/>
      <c r="E179" s="12"/>
      <c r="F179" s="12"/>
      <c r="G179" s="12"/>
      <c r="H179" s="12"/>
      <c r="I179" s="12"/>
      <c r="J179" s="12"/>
      <c r="K179" s="12"/>
      <c r="L179" s="12"/>
    </row>
    <row r="180" customFormat="false" ht="15.75" hidden="false" customHeight="true" outlineLevel="0" collapsed="false">
      <c r="A180" s="12"/>
      <c r="B180" s="12"/>
      <c r="C180" s="12"/>
      <c r="D180" s="12"/>
      <c r="E180" s="12"/>
      <c r="F180" s="12"/>
      <c r="G180" s="12"/>
      <c r="H180" s="12"/>
      <c r="I180" s="12"/>
      <c r="J180" s="12"/>
      <c r="K180" s="12"/>
      <c r="L180" s="12"/>
    </row>
    <row r="181" customFormat="false" ht="15.75" hidden="false" customHeight="true" outlineLevel="0" collapsed="false">
      <c r="A181" s="12"/>
      <c r="B181" s="12"/>
      <c r="C181" s="12"/>
      <c r="D181" s="12"/>
      <c r="E181" s="12"/>
      <c r="F181" s="12"/>
      <c r="G181" s="12"/>
      <c r="H181" s="12"/>
      <c r="I181" s="12"/>
      <c r="J181" s="12"/>
      <c r="K181" s="12"/>
      <c r="L181" s="12"/>
    </row>
    <row r="182" customFormat="false" ht="15.75" hidden="false" customHeight="true" outlineLevel="0" collapsed="false">
      <c r="A182" s="12"/>
      <c r="B182" s="12"/>
      <c r="C182" s="12"/>
      <c r="D182" s="12"/>
      <c r="E182" s="12"/>
      <c r="F182" s="12"/>
      <c r="G182" s="12"/>
      <c r="H182" s="12"/>
      <c r="I182" s="12"/>
      <c r="J182" s="12"/>
      <c r="K182" s="12"/>
      <c r="L182" s="12"/>
    </row>
    <row r="183" customFormat="false" ht="15.75" hidden="false" customHeight="true" outlineLevel="0" collapsed="false">
      <c r="A183" s="12"/>
      <c r="B183" s="12"/>
      <c r="C183" s="12"/>
      <c r="D183" s="12"/>
      <c r="E183" s="12"/>
      <c r="F183" s="12"/>
      <c r="G183" s="12"/>
      <c r="H183" s="12"/>
      <c r="I183" s="12"/>
      <c r="J183" s="12"/>
      <c r="K183" s="12"/>
      <c r="L183" s="12"/>
    </row>
    <row r="184" customFormat="false" ht="15.75" hidden="false" customHeight="true" outlineLevel="0" collapsed="false">
      <c r="A184" s="12"/>
      <c r="B184" s="12"/>
      <c r="C184" s="12"/>
      <c r="D184" s="12"/>
      <c r="E184" s="12"/>
      <c r="F184" s="12"/>
      <c r="G184" s="12"/>
      <c r="H184" s="12"/>
      <c r="I184" s="12"/>
      <c r="J184" s="12"/>
      <c r="K184" s="12"/>
      <c r="L184" s="12"/>
    </row>
    <row r="185" customFormat="false" ht="15.75" hidden="false" customHeight="true" outlineLevel="0" collapsed="false">
      <c r="A185" s="12"/>
      <c r="B185" s="12"/>
      <c r="C185" s="12"/>
      <c r="D185" s="12"/>
      <c r="E185" s="12"/>
      <c r="F185" s="12"/>
      <c r="G185" s="12"/>
      <c r="H185" s="12"/>
      <c r="I185" s="12"/>
      <c r="J185" s="12"/>
      <c r="K185" s="12"/>
      <c r="L185" s="12"/>
    </row>
    <row r="186" customFormat="false" ht="15.75" hidden="false" customHeight="true" outlineLevel="0" collapsed="false">
      <c r="A186" s="12"/>
      <c r="B186" s="12"/>
      <c r="C186" s="12"/>
      <c r="D186" s="12"/>
      <c r="E186" s="12"/>
      <c r="F186" s="12"/>
      <c r="G186" s="12"/>
      <c r="H186" s="12"/>
      <c r="I186" s="12"/>
      <c r="J186" s="12"/>
      <c r="K186" s="12"/>
      <c r="L186" s="12"/>
    </row>
    <row r="187" customFormat="false" ht="15.75" hidden="false" customHeight="true" outlineLevel="0" collapsed="false">
      <c r="A187" s="12"/>
      <c r="B187" s="12"/>
      <c r="C187" s="12"/>
      <c r="D187" s="12"/>
      <c r="E187" s="12"/>
      <c r="F187" s="12"/>
      <c r="G187" s="12"/>
      <c r="H187" s="12"/>
      <c r="I187" s="12"/>
      <c r="J187" s="12"/>
      <c r="K187" s="12"/>
      <c r="L187" s="12"/>
    </row>
    <row r="188" customFormat="false" ht="15.75" hidden="false" customHeight="true" outlineLevel="0" collapsed="false">
      <c r="A188" s="12"/>
      <c r="B188" s="12"/>
      <c r="C188" s="12"/>
      <c r="D188" s="12"/>
      <c r="E188" s="12"/>
      <c r="F188" s="12"/>
      <c r="G188" s="12"/>
      <c r="H188" s="12"/>
      <c r="I188" s="12"/>
      <c r="J188" s="12"/>
      <c r="K188" s="12"/>
      <c r="L188" s="12"/>
    </row>
    <row r="189" customFormat="false" ht="15.75" hidden="false" customHeight="true" outlineLevel="0" collapsed="false">
      <c r="A189" s="12"/>
      <c r="B189" s="12"/>
      <c r="C189" s="12"/>
      <c r="D189" s="12"/>
      <c r="E189" s="12"/>
      <c r="F189" s="12"/>
      <c r="G189" s="12"/>
      <c r="H189" s="12"/>
      <c r="I189" s="12"/>
      <c r="J189" s="12"/>
      <c r="K189" s="12"/>
      <c r="L189" s="12"/>
    </row>
    <row r="190" customFormat="false" ht="15.75" hidden="false" customHeight="true" outlineLevel="0" collapsed="false">
      <c r="A190" s="12"/>
      <c r="B190" s="12"/>
      <c r="C190" s="12"/>
      <c r="D190" s="12"/>
      <c r="E190" s="12"/>
      <c r="F190" s="12"/>
      <c r="G190" s="12"/>
      <c r="H190" s="12"/>
      <c r="I190" s="12"/>
      <c r="J190" s="12"/>
      <c r="K190" s="12"/>
      <c r="L190" s="12"/>
    </row>
    <row r="191" customFormat="false" ht="15.75" hidden="false" customHeight="true" outlineLevel="0" collapsed="false">
      <c r="A191" s="12"/>
      <c r="B191" s="12"/>
      <c r="C191" s="12"/>
      <c r="D191" s="12"/>
      <c r="E191" s="12"/>
      <c r="F191" s="12"/>
      <c r="G191" s="12"/>
      <c r="H191" s="12"/>
      <c r="I191" s="12"/>
      <c r="J191" s="12"/>
      <c r="K191" s="12"/>
      <c r="L191" s="12"/>
    </row>
    <row r="192" customFormat="false" ht="15.75" hidden="false" customHeight="true" outlineLevel="0" collapsed="false">
      <c r="A192" s="12"/>
      <c r="B192" s="12"/>
      <c r="C192" s="12"/>
      <c r="D192" s="12"/>
      <c r="E192" s="12"/>
      <c r="F192" s="12"/>
      <c r="G192" s="12"/>
      <c r="H192" s="12"/>
      <c r="I192" s="12"/>
      <c r="J192" s="12"/>
      <c r="K192" s="12"/>
      <c r="L192" s="12"/>
    </row>
    <row r="193" customFormat="false" ht="15.75" hidden="false" customHeight="true" outlineLevel="0" collapsed="false">
      <c r="A193" s="12"/>
      <c r="B193" s="12"/>
      <c r="C193" s="12"/>
      <c r="D193" s="12"/>
      <c r="E193" s="12"/>
      <c r="F193" s="12"/>
      <c r="G193" s="12"/>
      <c r="H193" s="12"/>
      <c r="I193" s="12"/>
      <c r="J193" s="12"/>
      <c r="K193" s="12"/>
      <c r="L193" s="12"/>
    </row>
    <row r="194" customFormat="false" ht="15.75" hidden="false" customHeight="true" outlineLevel="0" collapsed="false">
      <c r="A194" s="12"/>
      <c r="B194" s="12"/>
      <c r="C194" s="12"/>
      <c r="D194" s="12"/>
      <c r="E194" s="12"/>
      <c r="F194" s="12"/>
      <c r="G194" s="12"/>
      <c r="H194" s="12"/>
      <c r="I194" s="12"/>
      <c r="J194" s="12"/>
      <c r="K194" s="12"/>
      <c r="L194" s="12"/>
    </row>
    <row r="195" customFormat="false" ht="15.75" hidden="false" customHeight="true" outlineLevel="0" collapsed="false">
      <c r="A195" s="12"/>
      <c r="B195" s="12"/>
      <c r="C195" s="12"/>
      <c r="D195" s="12"/>
      <c r="E195" s="12"/>
      <c r="F195" s="12"/>
      <c r="G195" s="12"/>
      <c r="H195" s="12"/>
      <c r="I195" s="12"/>
      <c r="J195" s="12"/>
      <c r="K195" s="12"/>
      <c r="L195" s="12"/>
    </row>
    <row r="196" customFormat="false" ht="15.75" hidden="false" customHeight="true" outlineLevel="0" collapsed="false">
      <c r="A196" s="12"/>
      <c r="B196" s="12"/>
      <c r="C196" s="12"/>
      <c r="D196" s="12"/>
      <c r="E196" s="12"/>
      <c r="F196" s="12"/>
      <c r="G196" s="12"/>
      <c r="H196" s="12"/>
      <c r="I196" s="12"/>
      <c r="J196" s="12"/>
      <c r="K196" s="12"/>
      <c r="L196" s="12"/>
    </row>
    <row r="197" customFormat="false" ht="15.75" hidden="false" customHeight="true" outlineLevel="0" collapsed="false">
      <c r="A197" s="12"/>
      <c r="B197" s="12"/>
      <c r="C197" s="12"/>
      <c r="D197" s="12"/>
      <c r="E197" s="12"/>
      <c r="F197" s="12"/>
      <c r="G197" s="12"/>
      <c r="H197" s="12"/>
      <c r="I197" s="12"/>
      <c r="J197" s="12"/>
      <c r="K197" s="12"/>
      <c r="L197" s="12"/>
    </row>
    <row r="198" customFormat="false" ht="15.75" hidden="false" customHeight="true" outlineLevel="0" collapsed="false">
      <c r="A198" s="12"/>
      <c r="B198" s="12"/>
      <c r="C198" s="12"/>
      <c r="D198" s="12"/>
      <c r="E198" s="12"/>
      <c r="F198" s="12"/>
      <c r="G198" s="12"/>
      <c r="H198" s="12"/>
      <c r="I198" s="12"/>
      <c r="J198" s="12"/>
      <c r="K198" s="12"/>
      <c r="L198" s="12"/>
    </row>
    <row r="199" customFormat="false" ht="15.75" hidden="false" customHeight="true" outlineLevel="0" collapsed="false">
      <c r="A199" s="12"/>
      <c r="B199" s="12"/>
      <c r="C199" s="12"/>
      <c r="D199" s="12"/>
      <c r="E199" s="12"/>
      <c r="F199" s="12"/>
      <c r="G199" s="12"/>
      <c r="H199" s="12"/>
      <c r="I199" s="12"/>
      <c r="J199" s="12"/>
      <c r="K199" s="12"/>
      <c r="L199" s="12"/>
    </row>
    <row r="200" customFormat="false" ht="15.75" hidden="false" customHeight="true" outlineLevel="0" collapsed="false">
      <c r="A200" s="12"/>
      <c r="B200" s="12"/>
      <c r="C200" s="12"/>
      <c r="D200" s="12"/>
      <c r="E200" s="12"/>
      <c r="F200" s="12"/>
      <c r="G200" s="12"/>
      <c r="H200" s="12"/>
      <c r="I200" s="12"/>
      <c r="J200" s="12"/>
      <c r="K200" s="12"/>
      <c r="L200" s="12"/>
    </row>
    <row r="201" customFormat="false" ht="15.75" hidden="false" customHeight="true" outlineLevel="0" collapsed="false">
      <c r="A201" s="12"/>
      <c r="B201" s="12"/>
      <c r="C201" s="12"/>
      <c r="D201" s="12"/>
      <c r="E201" s="12"/>
      <c r="F201" s="12"/>
      <c r="G201" s="12"/>
      <c r="H201" s="12"/>
      <c r="I201" s="12"/>
      <c r="J201" s="12"/>
      <c r="K201" s="12"/>
      <c r="L201" s="12"/>
    </row>
    <row r="202" customFormat="false" ht="15.75" hidden="false" customHeight="true" outlineLevel="0" collapsed="false">
      <c r="A202" s="12"/>
      <c r="B202" s="12"/>
      <c r="C202" s="12"/>
      <c r="D202" s="12"/>
      <c r="E202" s="12"/>
      <c r="F202" s="12"/>
      <c r="G202" s="12"/>
      <c r="H202" s="12"/>
      <c r="I202" s="12"/>
      <c r="J202" s="12"/>
      <c r="K202" s="12"/>
      <c r="L202" s="12"/>
    </row>
    <row r="203" customFormat="false" ht="15.75" hidden="false" customHeight="true" outlineLevel="0" collapsed="false">
      <c r="A203" s="12"/>
      <c r="B203" s="12"/>
      <c r="C203" s="12"/>
      <c r="D203" s="12"/>
      <c r="E203" s="12"/>
      <c r="F203" s="12"/>
      <c r="G203" s="12"/>
      <c r="H203" s="12"/>
      <c r="I203" s="12"/>
      <c r="J203" s="12"/>
      <c r="K203" s="12"/>
      <c r="L203" s="12"/>
    </row>
    <row r="204" customFormat="false" ht="15.75" hidden="false" customHeight="true" outlineLevel="0" collapsed="false">
      <c r="A204" s="12"/>
      <c r="B204" s="12"/>
      <c r="C204" s="12"/>
      <c r="D204" s="12"/>
      <c r="E204" s="12"/>
      <c r="F204" s="12"/>
      <c r="G204" s="12"/>
      <c r="H204" s="12"/>
      <c r="I204" s="12"/>
      <c r="J204" s="12"/>
      <c r="K204" s="12"/>
      <c r="L204" s="12"/>
    </row>
    <row r="205" customFormat="false" ht="15.75" hidden="false" customHeight="true" outlineLevel="0" collapsed="false">
      <c r="A205" s="12"/>
      <c r="B205" s="12"/>
      <c r="C205" s="12"/>
      <c r="D205" s="12"/>
      <c r="E205" s="12"/>
      <c r="F205" s="12"/>
      <c r="G205" s="12"/>
      <c r="H205" s="12"/>
      <c r="I205" s="12"/>
      <c r="J205" s="12"/>
      <c r="K205" s="12"/>
      <c r="L205" s="12"/>
    </row>
    <row r="206" customFormat="false" ht="15.75" hidden="false" customHeight="true" outlineLevel="0" collapsed="false">
      <c r="A206" s="12"/>
      <c r="B206" s="12"/>
      <c r="C206" s="12"/>
      <c r="D206" s="12"/>
      <c r="E206" s="12"/>
      <c r="F206" s="12"/>
      <c r="G206" s="12"/>
      <c r="H206" s="12"/>
      <c r="I206" s="12"/>
      <c r="J206" s="12"/>
      <c r="K206" s="12"/>
      <c r="L206" s="12"/>
    </row>
    <row r="207" customFormat="false" ht="15.75" hidden="false" customHeight="true" outlineLevel="0" collapsed="false">
      <c r="A207" s="12"/>
      <c r="B207" s="12"/>
      <c r="C207" s="12"/>
      <c r="D207" s="12"/>
      <c r="E207" s="12"/>
      <c r="F207" s="12"/>
      <c r="G207" s="12"/>
      <c r="H207" s="12"/>
      <c r="I207" s="12"/>
      <c r="J207" s="12"/>
      <c r="K207" s="12"/>
      <c r="L207" s="12"/>
    </row>
    <row r="208" customFormat="false" ht="15.75" hidden="false" customHeight="true" outlineLevel="0" collapsed="false">
      <c r="A208" s="12"/>
      <c r="B208" s="12"/>
      <c r="C208" s="12"/>
      <c r="D208" s="12"/>
      <c r="E208" s="12"/>
      <c r="F208" s="12"/>
      <c r="G208" s="12"/>
      <c r="H208" s="12"/>
      <c r="I208" s="12"/>
      <c r="J208" s="12"/>
      <c r="K208" s="12"/>
      <c r="L208" s="12"/>
    </row>
    <row r="209" customFormat="false" ht="15.75" hidden="false" customHeight="true" outlineLevel="0" collapsed="false">
      <c r="A209" s="12"/>
      <c r="B209" s="12"/>
      <c r="C209" s="12"/>
      <c r="D209" s="12"/>
      <c r="E209" s="12"/>
      <c r="F209" s="12"/>
      <c r="G209" s="12"/>
      <c r="H209" s="12"/>
      <c r="I209" s="12"/>
      <c r="J209" s="12"/>
      <c r="K209" s="12"/>
      <c r="L209" s="12"/>
    </row>
    <row r="210" customFormat="false" ht="15.75" hidden="false" customHeight="true" outlineLevel="0" collapsed="false">
      <c r="A210" s="12"/>
      <c r="B210" s="12"/>
      <c r="C210" s="12"/>
      <c r="D210" s="12"/>
      <c r="E210" s="12"/>
      <c r="F210" s="12"/>
      <c r="G210" s="12"/>
      <c r="H210" s="12"/>
      <c r="I210" s="12"/>
      <c r="J210" s="12"/>
      <c r="K210" s="12"/>
      <c r="L210" s="12"/>
    </row>
    <row r="211" customFormat="false" ht="15.75" hidden="false" customHeight="true" outlineLevel="0" collapsed="false">
      <c r="A211" s="12"/>
      <c r="B211" s="12"/>
      <c r="C211" s="12"/>
      <c r="D211" s="12"/>
      <c r="E211" s="12"/>
      <c r="F211" s="12"/>
      <c r="G211" s="12"/>
      <c r="H211" s="12"/>
      <c r="I211" s="12"/>
      <c r="J211" s="12"/>
      <c r="K211" s="12"/>
      <c r="L211" s="12"/>
    </row>
    <row r="212" customFormat="false" ht="15.75" hidden="false" customHeight="true" outlineLevel="0" collapsed="false">
      <c r="A212" s="12"/>
      <c r="B212" s="12"/>
      <c r="C212" s="12"/>
      <c r="D212" s="12"/>
      <c r="E212" s="12"/>
      <c r="F212" s="12"/>
      <c r="G212" s="12"/>
      <c r="H212" s="12"/>
      <c r="I212" s="12"/>
      <c r="J212" s="12"/>
      <c r="K212" s="12"/>
      <c r="L212" s="12"/>
    </row>
    <row r="213" customFormat="false" ht="15.75" hidden="false" customHeight="true" outlineLevel="0" collapsed="false">
      <c r="A213" s="12"/>
      <c r="B213" s="12"/>
      <c r="C213" s="12"/>
      <c r="D213" s="12"/>
      <c r="E213" s="12"/>
      <c r="F213" s="12"/>
      <c r="G213" s="12"/>
      <c r="H213" s="12"/>
      <c r="I213" s="12"/>
      <c r="J213" s="12"/>
      <c r="K213" s="12"/>
      <c r="L213" s="12"/>
    </row>
    <row r="214" customFormat="false" ht="15.75" hidden="false" customHeight="true" outlineLevel="0" collapsed="false">
      <c r="A214" s="12"/>
      <c r="B214" s="12"/>
      <c r="C214" s="12"/>
      <c r="D214" s="12"/>
      <c r="E214" s="12"/>
      <c r="F214" s="12"/>
      <c r="G214" s="12"/>
      <c r="H214" s="12"/>
      <c r="I214" s="12"/>
      <c r="J214" s="12"/>
      <c r="K214" s="12"/>
      <c r="L214" s="12"/>
    </row>
    <row r="215" customFormat="false" ht="15.75" hidden="false" customHeight="true" outlineLevel="0" collapsed="false">
      <c r="A215" s="12"/>
      <c r="B215" s="12"/>
      <c r="C215" s="12"/>
      <c r="D215" s="12"/>
      <c r="E215" s="12"/>
      <c r="F215" s="12"/>
      <c r="G215" s="12"/>
      <c r="H215" s="12"/>
      <c r="I215" s="12"/>
      <c r="J215" s="12"/>
      <c r="K215" s="12"/>
      <c r="L215" s="12"/>
    </row>
    <row r="216" customFormat="false" ht="15.75" hidden="false" customHeight="true" outlineLevel="0" collapsed="false">
      <c r="A216" s="12"/>
      <c r="B216" s="12"/>
      <c r="C216" s="12"/>
      <c r="D216" s="12"/>
      <c r="E216" s="12"/>
      <c r="F216" s="12"/>
      <c r="G216" s="12"/>
      <c r="H216" s="12"/>
      <c r="I216" s="12"/>
      <c r="J216" s="12"/>
      <c r="K216" s="12"/>
      <c r="L216" s="12"/>
    </row>
    <row r="217" customFormat="false" ht="15.75" hidden="false" customHeight="true" outlineLevel="0" collapsed="false">
      <c r="A217" s="12"/>
      <c r="B217" s="12"/>
      <c r="C217" s="12"/>
      <c r="D217" s="12"/>
      <c r="E217" s="12"/>
      <c r="F217" s="12"/>
      <c r="G217" s="12"/>
      <c r="H217" s="12"/>
      <c r="I217" s="12"/>
      <c r="J217" s="12"/>
      <c r="K217" s="12"/>
      <c r="L217" s="12"/>
    </row>
    <row r="218" customFormat="false" ht="15.75" hidden="false" customHeight="true" outlineLevel="0" collapsed="false">
      <c r="A218" s="12"/>
      <c r="B218" s="12"/>
      <c r="C218" s="12"/>
      <c r="D218" s="12"/>
      <c r="E218" s="12"/>
      <c r="F218" s="12"/>
      <c r="G218" s="12"/>
      <c r="H218" s="12"/>
      <c r="I218" s="12"/>
      <c r="J218" s="12"/>
      <c r="K218" s="12"/>
      <c r="L218" s="12"/>
    </row>
    <row r="219" customFormat="false" ht="15.75" hidden="false" customHeight="true" outlineLevel="0" collapsed="false">
      <c r="A219" s="12"/>
      <c r="B219" s="12"/>
      <c r="C219" s="12"/>
      <c r="D219" s="12"/>
      <c r="E219" s="12"/>
      <c r="F219" s="12"/>
      <c r="G219" s="12"/>
      <c r="H219" s="12"/>
      <c r="I219" s="12"/>
      <c r="J219" s="12"/>
      <c r="K219" s="12"/>
      <c r="L219" s="12"/>
    </row>
    <row r="220" customFormat="false" ht="15.75" hidden="false" customHeight="true" outlineLevel="0" collapsed="false">
      <c r="A220" s="12"/>
      <c r="B220" s="12"/>
      <c r="C220" s="12"/>
      <c r="D220" s="12"/>
      <c r="E220" s="12"/>
      <c r="F220" s="12"/>
      <c r="G220" s="12"/>
      <c r="H220" s="12"/>
      <c r="I220" s="12"/>
      <c r="J220" s="12"/>
      <c r="K220" s="12"/>
      <c r="L220" s="12"/>
    </row>
    <row r="221" customFormat="false" ht="15.75" hidden="false" customHeight="true" outlineLevel="0" collapsed="false">
      <c r="A221" s="12"/>
      <c r="B221" s="12"/>
      <c r="C221" s="12"/>
      <c r="D221" s="12"/>
      <c r="E221" s="12"/>
      <c r="F221" s="12"/>
      <c r="G221" s="12"/>
      <c r="H221" s="12"/>
      <c r="I221" s="12"/>
      <c r="J221" s="12"/>
      <c r="K221" s="12"/>
      <c r="L221" s="12"/>
    </row>
    <row r="222" customFormat="false" ht="15.75" hidden="false" customHeight="true" outlineLevel="0" collapsed="false">
      <c r="A222" s="12"/>
      <c r="B222" s="12"/>
      <c r="C222" s="12"/>
      <c r="D222" s="12"/>
      <c r="E222" s="12"/>
      <c r="F222" s="12"/>
      <c r="G222" s="12"/>
      <c r="H222" s="12"/>
      <c r="I222" s="12"/>
      <c r="J222" s="12"/>
      <c r="K222" s="12"/>
      <c r="L222" s="12"/>
    </row>
    <row r="223" customFormat="false" ht="15.75" hidden="false" customHeight="true" outlineLevel="0" collapsed="false">
      <c r="A223" s="12"/>
      <c r="B223" s="12"/>
      <c r="C223" s="12"/>
      <c r="D223" s="12"/>
      <c r="E223" s="12"/>
      <c r="F223" s="12"/>
      <c r="G223" s="12"/>
      <c r="H223" s="12"/>
      <c r="I223" s="12"/>
      <c r="J223" s="12"/>
      <c r="K223" s="12"/>
      <c r="L223" s="12"/>
    </row>
    <row r="224" customFormat="false" ht="15.75" hidden="false" customHeight="true" outlineLevel="0" collapsed="false">
      <c r="A224" s="12"/>
      <c r="B224" s="12"/>
      <c r="C224" s="12"/>
      <c r="D224" s="12"/>
      <c r="E224" s="12"/>
      <c r="F224" s="12"/>
      <c r="G224" s="12"/>
      <c r="H224" s="12"/>
      <c r="I224" s="12"/>
      <c r="J224" s="12"/>
      <c r="K224" s="12"/>
      <c r="L224" s="12"/>
    </row>
    <row r="225" customFormat="false" ht="15.75" hidden="false" customHeight="true" outlineLevel="0" collapsed="false">
      <c r="A225" s="12"/>
      <c r="B225" s="12"/>
      <c r="C225" s="12"/>
      <c r="D225" s="12"/>
      <c r="E225" s="12"/>
      <c r="F225" s="12"/>
      <c r="G225" s="12"/>
      <c r="H225" s="12"/>
      <c r="I225" s="12"/>
      <c r="J225" s="12"/>
      <c r="K225" s="12"/>
      <c r="L225" s="12"/>
    </row>
    <row r="226" customFormat="false" ht="15.75" hidden="false" customHeight="true" outlineLevel="0" collapsed="false">
      <c r="A226" s="12"/>
      <c r="B226" s="12"/>
      <c r="C226" s="12"/>
      <c r="D226" s="12"/>
      <c r="E226" s="12"/>
      <c r="F226" s="12"/>
      <c r="G226" s="12"/>
      <c r="H226" s="12"/>
      <c r="I226" s="12"/>
      <c r="J226" s="12"/>
      <c r="K226" s="12"/>
      <c r="L226" s="12"/>
    </row>
    <row r="227" customFormat="false" ht="15.75" hidden="false" customHeight="true" outlineLevel="0" collapsed="false">
      <c r="A227" s="12"/>
      <c r="B227" s="12"/>
      <c r="C227" s="12"/>
      <c r="D227" s="12"/>
      <c r="E227" s="12"/>
      <c r="F227" s="12"/>
      <c r="G227" s="12"/>
      <c r="H227" s="12"/>
      <c r="I227" s="12"/>
      <c r="J227" s="12"/>
      <c r="K227" s="12"/>
      <c r="L227" s="12"/>
    </row>
    <row r="228" customFormat="false" ht="15.75" hidden="false" customHeight="true" outlineLevel="0" collapsed="false">
      <c r="A228" s="12"/>
      <c r="B228" s="12"/>
      <c r="C228" s="12"/>
      <c r="D228" s="12"/>
      <c r="E228" s="12"/>
      <c r="F228" s="12"/>
      <c r="G228" s="12"/>
      <c r="H228" s="12"/>
      <c r="I228" s="12"/>
      <c r="J228" s="12"/>
      <c r="K228" s="12"/>
      <c r="L228" s="12"/>
    </row>
    <row r="229" customFormat="false" ht="15.75" hidden="false" customHeight="true" outlineLevel="0" collapsed="false">
      <c r="A229" s="12"/>
      <c r="B229" s="12"/>
      <c r="C229" s="12"/>
      <c r="D229" s="12"/>
      <c r="E229" s="12"/>
      <c r="F229" s="12"/>
      <c r="G229" s="12"/>
      <c r="H229" s="12"/>
      <c r="I229" s="12"/>
      <c r="J229" s="12"/>
      <c r="K229" s="12"/>
      <c r="L229" s="12"/>
    </row>
    <row r="230" customFormat="false" ht="15.75" hidden="false" customHeight="true" outlineLevel="0" collapsed="false">
      <c r="A230" s="12"/>
      <c r="B230" s="12"/>
      <c r="C230" s="12"/>
      <c r="D230" s="12"/>
      <c r="E230" s="12"/>
      <c r="F230" s="12"/>
      <c r="G230" s="12"/>
      <c r="H230" s="12"/>
      <c r="I230" s="12"/>
      <c r="J230" s="12"/>
      <c r="K230" s="12"/>
      <c r="L230" s="12"/>
    </row>
    <row r="231" customFormat="false" ht="15.75" hidden="false" customHeight="true" outlineLevel="0" collapsed="false">
      <c r="A231" s="12"/>
      <c r="B231" s="12"/>
      <c r="C231" s="12"/>
      <c r="D231" s="12"/>
      <c r="E231" s="12"/>
      <c r="F231" s="12"/>
      <c r="G231" s="12"/>
      <c r="H231" s="12"/>
      <c r="I231" s="12"/>
      <c r="J231" s="12"/>
      <c r="K231" s="12"/>
      <c r="L231" s="12"/>
    </row>
    <row r="232" customFormat="false" ht="15.75" hidden="false" customHeight="true" outlineLevel="0" collapsed="false">
      <c r="A232" s="12"/>
      <c r="B232" s="12"/>
      <c r="C232" s="12"/>
      <c r="D232" s="12"/>
      <c r="E232" s="12"/>
      <c r="F232" s="12"/>
      <c r="G232" s="12"/>
      <c r="H232" s="12"/>
      <c r="I232" s="12"/>
      <c r="J232" s="12"/>
      <c r="K232" s="12"/>
      <c r="L232" s="12"/>
    </row>
    <row r="233" customFormat="false" ht="15.75" hidden="false" customHeight="true" outlineLevel="0" collapsed="false">
      <c r="A233" s="12"/>
      <c r="B233" s="12"/>
      <c r="C233" s="12"/>
      <c r="D233" s="12"/>
      <c r="E233" s="12"/>
      <c r="F233" s="12"/>
      <c r="G233" s="12"/>
      <c r="H233" s="12"/>
      <c r="I233" s="12"/>
      <c r="J233" s="12"/>
      <c r="K233" s="12"/>
      <c r="L233" s="12"/>
    </row>
    <row r="234" customFormat="false" ht="15.75" hidden="false" customHeight="true" outlineLevel="0" collapsed="false">
      <c r="A234" s="12"/>
      <c r="B234" s="12"/>
      <c r="C234" s="12"/>
      <c r="D234" s="12"/>
      <c r="E234" s="12"/>
      <c r="F234" s="12"/>
      <c r="G234" s="12"/>
      <c r="H234" s="12"/>
      <c r="I234" s="12"/>
      <c r="J234" s="12"/>
      <c r="K234" s="12"/>
      <c r="L234" s="12"/>
    </row>
    <row r="235" customFormat="false" ht="15.75" hidden="false" customHeight="true" outlineLevel="0" collapsed="false">
      <c r="A235" s="12"/>
      <c r="B235" s="12"/>
      <c r="C235" s="12"/>
      <c r="D235" s="12"/>
      <c r="E235" s="12"/>
      <c r="F235" s="12"/>
      <c r="G235" s="12"/>
      <c r="H235" s="12"/>
      <c r="I235" s="12"/>
      <c r="J235" s="12"/>
      <c r="K235" s="12"/>
      <c r="L235" s="12"/>
    </row>
    <row r="236" customFormat="false" ht="15.75" hidden="false" customHeight="true" outlineLevel="0" collapsed="false">
      <c r="A236" s="12"/>
      <c r="B236" s="12"/>
      <c r="C236" s="12"/>
      <c r="D236" s="12"/>
      <c r="E236" s="12"/>
      <c r="F236" s="12"/>
      <c r="G236" s="12"/>
      <c r="H236" s="12"/>
      <c r="I236" s="12"/>
      <c r="J236" s="12"/>
      <c r="K236" s="12"/>
      <c r="L236" s="12"/>
    </row>
    <row r="237" customFormat="false" ht="15.75" hidden="false" customHeight="true" outlineLevel="0" collapsed="false">
      <c r="A237" s="12"/>
      <c r="B237" s="12"/>
      <c r="C237" s="12"/>
      <c r="D237" s="12"/>
      <c r="E237" s="12"/>
      <c r="F237" s="12"/>
      <c r="G237" s="12"/>
      <c r="H237" s="12"/>
      <c r="I237" s="12"/>
      <c r="J237" s="12"/>
      <c r="K237" s="12"/>
      <c r="L237" s="12"/>
    </row>
    <row r="238" customFormat="false" ht="15.75" hidden="false" customHeight="true" outlineLevel="0" collapsed="false">
      <c r="A238" s="12"/>
      <c r="B238" s="12"/>
      <c r="C238" s="12"/>
      <c r="D238" s="12"/>
      <c r="E238" s="12"/>
      <c r="F238" s="12"/>
      <c r="G238" s="12"/>
      <c r="H238" s="12"/>
      <c r="I238" s="12"/>
      <c r="J238" s="12"/>
      <c r="K238" s="12"/>
      <c r="L238" s="12"/>
    </row>
    <row r="239" customFormat="false" ht="15.75" hidden="false" customHeight="true" outlineLevel="0" collapsed="false">
      <c r="A239" s="12"/>
      <c r="B239" s="12"/>
      <c r="C239" s="12"/>
      <c r="D239" s="12"/>
      <c r="E239" s="12"/>
      <c r="F239" s="12"/>
      <c r="G239" s="12"/>
      <c r="H239" s="12"/>
      <c r="I239" s="12"/>
      <c r="J239" s="12"/>
      <c r="K239" s="12"/>
      <c r="L239" s="12"/>
    </row>
    <row r="240" customFormat="false" ht="15.75" hidden="false" customHeight="true" outlineLevel="0" collapsed="false">
      <c r="A240" s="12"/>
      <c r="B240" s="12"/>
      <c r="C240" s="12"/>
      <c r="D240" s="12"/>
      <c r="E240" s="12"/>
      <c r="F240" s="12"/>
      <c r="G240" s="12"/>
      <c r="H240" s="12"/>
      <c r="I240" s="12"/>
      <c r="J240" s="12"/>
      <c r="K240" s="12"/>
      <c r="L240" s="12"/>
    </row>
    <row r="241" customFormat="false" ht="15.75" hidden="false" customHeight="true" outlineLevel="0" collapsed="false">
      <c r="A241" s="12"/>
      <c r="B241" s="12"/>
      <c r="C241" s="12"/>
      <c r="D241" s="12"/>
      <c r="E241" s="12"/>
      <c r="F241" s="12"/>
      <c r="G241" s="12"/>
      <c r="H241" s="12"/>
      <c r="I241" s="12"/>
      <c r="J241" s="12"/>
      <c r="K241" s="12"/>
      <c r="L241" s="12"/>
    </row>
    <row r="242" customFormat="false" ht="15.75" hidden="false" customHeight="true" outlineLevel="0" collapsed="false">
      <c r="A242" s="12"/>
      <c r="B242" s="12"/>
      <c r="C242" s="12"/>
      <c r="D242" s="12"/>
      <c r="E242" s="12"/>
      <c r="F242" s="12"/>
      <c r="G242" s="12"/>
      <c r="H242" s="12"/>
      <c r="I242" s="12"/>
      <c r="J242" s="12"/>
      <c r="K242" s="12"/>
      <c r="L242" s="12"/>
    </row>
    <row r="243" customFormat="false" ht="15.75" hidden="false" customHeight="true" outlineLevel="0" collapsed="false">
      <c r="A243" s="12"/>
      <c r="B243" s="12"/>
      <c r="C243" s="12"/>
      <c r="D243" s="12"/>
      <c r="E243" s="12"/>
      <c r="F243" s="12"/>
      <c r="G243" s="12"/>
      <c r="H243" s="12"/>
      <c r="I243" s="12"/>
      <c r="J243" s="12"/>
      <c r="K243" s="12"/>
      <c r="L243" s="12"/>
    </row>
    <row r="244" customFormat="false" ht="15.75" hidden="false" customHeight="true" outlineLevel="0" collapsed="false">
      <c r="A244" s="12"/>
      <c r="B244" s="12"/>
      <c r="C244" s="12"/>
      <c r="D244" s="12"/>
      <c r="E244" s="12"/>
      <c r="F244" s="12"/>
      <c r="G244" s="12"/>
      <c r="H244" s="12"/>
      <c r="I244" s="12"/>
      <c r="J244" s="12"/>
      <c r="K244" s="12"/>
      <c r="L244" s="12"/>
    </row>
    <row r="245" customFormat="false" ht="15.75" hidden="false" customHeight="true" outlineLevel="0" collapsed="false">
      <c r="A245" s="12"/>
      <c r="B245" s="12"/>
      <c r="C245" s="12"/>
      <c r="D245" s="12"/>
      <c r="E245" s="12"/>
      <c r="F245" s="12"/>
      <c r="G245" s="12"/>
      <c r="H245" s="12"/>
      <c r="I245" s="12"/>
      <c r="J245" s="12"/>
      <c r="K245" s="12"/>
      <c r="L245" s="12"/>
    </row>
    <row r="246" customFormat="false" ht="15.75" hidden="false" customHeight="true" outlineLevel="0" collapsed="false">
      <c r="A246" s="12"/>
      <c r="B246" s="12"/>
      <c r="C246" s="12"/>
      <c r="D246" s="12"/>
      <c r="E246" s="12"/>
      <c r="F246" s="12"/>
      <c r="G246" s="12"/>
      <c r="H246" s="12"/>
      <c r="I246" s="12"/>
      <c r="J246" s="12"/>
      <c r="K246" s="12"/>
      <c r="L246" s="12"/>
    </row>
    <row r="247" customFormat="false" ht="15.75" hidden="false" customHeight="true" outlineLevel="0" collapsed="false">
      <c r="A247" s="12"/>
      <c r="B247" s="12"/>
      <c r="C247" s="12"/>
      <c r="D247" s="12"/>
      <c r="E247" s="12"/>
      <c r="F247" s="12"/>
      <c r="G247" s="12"/>
      <c r="H247" s="12"/>
      <c r="I247" s="12"/>
      <c r="J247" s="12"/>
      <c r="K247" s="12"/>
      <c r="L247" s="12"/>
    </row>
    <row r="248" customFormat="false" ht="15.75" hidden="false" customHeight="true" outlineLevel="0" collapsed="false">
      <c r="A248" s="12"/>
      <c r="B248" s="12"/>
      <c r="C248" s="12"/>
      <c r="D248" s="12"/>
      <c r="E248" s="12"/>
      <c r="F248" s="12"/>
      <c r="G248" s="12"/>
      <c r="H248" s="12"/>
      <c r="I248" s="12"/>
      <c r="J248" s="12"/>
      <c r="K248" s="12"/>
      <c r="L248" s="12"/>
    </row>
    <row r="249" customFormat="false" ht="15.75" hidden="false" customHeight="true" outlineLevel="0" collapsed="false">
      <c r="A249" s="12"/>
      <c r="B249" s="12"/>
      <c r="C249" s="12"/>
      <c r="D249" s="12"/>
      <c r="E249" s="12"/>
      <c r="F249" s="12"/>
      <c r="G249" s="12"/>
      <c r="H249" s="12"/>
      <c r="I249" s="12"/>
      <c r="J249" s="12"/>
      <c r="K249" s="12"/>
      <c r="L249" s="12"/>
    </row>
    <row r="250" customFormat="false" ht="15.75" hidden="false" customHeight="true" outlineLevel="0" collapsed="false">
      <c r="A250" s="12"/>
      <c r="B250" s="12"/>
      <c r="C250" s="12"/>
      <c r="D250" s="12"/>
      <c r="E250" s="12"/>
      <c r="F250" s="12"/>
      <c r="G250" s="12"/>
      <c r="H250" s="12"/>
      <c r="I250" s="12"/>
      <c r="J250" s="12"/>
      <c r="K250" s="12"/>
      <c r="L250" s="12"/>
    </row>
    <row r="251" customFormat="false" ht="15.75" hidden="false" customHeight="true" outlineLevel="0" collapsed="false">
      <c r="A251" s="12"/>
      <c r="B251" s="12"/>
      <c r="C251" s="12"/>
      <c r="D251" s="12"/>
      <c r="E251" s="12"/>
      <c r="F251" s="12"/>
      <c r="G251" s="12"/>
      <c r="H251" s="12"/>
      <c r="I251" s="12"/>
      <c r="J251" s="12"/>
      <c r="K251" s="12"/>
      <c r="L251" s="12"/>
    </row>
    <row r="252" customFormat="false" ht="15.75" hidden="false" customHeight="true" outlineLevel="0" collapsed="false">
      <c r="A252" s="12"/>
      <c r="B252" s="12"/>
      <c r="C252" s="12"/>
      <c r="D252" s="12"/>
      <c r="E252" s="12"/>
      <c r="F252" s="12"/>
      <c r="G252" s="12"/>
      <c r="H252" s="12"/>
      <c r="I252" s="12"/>
      <c r="J252" s="12"/>
      <c r="K252" s="12"/>
      <c r="L252" s="12"/>
    </row>
    <row r="253" customFormat="false" ht="15.75" hidden="false" customHeight="true" outlineLevel="0" collapsed="false">
      <c r="A253" s="12"/>
      <c r="B253" s="12"/>
      <c r="C253" s="12"/>
      <c r="D253" s="12"/>
      <c r="E253" s="12"/>
      <c r="F253" s="12"/>
      <c r="G253" s="12"/>
      <c r="H253" s="12"/>
      <c r="I253" s="12"/>
      <c r="J253" s="12"/>
      <c r="K253" s="12"/>
      <c r="L253" s="12"/>
    </row>
    <row r="254" customFormat="false" ht="15.75" hidden="false" customHeight="true" outlineLevel="0" collapsed="false">
      <c r="A254" s="12"/>
      <c r="B254" s="12"/>
      <c r="C254" s="12"/>
      <c r="D254" s="12"/>
      <c r="E254" s="12"/>
      <c r="F254" s="12"/>
      <c r="G254" s="12"/>
      <c r="H254" s="12"/>
      <c r="I254" s="12"/>
      <c r="J254" s="12"/>
      <c r="K254" s="12"/>
      <c r="L254" s="12"/>
    </row>
    <row r="255" customFormat="false" ht="15.75" hidden="false" customHeight="true" outlineLevel="0" collapsed="false">
      <c r="A255" s="12"/>
      <c r="B255" s="12"/>
      <c r="C255" s="12"/>
      <c r="D255" s="12"/>
      <c r="E255" s="12"/>
      <c r="F255" s="12"/>
      <c r="G255" s="12"/>
      <c r="H255" s="12"/>
      <c r="I255" s="12"/>
      <c r="J255" s="12"/>
      <c r="K255" s="12"/>
      <c r="L255" s="12"/>
    </row>
    <row r="256" customFormat="false" ht="15.75" hidden="false" customHeight="true" outlineLevel="0" collapsed="false">
      <c r="A256" s="12"/>
      <c r="B256" s="12"/>
      <c r="C256" s="12"/>
      <c r="D256" s="12"/>
      <c r="E256" s="12"/>
      <c r="F256" s="12"/>
      <c r="G256" s="12"/>
      <c r="H256" s="12"/>
      <c r="I256" s="12"/>
      <c r="J256" s="12"/>
      <c r="K256" s="12"/>
      <c r="L256" s="12"/>
    </row>
    <row r="257" customFormat="false" ht="15.75" hidden="false" customHeight="true" outlineLevel="0" collapsed="false">
      <c r="A257" s="12"/>
      <c r="B257" s="12"/>
      <c r="C257" s="12"/>
      <c r="D257" s="12"/>
      <c r="E257" s="12"/>
      <c r="F257" s="12"/>
      <c r="G257" s="12"/>
      <c r="H257" s="12"/>
      <c r="I257" s="12"/>
      <c r="J257" s="12"/>
      <c r="K257" s="12"/>
      <c r="L257" s="12"/>
    </row>
    <row r="258" customFormat="false" ht="15.75" hidden="false" customHeight="true" outlineLevel="0" collapsed="false">
      <c r="A258" s="12"/>
      <c r="B258" s="12"/>
      <c r="C258" s="12"/>
      <c r="D258" s="12"/>
      <c r="E258" s="12"/>
      <c r="F258" s="12"/>
      <c r="G258" s="12"/>
      <c r="H258" s="12"/>
      <c r="I258" s="12"/>
      <c r="J258" s="12"/>
      <c r="K258" s="12"/>
      <c r="L258" s="12"/>
    </row>
    <row r="259" customFormat="false" ht="15.75" hidden="false" customHeight="true" outlineLevel="0" collapsed="false">
      <c r="A259" s="12"/>
      <c r="B259" s="12"/>
      <c r="C259" s="12"/>
      <c r="D259" s="12"/>
      <c r="E259" s="12"/>
      <c r="F259" s="12"/>
      <c r="G259" s="12"/>
      <c r="H259" s="12"/>
      <c r="I259" s="12"/>
      <c r="J259" s="12"/>
      <c r="K259" s="12"/>
      <c r="L259" s="12"/>
    </row>
    <row r="260" customFormat="false" ht="15.75" hidden="false" customHeight="true" outlineLevel="0" collapsed="false">
      <c r="A260" s="12"/>
      <c r="B260" s="12"/>
      <c r="C260" s="12"/>
      <c r="D260" s="12"/>
      <c r="E260" s="12"/>
      <c r="F260" s="12"/>
      <c r="G260" s="12"/>
      <c r="H260" s="12"/>
      <c r="I260" s="12"/>
      <c r="J260" s="12"/>
      <c r="K260" s="12"/>
      <c r="L260" s="12"/>
    </row>
    <row r="261" customFormat="false" ht="15.75" hidden="false" customHeight="true" outlineLevel="0" collapsed="false">
      <c r="A261" s="12"/>
      <c r="B261" s="12"/>
      <c r="C261" s="12"/>
      <c r="D261" s="12"/>
      <c r="E261" s="12"/>
      <c r="F261" s="12"/>
      <c r="G261" s="12"/>
      <c r="H261" s="12"/>
      <c r="I261" s="12"/>
      <c r="J261" s="12"/>
      <c r="K261" s="12"/>
      <c r="L261" s="12"/>
    </row>
    <row r="262" customFormat="false" ht="15.75" hidden="false" customHeight="true" outlineLevel="0" collapsed="false">
      <c r="A262" s="12"/>
      <c r="B262" s="12"/>
      <c r="C262" s="12"/>
      <c r="D262" s="12"/>
      <c r="E262" s="12"/>
      <c r="F262" s="12"/>
      <c r="G262" s="12"/>
      <c r="H262" s="12"/>
      <c r="I262" s="12"/>
      <c r="J262" s="12"/>
      <c r="K262" s="12"/>
      <c r="L262" s="12"/>
    </row>
    <row r="263" customFormat="false" ht="15.75" hidden="false" customHeight="true" outlineLevel="0" collapsed="false">
      <c r="A263" s="12"/>
      <c r="B263" s="12"/>
      <c r="C263" s="12"/>
      <c r="D263" s="12"/>
      <c r="E263" s="12"/>
      <c r="F263" s="12"/>
      <c r="G263" s="12"/>
      <c r="H263" s="12"/>
      <c r="I263" s="12"/>
      <c r="J263" s="12"/>
      <c r="K263" s="12"/>
      <c r="L263" s="12"/>
    </row>
    <row r="264" customFormat="false" ht="15.75" hidden="false" customHeight="true" outlineLevel="0" collapsed="false">
      <c r="A264" s="12"/>
      <c r="B264" s="12"/>
      <c r="C264" s="12"/>
      <c r="D264" s="12"/>
      <c r="E264" s="12"/>
      <c r="F264" s="12"/>
      <c r="G264" s="12"/>
      <c r="H264" s="12"/>
      <c r="I264" s="12"/>
      <c r="J264" s="12"/>
      <c r="K264" s="12"/>
      <c r="L264" s="12"/>
    </row>
    <row r="265" customFormat="false" ht="15.75" hidden="false" customHeight="true" outlineLevel="0" collapsed="false">
      <c r="A265" s="12"/>
      <c r="B265" s="12"/>
      <c r="C265" s="12"/>
      <c r="D265" s="12"/>
      <c r="E265" s="12"/>
      <c r="F265" s="12"/>
      <c r="G265" s="12"/>
      <c r="H265" s="12"/>
      <c r="I265" s="12"/>
      <c r="J265" s="12"/>
      <c r="K265" s="12"/>
      <c r="L265" s="12"/>
    </row>
    <row r="266" customFormat="false" ht="15.75" hidden="false" customHeight="true" outlineLevel="0" collapsed="false">
      <c r="A266" s="12"/>
      <c r="B266" s="12"/>
      <c r="C266" s="12"/>
      <c r="D266" s="12"/>
      <c r="E266" s="12"/>
      <c r="F266" s="12"/>
      <c r="G266" s="12"/>
      <c r="H266" s="12"/>
      <c r="I266" s="12"/>
      <c r="J266" s="12"/>
      <c r="K266" s="12"/>
      <c r="L266" s="12"/>
    </row>
    <row r="267" customFormat="false" ht="15.75" hidden="false" customHeight="true" outlineLevel="0" collapsed="false">
      <c r="A267" s="12"/>
      <c r="B267" s="12"/>
      <c r="C267" s="12"/>
      <c r="D267" s="12"/>
      <c r="E267" s="12"/>
      <c r="F267" s="12"/>
      <c r="G267" s="12"/>
      <c r="H267" s="12"/>
      <c r="I267" s="12"/>
      <c r="J267" s="12"/>
      <c r="K267" s="12"/>
      <c r="L267" s="12"/>
    </row>
    <row r="268" customFormat="false" ht="15.75" hidden="false" customHeight="true" outlineLevel="0" collapsed="false">
      <c r="A268" s="12"/>
      <c r="B268" s="12"/>
      <c r="C268" s="12"/>
      <c r="D268" s="12"/>
      <c r="E268" s="12"/>
      <c r="F268" s="12"/>
      <c r="G268" s="12"/>
      <c r="H268" s="12"/>
      <c r="I268" s="12"/>
      <c r="J268" s="12"/>
      <c r="K268" s="12"/>
      <c r="L268" s="12"/>
    </row>
    <row r="269" customFormat="false" ht="15.75" hidden="false" customHeight="true" outlineLevel="0" collapsed="false">
      <c r="A269" s="12"/>
      <c r="B269" s="12"/>
      <c r="C269" s="12"/>
      <c r="D269" s="12"/>
      <c r="E269" s="12"/>
      <c r="F269" s="12"/>
      <c r="G269" s="12"/>
      <c r="H269" s="12"/>
      <c r="I269" s="12"/>
      <c r="J269" s="12"/>
      <c r="K269" s="12"/>
      <c r="L269" s="12"/>
    </row>
    <row r="270" customFormat="false" ht="15.75" hidden="false" customHeight="true" outlineLevel="0" collapsed="false">
      <c r="A270" s="12"/>
      <c r="B270" s="12"/>
      <c r="C270" s="12"/>
      <c r="D270" s="12"/>
      <c r="E270" s="12"/>
      <c r="F270" s="12"/>
      <c r="G270" s="12"/>
      <c r="H270" s="12"/>
      <c r="I270" s="12"/>
      <c r="J270" s="12"/>
      <c r="K270" s="12"/>
      <c r="L270" s="12"/>
    </row>
    <row r="271" customFormat="false" ht="15.75" hidden="false" customHeight="true" outlineLevel="0" collapsed="false">
      <c r="A271" s="12"/>
      <c r="B271" s="12"/>
      <c r="C271" s="12"/>
      <c r="D271" s="12"/>
      <c r="E271" s="12"/>
      <c r="F271" s="12"/>
      <c r="G271" s="12"/>
      <c r="H271" s="12"/>
      <c r="I271" s="12"/>
      <c r="J271" s="12"/>
      <c r="K271" s="12"/>
      <c r="L271" s="12"/>
    </row>
    <row r="272" customFormat="false" ht="15.75" hidden="false" customHeight="true" outlineLevel="0" collapsed="false">
      <c r="A272" s="12"/>
      <c r="B272" s="12"/>
      <c r="C272" s="12"/>
      <c r="D272" s="12"/>
      <c r="E272" s="12"/>
      <c r="F272" s="12"/>
      <c r="G272" s="12"/>
      <c r="H272" s="12"/>
      <c r="I272" s="12"/>
      <c r="J272" s="12"/>
      <c r="K272" s="12"/>
      <c r="L272" s="12"/>
    </row>
    <row r="273" customFormat="false" ht="15.75" hidden="false" customHeight="true" outlineLevel="0" collapsed="false">
      <c r="A273" s="12"/>
      <c r="B273" s="12"/>
      <c r="C273" s="12"/>
      <c r="D273" s="12"/>
      <c r="E273" s="12"/>
      <c r="F273" s="12"/>
      <c r="G273" s="12"/>
      <c r="H273" s="12"/>
      <c r="I273" s="12"/>
      <c r="J273" s="12"/>
      <c r="K273" s="12"/>
      <c r="L273" s="12"/>
    </row>
    <row r="274" customFormat="false" ht="15.75" hidden="false" customHeight="true" outlineLevel="0" collapsed="false">
      <c r="A274" s="12"/>
      <c r="B274" s="12"/>
      <c r="C274" s="12"/>
      <c r="D274" s="12"/>
      <c r="E274" s="12"/>
      <c r="F274" s="12"/>
      <c r="G274" s="12"/>
      <c r="H274" s="12"/>
      <c r="I274" s="12"/>
      <c r="J274" s="12"/>
      <c r="K274" s="12"/>
      <c r="L274" s="12"/>
    </row>
    <row r="275" customFormat="false" ht="15.75" hidden="false" customHeight="true" outlineLevel="0" collapsed="false">
      <c r="A275" s="12"/>
      <c r="B275" s="12"/>
      <c r="C275" s="12"/>
      <c r="D275" s="12"/>
      <c r="E275" s="12"/>
      <c r="F275" s="12"/>
      <c r="G275" s="12"/>
      <c r="H275" s="12"/>
      <c r="I275" s="12"/>
      <c r="J275" s="12"/>
      <c r="K275" s="12"/>
      <c r="L275" s="12"/>
    </row>
    <row r="276" customFormat="false" ht="15.75" hidden="false" customHeight="true" outlineLevel="0" collapsed="false">
      <c r="A276" s="12"/>
      <c r="B276" s="12"/>
      <c r="C276" s="12"/>
      <c r="D276" s="12"/>
      <c r="E276" s="12"/>
      <c r="F276" s="12"/>
      <c r="G276" s="12"/>
      <c r="H276" s="12"/>
      <c r="I276" s="12"/>
      <c r="J276" s="12"/>
      <c r="K276" s="12"/>
      <c r="L276" s="12"/>
    </row>
    <row r="277" customFormat="false" ht="15.75" hidden="false" customHeight="true" outlineLevel="0" collapsed="false">
      <c r="A277" s="12"/>
      <c r="B277" s="12"/>
      <c r="C277" s="12"/>
      <c r="D277" s="12"/>
      <c r="E277" s="12"/>
      <c r="F277" s="12"/>
      <c r="G277" s="12"/>
      <c r="H277" s="12"/>
      <c r="I277" s="12"/>
      <c r="J277" s="12"/>
      <c r="K277" s="12"/>
      <c r="L277" s="12"/>
    </row>
    <row r="278" customFormat="false" ht="15.75" hidden="false" customHeight="true" outlineLevel="0" collapsed="false">
      <c r="A278" s="12"/>
      <c r="B278" s="12"/>
      <c r="C278" s="12"/>
      <c r="D278" s="12"/>
      <c r="E278" s="12"/>
      <c r="F278" s="12"/>
      <c r="G278" s="12"/>
      <c r="H278" s="12"/>
      <c r="I278" s="12"/>
      <c r="J278" s="12"/>
      <c r="K278" s="12"/>
      <c r="L278" s="12"/>
    </row>
    <row r="279" customFormat="false" ht="15.75" hidden="false" customHeight="true" outlineLevel="0" collapsed="false">
      <c r="A279" s="12"/>
      <c r="B279" s="12"/>
      <c r="C279" s="12"/>
      <c r="D279" s="12"/>
      <c r="E279" s="12"/>
      <c r="F279" s="12"/>
      <c r="G279" s="12"/>
      <c r="H279" s="12"/>
      <c r="I279" s="12"/>
      <c r="J279" s="12"/>
      <c r="K279" s="12"/>
      <c r="L279" s="12"/>
    </row>
    <row r="280" customFormat="false" ht="15.75" hidden="false" customHeight="true" outlineLevel="0" collapsed="false">
      <c r="A280" s="12"/>
      <c r="B280" s="12"/>
      <c r="C280" s="12"/>
      <c r="D280" s="12"/>
      <c r="E280" s="12"/>
      <c r="F280" s="12"/>
      <c r="G280" s="12"/>
      <c r="H280" s="12"/>
      <c r="I280" s="12"/>
      <c r="J280" s="12"/>
      <c r="K280" s="12"/>
      <c r="L280" s="12"/>
    </row>
    <row r="281" customFormat="false" ht="15.75" hidden="false" customHeight="true" outlineLevel="0" collapsed="false">
      <c r="A281" s="12"/>
      <c r="B281" s="12"/>
      <c r="C281" s="12"/>
      <c r="D281" s="12"/>
      <c r="E281" s="12"/>
      <c r="F281" s="12"/>
      <c r="G281" s="12"/>
      <c r="H281" s="12"/>
      <c r="I281" s="12"/>
      <c r="J281" s="12"/>
      <c r="K281" s="12"/>
      <c r="L281" s="12"/>
    </row>
    <row r="282" customFormat="false" ht="15.75" hidden="false" customHeight="true" outlineLevel="0" collapsed="false">
      <c r="A282" s="12"/>
      <c r="B282" s="12"/>
      <c r="C282" s="12"/>
      <c r="D282" s="12"/>
      <c r="E282" s="12"/>
      <c r="F282" s="12"/>
      <c r="G282" s="12"/>
      <c r="H282" s="12"/>
      <c r="I282" s="12"/>
      <c r="J282" s="12"/>
      <c r="K282" s="12"/>
      <c r="L282" s="12"/>
    </row>
    <row r="283" customFormat="false" ht="15.75" hidden="false" customHeight="true" outlineLevel="0" collapsed="false">
      <c r="A283" s="12"/>
      <c r="B283" s="12"/>
      <c r="C283" s="12"/>
      <c r="D283" s="12"/>
      <c r="E283" s="12"/>
      <c r="F283" s="12"/>
      <c r="G283" s="12"/>
      <c r="H283" s="12"/>
      <c r="I283" s="12"/>
      <c r="J283" s="12"/>
      <c r="K283" s="12"/>
      <c r="L283" s="12"/>
    </row>
    <row r="284" customFormat="false" ht="15.75" hidden="false" customHeight="true" outlineLevel="0" collapsed="false">
      <c r="A284" s="12"/>
      <c r="B284" s="12"/>
      <c r="C284" s="12"/>
      <c r="D284" s="12"/>
      <c r="E284" s="12"/>
      <c r="F284" s="12"/>
      <c r="G284" s="12"/>
      <c r="H284" s="12"/>
      <c r="I284" s="12"/>
      <c r="J284" s="12"/>
      <c r="K284" s="12"/>
      <c r="L284" s="12"/>
    </row>
    <row r="285" customFormat="false" ht="15.75" hidden="false" customHeight="true" outlineLevel="0" collapsed="false">
      <c r="A285" s="12"/>
      <c r="B285" s="12"/>
      <c r="C285" s="12"/>
      <c r="D285" s="12"/>
      <c r="E285" s="12"/>
      <c r="F285" s="12"/>
      <c r="G285" s="12"/>
      <c r="H285" s="12"/>
      <c r="I285" s="12"/>
      <c r="J285" s="12"/>
      <c r="K285" s="12"/>
      <c r="L285" s="12"/>
    </row>
    <row r="286" customFormat="false" ht="15.75" hidden="false" customHeight="true" outlineLevel="0" collapsed="false">
      <c r="A286" s="12"/>
      <c r="B286" s="12"/>
      <c r="C286" s="12"/>
      <c r="D286" s="12"/>
      <c r="E286" s="12"/>
      <c r="F286" s="12"/>
      <c r="G286" s="12"/>
      <c r="H286" s="12"/>
      <c r="I286" s="12"/>
      <c r="J286" s="12"/>
      <c r="K286" s="12"/>
      <c r="L286" s="12"/>
    </row>
    <row r="287" customFormat="false" ht="15.75" hidden="false" customHeight="true" outlineLevel="0" collapsed="false">
      <c r="A287" s="12"/>
      <c r="B287" s="12"/>
      <c r="C287" s="12"/>
      <c r="D287" s="12"/>
      <c r="E287" s="12"/>
      <c r="F287" s="12"/>
      <c r="G287" s="12"/>
      <c r="H287" s="12"/>
      <c r="I287" s="12"/>
      <c r="J287" s="12"/>
      <c r="K287" s="12"/>
      <c r="L287" s="12"/>
    </row>
    <row r="288" customFormat="false" ht="15.75" hidden="false" customHeight="true" outlineLevel="0" collapsed="false">
      <c r="A288" s="12"/>
      <c r="B288" s="12"/>
      <c r="C288" s="12"/>
      <c r="D288" s="12"/>
      <c r="E288" s="12"/>
      <c r="F288" s="12"/>
      <c r="G288" s="12"/>
      <c r="H288" s="12"/>
      <c r="I288" s="12"/>
      <c r="J288" s="12"/>
      <c r="K288" s="12"/>
      <c r="L288" s="12"/>
    </row>
    <row r="289" customFormat="false" ht="15.75" hidden="false" customHeight="true" outlineLevel="0" collapsed="false">
      <c r="A289" s="12"/>
      <c r="B289" s="12"/>
      <c r="C289" s="12"/>
      <c r="D289" s="12"/>
      <c r="E289" s="12"/>
      <c r="F289" s="12"/>
      <c r="G289" s="12"/>
      <c r="H289" s="12"/>
      <c r="I289" s="12"/>
      <c r="J289" s="12"/>
      <c r="K289" s="12"/>
      <c r="L289" s="12"/>
    </row>
    <row r="290" customFormat="false" ht="15.75" hidden="false" customHeight="true" outlineLevel="0" collapsed="false">
      <c r="A290" s="12"/>
      <c r="B290" s="12"/>
      <c r="C290" s="12"/>
      <c r="D290" s="12"/>
      <c r="E290" s="12"/>
      <c r="F290" s="12"/>
      <c r="G290" s="12"/>
      <c r="H290" s="12"/>
      <c r="I290" s="12"/>
      <c r="J290" s="12"/>
      <c r="K290" s="12"/>
      <c r="L290" s="12"/>
    </row>
    <row r="291" customFormat="false" ht="15.75" hidden="false" customHeight="true" outlineLevel="0" collapsed="false">
      <c r="A291" s="12"/>
      <c r="B291" s="12"/>
      <c r="C291" s="12"/>
      <c r="D291" s="12"/>
      <c r="E291" s="12"/>
      <c r="F291" s="12"/>
      <c r="G291" s="12"/>
      <c r="H291" s="12"/>
      <c r="I291" s="12"/>
      <c r="J291" s="12"/>
      <c r="K291" s="12"/>
      <c r="L291" s="12"/>
    </row>
    <row r="292" customFormat="false" ht="15.75" hidden="false" customHeight="true" outlineLevel="0" collapsed="false">
      <c r="A292" s="12"/>
      <c r="B292" s="12"/>
      <c r="C292" s="12"/>
      <c r="D292" s="12"/>
      <c r="E292" s="12"/>
      <c r="F292" s="12"/>
      <c r="G292" s="12"/>
      <c r="H292" s="12"/>
      <c r="I292" s="12"/>
      <c r="J292" s="12"/>
      <c r="K292" s="12"/>
      <c r="L292" s="12"/>
    </row>
    <row r="293" customFormat="false" ht="15.75" hidden="false" customHeight="true" outlineLevel="0" collapsed="false">
      <c r="A293" s="12"/>
      <c r="B293" s="12"/>
      <c r="C293" s="12"/>
      <c r="D293" s="12"/>
      <c r="E293" s="12"/>
      <c r="F293" s="12"/>
      <c r="G293" s="12"/>
      <c r="H293" s="12"/>
      <c r="I293" s="12"/>
      <c r="J293" s="12"/>
      <c r="K293" s="12"/>
      <c r="L293" s="12"/>
    </row>
    <row r="294" customFormat="false" ht="15.75" hidden="false" customHeight="true" outlineLevel="0" collapsed="false">
      <c r="A294" s="12"/>
      <c r="B294" s="12"/>
      <c r="C294" s="12"/>
      <c r="D294" s="12"/>
      <c r="E294" s="12"/>
      <c r="F294" s="12"/>
      <c r="G294" s="12"/>
      <c r="H294" s="12"/>
      <c r="I294" s="12"/>
      <c r="J294" s="12"/>
      <c r="K294" s="12"/>
      <c r="L294" s="12"/>
    </row>
    <row r="295" customFormat="false" ht="15.75" hidden="false" customHeight="true" outlineLevel="0" collapsed="false">
      <c r="A295" s="12"/>
      <c r="B295" s="12"/>
      <c r="C295" s="12"/>
      <c r="D295" s="12"/>
      <c r="E295" s="12"/>
      <c r="F295" s="12"/>
      <c r="G295" s="12"/>
      <c r="H295" s="12"/>
      <c r="I295" s="12"/>
      <c r="J295" s="12"/>
      <c r="K295" s="12"/>
      <c r="L295" s="12"/>
    </row>
    <row r="296" customFormat="false" ht="15.75" hidden="false" customHeight="true" outlineLevel="0" collapsed="false">
      <c r="A296" s="12"/>
      <c r="B296" s="12"/>
      <c r="C296" s="12"/>
      <c r="D296" s="12"/>
      <c r="E296" s="12"/>
      <c r="F296" s="12"/>
      <c r="G296" s="12"/>
      <c r="H296" s="12"/>
      <c r="I296" s="12"/>
      <c r="J296" s="12"/>
      <c r="K296" s="12"/>
      <c r="L296" s="12"/>
    </row>
    <row r="297" customFormat="false" ht="15.75" hidden="false" customHeight="true" outlineLevel="0" collapsed="false">
      <c r="A297" s="12"/>
      <c r="B297" s="12"/>
      <c r="C297" s="12"/>
      <c r="D297" s="12"/>
      <c r="E297" s="12"/>
      <c r="F297" s="12"/>
      <c r="G297" s="12"/>
      <c r="H297" s="12"/>
      <c r="I297" s="12"/>
      <c r="J297" s="12"/>
      <c r="K297" s="12"/>
      <c r="L297" s="12"/>
    </row>
    <row r="298" customFormat="false" ht="15.75" hidden="false" customHeight="true" outlineLevel="0" collapsed="false">
      <c r="A298" s="12"/>
      <c r="B298" s="12"/>
      <c r="C298" s="12"/>
      <c r="D298" s="12"/>
      <c r="E298" s="12"/>
      <c r="F298" s="12"/>
      <c r="G298" s="12"/>
      <c r="H298" s="12"/>
      <c r="I298" s="12"/>
      <c r="J298" s="12"/>
      <c r="K298" s="12"/>
      <c r="L298" s="12"/>
    </row>
    <row r="299" customFormat="false" ht="15.75" hidden="false" customHeight="true" outlineLevel="0" collapsed="false">
      <c r="A299" s="12"/>
      <c r="B299" s="12"/>
      <c r="C299" s="12"/>
      <c r="D299" s="12"/>
      <c r="E299" s="12"/>
      <c r="F299" s="12"/>
      <c r="G299" s="12"/>
      <c r="H299" s="12"/>
      <c r="I299" s="12"/>
      <c r="J299" s="12"/>
      <c r="K299" s="12"/>
      <c r="L299" s="12"/>
    </row>
    <row r="300" customFormat="false" ht="15.75" hidden="false" customHeight="true" outlineLevel="0" collapsed="false">
      <c r="A300" s="12"/>
      <c r="B300" s="12"/>
      <c r="C300" s="12"/>
      <c r="D300" s="12"/>
      <c r="E300" s="12"/>
      <c r="F300" s="12"/>
      <c r="G300" s="12"/>
      <c r="H300" s="12"/>
      <c r="I300" s="12"/>
      <c r="J300" s="12"/>
      <c r="K300" s="12"/>
      <c r="L300" s="12"/>
    </row>
    <row r="301" customFormat="false" ht="15.75" hidden="false" customHeight="true" outlineLevel="0" collapsed="false">
      <c r="A301" s="12"/>
      <c r="B301" s="12"/>
      <c r="C301" s="12"/>
      <c r="D301" s="12"/>
      <c r="E301" s="12"/>
      <c r="F301" s="12"/>
      <c r="G301" s="12"/>
      <c r="H301" s="12"/>
      <c r="I301" s="12"/>
      <c r="J301" s="12"/>
      <c r="K301" s="12"/>
      <c r="L301" s="12"/>
    </row>
    <row r="302" customFormat="false" ht="15.75" hidden="false" customHeight="true" outlineLevel="0" collapsed="false">
      <c r="A302" s="12"/>
      <c r="B302" s="12"/>
      <c r="C302" s="12"/>
      <c r="D302" s="12"/>
      <c r="E302" s="12"/>
      <c r="F302" s="12"/>
      <c r="G302" s="12"/>
      <c r="H302" s="12"/>
      <c r="I302" s="12"/>
      <c r="J302" s="12"/>
      <c r="K302" s="12"/>
      <c r="L302" s="12"/>
    </row>
    <row r="303" customFormat="false" ht="15.75" hidden="false" customHeight="true" outlineLevel="0" collapsed="false">
      <c r="A303" s="12"/>
      <c r="B303" s="12"/>
      <c r="C303" s="12"/>
      <c r="D303" s="12"/>
      <c r="E303" s="12"/>
      <c r="F303" s="12"/>
      <c r="G303" s="12"/>
      <c r="H303" s="12"/>
      <c r="I303" s="12"/>
      <c r="J303" s="12"/>
      <c r="K303" s="12"/>
      <c r="L303" s="12"/>
    </row>
    <row r="304" customFormat="false" ht="15.75" hidden="false" customHeight="true" outlineLevel="0" collapsed="false">
      <c r="A304" s="12"/>
      <c r="B304" s="12"/>
      <c r="C304" s="12"/>
      <c r="D304" s="12"/>
      <c r="E304" s="12"/>
      <c r="F304" s="12"/>
      <c r="G304" s="12"/>
      <c r="H304" s="12"/>
      <c r="I304" s="12"/>
      <c r="J304" s="12"/>
      <c r="K304" s="12"/>
      <c r="L304" s="12"/>
    </row>
    <row r="305" customFormat="false" ht="15.75" hidden="false" customHeight="true" outlineLevel="0" collapsed="false">
      <c r="A305" s="12"/>
      <c r="B305" s="12"/>
      <c r="C305" s="12"/>
      <c r="D305" s="12"/>
      <c r="E305" s="12"/>
      <c r="F305" s="12"/>
      <c r="G305" s="12"/>
      <c r="H305" s="12"/>
      <c r="I305" s="12"/>
      <c r="J305" s="12"/>
      <c r="K305" s="12"/>
      <c r="L305" s="12"/>
    </row>
    <row r="306" customFormat="false" ht="15.75" hidden="false" customHeight="true" outlineLevel="0" collapsed="false">
      <c r="A306" s="12"/>
      <c r="B306" s="12"/>
      <c r="C306" s="12"/>
      <c r="D306" s="12"/>
      <c r="E306" s="12"/>
      <c r="F306" s="12"/>
      <c r="G306" s="12"/>
      <c r="H306" s="12"/>
      <c r="I306" s="12"/>
      <c r="J306" s="12"/>
      <c r="K306" s="12"/>
      <c r="L306" s="12"/>
    </row>
    <row r="307" customFormat="false" ht="15.75" hidden="false" customHeight="true" outlineLevel="0" collapsed="false">
      <c r="A307" s="12"/>
      <c r="B307" s="12"/>
      <c r="C307" s="12"/>
      <c r="D307" s="12"/>
      <c r="E307" s="12"/>
      <c r="F307" s="12"/>
      <c r="G307" s="12"/>
      <c r="H307" s="12"/>
      <c r="I307" s="12"/>
      <c r="J307" s="12"/>
      <c r="K307" s="12"/>
      <c r="L307" s="12"/>
    </row>
    <row r="308" customFormat="false" ht="15.75" hidden="false" customHeight="true" outlineLevel="0" collapsed="false">
      <c r="A308" s="12"/>
      <c r="B308" s="12"/>
      <c r="C308" s="12"/>
      <c r="D308" s="12"/>
      <c r="E308" s="12"/>
      <c r="F308" s="12"/>
      <c r="G308" s="12"/>
      <c r="H308" s="12"/>
      <c r="I308" s="12"/>
      <c r="J308" s="12"/>
      <c r="K308" s="12"/>
      <c r="L308" s="12"/>
    </row>
    <row r="309" customFormat="false" ht="15.75" hidden="false" customHeight="true" outlineLevel="0" collapsed="false">
      <c r="A309" s="12"/>
      <c r="B309" s="12"/>
      <c r="C309" s="12"/>
      <c r="D309" s="12"/>
      <c r="E309" s="12"/>
      <c r="F309" s="12"/>
      <c r="G309" s="12"/>
      <c r="H309" s="12"/>
      <c r="I309" s="12"/>
      <c r="J309" s="12"/>
      <c r="K309" s="12"/>
      <c r="L309" s="12"/>
    </row>
    <row r="310" customFormat="false" ht="15.75" hidden="false" customHeight="true" outlineLevel="0" collapsed="false">
      <c r="A310" s="12"/>
      <c r="B310" s="12"/>
      <c r="C310" s="12"/>
      <c r="D310" s="12"/>
      <c r="E310" s="12"/>
      <c r="F310" s="12"/>
      <c r="G310" s="12"/>
      <c r="H310" s="12"/>
      <c r="I310" s="12"/>
      <c r="J310" s="12"/>
      <c r="K310" s="12"/>
      <c r="L310" s="12"/>
    </row>
    <row r="311" customFormat="false" ht="15.75" hidden="false" customHeight="true" outlineLevel="0" collapsed="false">
      <c r="A311" s="12"/>
      <c r="B311" s="12"/>
      <c r="C311" s="12"/>
      <c r="D311" s="12"/>
      <c r="E311" s="12"/>
      <c r="F311" s="12"/>
      <c r="G311" s="12"/>
      <c r="H311" s="12"/>
      <c r="I311" s="12"/>
      <c r="J311" s="12"/>
      <c r="K311" s="12"/>
      <c r="L311" s="12"/>
    </row>
    <row r="312" customFormat="false" ht="15.75" hidden="false" customHeight="true" outlineLevel="0" collapsed="false">
      <c r="A312" s="12"/>
      <c r="B312" s="12"/>
      <c r="C312" s="12"/>
      <c r="D312" s="12"/>
      <c r="E312" s="12"/>
      <c r="F312" s="12"/>
      <c r="G312" s="12"/>
      <c r="H312" s="12"/>
      <c r="I312" s="12"/>
      <c r="J312" s="12"/>
      <c r="K312" s="12"/>
      <c r="L312" s="12"/>
    </row>
    <row r="313" customFormat="false" ht="15.75" hidden="false" customHeight="true" outlineLevel="0" collapsed="false">
      <c r="A313" s="12"/>
      <c r="B313" s="12"/>
      <c r="C313" s="12"/>
      <c r="D313" s="12"/>
      <c r="E313" s="12"/>
      <c r="F313" s="12"/>
      <c r="G313" s="12"/>
      <c r="H313" s="12"/>
      <c r="I313" s="12"/>
      <c r="J313" s="12"/>
      <c r="K313" s="12"/>
      <c r="L313" s="12"/>
    </row>
    <row r="314" customFormat="false" ht="15.75" hidden="false" customHeight="true" outlineLevel="0" collapsed="false">
      <c r="A314" s="12"/>
      <c r="B314" s="12"/>
      <c r="C314" s="12"/>
      <c r="D314" s="12"/>
      <c r="E314" s="12"/>
      <c r="F314" s="12"/>
      <c r="G314" s="12"/>
      <c r="H314" s="12"/>
      <c r="I314" s="12"/>
      <c r="J314" s="12"/>
      <c r="K314" s="12"/>
      <c r="L314" s="12"/>
    </row>
    <row r="315" customFormat="false" ht="15.75" hidden="false" customHeight="true" outlineLevel="0" collapsed="false">
      <c r="A315" s="12"/>
      <c r="B315" s="12"/>
      <c r="C315" s="12"/>
      <c r="D315" s="12"/>
      <c r="E315" s="12"/>
      <c r="F315" s="12"/>
      <c r="G315" s="12"/>
      <c r="H315" s="12"/>
      <c r="I315" s="12"/>
      <c r="J315" s="12"/>
      <c r="K315" s="12"/>
      <c r="L315" s="12"/>
    </row>
    <row r="316" customFormat="false" ht="15.75" hidden="false" customHeight="true" outlineLevel="0" collapsed="false">
      <c r="A316" s="12"/>
      <c r="B316" s="12"/>
      <c r="C316" s="12"/>
      <c r="D316" s="12"/>
      <c r="E316" s="12"/>
      <c r="F316" s="12"/>
      <c r="G316" s="12"/>
      <c r="H316" s="12"/>
      <c r="I316" s="12"/>
      <c r="J316" s="12"/>
      <c r="K316" s="12"/>
      <c r="L316" s="12"/>
    </row>
    <row r="317" customFormat="false" ht="15.75" hidden="false" customHeight="true" outlineLevel="0" collapsed="false">
      <c r="A317" s="12"/>
      <c r="B317" s="12"/>
      <c r="C317" s="12"/>
      <c r="D317" s="12"/>
      <c r="E317" s="12"/>
      <c r="F317" s="12"/>
      <c r="G317" s="12"/>
      <c r="H317" s="12"/>
      <c r="I317" s="12"/>
      <c r="J317" s="12"/>
      <c r="K317" s="12"/>
      <c r="L317" s="12"/>
    </row>
    <row r="318" customFormat="false" ht="15.75" hidden="false" customHeight="true" outlineLevel="0" collapsed="false">
      <c r="A318" s="12"/>
      <c r="B318" s="12"/>
      <c r="C318" s="12"/>
      <c r="D318" s="12"/>
      <c r="E318" s="12"/>
      <c r="F318" s="12"/>
      <c r="G318" s="12"/>
      <c r="H318" s="12"/>
      <c r="I318" s="12"/>
      <c r="J318" s="12"/>
      <c r="K318" s="12"/>
      <c r="L318" s="12"/>
    </row>
    <row r="319" customFormat="false" ht="15.75" hidden="false" customHeight="true" outlineLevel="0" collapsed="false">
      <c r="A319" s="12"/>
      <c r="B319" s="12"/>
      <c r="C319" s="12"/>
      <c r="D319" s="12"/>
      <c r="E319" s="12"/>
      <c r="F319" s="12"/>
      <c r="G319" s="12"/>
      <c r="H319" s="12"/>
      <c r="I319" s="12"/>
      <c r="J319" s="12"/>
      <c r="K319" s="12"/>
      <c r="L319" s="12"/>
    </row>
    <row r="320" customFormat="false" ht="15.75" hidden="false" customHeight="true" outlineLevel="0" collapsed="false">
      <c r="A320" s="12"/>
      <c r="B320" s="12"/>
      <c r="C320" s="12"/>
      <c r="D320" s="12"/>
      <c r="E320" s="12"/>
      <c r="F320" s="12"/>
      <c r="G320" s="12"/>
      <c r="H320" s="12"/>
      <c r="I320" s="12"/>
      <c r="J320" s="12"/>
      <c r="K320" s="12"/>
      <c r="L320" s="12"/>
    </row>
    <row r="321" customFormat="false" ht="15.75" hidden="false" customHeight="true" outlineLevel="0" collapsed="false">
      <c r="A321" s="12"/>
      <c r="B321" s="12"/>
      <c r="C321" s="12"/>
      <c r="D321" s="12"/>
      <c r="E321" s="12"/>
      <c r="F321" s="12"/>
      <c r="G321" s="12"/>
      <c r="H321" s="12"/>
      <c r="I321" s="12"/>
      <c r="J321" s="12"/>
      <c r="K321" s="12"/>
      <c r="L321" s="12"/>
    </row>
    <row r="322" customFormat="false" ht="15.75" hidden="false" customHeight="true" outlineLevel="0" collapsed="false">
      <c r="A322" s="12"/>
      <c r="B322" s="12"/>
      <c r="C322" s="12"/>
      <c r="D322" s="12"/>
      <c r="E322" s="12"/>
      <c r="F322" s="12"/>
      <c r="G322" s="12"/>
      <c r="H322" s="12"/>
      <c r="I322" s="12"/>
      <c r="J322" s="12"/>
      <c r="K322" s="12"/>
      <c r="L322" s="12"/>
    </row>
    <row r="323" customFormat="false" ht="15.75" hidden="false" customHeight="true" outlineLevel="0" collapsed="false">
      <c r="A323" s="12"/>
      <c r="B323" s="12"/>
      <c r="C323" s="12"/>
      <c r="D323" s="12"/>
      <c r="E323" s="12"/>
      <c r="F323" s="12"/>
      <c r="G323" s="12"/>
      <c r="H323" s="12"/>
      <c r="I323" s="12"/>
      <c r="J323" s="12"/>
      <c r="K323" s="12"/>
      <c r="L323" s="12"/>
    </row>
    <row r="324" customFormat="false" ht="15.75" hidden="false" customHeight="true" outlineLevel="0" collapsed="false">
      <c r="A324" s="12"/>
      <c r="B324" s="12"/>
      <c r="C324" s="12"/>
      <c r="D324" s="12"/>
      <c r="E324" s="12"/>
      <c r="F324" s="12"/>
      <c r="G324" s="12"/>
      <c r="H324" s="12"/>
      <c r="I324" s="12"/>
      <c r="J324" s="12"/>
      <c r="K324" s="12"/>
      <c r="L324" s="12"/>
    </row>
    <row r="325" customFormat="false" ht="15.75" hidden="false" customHeight="true" outlineLevel="0" collapsed="false">
      <c r="A325" s="12"/>
      <c r="B325" s="12"/>
      <c r="C325" s="12"/>
      <c r="D325" s="12"/>
      <c r="E325" s="12"/>
      <c r="F325" s="12"/>
      <c r="G325" s="12"/>
      <c r="H325" s="12"/>
      <c r="I325" s="12"/>
      <c r="J325" s="12"/>
      <c r="K325" s="12"/>
      <c r="L325" s="12"/>
    </row>
    <row r="326" customFormat="false" ht="15.75" hidden="false" customHeight="true" outlineLevel="0" collapsed="false">
      <c r="A326" s="12"/>
      <c r="B326" s="12"/>
      <c r="C326" s="12"/>
      <c r="D326" s="12"/>
      <c r="E326" s="12"/>
      <c r="F326" s="12"/>
      <c r="G326" s="12"/>
      <c r="H326" s="12"/>
      <c r="I326" s="12"/>
      <c r="J326" s="12"/>
      <c r="K326" s="12"/>
      <c r="L326" s="12"/>
    </row>
    <row r="327" customFormat="false" ht="15.75" hidden="false" customHeight="true" outlineLevel="0" collapsed="false">
      <c r="A327" s="12"/>
      <c r="B327" s="12"/>
      <c r="C327" s="12"/>
      <c r="D327" s="12"/>
      <c r="E327" s="12"/>
      <c r="F327" s="12"/>
      <c r="G327" s="12"/>
      <c r="H327" s="12"/>
      <c r="I327" s="12"/>
      <c r="J327" s="12"/>
      <c r="K327" s="12"/>
      <c r="L327" s="12"/>
    </row>
    <row r="328" customFormat="false" ht="15.75" hidden="false" customHeight="true" outlineLevel="0" collapsed="false">
      <c r="A328" s="12"/>
      <c r="B328" s="12"/>
      <c r="C328" s="12"/>
      <c r="D328" s="12"/>
      <c r="E328" s="12"/>
      <c r="F328" s="12"/>
      <c r="G328" s="12"/>
      <c r="H328" s="12"/>
      <c r="I328" s="12"/>
      <c r="J328" s="12"/>
      <c r="K328" s="12"/>
      <c r="L328" s="12"/>
    </row>
    <row r="329" customFormat="false" ht="15.75" hidden="false" customHeight="true" outlineLevel="0" collapsed="false">
      <c r="A329" s="12"/>
      <c r="B329" s="12"/>
      <c r="C329" s="12"/>
      <c r="D329" s="12"/>
      <c r="E329" s="12"/>
      <c r="F329" s="12"/>
      <c r="G329" s="12"/>
      <c r="H329" s="12"/>
      <c r="I329" s="12"/>
      <c r="J329" s="12"/>
      <c r="K329" s="12"/>
      <c r="L329" s="12"/>
    </row>
    <row r="330" customFormat="false" ht="15.75" hidden="false" customHeight="true" outlineLevel="0" collapsed="false">
      <c r="A330" s="12"/>
      <c r="B330" s="12"/>
      <c r="C330" s="12"/>
      <c r="D330" s="12"/>
      <c r="E330" s="12"/>
      <c r="F330" s="12"/>
      <c r="G330" s="12"/>
      <c r="H330" s="12"/>
      <c r="I330" s="12"/>
      <c r="J330" s="12"/>
      <c r="K330" s="12"/>
      <c r="L330" s="12"/>
    </row>
    <row r="331" customFormat="false" ht="15.75" hidden="false" customHeight="true" outlineLevel="0" collapsed="false">
      <c r="A331" s="12"/>
      <c r="B331" s="12"/>
      <c r="C331" s="12"/>
      <c r="D331" s="12"/>
      <c r="E331" s="12"/>
      <c r="F331" s="12"/>
      <c r="G331" s="12"/>
      <c r="H331" s="12"/>
      <c r="I331" s="12"/>
      <c r="J331" s="12"/>
      <c r="K331" s="12"/>
      <c r="L331" s="12"/>
    </row>
    <row r="332" customFormat="false" ht="15.75" hidden="false" customHeight="true" outlineLevel="0" collapsed="false">
      <c r="A332" s="12"/>
      <c r="B332" s="12"/>
      <c r="C332" s="12"/>
      <c r="D332" s="12"/>
      <c r="E332" s="12"/>
      <c r="F332" s="12"/>
      <c r="G332" s="12"/>
      <c r="H332" s="12"/>
      <c r="I332" s="12"/>
      <c r="J332" s="12"/>
      <c r="K332" s="12"/>
      <c r="L332" s="12"/>
    </row>
    <row r="333" customFormat="false" ht="15.75" hidden="false" customHeight="true" outlineLevel="0" collapsed="false">
      <c r="A333" s="12"/>
      <c r="B333" s="12"/>
      <c r="C333" s="12"/>
      <c r="D333" s="12"/>
      <c r="E333" s="12"/>
      <c r="F333" s="12"/>
      <c r="G333" s="12"/>
      <c r="H333" s="12"/>
      <c r="I333" s="12"/>
      <c r="J333" s="12"/>
      <c r="K333" s="12"/>
      <c r="L333" s="12"/>
    </row>
    <row r="334" customFormat="false" ht="15.75" hidden="false" customHeight="true" outlineLevel="0" collapsed="false">
      <c r="A334" s="12"/>
      <c r="B334" s="12"/>
      <c r="C334" s="12"/>
      <c r="D334" s="12"/>
      <c r="E334" s="12"/>
      <c r="F334" s="12"/>
      <c r="G334" s="12"/>
      <c r="H334" s="12"/>
      <c r="I334" s="12"/>
      <c r="J334" s="12"/>
      <c r="K334" s="12"/>
      <c r="L334" s="12"/>
    </row>
    <row r="335" customFormat="false" ht="15.75" hidden="false" customHeight="true" outlineLevel="0" collapsed="false">
      <c r="A335" s="12"/>
      <c r="B335" s="12"/>
      <c r="C335" s="12"/>
      <c r="D335" s="12"/>
      <c r="E335" s="12"/>
      <c r="F335" s="12"/>
      <c r="G335" s="12"/>
      <c r="H335" s="12"/>
      <c r="I335" s="12"/>
      <c r="J335" s="12"/>
      <c r="K335" s="12"/>
      <c r="L335" s="12"/>
    </row>
    <row r="336" customFormat="false" ht="15.75" hidden="false" customHeight="true" outlineLevel="0" collapsed="false">
      <c r="A336" s="12"/>
      <c r="B336" s="12"/>
      <c r="C336" s="12"/>
      <c r="D336" s="12"/>
      <c r="E336" s="12"/>
      <c r="F336" s="12"/>
      <c r="G336" s="12"/>
      <c r="H336" s="12"/>
      <c r="I336" s="12"/>
      <c r="J336" s="12"/>
      <c r="K336" s="12"/>
      <c r="L336" s="12"/>
    </row>
    <row r="337" customFormat="false" ht="15.75" hidden="false" customHeight="true" outlineLevel="0" collapsed="false">
      <c r="A337" s="12"/>
      <c r="B337" s="12"/>
      <c r="C337" s="12"/>
      <c r="D337" s="12"/>
      <c r="E337" s="12"/>
      <c r="F337" s="12"/>
      <c r="G337" s="12"/>
      <c r="H337" s="12"/>
      <c r="I337" s="12"/>
      <c r="J337" s="12"/>
      <c r="K337" s="12"/>
      <c r="L337" s="12"/>
    </row>
    <row r="338" customFormat="false" ht="15.75" hidden="false" customHeight="true" outlineLevel="0" collapsed="false">
      <c r="A338" s="12"/>
      <c r="B338" s="12"/>
      <c r="C338" s="12"/>
      <c r="D338" s="12"/>
      <c r="E338" s="12"/>
      <c r="F338" s="12"/>
      <c r="G338" s="12"/>
      <c r="H338" s="12"/>
      <c r="I338" s="12"/>
      <c r="J338" s="12"/>
      <c r="K338" s="12"/>
      <c r="L338" s="12"/>
    </row>
    <row r="339" customFormat="false" ht="15.75" hidden="false" customHeight="true" outlineLevel="0" collapsed="false">
      <c r="A339" s="12"/>
      <c r="B339" s="12"/>
      <c r="C339" s="12"/>
      <c r="D339" s="12"/>
      <c r="E339" s="12"/>
      <c r="F339" s="12"/>
      <c r="G339" s="12"/>
      <c r="H339" s="12"/>
      <c r="I339" s="12"/>
      <c r="J339" s="12"/>
      <c r="K339" s="12"/>
      <c r="L339" s="12"/>
    </row>
    <row r="340" customFormat="false" ht="15.75" hidden="false" customHeight="true" outlineLevel="0" collapsed="false">
      <c r="A340" s="12"/>
      <c r="B340" s="12"/>
      <c r="C340" s="12"/>
      <c r="D340" s="12"/>
      <c r="E340" s="12"/>
      <c r="F340" s="12"/>
      <c r="G340" s="12"/>
      <c r="H340" s="12"/>
      <c r="I340" s="12"/>
      <c r="J340" s="12"/>
      <c r="K340" s="12"/>
      <c r="L340" s="12"/>
    </row>
    <row r="341" customFormat="false" ht="15.75" hidden="false" customHeight="true" outlineLevel="0" collapsed="false">
      <c r="A341" s="12"/>
      <c r="B341" s="12"/>
      <c r="C341" s="12"/>
      <c r="D341" s="12"/>
      <c r="E341" s="12"/>
      <c r="F341" s="12"/>
      <c r="G341" s="12"/>
      <c r="H341" s="12"/>
      <c r="I341" s="12"/>
      <c r="J341" s="12"/>
      <c r="K341" s="12"/>
      <c r="L341" s="12"/>
    </row>
    <row r="342" customFormat="false" ht="15.75" hidden="false" customHeight="true" outlineLevel="0" collapsed="false">
      <c r="A342" s="12"/>
      <c r="B342" s="12"/>
      <c r="C342" s="12"/>
      <c r="D342" s="12"/>
      <c r="E342" s="12"/>
      <c r="F342" s="12"/>
      <c r="G342" s="12"/>
      <c r="H342" s="12"/>
      <c r="I342" s="12"/>
      <c r="J342" s="12"/>
      <c r="K342" s="12"/>
      <c r="L342" s="12"/>
    </row>
    <row r="343" customFormat="false" ht="15.75" hidden="false" customHeight="true" outlineLevel="0" collapsed="false">
      <c r="A343" s="12"/>
      <c r="B343" s="12"/>
      <c r="C343" s="12"/>
      <c r="D343" s="12"/>
      <c r="E343" s="12"/>
      <c r="F343" s="12"/>
      <c r="G343" s="12"/>
      <c r="H343" s="12"/>
      <c r="I343" s="12"/>
      <c r="J343" s="12"/>
      <c r="K343" s="12"/>
      <c r="L343" s="12"/>
    </row>
    <row r="344" customFormat="false" ht="15.75" hidden="false" customHeight="true" outlineLevel="0" collapsed="false">
      <c r="A344" s="12"/>
      <c r="B344" s="12"/>
      <c r="C344" s="12"/>
      <c r="D344" s="12"/>
      <c r="E344" s="12"/>
      <c r="F344" s="12"/>
      <c r="G344" s="12"/>
      <c r="H344" s="12"/>
      <c r="I344" s="12"/>
      <c r="J344" s="12"/>
      <c r="K344" s="12"/>
      <c r="L344" s="12"/>
    </row>
    <row r="345" customFormat="false" ht="15.75" hidden="false" customHeight="true" outlineLevel="0" collapsed="false">
      <c r="A345" s="12"/>
      <c r="B345" s="12"/>
      <c r="C345" s="12"/>
      <c r="D345" s="12"/>
      <c r="E345" s="12"/>
      <c r="F345" s="12"/>
      <c r="G345" s="12"/>
      <c r="H345" s="12"/>
      <c r="I345" s="12"/>
      <c r="J345" s="12"/>
      <c r="K345" s="12"/>
      <c r="L345" s="12"/>
    </row>
    <row r="346" customFormat="false" ht="15.75" hidden="false" customHeight="true" outlineLevel="0" collapsed="false">
      <c r="A346" s="12"/>
      <c r="B346" s="12"/>
      <c r="C346" s="12"/>
      <c r="D346" s="12"/>
      <c r="E346" s="12"/>
      <c r="F346" s="12"/>
      <c r="G346" s="12"/>
      <c r="H346" s="12"/>
      <c r="I346" s="12"/>
      <c r="J346" s="12"/>
      <c r="K346" s="12"/>
      <c r="L346" s="12"/>
    </row>
    <row r="347" customFormat="false" ht="15.75" hidden="false" customHeight="true" outlineLevel="0" collapsed="false">
      <c r="A347" s="12"/>
      <c r="B347" s="12"/>
      <c r="C347" s="12"/>
      <c r="D347" s="12"/>
      <c r="E347" s="12"/>
      <c r="F347" s="12"/>
      <c r="G347" s="12"/>
      <c r="H347" s="12"/>
      <c r="I347" s="12"/>
      <c r="J347" s="12"/>
      <c r="K347" s="12"/>
      <c r="L347" s="12"/>
    </row>
    <row r="348" customFormat="false" ht="15.75" hidden="false" customHeight="true" outlineLevel="0" collapsed="false">
      <c r="A348" s="12"/>
      <c r="B348" s="12"/>
      <c r="C348" s="12"/>
      <c r="D348" s="12"/>
      <c r="E348" s="12"/>
      <c r="F348" s="12"/>
      <c r="G348" s="12"/>
      <c r="H348" s="12"/>
      <c r="I348" s="12"/>
      <c r="J348" s="12"/>
      <c r="K348" s="12"/>
      <c r="L348" s="12"/>
    </row>
    <row r="349" customFormat="false" ht="15.75" hidden="false" customHeight="true" outlineLevel="0" collapsed="false">
      <c r="A349" s="12"/>
      <c r="B349" s="12"/>
      <c r="C349" s="12"/>
      <c r="D349" s="12"/>
      <c r="E349" s="12"/>
      <c r="F349" s="12"/>
      <c r="G349" s="12"/>
      <c r="H349" s="12"/>
      <c r="I349" s="12"/>
      <c r="J349" s="12"/>
      <c r="K349" s="12"/>
      <c r="L349" s="12"/>
    </row>
    <row r="350" customFormat="false" ht="15.75" hidden="false" customHeight="true" outlineLevel="0" collapsed="false">
      <c r="A350" s="12"/>
      <c r="B350" s="12"/>
      <c r="C350" s="12"/>
      <c r="D350" s="12"/>
      <c r="E350" s="12"/>
      <c r="F350" s="12"/>
      <c r="G350" s="12"/>
      <c r="H350" s="12"/>
      <c r="I350" s="12"/>
      <c r="J350" s="12"/>
      <c r="K350" s="12"/>
      <c r="L350" s="12"/>
    </row>
    <row r="351" customFormat="false" ht="15.75" hidden="false" customHeight="true" outlineLevel="0" collapsed="false">
      <c r="A351" s="12"/>
      <c r="B351" s="12"/>
      <c r="C351" s="12"/>
      <c r="D351" s="12"/>
      <c r="E351" s="12"/>
      <c r="F351" s="12"/>
      <c r="G351" s="12"/>
      <c r="H351" s="12"/>
      <c r="I351" s="12"/>
      <c r="J351" s="12"/>
      <c r="K351" s="12"/>
      <c r="L351" s="12"/>
    </row>
    <row r="352" customFormat="false" ht="15.75" hidden="false" customHeight="true" outlineLevel="0" collapsed="false">
      <c r="A352" s="12"/>
      <c r="B352" s="12"/>
      <c r="C352" s="12"/>
      <c r="D352" s="12"/>
      <c r="E352" s="12"/>
      <c r="F352" s="12"/>
      <c r="G352" s="12"/>
      <c r="H352" s="12"/>
      <c r="I352" s="12"/>
      <c r="J352" s="12"/>
      <c r="K352" s="12"/>
      <c r="L352" s="12"/>
    </row>
    <row r="353" customFormat="false" ht="15.75" hidden="false" customHeight="true" outlineLevel="0" collapsed="false">
      <c r="A353" s="12"/>
      <c r="B353" s="12"/>
      <c r="C353" s="12"/>
      <c r="D353" s="12"/>
      <c r="E353" s="12"/>
      <c r="F353" s="12"/>
      <c r="G353" s="12"/>
      <c r="H353" s="12"/>
      <c r="I353" s="12"/>
      <c r="J353" s="12"/>
      <c r="K353" s="12"/>
      <c r="L353" s="12"/>
    </row>
    <row r="354" customFormat="false" ht="15.75" hidden="false" customHeight="true" outlineLevel="0" collapsed="false">
      <c r="A354" s="12"/>
      <c r="B354" s="12"/>
      <c r="C354" s="12"/>
      <c r="D354" s="12"/>
      <c r="E354" s="12"/>
      <c r="F354" s="12"/>
      <c r="G354" s="12"/>
      <c r="H354" s="12"/>
      <c r="I354" s="12"/>
      <c r="J354" s="12"/>
      <c r="K354" s="12"/>
      <c r="L354" s="12"/>
    </row>
    <row r="355" customFormat="false" ht="15.75" hidden="false" customHeight="true" outlineLevel="0" collapsed="false">
      <c r="A355" s="12"/>
      <c r="B355" s="12"/>
      <c r="C355" s="12"/>
      <c r="D355" s="12"/>
      <c r="E355" s="12"/>
      <c r="F355" s="12"/>
      <c r="G355" s="12"/>
      <c r="H355" s="12"/>
      <c r="I355" s="12"/>
      <c r="J355" s="12"/>
      <c r="K355" s="12"/>
      <c r="L355" s="12"/>
    </row>
    <row r="356" customFormat="false" ht="15.75" hidden="false" customHeight="true" outlineLevel="0" collapsed="false">
      <c r="A356" s="12"/>
      <c r="B356" s="12"/>
      <c r="C356" s="12"/>
      <c r="D356" s="12"/>
      <c r="E356" s="12"/>
      <c r="F356" s="12"/>
      <c r="G356" s="12"/>
      <c r="H356" s="12"/>
      <c r="I356" s="12"/>
      <c r="J356" s="12"/>
      <c r="K356" s="12"/>
      <c r="L356" s="12"/>
    </row>
    <row r="357" customFormat="false" ht="15.75" hidden="false" customHeight="true" outlineLevel="0" collapsed="false">
      <c r="A357" s="12"/>
      <c r="B357" s="12"/>
      <c r="C357" s="12"/>
      <c r="D357" s="12"/>
      <c r="E357" s="12"/>
      <c r="F357" s="12"/>
      <c r="G357" s="12"/>
      <c r="H357" s="12"/>
      <c r="I357" s="12"/>
      <c r="J357" s="12"/>
      <c r="K357" s="12"/>
      <c r="L357" s="12"/>
    </row>
    <row r="358" customFormat="false" ht="15.75" hidden="false" customHeight="true" outlineLevel="0" collapsed="false">
      <c r="A358" s="12"/>
      <c r="B358" s="12"/>
      <c r="C358" s="12"/>
      <c r="D358" s="12"/>
      <c r="E358" s="12"/>
      <c r="F358" s="12"/>
      <c r="G358" s="12"/>
      <c r="H358" s="12"/>
      <c r="I358" s="12"/>
      <c r="J358" s="12"/>
      <c r="K358" s="12"/>
      <c r="L358" s="12"/>
    </row>
    <row r="359" customFormat="false" ht="15.75" hidden="false" customHeight="true" outlineLevel="0" collapsed="false">
      <c r="A359" s="12"/>
      <c r="B359" s="12"/>
      <c r="C359" s="12"/>
      <c r="D359" s="12"/>
      <c r="E359" s="12"/>
      <c r="F359" s="12"/>
      <c r="G359" s="12"/>
      <c r="H359" s="12"/>
      <c r="I359" s="12"/>
      <c r="J359" s="12"/>
      <c r="K359" s="12"/>
      <c r="L359" s="12"/>
    </row>
    <row r="360" customFormat="false" ht="15.75" hidden="false" customHeight="true" outlineLevel="0" collapsed="false">
      <c r="A360" s="12"/>
      <c r="B360" s="12"/>
      <c r="C360" s="12"/>
      <c r="D360" s="12"/>
      <c r="E360" s="12"/>
      <c r="F360" s="12"/>
      <c r="G360" s="12"/>
      <c r="H360" s="12"/>
      <c r="I360" s="12"/>
      <c r="J360" s="12"/>
      <c r="K360" s="12"/>
      <c r="L360" s="12"/>
    </row>
    <row r="361" customFormat="false" ht="15.75" hidden="false" customHeight="true" outlineLevel="0" collapsed="false">
      <c r="A361" s="12"/>
      <c r="B361" s="12"/>
      <c r="C361" s="12"/>
      <c r="D361" s="12"/>
      <c r="E361" s="12"/>
      <c r="F361" s="12"/>
      <c r="G361" s="12"/>
      <c r="H361" s="12"/>
      <c r="I361" s="12"/>
      <c r="J361" s="12"/>
      <c r="K361" s="12"/>
      <c r="L361" s="12"/>
    </row>
    <row r="362" customFormat="false" ht="15.75" hidden="false" customHeight="true" outlineLevel="0" collapsed="false">
      <c r="A362" s="12"/>
      <c r="B362" s="12"/>
      <c r="C362" s="12"/>
      <c r="D362" s="12"/>
      <c r="E362" s="12"/>
      <c r="F362" s="12"/>
      <c r="G362" s="12"/>
      <c r="H362" s="12"/>
      <c r="I362" s="12"/>
      <c r="J362" s="12"/>
      <c r="K362" s="12"/>
      <c r="L362" s="12"/>
    </row>
    <row r="363" customFormat="false" ht="15.75" hidden="false" customHeight="true" outlineLevel="0" collapsed="false">
      <c r="A363" s="12"/>
      <c r="B363" s="12"/>
      <c r="C363" s="12"/>
      <c r="D363" s="12"/>
      <c r="E363" s="12"/>
      <c r="F363" s="12"/>
      <c r="G363" s="12"/>
      <c r="H363" s="12"/>
      <c r="I363" s="12"/>
      <c r="J363" s="12"/>
      <c r="K363" s="12"/>
      <c r="L363" s="12"/>
    </row>
    <row r="364" customFormat="false" ht="15.75" hidden="false" customHeight="true" outlineLevel="0" collapsed="false">
      <c r="A364" s="12"/>
      <c r="B364" s="12"/>
      <c r="C364" s="12"/>
      <c r="D364" s="12"/>
      <c r="E364" s="12"/>
      <c r="F364" s="12"/>
      <c r="G364" s="12"/>
      <c r="H364" s="12"/>
      <c r="I364" s="12"/>
      <c r="J364" s="12"/>
      <c r="K364" s="12"/>
      <c r="L364" s="12"/>
    </row>
    <row r="365" customFormat="false" ht="15.75" hidden="false" customHeight="true" outlineLevel="0" collapsed="false">
      <c r="A365" s="12"/>
      <c r="B365" s="12"/>
      <c r="C365" s="12"/>
      <c r="D365" s="12"/>
      <c r="E365" s="12"/>
      <c r="F365" s="12"/>
      <c r="G365" s="12"/>
      <c r="H365" s="12"/>
      <c r="I365" s="12"/>
      <c r="J365" s="12"/>
      <c r="K365" s="12"/>
      <c r="L365" s="12"/>
    </row>
    <row r="366" customFormat="false" ht="15.75" hidden="false" customHeight="true" outlineLevel="0" collapsed="false">
      <c r="A366" s="12"/>
      <c r="B366" s="12"/>
      <c r="C366" s="12"/>
      <c r="D366" s="12"/>
      <c r="E366" s="12"/>
      <c r="F366" s="12"/>
      <c r="G366" s="12"/>
      <c r="H366" s="12"/>
      <c r="I366" s="12"/>
      <c r="J366" s="12"/>
      <c r="K366" s="12"/>
      <c r="L366" s="12"/>
    </row>
    <row r="367" customFormat="false" ht="15.75" hidden="false" customHeight="true" outlineLevel="0" collapsed="false">
      <c r="A367" s="12"/>
      <c r="B367" s="12"/>
      <c r="C367" s="12"/>
      <c r="D367" s="12"/>
      <c r="E367" s="12"/>
      <c r="F367" s="12"/>
      <c r="G367" s="12"/>
      <c r="H367" s="12"/>
      <c r="I367" s="12"/>
      <c r="J367" s="12"/>
      <c r="K367" s="12"/>
      <c r="L367" s="12"/>
    </row>
    <row r="368" customFormat="false" ht="15.75" hidden="false" customHeight="true" outlineLevel="0" collapsed="false">
      <c r="A368" s="12"/>
      <c r="B368" s="12"/>
      <c r="C368" s="12"/>
      <c r="D368" s="12"/>
      <c r="E368" s="12"/>
      <c r="F368" s="12"/>
      <c r="G368" s="12"/>
      <c r="H368" s="12"/>
      <c r="I368" s="12"/>
      <c r="J368" s="12"/>
      <c r="K368" s="12"/>
      <c r="L368" s="12"/>
    </row>
    <row r="369" customFormat="false" ht="15.75" hidden="false" customHeight="true" outlineLevel="0" collapsed="false">
      <c r="A369" s="12"/>
      <c r="B369" s="12"/>
      <c r="C369" s="12"/>
      <c r="D369" s="12"/>
      <c r="E369" s="12"/>
      <c r="F369" s="12"/>
      <c r="G369" s="12"/>
      <c r="H369" s="12"/>
      <c r="I369" s="12"/>
      <c r="J369" s="12"/>
      <c r="K369" s="12"/>
      <c r="L369" s="12"/>
    </row>
    <row r="370" customFormat="false" ht="15.75" hidden="false" customHeight="true" outlineLevel="0" collapsed="false">
      <c r="A370" s="12"/>
      <c r="B370" s="12"/>
      <c r="C370" s="12"/>
      <c r="D370" s="12"/>
      <c r="E370" s="12"/>
      <c r="F370" s="12"/>
      <c r="G370" s="12"/>
      <c r="H370" s="12"/>
      <c r="I370" s="12"/>
      <c r="J370" s="12"/>
      <c r="K370" s="12"/>
      <c r="L370" s="12"/>
    </row>
    <row r="371" customFormat="false" ht="15.75" hidden="false" customHeight="true" outlineLevel="0" collapsed="false">
      <c r="A371" s="12"/>
      <c r="B371" s="12"/>
      <c r="C371" s="12"/>
      <c r="D371" s="12"/>
      <c r="E371" s="12"/>
      <c r="F371" s="12"/>
      <c r="G371" s="12"/>
      <c r="H371" s="12"/>
      <c r="I371" s="12"/>
      <c r="J371" s="12"/>
      <c r="K371" s="12"/>
      <c r="L371" s="12"/>
    </row>
    <row r="372" customFormat="false" ht="15.75" hidden="false" customHeight="true" outlineLevel="0" collapsed="false">
      <c r="A372" s="12"/>
      <c r="B372" s="12"/>
      <c r="C372" s="12"/>
      <c r="D372" s="12"/>
      <c r="E372" s="12"/>
      <c r="F372" s="12"/>
      <c r="G372" s="12"/>
      <c r="H372" s="12"/>
      <c r="I372" s="12"/>
      <c r="J372" s="12"/>
      <c r="K372" s="12"/>
      <c r="L372" s="12"/>
    </row>
    <row r="373" customFormat="false" ht="15.75" hidden="false" customHeight="true" outlineLevel="0" collapsed="false">
      <c r="A373" s="12"/>
      <c r="B373" s="12"/>
      <c r="C373" s="12"/>
      <c r="D373" s="12"/>
      <c r="E373" s="12"/>
      <c r="F373" s="12"/>
      <c r="G373" s="12"/>
      <c r="H373" s="12"/>
      <c r="I373" s="12"/>
      <c r="J373" s="12"/>
      <c r="K373" s="12"/>
      <c r="L373" s="12"/>
    </row>
    <row r="374" customFormat="false" ht="15.75" hidden="false" customHeight="true" outlineLevel="0" collapsed="false">
      <c r="A374" s="12"/>
      <c r="B374" s="12"/>
      <c r="C374" s="12"/>
      <c r="D374" s="12"/>
      <c r="E374" s="12"/>
      <c r="F374" s="12"/>
      <c r="G374" s="12"/>
      <c r="H374" s="12"/>
      <c r="I374" s="12"/>
      <c r="J374" s="12"/>
      <c r="K374" s="12"/>
      <c r="L374" s="12"/>
    </row>
    <row r="375" customFormat="false" ht="15.75" hidden="false" customHeight="true" outlineLevel="0" collapsed="false">
      <c r="A375" s="12"/>
      <c r="B375" s="12"/>
      <c r="C375" s="12"/>
      <c r="D375" s="12"/>
      <c r="E375" s="12"/>
      <c r="F375" s="12"/>
      <c r="G375" s="12"/>
      <c r="H375" s="12"/>
      <c r="I375" s="12"/>
      <c r="J375" s="12"/>
      <c r="K375" s="12"/>
      <c r="L375" s="12"/>
    </row>
    <row r="376" customFormat="false" ht="15.75" hidden="false" customHeight="true" outlineLevel="0" collapsed="false">
      <c r="A376" s="12"/>
      <c r="B376" s="12"/>
      <c r="C376" s="12"/>
      <c r="D376" s="12"/>
      <c r="E376" s="12"/>
      <c r="F376" s="12"/>
      <c r="G376" s="12"/>
      <c r="H376" s="12"/>
      <c r="I376" s="12"/>
      <c r="J376" s="12"/>
      <c r="K376" s="12"/>
      <c r="L376" s="12"/>
    </row>
    <row r="377" customFormat="false" ht="15.75" hidden="false" customHeight="true" outlineLevel="0" collapsed="false">
      <c r="A377" s="12"/>
      <c r="B377" s="12"/>
      <c r="C377" s="12"/>
      <c r="D377" s="12"/>
      <c r="E377" s="12"/>
      <c r="F377" s="12"/>
      <c r="G377" s="12"/>
      <c r="H377" s="12"/>
      <c r="I377" s="12"/>
      <c r="J377" s="12"/>
      <c r="K377" s="12"/>
      <c r="L377" s="12"/>
    </row>
    <row r="378" customFormat="false" ht="15.75" hidden="false" customHeight="true" outlineLevel="0" collapsed="false">
      <c r="A378" s="12"/>
      <c r="B378" s="12"/>
      <c r="C378" s="12"/>
      <c r="D378" s="12"/>
      <c r="E378" s="12"/>
      <c r="F378" s="12"/>
      <c r="G378" s="12"/>
      <c r="H378" s="12"/>
      <c r="I378" s="12"/>
      <c r="J378" s="12"/>
      <c r="K378" s="12"/>
      <c r="L378" s="12"/>
    </row>
    <row r="379" customFormat="false" ht="15.75" hidden="false" customHeight="true" outlineLevel="0" collapsed="false">
      <c r="A379" s="12"/>
      <c r="B379" s="12"/>
      <c r="C379" s="12"/>
      <c r="D379" s="12"/>
      <c r="E379" s="12"/>
      <c r="F379" s="12"/>
      <c r="G379" s="12"/>
      <c r="H379" s="12"/>
      <c r="I379" s="12"/>
      <c r="J379" s="12"/>
      <c r="K379" s="12"/>
      <c r="L379" s="12"/>
    </row>
    <row r="380" customFormat="false" ht="15.75" hidden="false" customHeight="true" outlineLevel="0" collapsed="false">
      <c r="A380" s="12"/>
      <c r="B380" s="12"/>
      <c r="C380" s="12"/>
      <c r="D380" s="12"/>
      <c r="E380" s="12"/>
      <c r="F380" s="12"/>
      <c r="G380" s="12"/>
      <c r="H380" s="12"/>
      <c r="I380" s="12"/>
      <c r="J380" s="12"/>
      <c r="K380" s="12"/>
      <c r="L380" s="12"/>
    </row>
    <row r="381" customFormat="false" ht="15.75" hidden="false" customHeight="true" outlineLevel="0" collapsed="false">
      <c r="A381" s="12"/>
      <c r="B381" s="12"/>
      <c r="C381" s="12"/>
      <c r="D381" s="12"/>
      <c r="E381" s="12"/>
      <c r="F381" s="12"/>
      <c r="G381" s="12"/>
      <c r="H381" s="12"/>
      <c r="I381" s="12"/>
      <c r="J381" s="12"/>
      <c r="K381" s="12"/>
      <c r="L381" s="12"/>
    </row>
    <row r="382" customFormat="false" ht="15.75" hidden="false" customHeight="true" outlineLevel="0" collapsed="false">
      <c r="A382" s="12"/>
      <c r="B382" s="12"/>
      <c r="C382" s="12"/>
      <c r="D382" s="12"/>
      <c r="E382" s="12"/>
      <c r="F382" s="12"/>
      <c r="G382" s="12"/>
      <c r="H382" s="12"/>
      <c r="I382" s="12"/>
      <c r="J382" s="12"/>
      <c r="K382" s="12"/>
      <c r="L382" s="12"/>
    </row>
    <row r="383" customFormat="false" ht="15.75" hidden="false" customHeight="true" outlineLevel="0" collapsed="false">
      <c r="A383" s="12"/>
      <c r="B383" s="12"/>
      <c r="C383" s="12"/>
      <c r="D383" s="12"/>
      <c r="E383" s="12"/>
      <c r="F383" s="12"/>
      <c r="G383" s="12"/>
      <c r="H383" s="12"/>
      <c r="I383" s="12"/>
      <c r="J383" s="12"/>
      <c r="K383" s="12"/>
      <c r="L383" s="12"/>
    </row>
    <row r="384" customFormat="false" ht="15.75" hidden="false" customHeight="true" outlineLevel="0" collapsed="false">
      <c r="A384" s="12"/>
      <c r="B384" s="12"/>
      <c r="C384" s="12"/>
      <c r="D384" s="12"/>
      <c r="E384" s="12"/>
      <c r="F384" s="12"/>
      <c r="G384" s="12"/>
      <c r="H384" s="12"/>
      <c r="I384" s="12"/>
      <c r="J384" s="12"/>
      <c r="K384" s="12"/>
      <c r="L384" s="12"/>
    </row>
    <row r="385" customFormat="false" ht="15.75" hidden="false" customHeight="true" outlineLevel="0" collapsed="false">
      <c r="A385" s="12"/>
      <c r="B385" s="12"/>
      <c r="C385" s="12"/>
      <c r="D385" s="12"/>
      <c r="E385" s="12"/>
      <c r="F385" s="12"/>
      <c r="G385" s="12"/>
      <c r="H385" s="12"/>
      <c r="I385" s="12"/>
      <c r="J385" s="12"/>
      <c r="K385" s="12"/>
      <c r="L385" s="12"/>
    </row>
    <row r="386" customFormat="false" ht="15.75" hidden="false" customHeight="true" outlineLevel="0" collapsed="false">
      <c r="A386" s="12"/>
      <c r="B386" s="12"/>
      <c r="C386" s="12"/>
      <c r="D386" s="12"/>
      <c r="E386" s="12"/>
      <c r="F386" s="12"/>
      <c r="G386" s="12"/>
      <c r="H386" s="12"/>
      <c r="I386" s="12"/>
      <c r="J386" s="12"/>
      <c r="K386" s="12"/>
      <c r="L386" s="12"/>
    </row>
    <row r="387" customFormat="false" ht="15.75" hidden="false" customHeight="true" outlineLevel="0" collapsed="false">
      <c r="A387" s="12"/>
      <c r="B387" s="12"/>
      <c r="C387" s="12"/>
      <c r="D387" s="12"/>
      <c r="E387" s="12"/>
      <c r="F387" s="12"/>
      <c r="G387" s="12"/>
      <c r="H387" s="12"/>
      <c r="I387" s="12"/>
      <c r="J387" s="12"/>
      <c r="K387" s="12"/>
      <c r="L387" s="12"/>
    </row>
    <row r="388" customFormat="false" ht="15.75" hidden="false" customHeight="true" outlineLevel="0" collapsed="false">
      <c r="A388" s="12"/>
      <c r="B388" s="12"/>
      <c r="C388" s="12"/>
      <c r="D388" s="12"/>
      <c r="E388" s="12"/>
      <c r="F388" s="12"/>
      <c r="G388" s="12"/>
      <c r="H388" s="12"/>
      <c r="I388" s="12"/>
      <c r="J388" s="12"/>
      <c r="K388" s="12"/>
      <c r="L388" s="12"/>
    </row>
    <row r="389" customFormat="false" ht="15.75" hidden="false" customHeight="true" outlineLevel="0" collapsed="false">
      <c r="A389" s="12"/>
      <c r="B389" s="12"/>
      <c r="C389" s="12"/>
      <c r="D389" s="12"/>
      <c r="E389" s="12"/>
      <c r="F389" s="12"/>
      <c r="G389" s="12"/>
      <c r="H389" s="12"/>
      <c r="I389" s="12"/>
      <c r="J389" s="12"/>
      <c r="K389" s="12"/>
      <c r="L389" s="12"/>
    </row>
    <row r="390" customFormat="false" ht="15.75" hidden="false" customHeight="true" outlineLevel="0" collapsed="false">
      <c r="A390" s="12"/>
      <c r="B390" s="12"/>
      <c r="C390" s="12"/>
      <c r="D390" s="12"/>
      <c r="E390" s="12"/>
      <c r="F390" s="12"/>
      <c r="G390" s="12"/>
      <c r="H390" s="12"/>
      <c r="I390" s="12"/>
      <c r="J390" s="12"/>
      <c r="K390" s="12"/>
      <c r="L390" s="12"/>
    </row>
    <row r="391" customFormat="false" ht="15.75" hidden="false" customHeight="true" outlineLevel="0" collapsed="false">
      <c r="A391" s="12"/>
      <c r="B391" s="12"/>
      <c r="C391" s="12"/>
      <c r="D391" s="12"/>
      <c r="E391" s="12"/>
      <c r="F391" s="12"/>
      <c r="G391" s="12"/>
      <c r="H391" s="12"/>
      <c r="I391" s="12"/>
      <c r="J391" s="12"/>
      <c r="K391" s="12"/>
      <c r="L391" s="12"/>
    </row>
    <row r="392" customFormat="false" ht="15.75" hidden="false" customHeight="true" outlineLevel="0" collapsed="false">
      <c r="A392" s="12"/>
      <c r="B392" s="12"/>
      <c r="C392" s="12"/>
      <c r="D392" s="12"/>
      <c r="E392" s="12"/>
      <c r="F392" s="12"/>
      <c r="G392" s="12"/>
      <c r="H392" s="12"/>
      <c r="I392" s="12"/>
      <c r="J392" s="12"/>
      <c r="K392" s="12"/>
      <c r="L392" s="12"/>
    </row>
    <row r="393" customFormat="false" ht="15.75" hidden="false" customHeight="true" outlineLevel="0" collapsed="false">
      <c r="A393" s="12"/>
      <c r="B393" s="12"/>
      <c r="C393" s="12"/>
      <c r="D393" s="12"/>
      <c r="E393" s="12"/>
      <c r="F393" s="12"/>
      <c r="G393" s="12"/>
      <c r="H393" s="12"/>
      <c r="I393" s="12"/>
      <c r="J393" s="12"/>
      <c r="K393" s="12"/>
      <c r="L393" s="12"/>
    </row>
    <row r="394" customFormat="false" ht="15.75" hidden="false" customHeight="true" outlineLevel="0" collapsed="false">
      <c r="A394" s="12"/>
      <c r="B394" s="12"/>
      <c r="C394" s="12"/>
      <c r="D394" s="12"/>
      <c r="E394" s="12"/>
      <c r="F394" s="12"/>
      <c r="G394" s="12"/>
      <c r="H394" s="12"/>
      <c r="I394" s="12"/>
      <c r="J394" s="12"/>
      <c r="K394" s="12"/>
      <c r="L394" s="12"/>
    </row>
    <row r="395" customFormat="false" ht="15.75" hidden="false" customHeight="true" outlineLevel="0" collapsed="false">
      <c r="A395" s="12"/>
      <c r="B395" s="12"/>
      <c r="C395" s="12"/>
      <c r="D395" s="12"/>
      <c r="E395" s="12"/>
      <c r="F395" s="12"/>
      <c r="G395" s="12"/>
      <c r="H395" s="12"/>
      <c r="I395" s="12"/>
      <c r="J395" s="12"/>
      <c r="K395" s="12"/>
      <c r="L395" s="12"/>
    </row>
    <row r="396" customFormat="false" ht="15.75" hidden="false" customHeight="true" outlineLevel="0" collapsed="false">
      <c r="A396" s="12"/>
      <c r="B396" s="12"/>
      <c r="C396" s="12"/>
      <c r="D396" s="12"/>
      <c r="E396" s="12"/>
      <c r="F396" s="12"/>
      <c r="G396" s="12"/>
      <c r="H396" s="12"/>
      <c r="I396" s="12"/>
      <c r="J396" s="12"/>
      <c r="K396" s="12"/>
      <c r="L396" s="12"/>
    </row>
    <row r="397" customFormat="false" ht="15.75" hidden="false" customHeight="true" outlineLevel="0" collapsed="false">
      <c r="A397" s="12"/>
      <c r="B397" s="12"/>
      <c r="C397" s="12"/>
      <c r="D397" s="12"/>
      <c r="E397" s="12"/>
      <c r="F397" s="12"/>
      <c r="G397" s="12"/>
      <c r="H397" s="12"/>
      <c r="I397" s="12"/>
      <c r="J397" s="12"/>
      <c r="K397" s="12"/>
      <c r="L397" s="12"/>
    </row>
    <row r="398" customFormat="false" ht="15.75" hidden="false" customHeight="true" outlineLevel="0" collapsed="false">
      <c r="A398" s="12"/>
      <c r="B398" s="12"/>
      <c r="C398" s="12"/>
      <c r="D398" s="12"/>
      <c r="E398" s="12"/>
      <c r="F398" s="12"/>
      <c r="G398" s="12"/>
      <c r="H398" s="12"/>
      <c r="I398" s="12"/>
      <c r="J398" s="12"/>
      <c r="K398" s="12"/>
      <c r="L398" s="12"/>
    </row>
    <row r="399" customFormat="false" ht="15.75" hidden="false" customHeight="true" outlineLevel="0" collapsed="false">
      <c r="A399" s="12"/>
      <c r="B399" s="12"/>
      <c r="C399" s="12"/>
      <c r="D399" s="12"/>
      <c r="E399" s="12"/>
      <c r="F399" s="12"/>
      <c r="G399" s="12"/>
      <c r="H399" s="12"/>
      <c r="I399" s="12"/>
      <c r="J399" s="12"/>
      <c r="K399" s="12"/>
      <c r="L399" s="12"/>
    </row>
    <row r="400" customFormat="false" ht="15.75" hidden="false" customHeight="true" outlineLevel="0" collapsed="false">
      <c r="A400" s="12"/>
      <c r="B400" s="12"/>
      <c r="C400" s="12"/>
      <c r="D400" s="12"/>
      <c r="E400" s="12"/>
      <c r="F400" s="12"/>
      <c r="G400" s="12"/>
      <c r="H400" s="12"/>
      <c r="I400" s="12"/>
      <c r="J400" s="12"/>
      <c r="K400" s="12"/>
      <c r="L400" s="12"/>
    </row>
    <row r="401" customFormat="false" ht="15.75" hidden="false" customHeight="true" outlineLevel="0" collapsed="false">
      <c r="A401" s="12"/>
      <c r="B401" s="12"/>
      <c r="C401" s="12"/>
      <c r="D401" s="12"/>
      <c r="E401" s="12"/>
      <c r="F401" s="12"/>
      <c r="G401" s="12"/>
      <c r="H401" s="12"/>
      <c r="I401" s="12"/>
      <c r="J401" s="12"/>
      <c r="K401" s="12"/>
      <c r="L401" s="12"/>
    </row>
    <row r="402" customFormat="false" ht="15.75" hidden="false" customHeight="true" outlineLevel="0" collapsed="false">
      <c r="A402" s="12"/>
      <c r="B402" s="12"/>
      <c r="C402" s="12"/>
      <c r="D402" s="12"/>
      <c r="E402" s="12"/>
      <c r="F402" s="12"/>
      <c r="G402" s="12"/>
      <c r="H402" s="12"/>
      <c r="I402" s="12"/>
      <c r="J402" s="12"/>
      <c r="K402" s="12"/>
      <c r="L402" s="12"/>
    </row>
    <row r="403" customFormat="false" ht="15.75" hidden="false" customHeight="true" outlineLevel="0" collapsed="false">
      <c r="A403" s="12"/>
      <c r="B403" s="12"/>
      <c r="C403" s="12"/>
      <c r="D403" s="12"/>
      <c r="E403" s="12"/>
      <c r="F403" s="12"/>
      <c r="G403" s="12"/>
      <c r="H403" s="12"/>
      <c r="I403" s="12"/>
      <c r="J403" s="12"/>
      <c r="K403" s="12"/>
      <c r="L403" s="12"/>
    </row>
    <row r="404" customFormat="false" ht="15.75" hidden="false" customHeight="true" outlineLevel="0" collapsed="false">
      <c r="A404" s="12"/>
      <c r="B404" s="12"/>
      <c r="C404" s="12"/>
      <c r="D404" s="12"/>
      <c r="E404" s="12"/>
      <c r="F404" s="12"/>
      <c r="G404" s="12"/>
      <c r="H404" s="12"/>
      <c r="I404" s="12"/>
      <c r="J404" s="12"/>
      <c r="K404" s="12"/>
      <c r="L404" s="12"/>
    </row>
    <row r="405" customFormat="false" ht="15.75" hidden="false" customHeight="true" outlineLevel="0" collapsed="false">
      <c r="A405" s="12"/>
      <c r="B405" s="12"/>
      <c r="C405" s="12"/>
      <c r="D405" s="12"/>
      <c r="E405" s="12"/>
      <c r="F405" s="12"/>
      <c r="G405" s="12"/>
      <c r="H405" s="12"/>
      <c r="I405" s="12"/>
      <c r="J405" s="12"/>
      <c r="K405" s="12"/>
      <c r="L405" s="12"/>
    </row>
    <row r="406" customFormat="false" ht="15.75" hidden="false" customHeight="true" outlineLevel="0" collapsed="false">
      <c r="A406" s="12"/>
      <c r="B406" s="12"/>
      <c r="C406" s="12"/>
      <c r="D406" s="12"/>
      <c r="E406" s="12"/>
      <c r="F406" s="12"/>
      <c r="G406" s="12"/>
      <c r="H406" s="12"/>
      <c r="I406" s="12"/>
      <c r="J406" s="12"/>
      <c r="K406" s="12"/>
      <c r="L406" s="12"/>
    </row>
    <row r="407" customFormat="false" ht="15.75" hidden="false" customHeight="true" outlineLevel="0" collapsed="false">
      <c r="A407" s="12"/>
      <c r="B407" s="12"/>
      <c r="C407" s="12"/>
      <c r="D407" s="12"/>
      <c r="E407" s="12"/>
      <c r="F407" s="12"/>
      <c r="G407" s="12"/>
      <c r="H407" s="12"/>
      <c r="I407" s="12"/>
      <c r="J407" s="12"/>
      <c r="K407" s="12"/>
      <c r="L407" s="12"/>
    </row>
    <row r="408" customFormat="false" ht="15.75" hidden="false" customHeight="true" outlineLevel="0" collapsed="false">
      <c r="A408" s="12"/>
      <c r="B408" s="12"/>
      <c r="C408" s="12"/>
      <c r="D408" s="12"/>
      <c r="E408" s="12"/>
      <c r="F408" s="12"/>
      <c r="G408" s="12"/>
      <c r="H408" s="12"/>
      <c r="I408" s="12"/>
      <c r="J408" s="12"/>
      <c r="K408" s="12"/>
      <c r="L408" s="12"/>
    </row>
    <row r="409" customFormat="false" ht="15.75" hidden="false" customHeight="true" outlineLevel="0" collapsed="false">
      <c r="A409" s="12"/>
      <c r="B409" s="12"/>
      <c r="C409" s="12"/>
      <c r="D409" s="12"/>
      <c r="E409" s="12"/>
      <c r="F409" s="12"/>
      <c r="G409" s="12"/>
      <c r="H409" s="12"/>
      <c r="I409" s="12"/>
      <c r="J409" s="12"/>
      <c r="K409" s="12"/>
      <c r="L409" s="12"/>
    </row>
    <row r="410" customFormat="false" ht="15.75" hidden="false" customHeight="true" outlineLevel="0" collapsed="false">
      <c r="A410" s="12"/>
      <c r="B410" s="12"/>
      <c r="C410" s="12"/>
      <c r="D410" s="12"/>
      <c r="E410" s="12"/>
      <c r="F410" s="12"/>
      <c r="G410" s="12"/>
      <c r="H410" s="12"/>
      <c r="I410" s="12"/>
      <c r="J410" s="12"/>
      <c r="K410" s="12"/>
      <c r="L410" s="12"/>
    </row>
    <row r="411" customFormat="false" ht="15.75" hidden="false" customHeight="true" outlineLevel="0" collapsed="false">
      <c r="A411" s="12"/>
      <c r="B411" s="12"/>
      <c r="C411" s="12"/>
      <c r="D411" s="12"/>
      <c r="E411" s="12"/>
      <c r="F411" s="12"/>
      <c r="G411" s="12"/>
      <c r="H411" s="12"/>
      <c r="I411" s="12"/>
      <c r="J411" s="12"/>
      <c r="K411" s="12"/>
      <c r="L411" s="12"/>
    </row>
    <row r="412" customFormat="false" ht="15.75" hidden="false" customHeight="true" outlineLevel="0" collapsed="false">
      <c r="A412" s="12"/>
      <c r="B412" s="12"/>
      <c r="C412" s="12"/>
      <c r="D412" s="12"/>
      <c r="E412" s="12"/>
      <c r="F412" s="12"/>
      <c r="G412" s="12"/>
      <c r="H412" s="12"/>
      <c r="I412" s="12"/>
      <c r="J412" s="12"/>
      <c r="K412" s="12"/>
      <c r="L412" s="12"/>
    </row>
    <row r="413" customFormat="false" ht="15.75" hidden="false" customHeight="true" outlineLevel="0" collapsed="false">
      <c r="A413" s="12"/>
      <c r="B413" s="12"/>
      <c r="C413" s="12"/>
      <c r="D413" s="12"/>
      <c r="E413" s="12"/>
      <c r="F413" s="12"/>
      <c r="G413" s="12"/>
      <c r="H413" s="12"/>
      <c r="I413" s="12"/>
      <c r="J413" s="12"/>
      <c r="K413" s="12"/>
      <c r="L413" s="12"/>
    </row>
    <row r="414" customFormat="false" ht="15.75" hidden="false" customHeight="true" outlineLevel="0" collapsed="false">
      <c r="A414" s="12"/>
      <c r="B414" s="12"/>
      <c r="C414" s="12"/>
      <c r="D414" s="12"/>
      <c r="E414" s="12"/>
      <c r="F414" s="12"/>
      <c r="G414" s="12"/>
      <c r="H414" s="12"/>
      <c r="I414" s="12"/>
      <c r="J414" s="12"/>
      <c r="K414" s="12"/>
      <c r="L414" s="12"/>
    </row>
    <row r="415" customFormat="false" ht="15.75" hidden="false" customHeight="true" outlineLevel="0" collapsed="false">
      <c r="A415" s="12"/>
      <c r="B415" s="12"/>
      <c r="C415" s="12"/>
      <c r="D415" s="12"/>
      <c r="E415" s="12"/>
      <c r="F415" s="12"/>
      <c r="G415" s="12"/>
      <c r="H415" s="12"/>
      <c r="I415" s="12"/>
      <c r="J415" s="12"/>
      <c r="K415" s="12"/>
      <c r="L415" s="12"/>
    </row>
    <row r="416" customFormat="false" ht="15.75" hidden="false" customHeight="true" outlineLevel="0" collapsed="false">
      <c r="A416" s="12"/>
      <c r="B416" s="12"/>
      <c r="C416" s="12"/>
      <c r="D416" s="12"/>
      <c r="E416" s="12"/>
      <c r="F416" s="12"/>
      <c r="G416" s="12"/>
      <c r="H416" s="12"/>
      <c r="I416" s="12"/>
      <c r="J416" s="12"/>
      <c r="K416" s="12"/>
      <c r="L416" s="12"/>
    </row>
    <row r="417" customFormat="false" ht="15.75" hidden="false" customHeight="true" outlineLevel="0" collapsed="false">
      <c r="A417" s="12"/>
      <c r="B417" s="12"/>
      <c r="C417" s="12"/>
      <c r="D417" s="12"/>
      <c r="E417" s="12"/>
      <c r="F417" s="12"/>
      <c r="G417" s="12"/>
      <c r="H417" s="12"/>
      <c r="I417" s="12"/>
      <c r="J417" s="12"/>
      <c r="K417" s="12"/>
      <c r="L417" s="12"/>
    </row>
    <row r="418" customFormat="false" ht="15.75" hidden="false" customHeight="true" outlineLevel="0" collapsed="false">
      <c r="A418" s="12"/>
      <c r="B418" s="12"/>
      <c r="C418" s="12"/>
      <c r="D418" s="12"/>
      <c r="E418" s="12"/>
      <c r="F418" s="12"/>
      <c r="G418" s="12"/>
      <c r="H418" s="12"/>
      <c r="I418" s="12"/>
      <c r="J418" s="12"/>
      <c r="K418" s="12"/>
      <c r="L418" s="12"/>
    </row>
    <row r="419" customFormat="false" ht="15.75" hidden="false" customHeight="true" outlineLevel="0" collapsed="false">
      <c r="A419" s="12"/>
      <c r="B419" s="12"/>
      <c r="C419" s="12"/>
      <c r="D419" s="12"/>
      <c r="E419" s="12"/>
      <c r="F419" s="12"/>
      <c r="G419" s="12"/>
      <c r="H419" s="12"/>
      <c r="I419" s="12"/>
      <c r="J419" s="12"/>
      <c r="K419" s="12"/>
      <c r="L419" s="12"/>
    </row>
    <row r="420" customFormat="false" ht="15.75" hidden="false" customHeight="true" outlineLevel="0" collapsed="false">
      <c r="A420" s="12"/>
      <c r="B420" s="12"/>
      <c r="C420" s="12"/>
      <c r="D420" s="12"/>
      <c r="E420" s="12"/>
      <c r="F420" s="12"/>
      <c r="G420" s="12"/>
      <c r="H420" s="12"/>
      <c r="I420" s="12"/>
      <c r="J420" s="12"/>
      <c r="K420" s="12"/>
      <c r="L420" s="12"/>
    </row>
    <row r="421" customFormat="false" ht="15.75" hidden="false" customHeight="true" outlineLevel="0" collapsed="false">
      <c r="A421" s="12"/>
      <c r="B421" s="12"/>
      <c r="C421" s="12"/>
      <c r="D421" s="12"/>
      <c r="E421" s="12"/>
      <c r="F421" s="12"/>
      <c r="G421" s="12"/>
      <c r="H421" s="12"/>
      <c r="I421" s="12"/>
      <c r="J421" s="12"/>
      <c r="K421" s="12"/>
      <c r="L421" s="12"/>
    </row>
    <row r="422" customFormat="false" ht="15.75" hidden="false" customHeight="true" outlineLevel="0" collapsed="false">
      <c r="A422" s="12"/>
      <c r="B422" s="12"/>
      <c r="C422" s="12"/>
      <c r="D422" s="12"/>
      <c r="E422" s="12"/>
      <c r="F422" s="12"/>
      <c r="G422" s="12"/>
      <c r="H422" s="12"/>
      <c r="I422" s="12"/>
      <c r="J422" s="12"/>
      <c r="K422" s="12"/>
      <c r="L422" s="12"/>
    </row>
    <row r="423" customFormat="false" ht="15.75" hidden="false" customHeight="true" outlineLevel="0" collapsed="false">
      <c r="A423" s="12"/>
      <c r="B423" s="12"/>
      <c r="C423" s="12"/>
      <c r="D423" s="12"/>
      <c r="E423" s="12"/>
      <c r="F423" s="12"/>
      <c r="G423" s="12"/>
      <c r="H423" s="12"/>
      <c r="I423" s="12"/>
      <c r="J423" s="12"/>
      <c r="K423" s="12"/>
      <c r="L423" s="12"/>
    </row>
    <row r="424" customFormat="false" ht="15.75" hidden="false" customHeight="true" outlineLevel="0" collapsed="false">
      <c r="A424" s="12"/>
      <c r="B424" s="12"/>
      <c r="C424" s="12"/>
      <c r="D424" s="12"/>
      <c r="E424" s="12"/>
      <c r="F424" s="12"/>
      <c r="G424" s="12"/>
      <c r="H424" s="12"/>
      <c r="I424" s="12"/>
      <c r="J424" s="12"/>
      <c r="K424" s="12"/>
      <c r="L424" s="12"/>
    </row>
    <row r="425" customFormat="false" ht="15.75" hidden="false" customHeight="true" outlineLevel="0" collapsed="false">
      <c r="A425" s="12"/>
      <c r="B425" s="12"/>
      <c r="C425" s="12"/>
      <c r="D425" s="12"/>
      <c r="E425" s="12"/>
      <c r="F425" s="12"/>
      <c r="G425" s="12"/>
      <c r="H425" s="12"/>
      <c r="I425" s="12"/>
      <c r="J425" s="12"/>
      <c r="K425" s="12"/>
      <c r="L425" s="12"/>
    </row>
    <row r="426" customFormat="false" ht="15.75" hidden="false" customHeight="true" outlineLevel="0" collapsed="false">
      <c r="A426" s="12"/>
      <c r="B426" s="12"/>
      <c r="C426" s="12"/>
      <c r="D426" s="12"/>
      <c r="E426" s="12"/>
      <c r="F426" s="12"/>
      <c r="G426" s="12"/>
      <c r="H426" s="12"/>
      <c r="I426" s="12"/>
      <c r="J426" s="12"/>
      <c r="K426" s="12"/>
      <c r="L426" s="12"/>
    </row>
    <row r="427" customFormat="false" ht="15.75" hidden="false" customHeight="true" outlineLevel="0" collapsed="false">
      <c r="A427" s="12"/>
      <c r="B427" s="12"/>
      <c r="C427" s="12"/>
      <c r="D427" s="12"/>
      <c r="E427" s="12"/>
      <c r="F427" s="12"/>
      <c r="G427" s="12"/>
      <c r="H427" s="12"/>
      <c r="I427" s="12"/>
      <c r="J427" s="12"/>
      <c r="K427" s="12"/>
      <c r="L427" s="12"/>
    </row>
    <row r="428" customFormat="false" ht="15.75" hidden="false" customHeight="true" outlineLevel="0" collapsed="false">
      <c r="A428" s="12"/>
      <c r="B428" s="12"/>
      <c r="C428" s="12"/>
      <c r="D428" s="12"/>
      <c r="E428" s="12"/>
      <c r="F428" s="12"/>
      <c r="G428" s="12"/>
      <c r="H428" s="12"/>
      <c r="I428" s="12"/>
      <c r="J428" s="12"/>
      <c r="K428" s="12"/>
      <c r="L428" s="12"/>
    </row>
    <row r="429" customFormat="false" ht="15.75" hidden="false" customHeight="true" outlineLevel="0" collapsed="false">
      <c r="A429" s="12"/>
      <c r="B429" s="12"/>
      <c r="C429" s="12"/>
      <c r="D429" s="12"/>
      <c r="E429" s="12"/>
      <c r="F429" s="12"/>
      <c r="G429" s="12"/>
      <c r="H429" s="12"/>
      <c r="I429" s="12"/>
      <c r="J429" s="12"/>
      <c r="K429" s="12"/>
      <c r="L429" s="12"/>
    </row>
    <row r="430" customFormat="false" ht="15.75" hidden="false" customHeight="true" outlineLevel="0" collapsed="false">
      <c r="A430" s="12"/>
      <c r="B430" s="12"/>
      <c r="C430" s="12"/>
      <c r="D430" s="12"/>
      <c r="E430" s="12"/>
      <c r="F430" s="12"/>
      <c r="G430" s="12"/>
      <c r="H430" s="12"/>
      <c r="I430" s="12"/>
      <c r="J430" s="12"/>
      <c r="K430" s="12"/>
      <c r="L430" s="12"/>
    </row>
    <row r="431" customFormat="false" ht="15.75" hidden="false" customHeight="true" outlineLevel="0" collapsed="false">
      <c r="A431" s="12"/>
      <c r="B431" s="12"/>
      <c r="C431" s="12"/>
      <c r="D431" s="12"/>
      <c r="E431" s="12"/>
      <c r="F431" s="12"/>
      <c r="G431" s="12"/>
      <c r="H431" s="12"/>
      <c r="I431" s="12"/>
      <c r="J431" s="12"/>
      <c r="K431" s="12"/>
      <c r="L431" s="12"/>
    </row>
    <row r="432" customFormat="false" ht="15.75" hidden="false" customHeight="true" outlineLevel="0" collapsed="false">
      <c r="A432" s="12"/>
      <c r="B432" s="12"/>
      <c r="C432" s="12"/>
      <c r="D432" s="12"/>
      <c r="E432" s="12"/>
      <c r="F432" s="12"/>
      <c r="G432" s="12"/>
      <c r="H432" s="12"/>
      <c r="I432" s="12"/>
      <c r="J432" s="12"/>
      <c r="K432" s="12"/>
      <c r="L432" s="12"/>
    </row>
    <row r="433" customFormat="false" ht="15.75" hidden="false" customHeight="true" outlineLevel="0" collapsed="false">
      <c r="A433" s="12"/>
      <c r="B433" s="12"/>
      <c r="C433" s="12"/>
      <c r="D433" s="12"/>
      <c r="E433" s="12"/>
      <c r="F433" s="12"/>
      <c r="G433" s="12"/>
      <c r="H433" s="12"/>
      <c r="I433" s="12"/>
      <c r="J433" s="12"/>
      <c r="K433" s="12"/>
      <c r="L433" s="12"/>
    </row>
    <row r="434" customFormat="false" ht="15.75" hidden="false" customHeight="true" outlineLevel="0" collapsed="false">
      <c r="A434" s="12"/>
      <c r="B434" s="12"/>
      <c r="C434" s="12"/>
      <c r="D434" s="12"/>
      <c r="E434" s="12"/>
      <c r="F434" s="12"/>
      <c r="G434" s="12"/>
      <c r="H434" s="12"/>
      <c r="I434" s="12"/>
      <c r="J434" s="12"/>
      <c r="K434" s="12"/>
      <c r="L434" s="12"/>
    </row>
    <row r="435" customFormat="false" ht="15.75" hidden="false" customHeight="true" outlineLevel="0" collapsed="false">
      <c r="A435" s="12"/>
      <c r="B435" s="12"/>
      <c r="C435" s="12"/>
      <c r="D435" s="12"/>
      <c r="E435" s="12"/>
      <c r="F435" s="12"/>
      <c r="G435" s="12"/>
      <c r="H435" s="12"/>
      <c r="I435" s="12"/>
      <c r="J435" s="12"/>
      <c r="K435" s="12"/>
      <c r="L435" s="12"/>
    </row>
    <row r="436" customFormat="false" ht="15.75" hidden="false" customHeight="true" outlineLevel="0" collapsed="false">
      <c r="A436" s="12"/>
      <c r="B436" s="12"/>
      <c r="C436" s="12"/>
      <c r="D436" s="12"/>
      <c r="E436" s="12"/>
      <c r="F436" s="12"/>
      <c r="G436" s="12"/>
      <c r="H436" s="12"/>
      <c r="I436" s="12"/>
      <c r="J436" s="12"/>
      <c r="K436" s="12"/>
      <c r="L436" s="12"/>
    </row>
    <row r="437" customFormat="false" ht="15.75" hidden="false" customHeight="true" outlineLevel="0" collapsed="false">
      <c r="A437" s="12"/>
      <c r="B437" s="12"/>
      <c r="C437" s="12"/>
      <c r="D437" s="12"/>
      <c r="E437" s="12"/>
      <c r="F437" s="12"/>
      <c r="G437" s="12"/>
      <c r="H437" s="12"/>
      <c r="I437" s="12"/>
      <c r="J437" s="12"/>
      <c r="K437" s="12"/>
      <c r="L437" s="12"/>
    </row>
    <row r="438" customFormat="false" ht="15.75" hidden="false" customHeight="true" outlineLevel="0" collapsed="false">
      <c r="A438" s="12"/>
      <c r="B438" s="12"/>
      <c r="C438" s="12"/>
      <c r="D438" s="12"/>
      <c r="E438" s="12"/>
      <c r="F438" s="12"/>
      <c r="G438" s="12"/>
      <c r="H438" s="12"/>
      <c r="I438" s="12"/>
      <c r="J438" s="12"/>
      <c r="K438" s="12"/>
      <c r="L438" s="12"/>
    </row>
    <row r="439" customFormat="false" ht="15.75" hidden="false" customHeight="true" outlineLevel="0" collapsed="false">
      <c r="A439" s="12"/>
      <c r="B439" s="12"/>
      <c r="C439" s="12"/>
      <c r="D439" s="12"/>
      <c r="E439" s="12"/>
      <c r="F439" s="12"/>
      <c r="G439" s="12"/>
      <c r="H439" s="12"/>
      <c r="I439" s="12"/>
      <c r="J439" s="12"/>
      <c r="K439" s="12"/>
      <c r="L439" s="12"/>
    </row>
    <row r="440" customFormat="false" ht="15.75" hidden="false" customHeight="true" outlineLevel="0" collapsed="false">
      <c r="A440" s="12"/>
      <c r="B440" s="12"/>
      <c r="C440" s="12"/>
      <c r="D440" s="12"/>
      <c r="E440" s="12"/>
      <c r="F440" s="12"/>
      <c r="G440" s="12"/>
      <c r="H440" s="12"/>
      <c r="I440" s="12"/>
      <c r="J440" s="12"/>
      <c r="K440" s="12"/>
      <c r="L440" s="12"/>
    </row>
    <row r="441" customFormat="false" ht="15.75" hidden="false" customHeight="true" outlineLevel="0" collapsed="false">
      <c r="A441" s="12"/>
      <c r="B441" s="12"/>
      <c r="C441" s="12"/>
      <c r="D441" s="12"/>
      <c r="E441" s="12"/>
      <c r="F441" s="12"/>
      <c r="G441" s="12"/>
      <c r="H441" s="12"/>
      <c r="I441" s="12"/>
      <c r="J441" s="12"/>
      <c r="K441" s="12"/>
      <c r="L441" s="12"/>
    </row>
    <row r="442" customFormat="false" ht="15.75" hidden="false" customHeight="true" outlineLevel="0" collapsed="false">
      <c r="A442" s="12"/>
      <c r="B442" s="12"/>
      <c r="C442" s="12"/>
      <c r="D442" s="12"/>
      <c r="E442" s="12"/>
      <c r="F442" s="12"/>
      <c r="G442" s="12"/>
      <c r="H442" s="12"/>
      <c r="I442" s="12"/>
      <c r="J442" s="12"/>
      <c r="K442" s="12"/>
      <c r="L442" s="12"/>
    </row>
    <row r="443" customFormat="false" ht="15.75" hidden="false" customHeight="true" outlineLevel="0" collapsed="false">
      <c r="A443" s="12"/>
      <c r="B443" s="12"/>
      <c r="C443" s="12"/>
      <c r="D443" s="12"/>
      <c r="E443" s="12"/>
      <c r="F443" s="12"/>
      <c r="G443" s="12"/>
      <c r="H443" s="12"/>
      <c r="I443" s="12"/>
      <c r="J443" s="12"/>
      <c r="K443" s="12"/>
      <c r="L443" s="12"/>
    </row>
    <row r="444" customFormat="false" ht="15.75" hidden="false" customHeight="true" outlineLevel="0" collapsed="false">
      <c r="A444" s="12"/>
      <c r="B444" s="12"/>
      <c r="C444" s="12"/>
      <c r="D444" s="12"/>
      <c r="E444" s="12"/>
      <c r="F444" s="12"/>
      <c r="G444" s="12"/>
      <c r="H444" s="12"/>
      <c r="I444" s="12"/>
      <c r="J444" s="12"/>
      <c r="K444" s="12"/>
      <c r="L444" s="12"/>
    </row>
    <row r="445" customFormat="false" ht="15.75" hidden="false" customHeight="true" outlineLevel="0" collapsed="false">
      <c r="A445" s="12"/>
      <c r="B445" s="12"/>
      <c r="C445" s="12"/>
      <c r="D445" s="12"/>
      <c r="E445" s="12"/>
      <c r="F445" s="12"/>
      <c r="G445" s="12"/>
      <c r="H445" s="12"/>
      <c r="I445" s="12"/>
      <c r="J445" s="12"/>
      <c r="K445" s="12"/>
      <c r="L445" s="12"/>
    </row>
    <row r="446" customFormat="false" ht="15.75" hidden="false" customHeight="true" outlineLevel="0" collapsed="false">
      <c r="A446" s="12"/>
      <c r="B446" s="12"/>
      <c r="C446" s="12"/>
      <c r="D446" s="12"/>
      <c r="E446" s="12"/>
      <c r="F446" s="12"/>
      <c r="G446" s="12"/>
      <c r="H446" s="12"/>
      <c r="I446" s="12"/>
      <c r="J446" s="12"/>
      <c r="K446" s="12"/>
      <c r="L446" s="12"/>
    </row>
    <row r="447" customFormat="false" ht="15.75" hidden="false" customHeight="true" outlineLevel="0" collapsed="false">
      <c r="A447" s="12"/>
      <c r="B447" s="12"/>
      <c r="C447" s="12"/>
      <c r="D447" s="12"/>
      <c r="E447" s="12"/>
      <c r="F447" s="12"/>
      <c r="G447" s="12"/>
      <c r="H447" s="12"/>
      <c r="I447" s="12"/>
      <c r="J447" s="12"/>
      <c r="K447" s="12"/>
      <c r="L447" s="12"/>
    </row>
    <row r="448" customFormat="false" ht="15.75" hidden="false" customHeight="true" outlineLevel="0" collapsed="false">
      <c r="A448" s="12"/>
      <c r="B448" s="12"/>
      <c r="C448" s="12"/>
      <c r="D448" s="12"/>
      <c r="E448" s="12"/>
      <c r="F448" s="12"/>
      <c r="G448" s="12"/>
      <c r="H448" s="12"/>
      <c r="I448" s="12"/>
      <c r="J448" s="12"/>
      <c r="K448" s="12"/>
      <c r="L448" s="12"/>
    </row>
    <row r="449" customFormat="false" ht="15.75" hidden="false" customHeight="true" outlineLevel="0" collapsed="false">
      <c r="A449" s="12"/>
      <c r="B449" s="12"/>
      <c r="C449" s="12"/>
      <c r="D449" s="12"/>
      <c r="E449" s="12"/>
      <c r="F449" s="12"/>
      <c r="G449" s="12"/>
      <c r="H449" s="12"/>
      <c r="I449" s="12"/>
      <c r="J449" s="12"/>
      <c r="K449" s="12"/>
      <c r="L449" s="12"/>
    </row>
    <row r="450" customFormat="false" ht="15.75" hidden="false" customHeight="true" outlineLevel="0" collapsed="false">
      <c r="A450" s="12"/>
      <c r="B450" s="12"/>
      <c r="C450" s="12"/>
      <c r="D450" s="12"/>
      <c r="E450" s="12"/>
      <c r="F450" s="12"/>
      <c r="G450" s="12"/>
      <c r="H450" s="12"/>
      <c r="I450" s="12"/>
      <c r="J450" s="12"/>
      <c r="K450" s="12"/>
      <c r="L450" s="12"/>
    </row>
    <row r="451" customFormat="false" ht="15.75" hidden="false" customHeight="true" outlineLevel="0" collapsed="false">
      <c r="A451" s="12"/>
      <c r="B451" s="12"/>
      <c r="C451" s="12"/>
      <c r="D451" s="12"/>
      <c r="E451" s="12"/>
      <c r="F451" s="12"/>
      <c r="G451" s="12"/>
      <c r="H451" s="12"/>
      <c r="I451" s="12"/>
      <c r="J451" s="12"/>
      <c r="K451" s="12"/>
      <c r="L451" s="12"/>
    </row>
    <row r="452" customFormat="false" ht="15.75" hidden="false" customHeight="true" outlineLevel="0" collapsed="false">
      <c r="A452" s="12"/>
      <c r="B452" s="12"/>
      <c r="C452" s="12"/>
      <c r="D452" s="12"/>
      <c r="E452" s="12"/>
      <c r="F452" s="12"/>
      <c r="G452" s="12"/>
      <c r="H452" s="12"/>
      <c r="I452" s="12"/>
      <c r="J452" s="12"/>
      <c r="K452" s="12"/>
      <c r="L452" s="12"/>
    </row>
    <row r="453" customFormat="false" ht="15.75" hidden="false" customHeight="true" outlineLevel="0" collapsed="false">
      <c r="A453" s="12"/>
      <c r="B453" s="12"/>
      <c r="C453" s="12"/>
      <c r="D453" s="12"/>
      <c r="E453" s="12"/>
      <c r="F453" s="12"/>
      <c r="G453" s="12"/>
      <c r="H453" s="12"/>
      <c r="I453" s="12"/>
      <c r="J453" s="12"/>
      <c r="K453" s="12"/>
      <c r="L453" s="12"/>
    </row>
    <row r="454" customFormat="false" ht="15.75" hidden="false" customHeight="true" outlineLevel="0" collapsed="false">
      <c r="A454" s="12"/>
      <c r="B454" s="12"/>
      <c r="C454" s="12"/>
      <c r="D454" s="12"/>
      <c r="E454" s="12"/>
      <c r="F454" s="12"/>
      <c r="G454" s="12"/>
      <c r="H454" s="12"/>
      <c r="I454" s="12"/>
      <c r="J454" s="12"/>
      <c r="K454" s="12"/>
      <c r="L454" s="12"/>
    </row>
    <row r="455" customFormat="false" ht="15.75" hidden="false" customHeight="true" outlineLevel="0" collapsed="false">
      <c r="A455" s="12"/>
      <c r="B455" s="12"/>
      <c r="C455" s="12"/>
      <c r="D455" s="12"/>
      <c r="E455" s="12"/>
      <c r="F455" s="12"/>
      <c r="G455" s="12"/>
      <c r="H455" s="12"/>
      <c r="I455" s="12"/>
      <c r="J455" s="12"/>
      <c r="K455" s="12"/>
      <c r="L455" s="12"/>
    </row>
    <row r="456" customFormat="false" ht="15.75" hidden="false" customHeight="true" outlineLevel="0" collapsed="false">
      <c r="A456" s="12"/>
      <c r="B456" s="12"/>
      <c r="C456" s="12"/>
      <c r="D456" s="12"/>
      <c r="E456" s="12"/>
      <c r="F456" s="12"/>
      <c r="G456" s="12"/>
      <c r="H456" s="12"/>
      <c r="I456" s="12"/>
      <c r="J456" s="12"/>
      <c r="K456" s="12"/>
      <c r="L456" s="12"/>
    </row>
    <row r="457" customFormat="false" ht="15.75" hidden="false" customHeight="true" outlineLevel="0" collapsed="false">
      <c r="A457" s="12"/>
      <c r="B457" s="12"/>
      <c r="C457" s="12"/>
      <c r="D457" s="12"/>
      <c r="E457" s="12"/>
      <c r="F457" s="12"/>
      <c r="G457" s="12"/>
      <c r="H457" s="12"/>
      <c r="I457" s="12"/>
      <c r="J457" s="12"/>
      <c r="K457" s="12"/>
      <c r="L457" s="12"/>
    </row>
    <row r="458" customFormat="false" ht="15.75" hidden="false" customHeight="true" outlineLevel="0" collapsed="false">
      <c r="A458" s="12"/>
      <c r="B458" s="12"/>
      <c r="C458" s="12"/>
      <c r="D458" s="12"/>
      <c r="E458" s="12"/>
      <c r="F458" s="12"/>
      <c r="G458" s="12"/>
      <c r="H458" s="12"/>
      <c r="I458" s="12"/>
      <c r="J458" s="12"/>
      <c r="K458" s="12"/>
      <c r="L458" s="12"/>
    </row>
    <row r="459" customFormat="false" ht="15.75" hidden="false" customHeight="true" outlineLevel="0" collapsed="false">
      <c r="A459" s="12"/>
      <c r="B459" s="12"/>
      <c r="C459" s="12"/>
      <c r="D459" s="12"/>
      <c r="E459" s="12"/>
      <c r="F459" s="12"/>
      <c r="G459" s="12"/>
      <c r="H459" s="12"/>
      <c r="I459" s="12"/>
      <c r="J459" s="12"/>
      <c r="K459" s="12"/>
      <c r="L459" s="12"/>
    </row>
    <row r="460" customFormat="false" ht="15.75" hidden="false" customHeight="true" outlineLevel="0" collapsed="false">
      <c r="A460" s="12"/>
      <c r="B460" s="12"/>
      <c r="C460" s="12"/>
      <c r="D460" s="12"/>
      <c r="E460" s="12"/>
      <c r="F460" s="12"/>
      <c r="G460" s="12"/>
      <c r="H460" s="12"/>
      <c r="I460" s="12"/>
      <c r="J460" s="12"/>
      <c r="K460" s="12"/>
      <c r="L460" s="12"/>
    </row>
    <row r="461" customFormat="false" ht="15.75" hidden="false" customHeight="true" outlineLevel="0" collapsed="false">
      <c r="A461" s="12"/>
      <c r="B461" s="12"/>
      <c r="C461" s="12"/>
      <c r="D461" s="12"/>
      <c r="E461" s="12"/>
      <c r="F461" s="12"/>
      <c r="G461" s="12"/>
      <c r="H461" s="12"/>
      <c r="I461" s="12"/>
      <c r="J461" s="12"/>
      <c r="K461" s="12"/>
      <c r="L461" s="12"/>
    </row>
    <row r="462" customFormat="false" ht="15.75" hidden="false" customHeight="true" outlineLevel="0" collapsed="false">
      <c r="A462" s="12"/>
      <c r="B462" s="12"/>
      <c r="C462" s="12"/>
      <c r="D462" s="12"/>
      <c r="E462" s="12"/>
      <c r="F462" s="12"/>
      <c r="G462" s="12"/>
      <c r="H462" s="12"/>
      <c r="I462" s="12"/>
      <c r="J462" s="12"/>
      <c r="K462" s="12"/>
      <c r="L462" s="12"/>
    </row>
    <row r="463" customFormat="false" ht="15.75" hidden="false" customHeight="true" outlineLevel="0" collapsed="false">
      <c r="A463" s="12"/>
      <c r="B463" s="12"/>
      <c r="C463" s="12"/>
      <c r="D463" s="12"/>
      <c r="E463" s="12"/>
      <c r="F463" s="12"/>
      <c r="G463" s="12"/>
      <c r="H463" s="12"/>
      <c r="I463" s="12"/>
      <c r="J463" s="12"/>
      <c r="K463" s="12"/>
      <c r="L463" s="12"/>
    </row>
    <row r="464" customFormat="false" ht="15.75" hidden="false" customHeight="true" outlineLevel="0" collapsed="false">
      <c r="A464" s="12"/>
      <c r="B464" s="12"/>
      <c r="C464" s="12"/>
      <c r="D464" s="12"/>
      <c r="E464" s="12"/>
      <c r="F464" s="12"/>
      <c r="G464" s="12"/>
      <c r="H464" s="12"/>
      <c r="I464" s="12"/>
      <c r="J464" s="12"/>
      <c r="K464" s="12"/>
      <c r="L464" s="12"/>
    </row>
    <row r="465" customFormat="false" ht="15.75" hidden="false" customHeight="true" outlineLevel="0" collapsed="false">
      <c r="A465" s="12"/>
      <c r="B465" s="12"/>
      <c r="C465" s="12"/>
      <c r="D465" s="12"/>
      <c r="E465" s="12"/>
      <c r="F465" s="12"/>
      <c r="G465" s="12"/>
      <c r="H465" s="12"/>
      <c r="I465" s="12"/>
      <c r="J465" s="12"/>
      <c r="K465" s="12"/>
      <c r="L465" s="12"/>
    </row>
    <row r="466" customFormat="false" ht="15.75" hidden="false" customHeight="true" outlineLevel="0" collapsed="false">
      <c r="A466" s="12"/>
      <c r="B466" s="12"/>
      <c r="C466" s="12"/>
      <c r="D466" s="12"/>
      <c r="E466" s="12"/>
      <c r="F466" s="12"/>
      <c r="G466" s="12"/>
      <c r="H466" s="12"/>
      <c r="I466" s="12"/>
      <c r="J466" s="12"/>
      <c r="K466" s="12"/>
      <c r="L466" s="12"/>
    </row>
    <row r="467" customFormat="false" ht="15.75" hidden="false" customHeight="true" outlineLevel="0" collapsed="false">
      <c r="A467" s="12"/>
      <c r="B467" s="12"/>
      <c r="C467" s="12"/>
      <c r="D467" s="12"/>
      <c r="E467" s="12"/>
      <c r="F467" s="12"/>
      <c r="G467" s="12"/>
      <c r="H467" s="12"/>
      <c r="I467" s="12"/>
      <c r="J467" s="12"/>
      <c r="K467" s="12"/>
      <c r="L467" s="12"/>
    </row>
    <row r="468" customFormat="false" ht="15.75" hidden="false" customHeight="true" outlineLevel="0" collapsed="false">
      <c r="A468" s="12"/>
      <c r="B468" s="12"/>
      <c r="C468" s="12"/>
      <c r="D468" s="12"/>
      <c r="E468" s="12"/>
      <c r="F468" s="12"/>
      <c r="G468" s="12"/>
      <c r="H468" s="12"/>
      <c r="I468" s="12"/>
      <c r="J468" s="12"/>
      <c r="K468" s="12"/>
      <c r="L468" s="12"/>
    </row>
    <row r="469" customFormat="false" ht="15.75" hidden="false" customHeight="true" outlineLevel="0" collapsed="false">
      <c r="A469" s="12"/>
      <c r="B469" s="12"/>
      <c r="C469" s="12"/>
      <c r="D469" s="12"/>
      <c r="E469" s="12"/>
      <c r="F469" s="12"/>
      <c r="G469" s="12"/>
      <c r="H469" s="12"/>
      <c r="I469" s="12"/>
      <c r="J469" s="12"/>
      <c r="K469" s="12"/>
      <c r="L469" s="12"/>
    </row>
    <row r="470" customFormat="false" ht="15.75" hidden="false" customHeight="true" outlineLevel="0" collapsed="false">
      <c r="A470" s="12"/>
      <c r="B470" s="12"/>
      <c r="C470" s="12"/>
      <c r="D470" s="12"/>
      <c r="E470" s="12"/>
      <c r="F470" s="12"/>
      <c r="G470" s="12"/>
      <c r="H470" s="12"/>
      <c r="I470" s="12"/>
      <c r="J470" s="12"/>
      <c r="K470" s="12"/>
      <c r="L470" s="12"/>
    </row>
    <row r="471" customFormat="false" ht="15.75" hidden="false" customHeight="true" outlineLevel="0" collapsed="false">
      <c r="A471" s="12"/>
      <c r="B471" s="12"/>
      <c r="C471" s="12"/>
      <c r="D471" s="12"/>
      <c r="E471" s="12"/>
      <c r="F471" s="12"/>
      <c r="G471" s="12"/>
      <c r="H471" s="12"/>
      <c r="I471" s="12"/>
      <c r="J471" s="12"/>
      <c r="K471" s="12"/>
      <c r="L471" s="12"/>
    </row>
    <row r="472" customFormat="false" ht="15.75" hidden="false" customHeight="true" outlineLevel="0" collapsed="false">
      <c r="A472" s="12"/>
      <c r="B472" s="12"/>
      <c r="C472" s="12"/>
      <c r="D472" s="12"/>
      <c r="E472" s="12"/>
      <c r="F472" s="12"/>
      <c r="G472" s="12"/>
      <c r="H472" s="12"/>
      <c r="I472" s="12"/>
      <c r="J472" s="12"/>
      <c r="K472" s="12"/>
      <c r="L472" s="12"/>
    </row>
    <row r="473" customFormat="false" ht="15.75" hidden="false" customHeight="true" outlineLevel="0" collapsed="false">
      <c r="A473" s="12"/>
      <c r="B473" s="12"/>
      <c r="C473" s="12"/>
      <c r="D473" s="12"/>
      <c r="E473" s="12"/>
      <c r="F473" s="12"/>
      <c r="G473" s="12"/>
      <c r="H473" s="12"/>
      <c r="I473" s="12"/>
      <c r="J473" s="12"/>
      <c r="K473" s="12"/>
      <c r="L473" s="12"/>
    </row>
    <row r="474" customFormat="false" ht="15.75" hidden="false" customHeight="true" outlineLevel="0" collapsed="false">
      <c r="A474" s="12"/>
      <c r="B474" s="12"/>
      <c r="C474" s="12"/>
      <c r="D474" s="12"/>
      <c r="E474" s="12"/>
      <c r="F474" s="12"/>
      <c r="G474" s="12"/>
      <c r="H474" s="12"/>
      <c r="I474" s="12"/>
      <c r="J474" s="12"/>
      <c r="K474" s="12"/>
      <c r="L474" s="12"/>
    </row>
    <row r="475" customFormat="false" ht="15.75" hidden="false" customHeight="true" outlineLevel="0" collapsed="false">
      <c r="A475" s="12"/>
      <c r="B475" s="12"/>
      <c r="C475" s="12"/>
      <c r="D475" s="12"/>
      <c r="E475" s="12"/>
      <c r="F475" s="12"/>
      <c r="G475" s="12"/>
      <c r="H475" s="12"/>
      <c r="I475" s="12"/>
      <c r="J475" s="12"/>
      <c r="K475" s="12"/>
      <c r="L475" s="12"/>
    </row>
    <row r="476" customFormat="false" ht="15.75" hidden="false" customHeight="true" outlineLevel="0" collapsed="false">
      <c r="A476" s="12"/>
      <c r="B476" s="12"/>
      <c r="C476" s="12"/>
      <c r="D476" s="12"/>
      <c r="E476" s="12"/>
      <c r="F476" s="12"/>
      <c r="G476" s="12"/>
      <c r="H476" s="12"/>
      <c r="I476" s="12"/>
      <c r="J476" s="12"/>
      <c r="K476" s="12"/>
      <c r="L476" s="12"/>
    </row>
    <row r="477" customFormat="false" ht="15.75" hidden="false" customHeight="true" outlineLevel="0" collapsed="false">
      <c r="A477" s="12"/>
      <c r="B477" s="12"/>
      <c r="C477" s="12"/>
      <c r="D477" s="12"/>
      <c r="E477" s="12"/>
      <c r="F477" s="12"/>
      <c r="G477" s="12"/>
      <c r="H477" s="12"/>
      <c r="I477" s="12"/>
      <c r="J477" s="12"/>
      <c r="K477" s="12"/>
      <c r="L477" s="12"/>
    </row>
    <row r="478" customFormat="false" ht="15.75" hidden="false" customHeight="true" outlineLevel="0" collapsed="false">
      <c r="A478" s="12"/>
      <c r="B478" s="12"/>
      <c r="C478" s="12"/>
      <c r="D478" s="12"/>
      <c r="E478" s="12"/>
      <c r="F478" s="12"/>
      <c r="G478" s="12"/>
      <c r="H478" s="12"/>
      <c r="I478" s="12"/>
      <c r="J478" s="12"/>
      <c r="K478" s="12"/>
      <c r="L478" s="12"/>
    </row>
    <row r="479" customFormat="false" ht="15.75" hidden="false" customHeight="true" outlineLevel="0" collapsed="false">
      <c r="A479" s="12"/>
      <c r="B479" s="12"/>
      <c r="C479" s="12"/>
      <c r="D479" s="12"/>
      <c r="E479" s="12"/>
      <c r="F479" s="12"/>
      <c r="G479" s="12"/>
      <c r="H479" s="12"/>
      <c r="I479" s="12"/>
      <c r="J479" s="12"/>
      <c r="K479" s="12"/>
      <c r="L479" s="12"/>
    </row>
    <row r="480" customFormat="false" ht="15.75" hidden="false" customHeight="true" outlineLevel="0" collapsed="false">
      <c r="A480" s="12"/>
      <c r="B480" s="12"/>
      <c r="C480" s="12"/>
      <c r="D480" s="12"/>
      <c r="E480" s="12"/>
      <c r="F480" s="12"/>
      <c r="G480" s="12"/>
      <c r="H480" s="12"/>
      <c r="I480" s="12"/>
      <c r="J480" s="12"/>
      <c r="K480" s="12"/>
      <c r="L480" s="12"/>
    </row>
    <row r="481" customFormat="false" ht="15.75" hidden="false" customHeight="true" outlineLevel="0" collapsed="false">
      <c r="A481" s="12"/>
      <c r="B481" s="12"/>
      <c r="C481" s="12"/>
      <c r="D481" s="12"/>
      <c r="E481" s="12"/>
      <c r="F481" s="12"/>
      <c r="G481" s="12"/>
      <c r="H481" s="12"/>
      <c r="I481" s="12"/>
      <c r="J481" s="12"/>
      <c r="K481" s="12"/>
      <c r="L481" s="12"/>
    </row>
    <row r="482" customFormat="false" ht="15.75" hidden="false" customHeight="true" outlineLevel="0" collapsed="false">
      <c r="A482" s="12"/>
      <c r="B482" s="12"/>
      <c r="C482" s="12"/>
      <c r="D482" s="12"/>
      <c r="E482" s="12"/>
      <c r="F482" s="12"/>
      <c r="G482" s="12"/>
      <c r="H482" s="12"/>
      <c r="I482" s="12"/>
      <c r="J482" s="12"/>
      <c r="K482" s="12"/>
      <c r="L482" s="12"/>
    </row>
    <row r="483" customFormat="false" ht="15.75" hidden="false" customHeight="true" outlineLevel="0" collapsed="false">
      <c r="A483" s="12"/>
      <c r="B483" s="12"/>
      <c r="C483" s="12"/>
      <c r="D483" s="12"/>
      <c r="E483" s="12"/>
      <c r="F483" s="12"/>
      <c r="G483" s="12"/>
      <c r="H483" s="12"/>
      <c r="I483" s="12"/>
      <c r="J483" s="12"/>
      <c r="K483" s="12"/>
      <c r="L483" s="12"/>
    </row>
    <row r="484" customFormat="false" ht="15.75" hidden="false" customHeight="true" outlineLevel="0" collapsed="false">
      <c r="A484" s="12"/>
      <c r="B484" s="12"/>
      <c r="C484" s="12"/>
      <c r="D484" s="12"/>
      <c r="E484" s="12"/>
      <c r="F484" s="12"/>
      <c r="G484" s="12"/>
      <c r="H484" s="12"/>
      <c r="I484" s="12"/>
      <c r="J484" s="12"/>
      <c r="K484" s="12"/>
      <c r="L484" s="12"/>
    </row>
    <row r="485" customFormat="false" ht="15.75" hidden="false" customHeight="true" outlineLevel="0" collapsed="false">
      <c r="A485" s="12"/>
      <c r="B485" s="12"/>
      <c r="C485" s="12"/>
      <c r="D485" s="12"/>
      <c r="E485" s="12"/>
      <c r="F485" s="12"/>
      <c r="G485" s="12"/>
      <c r="H485" s="12"/>
      <c r="I485" s="12"/>
      <c r="J485" s="12"/>
      <c r="K485" s="12"/>
      <c r="L485" s="12"/>
    </row>
    <row r="486" customFormat="false" ht="15.75" hidden="false" customHeight="true" outlineLevel="0" collapsed="false">
      <c r="A486" s="12"/>
      <c r="B486" s="12"/>
      <c r="C486" s="12"/>
      <c r="D486" s="12"/>
      <c r="E486" s="12"/>
      <c r="F486" s="12"/>
      <c r="G486" s="12"/>
      <c r="H486" s="12"/>
      <c r="I486" s="12"/>
      <c r="J486" s="12"/>
      <c r="K486" s="12"/>
      <c r="L486" s="12"/>
    </row>
    <row r="487" customFormat="false" ht="15.75" hidden="false" customHeight="true" outlineLevel="0" collapsed="false">
      <c r="A487" s="12"/>
      <c r="B487" s="12"/>
      <c r="C487" s="12"/>
      <c r="D487" s="12"/>
      <c r="E487" s="12"/>
      <c r="F487" s="12"/>
      <c r="G487" s="12"/>
      <c r="H487" s="12"/>
      <c r="I487" s="12"/>
      <c r="J487" s="12"/>
      <c r="K487" s="12"/>
      <c r="L487" s="12"/>
    </row>
    <row r="488" customFormat="false" ht="15.75" hidden="false" customHeight="true" outlineLevel="0" collapsed="false">
      <c r="A488" s="12"/>
      <c r="B488" s="12"/>
      <c r="C488" s="12"/>
      <c r="D488" s="12"/>
      <c r="E488" s="12"/>
      <c r="F488" s="12"/>
      <c r="G488" s="12"/>
      <c r="H488" s="12"/>
      <c r="I488" s="12"/>
      <c r="J488" s="12"/>
      <c r="K488" s="12"/>
      <c r="L488" s="12"/>
    </row>
    <row r="489" customFormat="false" ht="15.75" hidden="false" customHeight="true" outlineLevel="0" collapsed="false">
      <c r="A489" s="12"/>
      <c r="B489" s="12"/>
      <c r="C489" s="12"/>
      <c r="D489" s="12"/>
      <c r="E489" s="12"/>
      <c r="F489" s="12"/>
      <c r="G489" s="12"/>
      <c r="H489" s="12"/>
      <c r="I489" s="12"/>
      <c r="J489" s="12"/>
      <c r="K489" s="12"/>
      <c r="L489" s="12"/>
    </row>
    <row r="490" customFormat="false" ht="15.75" hidden="false" customHeight="true" outlineLevel="0" collapsed="false">
      <c r="A490" s="12"/>
      <c r="B490" s="12"/>
      <c r="C490" s="12"/>
      <c r="D490" s="12"/>
      <c r="E490" s="12"/>
      <c r="F490" s="12"/>
      <c r="G490" s="12"/>
      <c r="H490" s="12"/>
      <c r="I490" s="12"/>
      <c r="J490" s="12"/>
      <c r="K490" s="12"/>
      <c r="L490" s="12"/>
    </row>
    <row r="491" customFormat="false" ht="15.75" hidden="false" customHeight="true" outlineLevel="0" collapsed="false">
      <c r="A491" s="12"/>
      <c r="B491" s="12"/>
      <c r="C491" s="12"/>
      <c r="D491" s="12"/>
      <c r="E491" s="12"/>
      <c r="F491" s="12"/>
      <c r="G491" s="12"/>
      <c r="H491" s="12"/>
      <c r="I491" s="12"/>
      <c r="J491" s="12"/>
      <c r="K491" s="12"/>
      <c r="L491" s="12"/>
    </row>
    <row r="492" customFormat="false" ht="15.75" hidden="false" customHeight="true" outlineLevel="0" collapsed="false">
      <c r="A492" s="12"/>
      <c r="B492" s="12"/>
      <c r="C492" s="12"/>
      <c r="D492" s="12"/>
      <c r="E492" s="12"/>
      <c r="F492" s="12"/>
      <c r="G492" s="12"/>
      <c r="H492" s="12"/>
      <c r="I492" s="12"/>
      <c r="J492" s="12"/>
      <c r="K492" s="12"/>
      <c r="L492" s="12"/>
    </row>
    <row r="493" customFormat="false" ht="15.75" hidden="false" customHeight="true" outlineLevel="0" collapsed="false">
      <c r="A493" s="12"/>
      <c r="B493" s="12"/>
      <c r="C493" s="12"/>
      <c r="D493" s="12"/>
      <c r="E493" s="12"/>
      <c r="F493" s="12"/>
      <c r="G493" s="12"/>
      <c r="H493" s="12"/>
      <c r="I493" s="12"/>
      <c r="J493" s="12"/>
      <c r="K493" s="12"/>
      <c r="L493" s="12"/>
    </row>
    <row r="494" customFormat="false" ht="15.75" hidden="false" customHeight="true" outlineLevel="0" collapsed="false">
      <c r="A494" s="12"/>
      <c r="B494" s="12"/>
      <c r="C494" s="12"/>
      <c r="D494" s="12"/>
      <c r="E494" s="12"/>
      <c r="F494" s="12"/>
      <c r="G494" s="12"/>
      <c r="H494" s="12"/>
      <c r="I494" s="12"/>
      <c r="J494" s="12"/>
      <c r="K494" s="12"/>
      <c r="L494" s="12"/>
    </row>
    <row r="495" customFormat="false" ht="15.75" hidden="false" customHeight="true" outlineLevel="0" collapsed="false">
      <c r="A495" s="12"/>
      <c r="B495" s="12"/>
      <c r="C495" s="12"/>
      <c r="D495" s="12"/>
      <c r="E495" s="12"/>
      <c r="F495" s="12"/>
      <c r="G495" s="12"/>
      <c r="H495" s="12"/>
      <c r="I495" s="12"/>
      <c r="J495" s="12"/>
      <c r="K495" s="12"/>
      <c r="L495" s="12"/>
    </row>
    <row r="496" customFormat="false" ht="15.75" hidden="false" customHeight="true" outlineLevel="0" collapsed="false">
      <c r="A496" s="12"/>
      <c r="B496" s="12"/>
      <c r="C496" s="12"/>
      <c r="D496" s="12"/>
      <c r="E496" s="12"/>
      <c r="F496" s="12"/>
      <c r="G496" s="12"/>
      <c r="H496" s="12"/>
      <c r="I496" s="12"/>
      <c r="J496" s="12"/>
      <c r="K496" s="12"/>
      <c r="L496" s="12"/>
    </row>
    <row r="497" customFormat="false" ht="15.75" hidden="false" customHeight="true" outlineLevel="0" collapsed="false">
      <c r="A497" s="12"/>
      <c r="B497" s="12"/>
      <c r="C497" s="12"/>
      <c r="D497" s="12"/>
      <c r="E497" s="12"/>
      <c r="F497" s="12"/>
      <c r="G497" s="12"/>
      <c r="H497" s="12"/>
      <c r="I497" s="12"/>
      <c r="J497" s="12"/>
      <c r="K497" s="12"/>
      <c r="L497" s="12"/>
    </row>
    <row r="498" customFormat="false" ht="15.75" hidden="false" customHeight="true" outlineLevel="0" collapsed="false">
      <c r="A498" s="12"/>
      <c r="B498" s="12"/>
      <c r="C498" s="12"/>
      <c r="D498" s="12"/>
      <c r="E498" s="12"/>
      <c r="F498" s="12"/>
      <c r="G498" s="12"/>
      <c r="H498" s="12"/>
      <c r="I498" s="12"/>
      <c r="J498" s="12"/>
      <c r="K498" s="12"/>
      <c r="L498" s="12"/>
    </row>
    <row r="499" customFormat="false" ht="15.75" hidden="false" customHeight="true" outlineLevel="0" collapsed="false">
      <c r="A499" s="12"/>
      <c r="B499" s="12"/>
      <c r="C499" s="12"/>
      <c r="D499" s="12"/>
      <c r="E499" s="12"/>
      <c r="F499" s="12"/>
      <c r="G499" s="12"/>
      <c r="H499" s="12"/>
      <c r="I499" s="12"/>
      <c r="J499" s="12"/>
      <c r="K499" s="12"/>
      <c r="L499" s="12"/>
    </row>
    <row r="500" customFormat="false" ht="15.75" hidden="false" customHeight="true" outlineLevel="0" collapsed="false">
      <c r="A500" s="12"/>
      <c r="B500" s="12"/>
      <c r="C500" s="12"/>
      <c r="D500" s="12"/>
      <c r="E500" s="12"/>
      <c r="F500" s="12"/>
      <c r="G500" s="12"/>
      <c r="H500" s="12"/>
      <c r="I500" s="12"/>
      <c r="J500" s="12"/>
      <c r="K500" s="12"/>
      <c r="L500" s="12"/>
    </row>
    <row r="501" customFormat="false" ht="15.75" hidden="false" customHeight="true" outlineLevel="0" collapsed="false">
      <c r="A501" s="12"/>
      <c r="B501" s="12"/>
      <c r="C501" s="12"/>
      <c r="D501" s="12"/>
      <c r="E501" s="12"/>
      <c r="F501" s="12"/>
      <c r="G501" s="12"/>
      <c r="H501" s="12"/>
      <c r="I501" s="12"/>
      <c r="J501" s="12"/>
      <c r="K501" s="12"/>
      <c r="L501" s="12"/>
    </row>
    <row r="502" customFormat="false" ht="15.75" hidden="false" customHeight="true" outlineLevel="0" collapsed="false">
      <c r="A502" s="12"/>
      <c r="B502" s="12"/>
      <c r="C502" s="12"/>
      <c r="D502" s="12"/>
      <c r="E502" s="12"/>
      <c r="F502" s="12"/>
      <c r="G502" s="12"/>
      <c r="H502" s="12"/>
      <c r="I502" s="12"/>
      <c r="J502" s="12"/>
      <c r="K502" s="12"/>
      <c r="L502" s="12"/>
    </row>
    <row r="503" customFormat="false" ht="15.75" hidden="false" customHeight="true" outlineLevel="0" collapsed="false">
      <c r="A503" s="12"/>
      <c r="B503" s="12"/>
      <c r="C503" s="12"/>
      <c r="D503" s="12"/>
      <c r="E503" s="12"/>
      <c r="F503" s="12"/>
      <c r="G503" s="12"/>
      <c r="H503" s="12"/>
      <c r="I503" s="12"/>
      <c r="J503" s="12"/>
      <c r="K503" s="12"/>
      <c r="L503" s="12"/>
    </row>
    <row r="504" customFormat="false" ht="15.75" hidden="false" customHeight="true" outlineLevel="0" collapsed="false">
      <c r="A504" s="12"/>
      <c r="B504" s="12"/>
      <c r="C504" s="12"/>
      <c r="D504" s="12"/>
      <c r="E504" s="12"/>
      <c r="F504" s="12"/>
      <c r="G504" s="12"/>
      <c r="H504" s="12"/>
      <c r="I504" s="12"/>
      <c r="J504" s="12"/>
      <c r="K504" s="12"/>
      <c r="L504" s="12"/>
    </row>
    <row r="505" customFormat="false" ht="15.75" hidden="false" customHeight="true" outlineLevel="0" collapsed="false">
      <c r="A505" s="12"/>
      <c r="B505" s="12"/>
      <c r="C505" s="12"/>
      <c r="D505" s="12"/>
      <c r="E505" s="12"/>
      <c r="F505" s="12"/>
      <c r="G505" s="12"/>
      <c r="H505" s="12"/>
      <c r="I505" s="12"/>
      <c r="J505" s="12"/>
      <c r="K505" s="12"/>
      <c r="L505" s="12"/>
    </row>
    <row r="506" customFormat="false" ht="15.75" hidden="false" customHeight="true" outlineLevel="0" collapsed="false">
      <c r="A506" s="12"/>
      <c r="B506" s="12"/>
      <c r="C506" s="12"/>
      <c r="D506" s="12"/>
      <c r="E506" s="12"/>
      <c r="F506" s="12"/>
      <c r="G506" s="12"/>
      <c r="H506" s="12"/>
      <c r="I506" s="12"/>
      <c r="J506" s="12"/>
      <c r="K506" s="12"/>
      <c r="L506" s="12"/>
    </row>
    <row r="507" customFormat="false" ht="15.75" hidden="false" customHeight="true" outlineLevel="0" collapsed="false">
      <c r="A507" s="12"/>
      <c r="B507" s="12"/>
      <c r="C507" s="12"/>
      <c r="D507" s="12"/>
      <c r="E507" s="12"/>
      <c r="F507" s="12"/>
      <c r="G507" s="12"/>
      <c r="H507" s="12"/>
      <c r="I507" s="12"/>
      <c r="J507" s="12"/>
      <c r="K507" s="12"/>
      <c r="L507" s="12"/>
    </row>
    <row r="508" customFormat="false" ht="15.75" hidden="false" customHeight="true" outlineLevel="0" collapsed="false">
      <c r="A508" s="12"/>
      <c r="B508" s="12"/>
      <c r="C508" s="12"/>
      <c r="D508" s="12"/>
      <c r="E508" s="12"/>
      <c r="F508" s="12"/>
      <c r="G508" s="12"/>
      <c r="H508" s="12"/>
      <c r="I508" s="12"/>
      <c r="J508" s="12"/>
      <c r="K508" s="12"/>
      <c r="L508" s="12"/>
    </row>
    <row r="509" customFormat="false" ht="15.75" hidden="false" customHeight="true" outlineLevel="0" collapsed="false">
      <c r="A509" s="12"/>
      <c r="B509" s="12"/>
      <c r="C509" s="12"/>
      <c r="D509" s="12"/>
      <c r="E509" s="12"/>
      <c r="F509" s="12"/>
      <c r="G509" s="12"/>
      <c r="H509" s="12"/>
      <c r="I509" s="12"/>
      <c r="J509" s="12"/>
      <c r="K509" s="12"/>
      <c r="L509" s="12"/>
    </row>
    <row r="510" customFormat="false" ht="15.75" hidden="false" customHeight="true" outlineLevel="0" collapsed="false">
      <c r="A510" s="12"/>
      <c r="B510" s="12"/>
      <c r="C510" s="12"/>
      <c r="D510" s="12"/>
      <c r="E510" s="12"/>
      <c r="F510" s="12"/>
      <c r="G510" s="12"/>
      <c r="H510" s="12"/>
      <c r="I510" s="12"/>
      <c r="J510" s="12"/>
      <c r="K510" s="12"/>
      <c r="L510" s="12"/>
    </row>
    <row r="511" customFormat="false" ht="15.75" hidden="false" customHeight="true" outlineLevel="0" collapsed="false">
      <c r="A511" s="12"/>
      <c r="B511" s="12"/>
      <c r="C511" s="12"/>
      <c r="D511" s="12"/>
      <c r="E511" s="12"/>
      <c r="F511" s="12"/>
      <c r="G511" s="12"/>
      <c r="H511" s="12"/>
      <c r="I511" s="12"/>
      <c r="J511" s="12"/>
      <c r="K511" s="12"/>
      <c r="L511" s="12"/>
    </row>
    <row r="512" customFormat="false" ht="15.75" hidden="false" customHeight="true" outlineLevel="0" collapsed="false">
      <c r="A512" s="12"/>
      <c r="B512" s="12"/>
      <c r="C512" s="12"/>
      <c r="D512" s="12"/>
      <c r="E512" s="12"/>
      <c r="F512" s="12"/>
      <c r="G512" s="12"/>
      <c r="H512" s="12"/>
      <c r="I512" s="12"/>
      <c r="J512" s="12"/>
      <c r="K512" s="12"/>
      <c r="L512" s="12"/>
    </row>
    <row r="513" customFormat="false" ht="15.75" hidden="false" customHeight="true" outlineLevel="0" collapsed="false">
      <c r="A513" s="12"/>
      <c r="B513" s="12"/>
      <c r="C513" s="12"/>
      <c r="D513" s="12"/>
      <c r="E513" s="12"/>
      <c r="F513" s="12"/>
      <c r="G513" s="12"/>
      <c r="H513" s="12"/>
      <c r="I513" s="12"/>
      <c r="J513" s="12"/>
      <c r="K513" s="12"/>
      <c r="L513" s="12"/>
    </row>
    <row r="514" customFormat="false" ht="15.75" hidden="false" customHeight="true" outlineLevel="0" collapsed="false">
      <c r="A514" s="12"/>
      <c r="B514" s="12"/>
      <c r="C514" s="12"/>
      <c r="D514" s="12"/>
      <c r="E514" s="12"/>
      <c r="F514" s="12"/>
      <c r="G514" s="12"/>
      <c r="H514" s="12"/>
      <c r="I514" s="12"/>
      <c r="J514" s="12"/>
      <c r="K514" s="12"/>
      <c r="L514" s="12"/>
    </row>
    <row r="515" customFormat="false" ht="15.75" hidden="false" customHeight="true" outlineLevel="0" collapsed="false">
      <c r="A515" s="12"/>
      <c r="B515" s="12"/>
      <c r="C515" s="12"/>
      <c r="D515" s="12"/>
      <c r="E515" s="12"/>
      <c r="F515" s="12"/>
      <c r="G515" s="12"/>
      <c r="H515" s="12"/>
      <c r="I515" s="12"/>
      <c r="J515" s="12"/>
      <c r="K515" s="12"/>
      <c r="L515" s="12"/>
    </row>
    <row r="516" customFormat="false" ht="15.75" hidden="false" customHeight="true" outlineLevel="0" collapsed="false">
      <c r="A516" s="12"/>
      <c r="B516" s="12"/>
      <c r="C516" s="12"/>
      <c r="D516" s="12"/>
      <c r="E516" s="12"/>
      <c r="F516" s="12"/>
      <c r="G516" s="12"/>
      <c r="H516" s="12"/>
      <c r="I516" s="12"/>
      <c r="J516" s="12"/>
      <c r="K516" s="12"/>
      <c r="L516" s="12"/>
    </row>
    <row r="517" customFormat="false" ht="15.75" hidden="false" customHeight="true" outlineLevel="0" collapsed="false">
      <c r="A517" s="12"/>
      <c r="B517" s="12"/>
      <c r="C517" s="12"/>
      <c r="D517" s="12"/>
      <c r="E517" s="12"/>
      <c r="F517" s="12"/>
      <c r="G517" s="12"/>
      <c r="H517" s="12"/>
      <c r="I517" s="12"/>
      <c r="J517" s="12"/>
      <c r="K517" s="12"/>
      <c r="L517" s="12"/>
    </row>
    <row r="518" customFormat="false" ht="15.75" hidden="false" customHeight="true" outlineLevel="0" collapsed="false">
      <c r="A518" s="12"/>
      <c r="B518" s="12"/>
      <c r="C518" s="12"/>
      <c r="D518" s="12"/>
      <c r="E518" s="12"/>
      <c r="F518" s="12"/>
      <c r="G518" s="12"/>
      <c r="H518" s="12"/>
      <c r="I518" s="12"/>
      <c r="J518" s="12"/>
      <c r="K518" s="12"/>
      <c r="L518" s="12"/>
    </row>
    <row r="519" customFormat="false" ht="15.75" hidden="false" customHeight="true" outlineLevel="0" collapsed="false">
      <c r="A519" s="12"/>
      <c r="B519" s="12"/>
      <c r="C519" s="12"/>
      <c r="D519" s="12"/>
      <c r="E519" s="12"/>
      <c r="F519" s="12"/>
      <c r="G519" s="12"/>
      <c r="H519" s="12"/>
      <c r="I519" s="12"/>
      <c r="J519" s="12"/>
      <c r="K519" s="12"/>
      <c r="L519" s="12"/>
    </row>
    <row r="520" customFormat="false" ht="15.75" hidden="false" customHeight="true" outlineLevel="0" collapsed="false">
      <c r="A520" s="12"/>
      <c r="B520" s="12"/>
      <c r="C520" s="12"/>
      <c r="D520" s="12"/>
      <c r="E520" s="12"/>
      <c r="F520" s="12"/>
      <c r="G520" s="12"/>
      <c r="H520" s="12"/>
      <c r="I520" s="12"/>
      <c r="J520" s="12"/>
      <c r="K520" s="12"/>
      <c r="L520" s="12"/>
    </row>
    <row r="521" customFormat="false" ht="15.75" hidden="false" customHeight="true" outlineLevel="0" collapsed="false">
      <c r="A521" s="12"/>
      <c r="B521" s="12"/>
      <c r="C521" s="12"/>
      <c r="D521" s="12"/>
      <c r="E521" s="12"/>
      <c r="F521" s="12"/>
      <c r="G521" s="12"/>
      <c r="H521" s="12"/>
      <c r="I521" s="12"/>
      <c r="J521" s="12"/>
      <c r="K521" s="12"/>
      <c r="L521" s="12"/>
    </row>
    <row r="522" customFormat="false" ht="15.75" hidden="false" customHeight="true" outlineLevel="0" collapsed="false">
      <c r="A522" s="12"/>
      <c r="B522" s="12"/>
      <c r="C522" s="12"/>
      <c r="D522" s="12"/>
      <c r="E522" s="12"/>
      <c r="F522" s="12"/>
      <c r="G522" s="12"/>
      <c r="H522" s="12"/>
      <c r="I522" s="12"/>
      <c r="J522" s="12"/>
      <c r="K522" s="12"/>
      <c r="L522" s="12"/>
    </row>
    <row r="523" customFormat="false" ht="15.75" hidden="false" customHeight="true" outlineLevel="0" collapsed="false">
      <c r="A523" s="12"/>
      <c r="B523" s="12"/>
      <c r="C523" s="12"/>
      <c r="D523" s="12"/>
      <c r="E523" s="12"/>
      <c r="F523" s="12"/>
      <c r="G523" s="12"/>
      <c r="H523" s="12"/>
      <c r="I523" s="12"/>
      <c r="J523" s="12"/>
      <c r="K523" s="12"/>
      <c r="L523" s="12"/>
    </row>
    <row r="524" customFormat="false" ht="15.75" hidden="false" customHeight="true" outlineLevel="0" collapsed="false">
      <c r="A524" s="12"/>
      <c r="B524" s="12"/>
      <c r="C524" s="12"/>
      <c r="D524" s="12"/>
      <c r="E524" s="12"/>
      <c r="F524" s="12"/>
      <c r="G524" s="12"/>
      <c r="H524" s="12"/>
      <c r="I524" s="12"/>
      <c r="J524" s="12"/>
      <c r="K524" s="12"/>
      <c r="L524" s="12"/>
    </row>
    <row r="525" customFormat="false" ht="15.75" hidden="false" customHeight="true" outlineLevel="0" collapsed="false">
      <c r="A525" s="12"/>
      <c r="B525" s="12"/>
      <c r="C525" s="12"/>
      <c r="D525" s="12"/>
      <c r="E525" s="12"/>
      <c r="F525" s="12"/>
      <c r="G525" s="12"/>
      <c r="H525" s="12"/>
      <c r="I525" s="12"/>
      <c r="J525" s="12"/>
      <c r="K525" s="12"/>
      <c r="L525" s="12"/>
    </row>
    <row r="526" customFormat="false" ht="15.75" hidden="false" customHeight="true" outlineLevel="0" collapsed="false">
      <c r="A526" s="12"/>
      <c r="B526" s="12"/>
      <c r="C526" s="12"/>
      <c r="D526" s="12"/>
      <c r="E526" s="12"/>
      <c r="F526" s="12"/>
      <c r="G526" s="12"/>
      <c r="H526" s="12"/>
      <c r="I526" s="12"/>
      <c r="J526" s="12"/>
      <c r="K526" s="12"/>
      <c r="L526" s="12"/>
    </row>
    <row r="527" customFormat="false" ht="15.75" hidden="false" customHeight="true" outlineLevel="0" collapsed="false">
      <c r="A527" s="12"/>
      <c r="B527" s="12"/>
      <c r="C527" s="12"/>
      <c r="D527" s="12"/>
      <c r="E527" s="12"/>
      <c r="F527" s="12"/>
      <c r="G527" s="12"/>
      <c r="H527" s="12"/>
      <c r="I527" s="12"/>
      <c r="J527" s="12"/>
      <c r="K527" s="12"/>
      <c r="L527" s="12"/>
    </row>
    <row r="528" customFormat="false" ht="15.75" hidden="false" customHeight="true" outlineLevel="0" collapsed="false">
      <c r="A528" s="12"/>
      <c r="B528" s="12"/>
      <c r="C528" s="12"/>
      <c r="D528" s="12"/>
      <c r="E528" s="12"/>
      <c r="F528" s="12"/>
      <c r="G528" s="12"/>
      <c r="H528" s="12"/>
      <c r="I528" s="12"/>
      <c r="J528" s="12"/>
      <c r="K528" s="12"/>
      <c r="L528" s="12"/>
    </row>
    <row r="529" customFormat="false" ht="15.75" hidden="false" customHeight="true" outlineLevel="0" collapsed="false">
      <c r="A529" s="12"/>
      <c r="B529" s="12"/>
      <c r="C529" s="12"/>
      <c r="D529" s="12"/>
      <c r="E529" s="12"/>
      <c r="F529" s="12"/>
      <c r="G529" s="12"/>
      <c r="H529" s="12"/>
      <c r="I529" s="12"/>
      <c r="J529" s="12"/>
      <c r="K529" s="12"/>
      <c r="L529" s="12"/>
    </row>
    <row r="530" customFormat="false" ht="15.75" hidden="false" customHeight="true" outlineLevel="0" collapsed="false">
      <c r="A530" s="12"/>
      <c r="B530" s="12"/>
      <c r="C530" s="12"/>
      <c r="D530" s="12"/>
      <c r="E530" s="12"/>
      <c r="F530" s="12"/>
      <c r="G530" s="12"/>
      <c r="H530" s="12"/>
      <c r="I530" s="12"/>
      <c r="J530" s="12"/>
      <c r="K530" s="12"/>
      <c r="L530" s="12"/>
    </row>
    <row r="531" customFormat="false" ht="15.75" hidden="false" customHeight="true" outlineLevel="0" collapsed="false">
      <c r="A531" s="12"/>
      <c r="B531" s="12"/>
      <c r="C531" s="12"/>
      <c r="D531" s="12"/>
      <c r="E531" s="12"/>
      <c r="F531" s="12"/>
      <c r="G531" s="12"/>
      <c r="H531" s="12"/>
      <c r="I531" s="12"/>
      <c r="J531" s="12"/>
      <c r="K531" s="12"/>
      <c r="L531" s="12"/>
    </row>
    <row r="532" customFormat="false" ht="15.75" hidden="false" customHeight="true" outlineLevel="0" collapsed="false">
      <c r="A532" s="12"/>
      <c r="B532" s="12"/>
      <c r="C532" s="12"/>
      <c r="D532" s="12"/>
      <c r="E532" s="12"/>
      <c r="F532" s="12"/>
      <c r="G532" s="12"/>
      <c r="H532" s="12"/>
      <c r="I532" s="12"/>
      <c r="J532" s="12"/>
      <c r="K532" s="12"/>
      <c r="L532" s="12"/>
    </row>
    <row r="533" customFormat="false" ht="15.75" hidden="false" customHeight="true" outlineLevel="0" collapsed="false">
      <c r="A533" s="12"/>
      <c r="B533" s="12"/>
      <c r="C533" s="12"/>
      <c r="D533" s="12"/>
      <c r="E533" s="12"/>
      <c r="F533" s="12"/>
      <c r="G533" s="12"/>
      <c r="H533" s="12"/>
      <c r="I533" s="12"/>
      <c r="J533" s="12"/>
      <c r="K533" s="12"/>
      <c r="L533" s="12"/>
    </row>
    <row r="534" customFormat="false" ht="15.75" hidden="false" customHeight="true" outlineLevel="0" collapsed="false">
      <c r="A534" s="12"/>
      <c r="B534" s="12"/>
      <c r="C534" s="12"/>
      <c r="D534" s="12"/>
      <c r="E534" s="12"/>
      <c r="F534" s="12"/>
      <c r="G534" s="12"/>
      <c r="H534" s="12"/>
      <c r="I534" s="12"/>
      <c r="J534" s="12"/>
      <c r="K534" s="12"/>
      <c r="L534" s="12"/>
    </row>
    <row r="535" customFormat="false" ht="15.75" hidden="false" customHeight="true" outlineLevel="0" collapsed="false">
      <c r="A535" s="12"/>
      <c r="B535" s="12"/>
      <c r="C535" s="12"/>
      <c r="D535" s="12"/>
      <c r="E535" s="12"/>
      <c r="F535" s="12"/>
      <c r="G535" s="12"/>
      <c r="H535" s="12"/>
      <c r="I535" s="12"/>
      <c r="J535" s="12"/>
      <c r="K535" s="12"/>
      <c r="L535" s="12"/>
    </row>
    <row r="536" customFormat="false" ht="15.75" hidden="false" customHeight="true" outlineLevel="0" collapsed="false">
      <c r="A536" s="12"/>
      <c r="B536" s="12"/>
      <c r="C536" s="12"/>
      <c r="D536" s="12"/>
      <c r="E536" s="12"/>
      <c r="F536" s="12"/>
      <c r="G536" s="12"/>
      <c r="H536" s="12"/>
      <c r="I536" s="12"/>
      <c r="J536" s="12"/>
      <c r="K536" s="12"/>
      <c r="L536" s="12"/>
    </row>
    <row r="537" customFormat="false" ht="15.75" hidden="false" customHeight="true" outlineLevel="0" collapsed="false">
      <c r="A537" s="12"/>
      <c r="B537" s="12"/>
      <c r="C537" s="12"/>
      <c r="D537" s="12"/>
      <c r="E537" s="12"/>
      <c r="F537" s="12"/>
      <c r="G537" s="12"/>
      <c r="H537" s="12"/>
      <c r="I537" s="12"/>
      <c r="J537" s="12"/>
      <c r="K537" s="12"/>
      <c r="L537" s="12"/>
    </row>
    <row r="538" customFormat="false" ht="15.75" hidden="false" customHeight="true" outlineLevel="0" collapsed="false">
      <c r="A538" s="12"/>
      <c r="B538" s="12"/>
      <c r="C538" s="12"/>
      <c r="D538" s="12"/>
      <c r="E538" s="12"/>
      <c r="F538" s="12"/>
      <c r="G538" s="12"/>
      <c r="H538" s="12"/>
      <c r="I538" s="12"/>
      <c r="J538" s="12"/>
      <c r="K538" s="12"/>
      <c r="L538" s="12"/>
    </row>
    <row r="539" customFormat="false" ht="15.75" hidden="false" customHeight="true" outlineLevel="0" collapsed="false">
      <c r="A539" s="12"/>
      <c r="B539" s="12"/>
      <c r="C539" s="12"/>
      <c r="D539" s="12"/>
      <c r="E539" s="12"/>
      <c r="F539" s="12"/>
      <c r="G539" s="12"/>
      <c r="H539" s="12"/>
      <c r="I539" s="12"/>
      <c r="J539" s="12"/>
      <c r="K539" s="12"/>
      <c r="L539" s="12"/>
    </row>
    <row r="540" customFormat="false" ht="15.75" hidden="false" customHeight="true" outlineLevel="0" collapsed="false">
      <c r="A540" s="12"/>
      <c r="B540" s="12"/>
      <c r="C540" s="12"/>
      <c r="D540" s="12"/>
      <c r="E540" s="12"/>
      <c r="F540" s="12"/>
      <c r="G540" s="12"/>
      <c r="H540" s="12"/>
      <c r="I540" s="12"/>
      <c r="J540" s="12"/>
      <c r="K540" s="12"/>
      <c r="L540" s="12"/>
    </row>
    <row r="541" customFormat="false" ht="15.75" hidden="false" customHeight="true" outlineLevel="0" collapsed="false">
      <c r="A541" s="12"/>
      <c r="B541" s="12"/>
      <c r="C541" s="12"/>
      <c r="D541" s="12"/>
      <c r="E541" s="12"/>
      <c r="F541" s="12"/>
      <c r="G541" s="12"/>
      <c r="H541" s="12"/>
      <c r="I541" s="12"/>
      <c r="J541" s="12"/>
      <c r="K541" s="12"/>
      <c r="L541" s="12"/>
    </row>
    <row r="542" customFormat="false" ht="15.75" hidden="false" customHeight="true" outlineLevel="0" collapsed="false">
      <c r="A542" s="12"/>
      <c r="B542" s="12"/>
      <c r="C542" s="12"/>
      <c r="D542" s="12"/>
      <c r="E542" s="12"/>
      <c r="F542" s="12"/>
      <c r="G542" s="12"/>
      <c r="H542" s="12"/>
      <c r="I542" s="12"/>
      <c r="J542" s="12"/>
      <c r="K542" s="12"/>
      <c r="L542" s="12"/>
    </row>
    <row r="543" customFormat="false" ht="15.75" hidden="false" customHeight="true" outlineLevel="0" collapsed="false">
      <c r="A543" s="12"/>
      <c r="B543" s="12"/>
      <c r="C543" s="12"/>
      <c r="D543" s="12"/>
      <c r="E543" s="12"/>
      <c r="F543" s="12"/>
      <c r="G543" s="12"/>
      <c r="H543" s="12"/>
      <c r="I543" s="12"/>
      <c r="J543" s="12"/>
      <c r="K543" s="12"/>
      <c r="L543" s="12"/>
    </row>
    <row r="544" customFormat="false" ht="15.75" hidden="false" customHeight="true" outlineLevel="0" collapsed="false">
      <c r="A544" s="12"/>
      <c r="B544" s="12"/>
      <c r="C544" s="12"/>
      <c r="D544" s="12"/>
      <c r="E544" s="12"/>
      <c r="F544" s="12"/>
      <c r="G544" s="12"/>
      <c r="H544" s="12"/>
      <c r="I544" s="12"/>
      <c r="J544" s="12"/>
      <c r="K544" s="12"/>
      <c r="L544" s="12"/>
    </row>
    <row r="545" customFormat="false" ht="15.75" hidden="false" customHeight="true" outlineLevel="0" collapsed="false">
      <c r="A545" s="12"/>
      <c r="B545" s="12"/>
      <c r="C545" s="12"/>
      <c r="D545" s="12"/>
      <c r="E545" s="12"/>
      <c r="F545" s="12"/>
      <c r="G545" s="12"/>
      <c r="H545" s="12"/>
      <c r="I545" s="12"/>
      <c r="J545" s="12"/>
      <c r="K545" s="12"/>
      <c r="L545" s="12"/>
    </row>
    <row r="546" customFormat="false" ht="15.75" hidden="false" customHeight="true" outlineLevel="0" collapsed="false">
      <c r="A546" s="12"/>
      <c r="B546" s="12"/>
      <c r="C546" s="12"/>
      <c r="D546" s="12"/>
      <c r="E546" s="12"/>
      <c r="F546" s="12"/>
      <c r="G546" s="12"/>
      <c r="H546" s="12"/>
      <c r="I546" s="12"/>
      <c r="J546" s="12"/>
      <c r="K546" s="12"/>
      <c r="L546" s="12"/>
    </row>
    <row r="547" customFormat="false" ht="15.75" hidden="false" customHeight="true" outlineLevel="0" collapsed="false">
      <c r="A547" s="12"/>
      <c r="B547" s="12"/>
      <c r="C547" s="12"/>
      <c r="D547" s="12"/>
      <c r="E547" s="12"/>
      <c r="F547" s="12"/>
      <c r="G547" s="12"/>
      <c r="H547" s="12"/>
      <c r="I547" s="12"/>
      <c r="J547" s="12"/>
      <c r="K547" s="12"/>
      <c r="L547" s="12"/>
    </row>
    <row r="548" customFormat="false" ht="15.75" hidden="false" customHeight="true" outlineLevel="0" collapsed="false">
      <c r="A548" s="12"/>
      <c r="B548" s="12"/>
      <c r="C548" s="12"/>
      <c r="D548" s="12"/>
      <c r="E548" s="12"/>
      <c r="F548" s="12"/>
      <c r="G548" s="12"/>
      <c r="H548" s="12"/>
      <c r="I548" s="12"/>
      <c r="J548" s="12"/>
      <c r="K548" s="12"/>
      <c r="L548" s="12"/>
    </row>
    <row r="549" customFormat="false" ht="15.75" hidden="false" customHeight="true" outlineLevel="0" collapsed="false">
      <c r="A549" s="12"/>
      <c r="B549" s="12"/>
      <c r="C549" s="12"/>
      <c r="D549" s="12"/>
      <c r="E549" s="12"/>
      <c r="F549" s="12"/>
      <c r="G549" s="12"/>
      <c r="H549" s="12"/>
      <c r="I549" s="12"/>
      <c r="J549" s="12"/>
      <c r="K549" s="12"/>
      <c r="L549" s="12"/>
    </row>
    <row r="550" customFormat="false" ht="15.75" hidden="false" customHeight="true" outlineLevel="0" collapsed="false">
      <c r="A550" s="12"/>
      <c r="B550" s="12"/>
      <c r="C550" s="12"/>
      <c r="D550" s="12"/>
      <c r="E550" s="12"/>
      <c r="F550" s="12"/>
      <c r="G550" s="12"/>
      <c r="H550" s="12"/>
      <c r="I550" s="12"/>
      <c r="J550" s="12"/>
      <c r="K550" s="12"/>
      <c r="L550" s="12"/>
    </row>
    <row r="551" customFormat="false" ht="15.75" hidden="false" customHeight="true" outlineLevel="0" collapsed="false">
      <c r="A551" s="12"/>
      <c r="B551" s="12"/>
      <c r="C551" s="12"/>
      <c r="D551" s="12"/>
      <c r="E551" s="12"/>
      <c r="F551" s="12"/>
      <c r="G551" s="12"/>
      <c r="H551" s="12"/>
      <c r="I551" s="12"/>
      <c r="J551" s="12"/>
      <c r="K551" s="12"/>
      <c r="L551" s="12"/>
    </row>
    <row r="552" customFormat="false" ht="15.75" hidden="false" customHeight="true" outlineLevel="0" collapsed="false">
      <c r="A552" s="12"/>
      <c r="B552" s="12"/>
      <c r="C552" s="12"/>
      <c r="D552" s="12"/>
      <c r="E552" s="12"/>
      <c r="F552" s="12"/>
      <c r="G552" s="12"/>
      <c r="H552" s="12"/>
      <c r="I552" s="12"/>
      <c r="J552" s="12"/>
      <c r="K552" s="12"/>
      <c r="L552" s="12"/>
    </row>
    <row r="553" customFormat="false" ht="15.75" hidden="false" customHeight="true" outlineLevel="0" collapsed="false">
      <c r="A553" s="12"/>
      <c r="B553" s="12"/>
      <c r="C553" s="12"/>
      <c r="D553" s="12"/>
      <c r="E553" s="12"/>
      <c r="F553" s="12"/>
      <c r="G553" s="12"/>
      <c r="H553" s="12"/>
      <c r="I553" s="12"/>
      <c r="J553" s="12"/>
      <c r="K553" s="12"/>
      <c r="L553" s="12"/>
    </row>
    <row r="554" customFormat="false" ht="15.75" hidden="false" customHeight="true" outlineLevel="0" collapsed="false">
      <c r="A554" s="12"/>
      <c r="B554" s="12"/>
      <c r="C554" s="12"/>
      <c r="D554" s="12"/>
      <c r="E554" s="12"/>
      <c r="F554" s="12"/>
      <c r="G554" s="12"/>
      <c r="H554" s="12"/>
      <c r="I554" s="12"/>
      <c r="J554" s="12"/>
      <c r="K554" s="12"/>
      <c r="L554" s="12"/>
    </row>
    <row r="555" customFormat="false" ht="15.75" hidden="false" customHeight="true" outlineLevel="0" collapsed="false">
      <c r="A555" s="12"/>
      <c r="B555" s="12"/>
      <c r="C555" s="12"/>
      <c r="D555" s="12"/>
      <c r="E555" s="12"/>
      <c r="F555" s="12"/>
      <c r="G555" s="12"/>
      <c r="H555" s="12"/>
      <c r="I555" s="12"/>
      <c r="J555" s="12"/>
      <c r="K555" s="12"/>
      <c r="L555" s="12"/>
    </row>
    <row r="556" customFormat="false" ht="15.75" hidden="false" customHeight="true" outlineLevel="0" collapsed="false">
      <c r="A556" s="12"/>
      <c r="B556" s="12"/>
      <c r="C556" s="12"/>
      <c r="D556" s="12"/>
      <c r="E556" s="12"/>
      <c r="F556" s="12"/>
      <c r="G556" s="12"/>
      <c r="H556" s="12"/>
      <c r="I556" s="12"/>
      <c r="J556" s="12"/>
      <c r="K556" s="12"/>
      <c r="L556" s="12"/>
    </row>
    <row r="557" customFormat="false" ht="15.75" hidden="false" customHeight="true" outlineLevel="0" collapsed="false">
      <c r="A557" s="12"/>
      <c r="B557" s="12"/>
      <c r="C557" s="12"/>
      <c r="D557" s="12"/>
      <c r="E557" s="12"/>
      <c r="F557" s="12"/>
      <c r="G557" s="12"/>
      <c r="H557" s="12"/>
      <c r="I557" s="12"/>
      <c r="J557" s="12"/>
      <c r="K557" s="12"/>
      <c r="L557" s="12"/>
    </row>
    <row r="558" customFormat="false" ht="15.75" hidden="false" customHeight="true" outlineLevel="0" collapsed="false">
      <c r="A558" s="12"/>
      <c r="B558" s="12"/>
      <c r="C558" s="12"/>
      <c r="D558" s="12"/>
      <c r="E558" s="12"/>
      <c r="F558" s="12"/>
      <c r="G558" s="12"/>
      <c r="H558" s="12"/>
      <c r="I558" s="12"/>
      <c r="J558" s="12"/>
      <c r="K558" s="12"/>
      <c r="L558" s="12"/>
    </row>
    <row r="559" customFormat="false" ht="15.75" hidden="false" customHeight="true" outlineLevel="0" collapsed="false">
      <c r="A559" s="12"/>
      <c r="B559" s="12"/>
      <c r="C559" s="12"/>
      <c r="D559" s="12"/>
      <c r="E559" s="12"/>
      <c r="F559" s="12"/>
      <c r="G559" s="12"/>
      <c r="H559" s="12"/>
      <c r="I559" s="12"/>
      <c r="J559" s="12"/>
      <c r="K559" s="12"/>
      <c r="L559" s="12"/>
    </row>
    <row r="560" customFormat="false" ht="15.75" hidden="false" customHeight="true" outlineLevel="0" collapsed="false">
      <c r="A560" s="12"/>
      <c r="B560" s="12"/>
      <c r="C560" s="12"/>
      <c r="D560" s="12"/>
      <c r="E560" s="12"/>
      <c r="F560" s="12"/>
      <c r="G560" s="12"/>
      <c r="H560" s="12"/>
      <c r="I560" s="12"/>
      <c r="J560" s="12"/>
      <c r="K560" s="12"/>
      <c r="L560" s="12"/>
    </row>
    <row r="561" customFormat="false" ht="15.75" hidden="false" customHeight="true" outlineLevel="0" collapsed="false">
      <c r="A561" s="12"/>
      <c r="B561" s="12"/>
      <c r="C561" s="12"/>
      <c r="D561" s="12"/>
      <c r="E561" s="12"/>
      <c r="F561" s="12"/>
      <c r="G561" s="12"/>
      <c r="H561" s="12"/>
      <c r="I561" s="12"/>
      <c r="J561" s="12"/>
      <c r="K561" s="12"/>
      <c r="L561" s="12"/>
    </row>
    <row r="562" customFormat="false" ht="15.75" hidden="false" customHeight="true" outlineLevel="0" collapsed="false">
      <c r="A562" s="12"/>
      <c r="B562" s="12"/>
      <c r="C562" s="12"/>
      <c r="D562" s="12"/>
      <c r="E562" s="12"/>
      <c r="F562" s="12"/>
      <c r="G562" s="12"/>
      <c r="H562" s="12"/>
      <c r="I562" s="12"/>
      <c r="J562" s="12"/>
      <c r="K562" s="12"/>
      <c r="L562" s="12"/>
    </row>
    <row r="563" customFormat="false" ht="15.75" hidden="false" customHeight="true" outlineLevel="0" collapsed="false">
      <c r="A563" s="12"/>
      <c r="B563" s="12"/>
      <c r="C563" s="12"/>
      <c r="D563" s="12"/>
      <c r="E563" s="12"/>
      <c r="F563" s="12"/>
      <c r="G563" s="12"/>
      <c r="H563" s="12"/>
      <c r="I563" s="12"/>
      <c r="J563" s="12"/>
      <c r="K563" s="12"/>
      <c r="L563" s="12"/>
    </row>
    <row r="564" customFormat="false" ht="15.75" hidden="false" customHeight="true" outlineLevel="0" collapsed="false">
      <c r="A564" s="12"/>
      <c r="B564" s="12"/>
      <c r="C564" s="12"/>
      <c r="D564" s="12"/>
      <c r="E564" s="12"/>
      <c r="F564" s="12"/>
      <c r="G564" s="12"/>
      <c r="H564" s="12"/>
      <c r="I564" s="12"/>
      <c r="J564" s="12"/>
      <c r="K564" s="12"/>
      <c r="L564" s="12"/>
    </row>
    <row r="565" customFormat="false" ht="15.75" hidden="false" customHeight="true" outlineLevel="0" collapsed="false">
      <c r="A565" s="12"/>
      <c r="B565" s="12"/>
      <c r="C565" s="12"/>
      <c r="D565" s="12"/>
      <c r="E565" s="12"/>
      <c r="F565" s="12"/>
      <c r="G565" s="12"/>
      <c r="H565" s="12"/>
      <c r="I565" s="12"/>
      <c r="J565" s="12"/>
      <c r="K565" s="12"/>
      <c r="L565" s="12"/>
    </row>
    <row r="566" customFormat="false" ht="15.75" hidden="false" customHeight="true" outlineLevel="0" collapsed="false">
      <c r="A566" s="12"/>
      <c r="B566" s="12"/>
      <c r="C566" s="12"/>
      <c r="D566" s="12"/>
      <c r="E566" s="12"/>
      <c r="F566" s="12"/>
      <c r="G566" s="12"/>
      <c r="H566" s="12"/>
      <c r="I566" s="12"/>
      <c r="J566" s="12"/>
      <c r="K566" s="12"/>
      <c r="L566" s="12"/>
    </row>
    <row r="567" customFormat="false" ht="15.75" hidden="false" customHeight="true" outlineLevel="0" collapsed="false">
      <c r="A567" s="12"/>
      <c r="B567" s="12"/>
      <c r="C567" s="12"/>
      <c r="D567" s="12"/>
      <c r="E567" s="12"/>
      <c r="F567" s="12"/>
      <c r="G567" s="12"/>
      <c r="H567" s="12"/>
      <c r="I567" s="12"/>
      <c r="J567" s="12"/>
      <c r="K567" s="12"/>
      <c r="L567" s="12"/>
    </row>
    <row r="568" customFormat="false" ht="15.75" hidden="false" customHeight="true" outlineLevel="0" collapsed="false">
      <c r="A568" s="12"/>
      <c r="B568" s="12"/>
      <c r="C568" s="12"/>
      <c r="D568" s="12"/>
      <c r="E568" s="12"/>
      <c r="F568" s="12"/>
      <c r="G568" s="12"/>
      <c r="H568" s="12"/>
      <c r="I568" s="12"/>
      <c r="J568" s="12"/>
      <c r="K568" s="12"/>
      <c r="L568" s="12"/>
    </row>
    <row r="569" customFormat="false" ht="15.75" hidden="false" customHeight="true" outlineLevel="0" collapsed="false">
      <c r="A569" s="12"/>
      <c r="B569" s="12"/>
      <c r="C569" s="12"/>
      <c r="D569" s="12"/>
      <c r="E569" s="12"/>
      <c r="F569" s="12"/>
      <c r="G569" s="12"/>
      <c r="H569" s="12"/>
      <c r="I569" s="12"/>
      <c r="J569" s="12"/>
      <c r="K569" s="12"/>
      <c r="L569" s="12"/>
    </row>
    <row r="570" customFormat="false" ht="15.75" hidden="false" customHeight="true" outlineLevel="0" collapsed="false">
      <c r="A570" s="12"/>
      <c r="B570" s="12"/>
      <c r="C570" s="12"/>
      <c r="D570" s="12"/>
      <c r="E570" s="12"/>
      <c r="F570" s="12"/>
      <c r="G570" s="12"/>
      <c r="H570" s="12"/>
      <c r="I570" s="12"/>
      <c r="J570" s="12"/>
      <c r="K570" s="12"/>
      <c r="L570" s="12"/>
    </row>
    <row r="571" customFormat="false" ht="15.75" hidden="false" customHeight="true" outlineLevel="0" collapsed="false">
      <c r="A571" s="12"/>
      <c r="B571" s="12"/>
      <c r="C571" s="12"/>
      <c r="D571" s="12"/>
      <c r="E571" s="12"/>
      <c r="F571" s="12"/>
      <c r="G571" s="12"/>
      <c r="H571" s="12"/>
      <c r="I571" s="12"/>
      <c r="J571" s="12"/>
      <c r="K571" s="12"/>
      <c r="L571" s="12"/>
    </row>
    <row r="572" customFormat="false" ht="15.75" hidden="false" customHeight="true" outlineLevel="0" collapsed="false">
      <c r="A572" s="12"/>
      <c r="B572" s="12"/>
      <c r="C572" s="12"/>
      <c r="D572" s="12"/>
      <c r="E572" s="12"/>
      <c r="F572" s="12"/>
      <c r="G572" s="12"/>
      <c r="H572" s="12"/>
      <c r="I572" s="12"/>
      <c r="J572" s="12"/>
      <c r="K572" s="12"/>
      <c r="L572" s="12"/>
    </row>
    <row r="573" customFormat="false" ht="15.75" hidden="false" customHeight="true" outlineLevel="0" collapsed="false">
      <c r="A573" s="12"/>
      <c r="B573" s="12"/>
      <c r="C573" s="12"/>
      <c r="D573" s="12"/>
      <c r="E573" s="12"/>
      <c r="F573" s="12"/>
      <c r="G573" s="12"/>
      <c r="H573" s="12"/>
      <c r="I573" s="12"/>
      <c r="J573" s="12"/>
      <c r="K573" s="12"/>
      <c r="L573" s="12"/>
    </row>
    <row r="574" customFormat="false" ht="15.75" hidden="false" customHeight="true" outlineLevel="0" collapsed="false">
      <c r="A574" s="12"/>
      <c r="B574" s="12"/>
      <c r="C574" s="12"/>
      <c r="D574" s="12"/>
      <c r="E574" s="12"/>
      <c r="F574" s="12"/>
      <c r="G574" s="12"/>
      <c r="H574" s="12"/>
      <c r="I574" s="12"/>
      <c r="J574" s="12"/>
      <c r="K574" s="12"/>
      <c r="L574" s="12"/>
    </row>
    <row r="575" customFormat="false" ht="15.75" hidden="false" customHeight="true" outlineLevel="0" collapsed="false">
      <c r="A575" s="12"/>
      <c r="B575" s="12"/>
      <c r="C575" s="12"/>
      <c r="D575" s="12"/>
      <c r="E575" s="12"/>
      <c r="F575" s="12"/>
      <c r="G575" s="12"/>
      <c r="H575" s="12"/>
      <c r="I575" s="12"/>
      <c r="J575" s="12"/>
      <c r="K575" s="12"/>
      <c r="L575" s="12"/>
    </row>
    <row r="576" customFormat="false" ht="15.75" hidden="false" customHeight="true" outlineLevel="0" collapsed="false">
      <c r="A576" s="12"/>
      <c r="B576" s="12"/>
      <c r="C576" s="12"/>
      <c r="D576" s="12"/>
      <c r="E576" s="12"/>
      <c r="F576" s="12"/>
      <c r="G576" s="12"/>
      <c r="H576" s="12"/>
      <c r="I576" s="12"/>
      <c r="J576" s="12"/>
      <c r="K576" s="12"/>
      <c r="L576" s="12"/>
    </row>
    <row r="577" customFormat="false" ht="15.75" hidden="false" customHeight="true" outlineLevel="0" collapsed="false">
      <c r="A577" s="12"/>
      <c r="B577" s="12"/>
      <c r="C577" s="12"/>
      <c r="D577" s="12"/>
      <c r="E577" s="12"/>
      <c r="F577" s="12"/>
      <c r="G577" s="12"/>
      <c r="H577" s="12"/>
      <c r="I577" s="12"/>
      <c r="J577" s="12"/>
      <c r="K577" s="12"/>
      <c r="L577" s="12"/>
    </row>
    <row r="578" customFormat="false" ht="15.75" hidden="false" customHeight="true" outlineLevel="0" collapsed="false">
      <c r="A578" s="12"/>
      <c r="B578" s="12"/>
      <c r="C578" s="12"/>
      <c r="D578" s="12"/>
      <c r="E578" s="12"/>
      <c r="F578" s="12"/>
      <c r="G578" s="12"/>
      <c r="H578" s="12"/>
      <c r="I578" s="12"/>
      <c r="J578" s="12"/>
      <c r="K578" s="12"/>
      <c r="L578" s="12"/>
    </row>
    <row r="579" customFormat="false" ht="15.75" hidden="false" customHeight="true" outlineLevel="0" collapsed="false">
      <c r="A579" s="12"/>
      <c r="B579" s="12"/>
      <c r="C579" s="12"/>
      <c r="D579" s="12"/>
      <c r="E579" s="12"/>
      <c r="F579" s="12"/>
      <c r="G579" s="12"/>
      <c r="H579" s="12"/>
      <c r="I579" s="12"/>
      <c r="J579" s="12"/>
      <c r="K579" s="12"/>
      <c r="L579" s="12"/>
    </row>
    <row r="580" customFormat="false" ht="15.75" hidden="false" customHeight="true" outlineLevel="0" collapsed="false">
      <c r="A580" s="12"/>
      <c r="B580" s="12"/>
      <c r="C580" s="12"/>
      <c r="D580" s="12"/>
      <c r="E580" s="12"/>
      <c r="F580" s="12"/>
      <c r="G580" s="12"/>
      <c r="H580" s="12"/>
      <c r="I580" s="12"/>
      <c r="J580" s="12"/>
      <c r="K580" s="12"/>
      <c r="L580" s="12"/>
    </row>
    <row r="581" customFormat="false" ht="15.75" hidden="false" customHeight="true" outlineLevel="0" collapsed="false">
      <c r="A581" s="12"/>
      <c r="B581" s="12"/>
      <c r="C581" s="12"/>
      <c r="D581" s="12"/>
      <c r="E581" s="12"/>
      <c r="F581" s="12"/>
      <c r="G581" s="12"/>
      <c r="H581" s="12"/>
      <c r="I581" s="12"/>
      <c r="J581" s="12"/>
      <c r="K581" s="12"/>
      <c r="L581" s="12"/>
    </row>
    <row r="582" customFormat="false" ht="15.75" hidden="false" customHeight="true" outlineLevel="0" collapsed="false">
      <c r="A582" s="12"/>
      <c r="B582" s="12"/>
      <c r="C582" s="12"/>
      <c r="D582" s="12"/>
      <c r="E582" s="12"/>
      <c r="F582" s="12"/>
      <c r="G582" s="12"/>
      <c r="H582" s="12"/>
      <c r="I582" s="12"/>
      <c r="J582" s="12"/>
      <c r="K582" s="12"/>
      <c r="L582" s="12"/>
    </row>
    <row r="583" customFormat="false" ht="15.75" hidden="false" customHeight="true" outlineLevel="0" collapsed="false">
      <c r="A583" s="12"/>
      <c r="B583" s="12"/>
      <c r="C583" s="12"/>
      <c r="D583" s="12"/>
      <c r="E583" s="12"/>
      <c r="F583" s="12"/>
      <c r="G583" s="12"/>
      <c r="H583" s="12"/>
      <c r="I583" s="12"/>
      <c r="J583" s="12"/>
      <c r="K583" s="12"/>
      <c r="L583" s="12"/>
    </row>
    <row r="584" customFormat="false" ht="15.75" hidden="false" customHeight="true" outlineLevel="0" collapsed="false">
      <c r="A584" s="12"/>
      <c r="B584" s="12"/>
      <c r="C584" s="12"/>
      <c r="D584" s="12"/>
      <c r="E584" s="12"/>
      <c r="F584" s="12"/>
      <c r="G584" s="12"/>
      <c r="H584" s="12"/>
      <c r="I584" s="12"/>
      <c r="J584" s="12"/>
      <c r="K584" s="12"/>
      <c r="L584" s="12"/>
    </row>
    <row r="585" customFormat="false" ht="15.75" hidden="false" customHeight="true" outlineLevel="0" collapsed="false">
      <c r="A585" s="12"/>
      <c r="B585" s="12"/>
      <c r="C585" s="12"/>
      <c r="D585" s="12"/>
      <c r="E585" s="12"/>
      <c r="F585" s="12"/>
      <c r="G585" s="12"/>
      <c r="H585" s="12"/>
      <c r="I585" s="12"/>
      <c r="J585" s="12"/>
      <c r="K585" s="12"/>
      <c r="L585" s="12"/>
    </row>
    <row r="586" customFormat="false" ht="15.75" hidden="false" customHeight="true" outlineLevel="0" collapsed="false">
      <c r="A586" s="12"/>
      <c r="B586" s="12"/>
      <c r="C586" s="12"/>
      <c r="D586" s="12"/>
      <c r="E586" s="12"/>
      <c r="F586" s="12"/>
      <c r="G586" s="12"/>
      <c r="H586" s="12"/>
      <c r="I586" s="12"/>
      <c r="J586" s="12"/>
      <c r="K586" s="12"/>
      <c r="L586" s="12"/>
    </row>
    <row r="587" customFormat="false" ht="15.75" hidden="false" customHeight="true" outlineLevel="0" collapsed="false">
      <c r="A587" s="12"/>
      <c r="B587" s="12"/>
      <c r="C587" s="12"/>
      <c r="D587" s="12"/>
      <c r="E587" s="12"/>
      <c r="F587" s="12"/>
      <c r="G587" s="12"/>
      <c r="H587" s="12"/>
      <c r="I587" s="12"/>
      <c r="J587" s="12"/>
      <c r="K587" s="12"/>
      <c r="L587" s="12"/>
    </row>
    <row r="588" customFormat="false" ht="15.75" hidden="false" customHeight="true" outlineLevel="0" collapsed="false">
      <c r="A588" s="12"/>
      <c r="B588" s="12"/>
      <c r="C588" s="12"/>
      <c r="D588" s="12"/>
      <c r="E588" s="12"/>
      <c r="F588" s="12"/>
      <c r="G588" s="12"/>
      <c r="H588" s="12"/>
      <c r="I588" s="12"/>
      <c r="J588" s="12"/>
      <c r="K588" s="12"/>
      <c r="L588" s="12"/>
    </row>
    <row r="589" customFormat="false" ht="15.75" hidden="false" customHeight="true" outlineLevel="0" collapsed="false">
      <c r="A589" s="12"/>
      <c r="B589" s="12"/>
      <c r="C589" s="12"/>
      <c r="D589" s="12"/>
      <c r="E589" s="12"/>
      <c r="F589" s="12"/>
      <c r="G589" s="12"/>
      <c r="H589" s="12"/>
      <c r="I589" s="12"/>
      <c r="J589" s="12"/>
      <c r="K589" s="12"/>
      <c r="L589" s="12"/>
    </row>
    <row r="590" customFormat="false" ht="15.75" hidden="false" customHeight="true" outlineLevel="0" collapsed="false">
      <c r="A590" s="12"/>
      <c r="B590" s="12"/>
      <c r="C590" s="12"/>
      <c r="D590" s="12"/>
      <c r="E590" s="12"/>
      <c r="F590" s="12"/>
      <c r="G590" s="12"/>
      <c r="H590" s="12"/>
      <c r="I590" s="12"/>
      <c r="J590" s="12"/>
      <c r="K590" s="12"/>
      <c r="L590" s="12"/>
    </row>
    <row r="591" customFormat="false" ht="15.75" hidden="false" customHeight="true" outlineLevel="0" collapsed="false">
      <c r="A591" s="12"/>
      <c r="B591" s="12"/>
      <c r="C591" s="12"/>
      <c r="D591" s="12"/>
      <c r="E591" s="12"/>
      <c r="F591" s="12"/>
      <c r="G591" s="12"/>
      <c r="H591" s="12"/>
      <c r="I591" s="12"/>
      <c r="J591" s="12"/>
      <c r="K591" s="12"/>
      <c r="L591" s="12"/>
    </row>
    <row r="592" customFormat="false" ht="15.75" hidden="false" customHeight="true" outlineLevel="0" collapsed="false">
      <c r="A592" s="12"/>
      <c r="B592" s="12"/>
      <c r="C592" s="12"/>
      <c r="D592" s="12"/>
      <c r="E592" s="12"/>
      <c r="F592" s="12"/>
      <c r="G592" s="12"/>
      <c r="H592" s="12"/>
      <c r="I592" s="12"/>
      <c r="J592" s="12"/>
      <c r="K592" s="12"/>
      <c r="L592" s="12"/>
    </row>
    <row r="593" customFormat="false" ht="15.75" hidden="false" customHeight="true" outlineLevel="0" collapsed="false">
      <c r="A593" s="12"/>
      <c r="B593" s="12"/>
      <c r="C593" s="12"/>
      <c r="D593" s="12"/>
      <c r="E593" s="12"/>
      <c r="F593" s="12"/>
      <c r="G593" s="12"/>
      <c r="H593" s="12"/>
      <c r="I593" s="12"/>
      <c r="J593" s="12"/>
      <c r="K593" s="12"/>
      <c r="L593" s="12"/>
    </row>
    <row r="594" customFormat="false" ht="15.75" hidden="false" customHeight="true" outlineLevel="0" collapsed="false">
      <c r="A594" s="12"/>
      <c r="B594" s="12"/>
      <c r="C594" s="12"/>
      <c r="D594" s="12"/>
      <c r="E594" s="12"/>
      <c r="F594" s="12"/>
      <c r="G594" s="12"/>
      <c r="H594" s="12"/>
      <c r="I594" s="12"/>
      <c r="J594" s="12"/>
      <c r="K594" s="12"/>
      <c r="L594" s="12"/>
    </row>
    <row r="595" customFormat="false" ht="15.75" hidden="false" customHeight="true" outlineLevel="0" collapsed="false">
      <c r="A595" s="12"/>
      <c r="B595" s="12"/>
      <c r="C595" s="12"/>
      <c r="D595" s="12"/>
      <c r="E595" s="12"/>
      <c r="F595" s="12"/>
      <c r="G595" s="12"/>
      <c r="H595" s="12"/>
      <c r="I595" s="12"/>
      <c r="J595" s="12"/>
      <c r="K595" s="12"/>
      <c r="L595" s="12"/>
    </row>
    <row r="596" customFormat="false" ht="15.75" hidden="false" customHeight="true" outlineLevel="0" collapsed="false">
      <c r="A596" s="12"/>
      <c r="B596" s="12"/>
      <c r="C596" s="12"/>
      <c r="D596" s="12"/>
      <c r="E596" s="12"/>
      <c r="F596" s="12"/>
      <c r="G596" s="12"/>
      <c r="H596" s="12"/>
      <c r="I596" s="12"/>
      <c r="J596" s="12"/>
      <c r="K596" s="12"/>
      <c r="L596" s="12"/>
    </row>
    <row r="597" customFormat="false" ht="15.75" hidden="false" customHeight="true" outlineLevel="0" collapsed="false">
      <c r="A597" s="12"/>
      <c r="B597" s="12"/>
      <c r="C597" s="12"/>
      <c r="D597" s="12"/>
      <c r="E597" s="12"/>
      <c r="F597" s="12"/>
      <c r="G597" s="12"/>
      <c r="H597" s="12"/>
      <c r="I597" s="12"/>
      <c r="J597" s="12"/>
      <c r="K597" s="12"/>
      <c r="L597" s="12"/>
    </row>
    <row r="598" customFormat="false" ht="15.75" hidden="false" customHeight="true" outlineLevel="0" collapsed="false">
      <c r="A598" s="12"/>
      <c r="B598" s="12"/>
      <c r="C598" s="12"/>
      <c r="D598" s="12"/>
      <c r="E598" s="12"/>
      <c r="F598" s="12"/>
      <c r="G598" s="12"/>
      <c r="H598" s="12"/>
      <c r="I598" s="12"/>
      <c r="J598" s="12"/>
      <c r="K598" s="12"/>
      <c r="L598" s="12"/>
    </row>
    <row r="599" customFormat="false" ht="15.75" hidden="false" customHeight="true" outlineLevel="0" collapsed="false">
      <c r="A599" s="12"/>
      <c r="B599" s="12"/>
      <c r="C599" s="12"/>
      <c r="D599" s="12"/>
      <c r="E599" s="12"/>
      <c r="F599" s="12"/>
      <c r="G599" s="12"/>
      <c r="H599" s="12"/>
      <c r="I599" s="12"/>
      <c r="J599" s="12"/>
      <c r="K599" s="12"/>
      <c r="L599" s="12"/>
    </row>
    <row r="600" customFormat="false" ht="15.75" hidden="false" customHeight="true" outlineLevel="0" collapsed="false">
      <c r="A600" s="12"/>
      <c r="B600" s="12"/>
      <c r="C600" s="12"/>
      <c r="D600" s="12"/>
      <c r="E600" s="12"/>
      <c r="F600" s="12"/>
      <c r="G600" s="12"/>
      <c r="H600" s="12"/>
      <c r="I600" s="12"/>
      <c r="J600" s="12"/>
      <c r="K600" s="12"/>
      <c r="L600" s="12"/>
    </row>
    <row r="601" customFormat="false" ht="15.75" hidden="false" customHeight="true" outlineLevel="0" collapsed="false">
      <c r="A601" s="12"/>
      <c r="B601" s="12"/>
      <c r="C601" s="12"/>
      <c r="D601" s="12"/>
      <c r="E601" s="12"/>
      <c r="F601" s="12"/>
      <c r="G601" s="12"/>
      <c r="H601" s="12"/>
      <c r="I601" s="12"/>
      <c r="J601" s="12"/>
      <c r="K601" s="12"/>
      <c r="L601" s="12"/>
    </row>
    <row r="602" customFormat="false" ht="15.75" hidden="false" customHeight="true" outlineLevel="0" collapsed="false">
      <c r="A602" s="12"/>
      <c r="B602" s="12"/>
      <c r="C602" s="12"/>
      <c r="D602" s="12"/>
      <c r="E602" s="12"/>
      <c r="F602" s="12"/>
      <c r="G602" s="12"/>
      <c r="H602" s="12"/>
      <c r="I602" s="12"/>
      <c r="J602" s="12"/>
      <c r="K602" s="12"/>
      <c r="L602" s="12"/>
    </row>
    <row r="603" customFormat="false" ht="15.75" hidden="false" customHeight="true" outlineLevel="0" collapsed="false">
      <c r="A603" s="12"/>
      <c r="B603" s="12"/>
      <c r="C603" s="12"/>
      <c r="D603" s="12"/>
      <c r="E603" s="12"/>
      <c r="F603" s="12"/>
      <c r="G603" s="12"/>
      <c r="H603" s="12"/>
      <c r="I603" s="12"/>
      <c r="J603" s="12"/>
      <c r="K603" s="12"/>
      <c r="L603" s="12"/>
    </row>
    <row r="604" customFormat="false" ht="15.75" hidden="false" customHeight="true" outlineLevel="0" collapsed="false">
      <c r="A604" s="12"/>
      <c r="B604" s="12"/>
      <c r="C604" s="12"/>
      <c r="D604" s="12"/>
      <c r="E604" s="12"/>
      <c r="F604" s="12"/>
      <c r="G604" s="12"/>
      <c r="H604" s="12"/>
      <c r="I604" s="12"/>
      <c r="J604" s="12"/>
      <c r="K604" s="12"/>
      <c r="L604" s="12"/>
    </row>
    <row r="605" customFormat="false" ht="15.75" hidden="false" customHeight="true" outlineLevel="0" collapsed="false">
      <c r="A605" s="12"/>
      <c r="B605" s="12"/>
      <c r="C605" s="12"/>
      <c r="D605" s="12"/>
      <c r="E605" s="12"/>
      <c r="F605" s="12"/>
      <c r="G605" s="12"/>
      <c r="H605" s="12"/>
      <c r="I605" s="12"/>
      <c r="J605" s="12"/>
      <c r="K605" s="12"/>
      <c r="L605" s="12"/>
    </row>
    <row r="606" customFormat="false" ht="15.75" hidden="false" customHeight="true" outlineLevel="0" collapsed="false">
      <c r="A606" s="12"/>
      <c r="B606" s="12"/>
      <c r="C606" s="12"/>
      <c r="D606" s="12"/>
      <c r="E606" s="12"/>
      <c r="F606" s="12"/>
      <c r="G606" s="12"/>
      <c r="H606" s="12"/>
      <c r="I606" s="12"/>
      <c r="J606" s="12"/>
      <c r="K606" s="12"/>
      <c r="L606" s="12"/>
    </row>
    <row r="607" customFormat="false" ht="15.75" hidden="false" customHeight="true" outlineLevel="0" collapsed="false">
      <c r="A607" s="12"/>
      <c r="B607" s="12"/>
      <c r="C607" s="12"/>
      <c r="D607" s="12"/>
      <c r="E607" s="12"/>
      <c r="F607" s="12"/>
      <c r="G607" s="12"/>
      <c r="H607" s="12"/>
      <c r="I607" s="12"/>
      <c r="J607" s="12"/>
      <c r="K607" s="12"/>
      <c r="L607" s="12"/>
    </row>
    <row r="608" customFormat="false" ht="15.75" hidden="false" customHeight="true" outlineLevel="0" collapsed="false">
      <c r="A608" s="12"/>
      <c r="B608" s="12"/>
      <c r="C608" s="12"/>
      <c r="D608" s="12"/>
      <c r="E608" s="12"/>
      <c r="F608" s="12"/>
      <c r="G608" s="12"/>
      <c r="H608" s="12"/>
      <c r="I608" s="12"/>
      <c r="J608" s="12"/>
      <c r="K608" s="12"/>
      <c r="L608" s="12"/>
    </row>
    <row r="609" customFormat="false" ht="15.75" hidden="false" customHeight="true" outlineLevel="0" collapsed="false">
      <c r="A609" s="12"/>
      <c r="B609" s="12"/>
      <c r="C609" s="12"/>
      <c r="D609" s="12"/>
      <c r="E609" s="12"/>
      <c r="F609" s="12"/>
      <c r="G609" s="12"/>
      <c r="H609" s="12"/>
      <c r="I609" s="12"/>
      <c r="J609" s="12"/>
      <c r="K609" s="12"/>
      <c r="L609" s="12"/>
    </row>
    <row r="610" customFormat="false" ht="15.75" hidden="false" customHeight="true" outlineLevel="0" collapsed="false">
      <c r="A610" s="12"/>
      <c r="B610" s="12"/>
      <c r="C610" s="12"/>
      <c r="D610" s="12"/>
      <c r="E610" s="12"/>
      <c r="F610" s="12"/>
      <c r="G610" s="12"/>
      <c r="H610" s="12"/>
      <c r="I610" s="12"/>
      <c r="J610" s="12"/>
      <c r="K610" s="12"/>
      <c r="L610" s="12"/>
    </row>
    <row r="611" customFormat="false" ht="15.75" hidden="false" customHeight="true" outlineLevel="0" collapsed="false">
      <c r="A611" s="12"/>
      <c r="B611" s="12"/>
      <c r="C611" s="12"/>
      <c r="D611" s="12"/>
      <c r="E611" s="12"/>
      <c r="F611" s="12"/>
      <c r="G611" s="12"/>
      <c r="H611" s="12"/>
      <c r="I611" s="12"/>
      <c r="J611" s="12"/>
      <c r="K611" s="12"/>
      <c r="L611" s="12"/>
    </row>
    <row r="612" customFormat="false" ht="15.75" hidden="false" customHeight="true" outlineLevel="0" collapsed="false">
      <c r="A612" s="12"/>
      <c r="B612" s="12"/>
      <c r="C612" s="12"/>
      <c r="D612" s="12"/>
      <c r="E612" s="12"/>
      <c r="F612" s="12"/>
      <c r="G612" s="12"/>
      <c r="H612" s="12"/>
      <c r="I612" s="12"/>
      <c r="J612" s="12"/>
      <c r="K612" s="12"/>
      <c r="L612" s="12"/>
    </row>
    <row r="613" customFormat="false" ht="15.75" hidden="false" customHeight="true" outlineLevel="0" collapsed="false">
      <c r="A613" s="12"/>
      <c r="B613" s="12"/>
      <c r="C613" s="12"/>
      <c r="D613" s="12"/>
      <c r="E613" s="12"/>
      <c r="F613" s="12"/>
      <c r="G613" s="12"/>
      <c r="H613" s="12"/>
      <c r="I613" s="12"/>
      <c r="J613" s="12"/>
      <c r="K613" s="12"/>
      <c r="L613" s="12"/>
    </row>
    <row r="614" customFormat="false" ht="15.75" hidden="false" customHeight="true" outlineLevel="0" collapsed="false">
      <c r="A614" s="12"/>
      <c r="B614" s="12"/>
      <c r="C614" s="12"/>
      <c r="D614" s="12"/>
      <c r="E614" s="12"/>
      <c r="F614" s="12"/>
      <c r="G614" s="12"/>
      <c r="H614" s="12"/>
      <c r="I614" s="12"/>
      <c r="J614" s="12"/>
      <c r="K614" s="12"/>
      <c r="L614" s="12"/>
    </row>
    <row r="615" customFormat="false" ht="15.75" hidden="false" customHeight="true" outlineLevel="0" collapsed="false">
      <c r="A615" s="12"/>
      <c r="B615" s="12"/>
      <c r="C615" s="12"/>
      <c r="D615" s="12"/>
      <c r="E615" s="12"/>
      <c r="F615" s="12"/>
      <c r="G615" s="12"/>
      <c r="H615" s="12"/>
      <c r="I615" s="12"/>
      <c r="J615" s="12"/>
      <c r="K615" s="12"/>
      <c r="L615" s="12"/>
    </row>
    <row r="616" customFormat="false" ht="15.75" hidden="false" customHeight="true" outlineLevel="0" collapsed="false">
      <c r="A616" s="12"/>
      <c r="B616" s="12"/>
      <c r="C616" s="12"/>
      <c r="D616" s="12"/>
      <c r="E616" s="12"/>
      <c r="F616" s="12"/>
      <c r="G616" s="12"/>
      <c r="H616" s="12"/>
      <c r="I616" s="12"/>
      <c r="J616" s="12"/>
      <c r="K616" s="12"/>
      <c r="L616" s="12"/>
    </row>
    <row r="617" customFormat="false" ht="15.75" hidden="false" customHeight="true" outlineLevel="0" collapsed="false">
      <c r="A617" s="12"/>
      <c r="B617" s="12"/>
      <c r="C617" s="12"/>
      <c r="D617" s="12"/>
      <c r="E617" s="12"/>
      <c r="F617" s="12"/>
      <c r="G617" s="12"/>
      <c r="H617" s="12"/>
      <c r="I617" s="12"/>
      <c r="J617" s="12"/>
      <c r="K617" s="12"/>
      <c r="L617" s="12"/>
    </row>
    <row r="618" customFormat="false" ht="15.75" hidden="false" customHeight="true" outlineLevel="0" collapsed="false">
      <c r="A618" s="12"/>
      <c r="B618" s="12"/>
      <c r="C618" s="12"/>
      <c r="D618" s="12"/>
      <c r="E618" s="12"/>
      <c r="F618" s="12"/>
      <c r="G618" s="12"/>
      <c r="H618" s="12"/>
      <c r="I618" s="12"/>
      <c r="J618" s="12"/>
      <c r="K618" s="12"/>
      <c r="L618" s="12"/>
    </row>
    <row r="619" customFormat="false" ht="15.75" hidden="false" customHeight="true" outlineLevel="0" collapsed="false">
      <c r="A619" s="12"/>
      <c r="B619" s="12"/>
      <c r="C619" s="12"/>
      <c r="D619" s="12"/>
      <c r="E619" s="12"/>
      <c r="F619" s="12"/>
      <c r="G619" s="12"/>
      <c r="H619" s="12"/>
      <c r="I619" s="12"/>
      <c r="J619" s="12"/>
      <c r="K619" s="12"/>
      <c r="L619" s="12"/>
    </row>
    <row r="620" customFormat="false" ht="15.75" hidden="false" customHeight="true" outlineLevel="0" collapsed="false">
      <c r="A620" s="12"/>
      <c r="B620" s="12"/>
      <c r="C620" s="12"/>
      <c r="D620" s="12"/>
      <c r="E620" s="12"/>
      <c r="F620" s="12"/>
      <c r="G620" s="12"/>
      <c r="H620" s="12"/>
      <c r="I620" s="12"/>
      <c r="J620" s="12"/>
      <c r="K620" s="12"/>
      <c r="L620" s="12"/>
    </row>
    <row r="621" customFormat="false" ht="15.75" hidden="false" customHeight="true" outlineLevel="0" collapsed="false">
      <c r="A621" s="12"/>
      <c r="B621" s="12"/>
      <c r="C621" s="12"/>
      <c r="D621" s="12"/>
      <c r="E621" s="12"/>
      <c r="F621" s="12"/>
      <c r="G621" s="12"/>
      <c r="H621" s="12"/>
      <c r="I621" s="12"/>
      <c r="J621" s="12"/>
      <c r="K621" s="12"/>
      <c r="L621" s="12"/>
    </row>
    <row r="622" customFormat="false" ht="15.75" hidden="false" customHeight="true" outlineLevel="0" collapsed="false">
      <c r="A622" s="12"/>
      <c r="B622" s="12"/>
      <c r="C622" s="12"/>
      <c r="D622" s="12"/>
      <c r="E622" s="12"/>
      <c r="F622" s="12"/>
      <c r="G622" s="12"/>
      <c r="H622" s="12"/>
      <c r="I622" s="12"/>
      <c r="J622" s="12"/>
      <c r="K622" s="12"/>
      <c r="L622" s="12"/>
    </row>
    <row r="623" customFormat="false" ht="15.75" hidden="false" customHeight="true" outlineLevel="0" collapsed="false">
      <c r="A623" s="12"/>
      <c r="B623" s="12"/>
      <c r="C623" s="12"/>
      <c r="D623" s="12"/>
      <c r="E623" s="12"/>
      <c r="F623" s="12"/>
      <c r="G623" s="12"/>
      <c r="H623" s="12"/>
      <c r="I623" s="12"/>
      <c r="J623" s="12"/>
      <c r="K623" s="12"/>
      <c r="L623" s="12"/>
    </row>
    <row r="624" customFormat="false" ht="15.75" hidden="false" customHeight="true" outlineLevel="0" collapsed="false">
      <c r="A624" s="12"/>
      <c r="B624" s="12"/>
      <c r="C624" s="12"/>
      <c r="D624" s="12"/>
      <c r="E624" s="12"/>
      <c r="F624" s="12"/>
      <c r="G624" s="12"/>
      <c r="H624" s="12"/>
      <c r="I624" s="12"/>
      <c r="J624" s="12"/>
      <c r="K624" s="12"/>
      <c r="L624" s="12"/>
    </row>
    <row r="625" customFormat="false" ht="15.75" hidden="false" customHeight="true" outlineLevel="0" collapsed="false">
      <c r="A625" s="12"/>
      <c r="B625" s="12"/>
      <c r="C625" s="12"/>
      <c r="D625" s="12"/>
      <c r="E625" s="12"/>
      <c r="F625" s="12"/>
      <c r="G625" s="12"/>
      <c r="H625" s="12"/>
      <c r="I625" s="12"/>
      <c r="J625" s="12"/>
      <c r="K625" s="12"/>
      <c r="L625" s="12"/>
    </row>
    <row r="626" customFormat="false" ht="15.75" hidden="false" customHeight="true" outlineLevel="0" collapsed="false">
      <c r="A626" s="12"/>
      <c r="B626" s="12"/>
      <c r="C626" s="12"/>
      <c r="D626" s="12"/>
      <c r="E626" s="12"/>
      <c r="F626" s="12"/>
      <c r="G626" s="12"/>
      <c r="H626" s="12"/>
      <c r="I626" s="12"/>
      <c r="J626" s="12"/>
      <c r="K626" s="12"/>
      <c r="L626" s="12"/>
    </row>
    <row r="627" customFormat="false" ht="15.75" hidden="false" customHeight="true" outlineLevel="0" collapsed="false">
      <c r="A627" s="12"/>
      <c r="B627" s="12"/>
      <c r="C627" s="12"/>
      <c r="D627" s="12"/>
      <c r="E627" s="12"/>
      <c r="F627" s="12"/>
      <c r="G627" s="12"/>
      <c r="H627" s="12"/>
      <c r="I627" s="12"/>
      <c r="J627" s="12"/>
      <c r="K627" s="12"/>
      <c r="L627" s="12"/>
    </row>
    <row r="628" customFormat="false" ht="15.75" hidden="false" customHeight="true" outlineLevel="0" collapsed="false">
      <c r="A628" s="12"/>
      <c r="B628" s="12"/>
      <c r="C628" s="12"/>
      <c r="D628" s="12"/>
      <c r="E628" s="12"/>
      <c r="F628" s="12"/>
      <c r="G628" s="12"/>
      <c r="H628" s="12"/>
      <c r="I628" s="12"/>
      <c r="J628" s="12"/>
      <c r="K628" s="12"/>
      <c r="L628" s="12"/>
    </row>
    <row r="629" customFormat="false" ht="15.75" hidden="false" customHeight="true" outlineLevel="0" collapsed="false">
      <c r="A629" s="12"/>
      <c r="B629" s="12"/>
      <c r="C629" s="12"/>
      <c r="D629" s="12"/>
      <c r="E629" s="12"/>
      <c r="F629" s="12"/>
      <c r="G629" s="12"/>
      <c r="H629" s="12"/>
      <c r="I629" s="12"/>
      <c r="J629" s="12"/>
      <c r="K629" s="12"/>
      <c r="L629" s="12"/>
    </row>
    <row r="630" customFormat="false" ht="15.75" hidden="false" customHeight="true" outlineLevel="0" collapsed="false">
      <c r="A630" s="12"/>
      <c r="B630" s="12"/>
      <c r="C630" s="12"/>
      <c r="D630" s="12"/>
      <c r="E630" s="12"/>
      <c r="F630" s="12"/>
      <c r="G630" s="12"/>
      <c r="H630" s="12"/>
      <c r="I630" s="12"/>
      <c r="J630" s="12"/>
      <c r="K630" s="12"/>
      <c r="L630" s="12"/>
    </row>
    <row r="631" customFormat="false" ht="15.75" hidden="false" customHeight="true" outlineLevel="0" collapsed="false">
      <c r="A631" s="12"/>
      <c r="B631" s="12"/>
      <c r="C631" s="12"/>
      <c r="D631" s="12"/>
      <c r="E631" s="12"/>
      <c r="F631" s="12"/>
      <c r="G631" s="12"/>
      <c r="H631" s="12"/>
      <c r="I631" s="12"/>
      <c r="J631" s="12"/>
      <c r="K631" s="12"/>
      <c r="L631" s="12"/>
    </row>
    <row r="632" customFormat="false" ht="15.75" hidden="false" customHeight="true" outlineLevel="0" collapsed="false">
      <c r="A632" s="12"/>
      <c r="B632" s="12"/>
      <c r="C632" s="12"/>
      <c r="D632" s="12"/>
      <c r="E632" s="12"/>
      <c r="F632" s="12"/>
      <c r="G632" s="12"/>
      <c r="H632" s="12"/>
      <c r="I632" s="12"/>
      <c r="J632" s="12"/>
      <c r="K632" s="12"/>
      <c r="L632" s="12"/>
    </row>
    <row r="633" customFormat="false" ht="15.75" hidden="false" customHeight="true" outlineLevel="0" collapsed="false">
      <c r="A633" s="12"/>
      <c r="B633" s="12"/>
      <c r="C633" s="12"/>
      <c r="D633" s="12"/>
      <c r="E633" s="12"/>
      <c r="F633" s="12"/>
      <c r="G633" s="12"/>
      <c r="H633" s="12"/>
      <c r="I633" s="12"/>
      <c r="J633" s="12"/>
      <c r="K633" s="12"/>
      <c r="L633" s="12"/>
    </row>
    <row r="634" customFormat="false" ht="15.75" hidden="false" customHeight="true" outlineLevel="0" collapsed="false">
      <c r="A634" s="12"/>
      <c r="B634" s="12"/>
      <c r="C634" s="12"/>
      <c r="D634" s="12"/>
      <c r="E634" s="12"/>
      <c r="F634" s="12"/>
      <c r="G634" s="12"/>
      <c r="H634" s="12"/>
      <c r="I634" s="12"/>
      <c r="J634" s="12"/>
      <c r="K634" s="12"/>
      <c r="L634" s="12"/>
    </row>
    <row r="635" customFormat="false" ht="15.75" hidden="false" customHeight="true" outlineLevel="0" collapsed="false">
      <c r="A635" s="12"/>
      <c r="B635" s="12"/>
      <c r="C635" s="12"/>
      <c r="D635" s="12"/>
      <c r="E635" s="12"/>
      <c r="F635" s="12"/>
      <c r="G635" s="12"/>
      <c r="H635" s="12"/>
      <c r="I635" s="12"/>
      <c r="J635" s="12"/>
      <c r="K635" s="12"/>
      <c r="L635" s="12"/>
    </row>
    <row r="636" customFormat="false" ht="15.75" hidden="false" customHeight="true" outlineLevel="0" collapsed="false">
      <c r="A636" s="12"/>
      <c r="B636" s="12"/>
      <c r="C636" s="12"/>
      <c r="D636" s="12"/>
      <c r="E636" s="12"/>
      <c r="F636" s="12"/>
      <c r="G636" s="12"/>
      <c r="H636" s="12"/>
      <c r="I636" s="12"/>
      <c r="J636" s="12"/>
      <c r="K636" s="12"/>
      <c r="L636" s="12"/>
    </row>
    <row r="637" customFormat="false" ht="15.75" hidden="false" customHeight="true" outlineLevel="0" collapsed="false">
      <c r="A637" s="12"/>
      <c r="B637" s="12"/>
      <c r="C637" s="12"/>
      <c r="D637" s="12"/>
      <c r="E637" s="12"/>
      <c r="F637" s="12"/>
      <c r="G637" s="12"/>
      <c r="H637" s="12"/>
      <c r="I637" s="12"/>
      <c r="J637" s="12"/>
      <c r="K637" s="12"/>
      <c r="L637" s="12"/>
    </row>
    <row r="638" customFormat="false" ht="15.75" hidden="false" customHeight="true" outlineLevel="0" collapsed="false">
      <c r="A638" s="12"/>
      <c r="B638" s="12"/>
      <c r="C638" s="12"/>
      <c r="D638" s="12"/>
      <c r="E638" s="12"/>
      <c r="F638" s="12"/>
      <c r="G638" s="12"/>
      <c r="H638" s="12"/>
      <c r="I638" s="12"/>
      <c r="J638" s="12"/>
      <c r="K638" s="12"/>
      <c r="L638" s="12"/>
    </row>
    <row r="639" customFormat="false" ht="15.75" hidden="false" customHeight="true" outlineLevel="0" collapsed="false">
      <c r="A639" s="12"/>
      <c r="B639" s="12"/>
      <c r="C639" s="12"/>
      <c r="D639" s="12"/>
      <c r="E639" s="12"/>
      <c r="F639" s="12"/>
      <c r="G639" s="12"/>
      <c r="H639" s="12"/>
      <c r="I639" s="12"/>
      <c r="J639" s="12"/>
      <c r="K639" s="12"/>
      <c r="L639" s="12"/>
    </row>
    <row r="640" customFormat="false" ht="15.75" hidden="false" customHeight="true" outlineLevel="0" collapsed="false">
      <c r="A640" s="12"/>
      <c r="B640" s="12"/>
      <c r="C640" s="12"/>
      <c r="D640" s="12"/>
      <c r="E640" s="12"/>
      <c r="F640" s="12"/>
      <c r="G640" s="12"/>
      <c r="H640" s="12"/>
      <c r="I640" s="12"/>
      <c r="J640" s="12"/>
      <c r="K640" s="12"/>
      <c r="L640" s="12"/>
    </row>
    <row r="641" customFormat="false" ht="15.75" hidden="false" customHeight="true" outlineLevel="0" collapsed="false">
      <c r="A641" s="12"/>
      <c r="B641" s="12"/>
      <c r="C641" s="12"/>
      <c r="D641" s="12"/>
      <c r="E641" s="12"/>
      <c r="F641" s="12"/>
      <c r="G641" s="12"/>
      <c r="H641" s="12"/>
      <c r="I641" s="12"/>
      <c r="J641" s="12"/>
      <c r="K641" s="12"/>
      <c r="L641" s="12"/>
    </row>
    <row r="642" customFormat="false" ht="15.75" hidden="false" customHeight="true" outlineLevel="0" collapsed="false">
      <c r="A642" s="12"/>
      <c r="B642" s="12"/>
      <c r="C642" s="12"/>
      <c r="D642" s="12"/>
      <c r="E642" s="12"/>
      <c r="F642" s="12"/>
      <c r="G642" s="12"/>
      <c r="H642" s="12"/>
      <c r="I642" s="12"/>
      <c r="J642" s="12"/>
      <c r="K642" s="12"/>
      <c r="L642" s="12"/>
    </row>
    <row r="643" customFormat="false" ht="15.75" hidden="false" customHeight="true" outlineLevel="0" collapsed="false">
      <c r="A643" s="12"/>
      <c r="B643" s="12"/>
      <c r="C643" s="12"/>
      <c r="D643" s="12"/>
      <c r="E643" s="12"/>
      <c r="F643" s="12"/>
      <c r="G643" s="12"/>
      <c r="H643" s="12"/>
      <c r="I643" s="12"/>
      <c r="J643" s="12"/>
      <c r="K643" s="12"/>
      <c r="L643" s="12"/>
    </row>
    <row r="644" customFormat="false" ht="15.75" hidden="false" customHeight="true" outlineLevel="0" collapsed="false">
      <c r="A644" s="12"/>
      <c r="B644" s="12"/>
      <c r="C644" s="12"/>
      <c r="D644" s="12"/>
      <c r="E644" s="12"/>
      <c r="F644" s="12"/>
      <c r="G644" s="12"/>
      <c r="H644" s="12"/>
      <c r="I644" s="12"/>
      <c r="J644" s="12"/>
      <c r="K644" s="12"/>
      <c r="L644" s="12"/>
    </row>
    <row r="645" customFormat="false" ht="15.75" hidden="false" customHeight="true" outlineLevel="0" collapsed="false">
      <c r="A645" s="12"/>
      <c r="B645" s="12"/>
      <c r="C645" s="12"/>
      <c r="D645" s="12"/>
      <c r="E645" s="12"/>
      <c r="F645" s="12"/>
      <c r="G645" s="12"/>
      <c r="H645" s="12"/>
      <c r="I645" s="12"/>
      <c r="J645" s="12"/>
      <c r="K645" s="12"/>
      <c r="L645" s="12"/>
    </row>
    <row r="646" customFormat="false" ht="15.75" hidden="false" customHeight="true" outlineLevel="0" collapsed="false">
      <c r="A646" s="12"/>
      <c r="B646" s="12"/>
      <c r="C646" s="12"/>
      <c r="D646" s="12"/>
      <c r="E646" s="12"/>
      <c r="F646" s="12"/>
      <c r="G646" s="12"/>
      <c r="H646" s="12"/>
      <c r="I646" s="12"/>
      <c r="J646" s="12"/>
      <c r="K646" s="12"/>
      <c r="L646" s="12"/>
    </row>
    <row r="647" customFormat="false" ht="15.75" hidden="false" customHeight="true" outlineLevel="0" collapsed="false">
      <c r="A647" s="12"/>
      <c r="B647" s="12"/>
      <c r="C647" s="12"/>
      <c r="D647" s="12"/>
      <c r="E647" s="12"/>
      <c r="F647" s="12"/>
      <c r="G647" s="12"/>
      <c r="H647" s="12"/>
      <c r="I647" s="12"/>
      <c r="J647" s="12"/>
      <c r="K647" s="12"/>
      <c r="L647" s="12"/>
    </row>
    <row r="648" customFormat="false" ht="15.75" hidden="false" customHeight="true" outlineLevel="0" collapsed="false">
      <c r="A648" s="12"/>
      <c r="B648" s="12"/>
      <c r="C648" s="12"/>
      <c r="D648" s="12"/>
      <c r="E648" s="12"/>
      <c r="F648" s="12"/>
      <c r="G648" s="12"/>
      <c r="H648" s="12"/>
      <c r="I648" s="12"/>
      <c r="J648" s="12"/>
      <c r="K648" s="12"/>
      <c r="L648" s="12"/>
    </row>
    <row r="649" customFormat="false" ht="15.75" hidden="false" customHeight="true" outlineLevel="0" collapsed="false">
      <c r="A649" s="12"/>
      <c r="B649" s="12"/>
      <c r="C649" s="12"/>
      <c r="D649" s="12"/>
      <c r="E649" s="12"/>
      <c r="F649" s="12"/>
      <c r="G649" s="12"/>
      <c r="H649" s="12"/>
      <c r="I649" s="12"/>
      <c r="J649" s="12"/>
      <c r="K649" s="12"/>
      <c r="L649" s="12"/>
    </row>
    <row r="650" customFormat="false" ht="15.75" hidden="false" customHeight="true" outlineLevel="0" collapsed="false">
      <c r="A650" s="12"/>
      <c r="B650" s="12"/>
      <c r="C650" s="12"/>
      <c r="D650" s="12"/>
      <c r="E650" s="12"/>
      <c r="F650" s="12"/>
      <c r="G650" s="12"/>
      <c r="H650" s="12"/>
      <c r="I650" s="12"/>
      <c r="J650" s="12"/>
      <c r="K650" s="12"/>
      <c r="L650" s="12"/>
    </row>
    <row r="651" customFormat="false" ht="15.75" hidden="false" customHeight="true" outlineLevel="0" collapsed="false">
      <c r="A651" s="12"/>
      <c r="B651" s="12"/>
      <c r="C651" s="12"/>
      <c r="D651" s="12"/>
      <c r="E651" s="12"/>
      <c r="F651" s="12"/>
      <c r="G651" s="12"/>
      <c r="H651" s="12"/>
      <c r="I651" s="12"/>
      <c r="J651" s="12"/>
      <c r="K651" s="12"/>
      <c r="L651" s="12"/>
    </row>
    <row r="652" customFormat="false" ht="15.75" hidden="false" customHeight="true" outlineLevel="0" collapsed="false">
      <c r="A652" s="12"/>
      <c r="B652" s="12"/>
      <c r="C652" s="12"/>
      <c r="D652" s="12"/>
      <c r="E652" s="12"/>
      <c r="F652" s="12"/>
      <c r="G652" s="12"/>
      <c r="H652" s="12"/>
      <c r="I652" s="12"/>
      <c r="J652" s="12"/>
      <c r="K652" s="12"/>
      <c r="L652" s="12"/>
    </row>
    <row r="653" customFormat="false" ht="15.75" hidden="false" customHeight="true" outlineLevel="0" collapsed="false">
      <c r="A653" s="12"/>
      <c r="B653" s="12"/>
      <c r="C653" s="12"/>
      <c r="D653" s="12"/>
      <c r="E653" s="12"/>
      <c r="F653" s="12"/>
      <c r="G653" s="12"/>
      <c r="H653" s="12"/>
      <c r="I653" s="12"/>
      <c r="J653" s="12"/>
      <c r="K653" s="12"/>
      <c r="L653" s="12"/>
    </row>
    <row r="654" customFormat="false" ht="15.75" hidden="false" customHeight="true" outlineLevel="0" collapsed="false">
      <c r="A654" s="12"/>
      <c r="B654" s="12"/>
      <c r="C654" s="12"/>
      <c r="D654" s="12"/>
      <c r="E654" s="12"/>
      <c r="F654" s="12"/>
      <c r="G654" s="12"/>
      <c r="H654" s="12"/>
      <c r="I654" s="12"/>
      <c r="J654" s="12"/>
      <c r="K654" s="12"/>
      <c r="L654" s="12"/>
    </row>
    <row r="655" customFormat="false" ht="15.75" hidden="false" customHeight="true" outlineLevel="0" collapsed="false">
      <c r="A655" s="12"/>
      <c r="B655" s="12"/>
      <c r="C655" s="12"/>
      <c r="D655" s="12"/>
      <c r="E655" s="12"/>
      <c r="F655" s="12"/>
      <c r="G655" s="12"/>
      <c r="H655" s="12"/>
      <c r="I655" s="12"/>
      <c r="J655" s="12"/>
      <c r="K655" s="12"/>
      <c r="L655" s="12"/>
    </row>
    <row r="656" customFormat="false" ht="15.75" hidden="false" customHeight="true" outlineLevel="0" collapsed="false">
      <c r="A656" s="12"/>
      <c r="B656" s="12"/>
      <c r="C656" s="12"/>
      <c r="D656" s="12"/>
      <c r="E656" s="12"/>
      <c r="F656" s="12"/>
      <c r="G656" s="12"/>
      <c r="H656" s="12"/>
      <c r="I656" s="12"/>
      <c r="J656" s="12"/>
      <c r="K656" s="12"/>
      <c r="L656" s="12"/>
    </row>
    <row r="657" customFormat="false" ht="15.75" hidden="false" customHeight="true" outlineLevel="0" collapsed="false">
      <c r="A657" s="12"/>
      <c r="B657" s="12"/>
      <c r="C657" s="12"/>
      <c r="D657" s="12"/>
      <c r="E657" s="12"/>
      <c r="F657" s="12"/>
      <c r="G657" s="12"/>
      <c r="H657" s="12"/>
      <c r="I657" s="12"/>
      <c r="J657" s="12"/>
      <c r="K657" s="12"/>
      <c r="L657" s="12"/>
    </row>
    <row r="658" customFormat="false" ht="15.75" hidden="false" customHeight="true" outlineLevel="0" collapsed="false">
      <c r="A658" s="12"/>
      <c r="B658" s="12"/>
      <c r="C658" s="12"/>
      <c r="D658" s="12"/>
      <c r="E658" s="12"/>
      <c r="F658" s="12"/>
      <c r="G658" s="12"/>
      <c r="H658" s="12"/>
      <c r="I658" s="12"/>
      <c r="J658" s="12"/>
      <c r="K658" s="12"/>
      <c r="L658" s="12"/>
    </row>
    <row r="659" customFormat="false" ht="15.75" hidden="false" customHeight="true" outlineLevel="0" collapsed="false">
      <c r="A659" s="12"/>
      <c r="B659" s="12"/>
      <c r="C659" s="12"/>
      <c r="D659" s="12"/>
      <c r="E659" s="12"/>
      <c r="F659" s="12"/>
      <c r="G659" s="12"/>
      <c r="H659" s="12"/>
      <c r="I659" s="12"/>
      <c r="J659" s="12"/>
      <c r="K659" s="12"/>
      <c r="L659" s="12"/>
    </row>
    <row r="660" customFormat="false" ht="15.75" hidden="false" customHeight="true" outlineLevel="0" collapsed="false">
      <c r="A660" s="12"/>
      <c r="B660" s="12"/>
      <c r="C660" s="12"/>
      <c r="D660" s="12"/>
      <c r="E660" s="12"/>
      <c r="F660" s="12"/>
      <c r="G660" s="12"/>
      <c r="H660" s="12"/>
      <c r="I660" s="12"/>
      <c r="J660" s="12"/>
      <c r="K660" s="12"/>
      <c r="L660" s="12"/>
    </row>
    <row r="661" customFormat="false" ht="15.75" hidden="false" customHeight="true" outlineLevel="0" collapsed="false">
      <c r="A661" s="12"/>
      <c r="B661" s="12"/>
      <c r="C661" s="12"/>
      <c r="D661" s="12"/>
      <c r="E661" s="12"/>
      <c r="F661" s="12"/>
      <c r="G661" s="12"/>
      <c r="H661" s="12"/>
      <c r="I661" s="12"/>
      <c r="J661" s="12"/>
      <c r="K661" s="12"/>
      <c r="L661" s="12"/>
    </row>
    <row r="662" customFormat="false" ht="15.75" hidden="false" customHeight="true" outlineLevel="0" collapsed="false">
      <c r="A662" s="12"/>
      <c r="B662" s="12"/>
      <c r="C662" s="12"/>
      <c r="D662" s="12"/>
      <c r="E662" s="12"/>
      <c r="F662" s="12"/>
      <c r="G662" s="12"/>
      <c r="H662" s="12"/>
      <c r="I662" s="12"/>
      <c r="J662" s="12"/>
      <c r="K662" s="12"/>
      <c r="L662" s="12"/>
    </row>
    <row r="663" customFormat="false" ht="15.75" hidden="false" customHeight="true" outlineLevel="0" collapsed="false">
      <c r="A663" s="12"/>
      <c r="B663" s="12"/>
      <c r="C663" s="12"/>
      <c r="D663" s="12"/>
      <c r="E663" s="12"/>
      <c r="F663" s="12"/>
      <c r="G663" s="12"/>
      <c r="H663" s="12"/>
      <c r="I663" s="12"/>
      <c r="J663" s="12"/>
      <c r="K663" s="12"/>
      <c r="L663" s="12"/>
    </row>
    <row r="664" customFormat="false" ht="15.75" hidden="false" customHeight="true" outlineLevel="0" collapsed="false">
      <c r="A664" s="12"/>
      <c r="B664" s="12"/>
      <c r="C664" s="12"/>
      <c r="D664" s="12"/>
      <c r="E664" s="12"/>
      <c r="F664" s="12"/>
      <c r="G664" s="12"/>
      <c r="H664" s="12"/>
      <c r="I664" s="12"/>
      <c r="J664" s="12"/>
      <c r="K664" s="12"/>
      <c r="L664" s="12"/>
    </row>
    <row r="665" customFormat="false" ht="15.75" hidden="false" customHeight="true" outlineLevel="0" collapsed="false">
      <c r="A665" s="12"/>
      <c r="B665" s="12"/>
      <c r="C665" s="12"/>
      <c r="D665" s="12"/>
      <c r="E665" s="12"/>
      <c r="F665" s="12"/>
      <c r="G665" s="12"/>
      <c r="H665" s="12"/>
      <c r="I665" s="12"/>
      <c r="J665" s="12"/>
      <c r="K665" s="12"/>
      <c r="L665" s="12"/>
    </row>
    <row r="666" customFormat="false" ht="15.75" hidden="false" customHeight="true" outlineLevel="0" collapsed="false">
      <c r="A666" s="12"/>
      <c r="B666" s="12"/>
      <c r="C666" s="12"/>
      <c r="D666" s="12"/>
      <c r="E666" s="12"/>
      <c r="F666" s="12"/>
      <c r="G666" s="12"/>
      <c r="H666" s="12"/>
      <c r="I666" s="12"/>
      <c r="J666" s="12"/>
      <c r="K666" s="12"/>
      <c r="L666" s="12"/>
    </row>
    <row r="667" customFormat="false" ht="15.75" hidden="false" customHeight="true" outlineLevel="0" collapsed="false">
      <c r="A667" s="12"/>
      <c r="B667" s="12"/>
      <c r="C667" s="12"/>
      <c r="D667" s="12"/>
      <c r="E667" s="12"/>
      <c r="F667" s="12"/>
      <c r="G667" s="12"/>
      <c r="H667" s="12"/>
      <c r="I667" s="12"/>
      <c r="J667" s="12"/>
      <c r="K667" s="12"/>
      <c r="L667" s="12"/>
    </row>
    <row r="668" customFormat="false" ht="15.75" hidden="false" customHeight="true" outlineLevel="0" collapsed="false">
      <c r="A668" s="12"/>
      <c r="B668" s="12"/>
      <c r="C668" s="12"/>
      <c r="D668" s="12"/>
      <c r="E668" s="12"/>
      <c r="F668" s="12"/>
      <c r="G668" s="12"/>
      <c r="H668" s="12"/>
      <c r="I668" s="12"/>
      <c r="J668" s="12"/>
      <c r="K668" s="12"/>
      <c r="L668" s="12"/>
    </row>
    <row r="669" customFormat="false" ht="15.75" hidden="false" customHeight="true" outlineLevel="0" collapsed="false">
      <c r="A669" s="12"/>
      <c r="B669" s="12"/>
      <c r="C669" s="12"/>
      <c r="D669" s="12"/>
      <c r="E669" s="12"/>
      <c r="F669" s="12"/>
      <c r="G669" s="12"/>
      <c r="H669" s="12"/>
      <c r="I669" s="12"/>
      <c r="J669" s="12"/>
      <c r="K669" s="12"/>
      <c r="L669" s="12"/>
    </row>
    <row r="670" customFormat="false" ht="15.75" hidden="false" customHeight="true" outlineLevel="0" collapsed="false">
      <c r="A670" s="12"/>
      <c r="B670" s="12"/>
      <c r="C670" s="12"/>
      <c r="D670" s="12"/>
      <c r="E670" s="12"/>
      <c r="F670" s="12"/>
      <c r="G670" s="12"/>
      <c r="H670" s="12"/>
      <c r="I670" s="12"/>
      <c r="J670" s="12"/>
      <c r="K670" s="12"/>
      <c r="L670" s="12"/>
    </row>
    <row r="671" customFormat="false" ht="15.75" hidden="false" customHeight="true" outlineLevel="0" collapsed="false">
      <c r="A671" s="12"/>
      <c r="B671" s="12"/>
      <c r="C671" s="12"/>
      <c r="D671" s="12"/>
      <c r="E671" s="12"/>
      <c r="F671" s="12"/>
      <c r="G671" s="12"/>
      <c r="H671" s="12"/>
      <c r="I671" s="12"/>
      <c r="J671" s="12"/>
      <c r="K671" s="12"/>
      <c r="L671" s="12"/>
    </row>
    <row r="672" customFormat="false" ht="15.75" hidden="false" customHeight="true" outlineLevel="0" collapsed="false">
      <c r="A672" s="12"/>
      <c r="B672" s="12"/>
      <c r="C672" s="12"/>
      <c r="D672" s="12"/>
      <c r="E672" s="12"/>
      <c r="F672" s="12"/>
      <c r="G672" s="12"/>
      <c r="H672" s="12"/>
      <c r="I672" s="12"/>
      <c r="J672" s="12"/>
      <c r="K672" s="12"/>
      <c r="L672" s="12"/>
    </row>
    <row r="673" customFormat="false" ht="15.75" hidden="false" customHeight="true" outlineLevel="0" collapsed="false">
      <c r="A673" s="12"/>
      <c r="B673" s="12"/>
      <c r="C673" s="12"/>
      <c r="D673" s="12"/>
      <c r="E673" s="12"/>
      <c r="F673" s="12"/>
      <c r="G673" s="12"/>
      <c r="H673" s="12"/>
      <c r="I673" s="12"/>
      <c r="J673" s="12"/>
      <c r="K673" s="12"/>
      <c r="L673" s="12"/>
    </row>
    <row r="674" customFormat="false" ht="15.75" hidden="false" customHeight="true" outlineLevel="0" collapsed="false">
      <c r="A674" s="12"/>
      <c r="B674" s="12"/>
      <c r="C674" s="12"/>
      <c r="D674" s="12"/>
      <c r="E674" s="12"/>
      <c r="F674" s="12"/>
      <c r="G674" s="12"/>
      <c r="H674" s="12"/>
      <c r="I674" s="12"/>
      <c r="J674" s="12"/>
      <c r="K674" s="12"/>
      <c r="L674" s="12"/>
    </row>
    <row r="675" customFormat="false" ht="15.75" hidden="false" customHeight="true" outlineLevel="0" collapsed="false">
      <c r="A675" s="12"/>
      <c r="B675" s="12"/>
      <c r="C675" s="12"/>
      <c r="D675" s="12"/>
      <c r="E675" s="12"/>
      <c r="F675" s="12"/>
      <c r="G675" s="12"/>
      <c r="H675" s="12"/>
      <c r="I675" s="12"/>
      <c r="J675" s="12"/>
      <c r="K675" s="12"/>
      <c r="L675" s="12"/>
    </row>
    <row r="676" customFormat="false" ht="15.75" hidden="false" customHeight="true" outlineLevel="0" collapsed="false">
      <c r="A676" s="12"/>
      <c r="B676" s="12"/>
      <c r="C676" s="12"/>
      <c r="D676" s="12"/>
      <c r="E676" s="12"/>
      <c r="F676" s="12"/>
      <c r="G676" s="12"/>
      <c r="H676" s="12"/>
      <c r="I676" s="12"/>
      <c r="J676" s="12"/>
      <c r="K676" s="12"/>
      <c r="L676" s="12"/>
    </row>
    <row r="677" customFormat="false" ht="15.75" hidden="false" customHeight="true" outlineLevel="0" collapsed="false">
      <c r="A677" s="12"/>
      <c r="B677" s="12"/>
      <c r="C677" s="12"/>
      <c r="D677" s="12"/>
      <c r="E677" s="12"/>
      <c r="F677" s="12"/>
      <c r="G677" s="12"/>
      <c r="H677" s="12"/>
      <c r="I677" s="12"/>
      <c r="J677" s="12"/>
      <c r="K677" s="12"/>
      <c r="L677" s="12"/>
    </row>
    <row r="678" customFormat="false" ht="15.75" hidden="false" customHeight="true" outlineLevel="0" collapsed="false">
      <c r="A678" s="12"/>
      <c r="B678" s="12"/>
      <c r="C678" s="12"/>
      <c r="D678" s="12"/>
      <c r="E678" s="12"/>
      <c r="F678" s="12"/>
      <c r="G678" s="12"/>
      <c r="H678" s="12"/>
      <c r="I678" s="12"/>
      <c r="J678" s="12"/>
      <c r="K678" s="12"/>
      <c r="L678" s="12"/>
    </row>
    <row r="679" customFormat="false" ht="15.75" hidden="false" customHeight="true" outlineLevel="0" collapsed="false">
      <c r="A679" s="12"/>
      <c r="B679" s="12"/>
      <c r="C679" s="12"/>
      <c r="D679" s="12"/>
      <c r="E679" s="12"/>
      <c r="F679" s="12"/>
      <c r="G679" s="12"/>
      <c r="H679" s="12"/>
      <c r="I679" s="12"/>
      <c r="J679" s="12"/>
      <c r="K679" s="12"/>
      <c r="L679" s="12"/>
    </row>
    <row r="680" customFormat="false" ht="15.75" hidden="false" customHeight="true" outlineLevel="0" collapsed="false">
      <c r="A680" s="12"/>
      <c r="B680" s="12"/>
      <c r="C680" s="12"/>
      <c r="D680" s="12"/>
      <c r="E680" s="12"/>
      <c r="F680" s="12"/>
      <c r="G680" s="12"/>
      <c r="H680" s="12"/>
      <c r="I680" s="12"/>
      <c r="J680" s="12"/>
      <c r="K680" s="12"/>
      <c r="L680" s="12"/>
    </row>
    <row r="681" customFormat="false" ht="15.75" hidden="false" customHeight="true" outlineLevel="0" collapsed="false">
      <c r="A681" s="12"/>
      <c r="B681" s="12"/>
      <c r="C681" s="12"/>
      <c r="D681" s="12"/>
      <c r="E681" s="12"/>
      <c r="F681" s="12"/>
      <c r="G681" s="12"/>
      <c r="H681" s="12"/>
      <c r="I681" s="12"/>
      <c r="J681" s="12"/>
      <c r="K681" s="12"/>
      <c r="L681" s="12"/>
    </row>
    <row r="682" customFormat="false" ht="15.75" hidden="false" customHeight="true" outlineLevel="0" collapsed="false">
      <c r="A682" s="12"/>
      <c r="B682" s="12"/>
      <c r="C682" s="12"/>
      <c r="D682" s="12"/>
      <c r="E682" s="12"/>
      <c r="F682" s="12"/>
      <c r="G682" s="12"/>
      <c r="H682" s="12"/>
      <c r="I682" s="12"/>
      <c r="J682" s="12"/>
      <c r="K682" s="12"/>
      <c r="L682" s="12"/>
    </row>
    <row r="683" customFormat="false" ht="15.75" hidden="false" customHeight="true" outlineLevel="0" collapsed="false">
      <c r="A683" s="12"/>
      <c r="B683" s="12"/>
      <c r="C683" s="12"/>
      <c r="D683" s="12"/>
      <c r="E683" s="12"/>
      <c r="F683" s="12"/>
      <c r="G683" s="12"/>
      <c r="H683" s="12"/>
      <c r="I683" s="12"/>
      <c r="J683" s="12"/>
      <c r="K683" s="12"/>
      <c r="L683" s="12"/>
    </row>
    <row r="684" customFormat="false" ht="15.75" hidden="false" customHeight="true" outlineLevel="0" collapsed="false">
      <c r="A684" s="12"/>
      <c r="B684" s="12"/>
      <c r="C684" s="12"/>
      <c r="D684" s="12"/>
      <c r="E684" s="12"/>
      <c r="F684" s="12"/>
      <c r="G684" s="12"/>
      <c r="H684" s="12"/>
      <c r="I684" s="12"/>
      <c r="J684" s="12"/>
      <c r="K684" s="12"/>
      <c r="L684" s="12"/>
    </row>
    <row r="685" customFormat="false" ht="15.75" hidden="false" customHeight="true" outlineLevel="0" collapsed="false">
      <c r="A685" s="12"/>
      <c r="B685" s="12"/>
      <c r="C685" s="12"/>
      <c r="D685" s="12"/>
      <c r="E685" s="12"/>
      <c r="F685" s="12"/>
      <c r="G685" s="12"/>
      <c r="H685" s="12"/>
      <c r="I685" s="12"/>
      <c r="J685" s="12"/>
      <c r="K685" s="12"/>
      <c r="L685" s="12"/>
    </row>
    <row r="686" customFormat="false" ht="15.75" hidden="false" customHeight="true" outlineLevel="0" collapsed="false">
      <c r="A686" s="12"/>
      <c r="B686" s="12"/>
      <c r="C686" s="12"/>
      <c r="D686" s="12"/>
      <c r="E686" s="12"/>
      <c r="F686" s="12"/>
      <c r="G686" s="12"/>
      <c r="H686" s="12"/>
      <c r="I686" s="12"/>
      <c r="J686" s="12"/>
      <c r="K686" s="12"/>
      <c r="L686" s="12"/>
    </row>
    <row r="687" customFormat="false" ht="15.75" hidden="false" customHeight="true" outlineLevel="0" collapsed="false">
      <c r="A687" s="12"/>
      <c r="B687" s="12"/>
      <c r="C687" s="12"/>
      <c r="D687" s="12"/>
      <c r="E687" s="12"/>
      <c r="F687" s="12"/>
      <c r="G687" s="12"/>
      <c r="H687" s="12"/>
      <c r="I687" s="12"/>
      <c r="J687" s="12"/>
      <c r="K687" s="12"/>
      <c r="L687" s="12"/>
    </row>
    <row r="688" customFormat="false" ht="15.75" hidden="false" customHeight="true" outlineLevel="0" collapsed="false">
      <c r="A688" s="12"/>
      <c r="B688" s="12"/>
      <c r="C688" s="12"/>
      <c r="D688" s="12"/>
      <c r="E688" s="12"/>
      <c r="F688" s="12"/>
      <c r="G688" s="12"/>
      <c r="H688" s="12"/>
      <c r="I688" s="12"/>
      <c r="J688" s="12"/>
      <c r="K688" s="12"/>
      <c r="L688" s="12"/>
    </row>
    <row r="689" customFormat="false" ht="15.75" hidden="false" customHeight="true" outlineLevel="0" collapsed="false">
      <c r="A689" s="12"/>
      <c r="B689" s="12"/>
      <c r="C689" s="12"/>
      <c r="D689" s="12"/>
      <c r="E689" s="12"/>
      <c r="F689" s="12"/>
      <c r="G689" s="12"/>
      <c r="H689" s="12"/>
      <c r="I689" s="12"/>
      <c r="J689" s="12"/>
      <c r="K689" s="12"/>
      <c r="L689" s="12"/>
    </row>
    <row r="690" customFormat="false" ht="15.75" hidden="false" customHeight="true" outlineLevel="0" collapsed="false">
      <c r="A690" s="12"/>
      <c r="B690" s="12"/>
      <c r="C690" s="12"/>
      <c r="D690" s="12"/>
      <c r="E690" s="12"/>
      <c r="F690" s="12"/>
      <c r="G690" s="12"/>
      <c r="H690" s="12"/>
      <c r="I690" s="12"/>
      <c r="J690" s="12"/>
      <c r="K690" s="12"/>
      <c r="L690" s="12"/>
    </row>
    <row r="691" customFormat="false" ht="15.75" hidden="false" customHeight="true" outlineLevel="0" collapsed="false">
      <c r="A691" s="12"/>
      <c r="B691" s="12"/>
      <c r="C691" s="12"/>
      <c r="D691" s="12"/>
      <c r="E691" s="12"/>
      <c r="F691" s="12"/>
      <c r="G691" s="12"/>
      <c r="H691" s="12"/>
      <c r="I691" s="12"/>
      <c r="J691" s="12"/>
      <c r="K691" s="12"/>
      <c r="L691" s="12"/>
    </row>
    <row r="692" customFormat="false" ht="15.75" hidden="false" customHeight="true" outlineLevel="0" collapsed="false">
      <c r="A692" s="12"/>
      <c r="B692" s="12"/>
      <c r="C692" s="12"/>
      <c r="D692" s="12"/>
      <c r="E692" s="12"/>
      <c r="F692" s="12"/>
      <c r="G692" s="12"/>
      <c r="H692" s="12"/>
      <c r="I692" s="12"/>
      <c r="J692" s="12"/>
      <c r="K692" s="12"/>
      <c r="L692" s="12"/>
    </row>
    <row r="693" customFormat="false" ht="15.75" hidden="false" customHeight="true" outlineLevel="0" collapsed="false">
      <c r="A693" s="12"/>
      <c r="B693" s="12"/>
      <c r="C693" s="12"/>
      <c r="D693" s="12"/>
      <c r="E693" s="12"/>
      <c r="F693" s="12"/>
      <c r="G693" s="12"/>
      <c r="H693" s="12"/>
      <c r="I693" s="12"/>
      <c r="J693" s="12"/>
      <c r="K693" s="12"/>
      <c r="L693" s="12"/>
    </row>
    <row r="694" customFormat="false" ht="15.75" hidden="false" customHeight="true" outlineLevel="0" collapsed="false">
      <c r="A694" s="12"/>
      <c r="B694" s="12"/>
      <c r="C694" s="12"/>
      <c r="D694" s="12"/>
      <c r="E694" s="12"/>
      <c r="F694" s="12"/>
      <c r="G694" s="12"/>
      <c r="H694" s="12"/>
      <c r="I694" s="12"/>
      <c r="J694" s="12"/>
      <c r="K694" s="12"/>
      <c r="L694" s="12"/>
    </row>
    <row r="695" customFormat="false" ht="15.75" hidden="false" customHeight="true" outlineLevel="0" collapsed="false">
      <c r="A695" s="12"/>
      <c r="B695" s="12"/>
      <c r="C695" s="12"/>
      <c r="D695" s="12"/>
      <c r="E695" s="12"/>
      <c r="F695" s="12"/>
      <c r="G695" s="12"/>
      <c r="H695" s="12"/>
      <c r="I695" s="12"/>
      <c r="J695" s="12"/>
      <c r="K695" s="12"/>
      <c r="L695" s="12"/>
    </row>
    <row r="696" customFormat="false" ht="15.75" hidden="false" customHeight="true" outlineLevel="0" collapsed="false">
      <c r="A696" s="12"/>
      <c r="B696" s="12"/>
      <c r="C696" s="12"/>
      <c r="D696" s="12"/>
      <c r="E696" s="12"/>
      <c r="F696" s="12"/>
      <c r="G696" s="12"/>
      <c r="H696" s="12"/>
      <c r="I696" s="12"/>
      <c r="J696" s="12"/>
      <c r="K696" s="12"/>
      <c r="L696" s="12"/>
    </row>
    <row r="697" customFormat="false" ht="15.75" hidden="false" customHeight="true" outlineLevel="0" collapsed="false">
      <c r="A697" s="12"/>
      <c r="B697" s="12"/>
      <c r="C697" s="12"/>
      <c r="D697" s="12"/>
      <c r="E697" s="12"/>
      <c r="F697" s="12"/>
      <c r="G697" s="12"/>
      <c r="H697" s="12"/>
      <c r="I697" s="12"/>
      <c r="J697" s="12"/>
      <c r="K697" s="12"/>
      <c r="L697" s="12"/>
    </row>
    <row r="698" customFormat="false" ht="15.75" hidden="false" customHeight="true" outlineLevel="0" collapsed="false">
      <c r="A698" s="12"/>
      <c r="B698" s="12"/>
      <c r="C698" s="12"/>
      <c r="D698" s="12"/>
      <c r="E698" s="12"/>
      <c r="F698" s="12"/>
      <c r="G698" s="12"/>
      <c r="H698" s="12"/>
      <c r="I698" s="12"/>
      <c r="J698" s="12"/>
      <c r="K698" s="12"/>
      <c r="L698" s="12"/>
    </row>
    <row r="699" customFormat="false" ht="15.75" hidden="false" customHeight="true" outlineLevel="0" collapsed="false">
      <c r="A699" s="12"/>
      <c r="B699" s="12"/>
      <c r="C699" s="12"/>
      <c r="D699" s="12"/>
      <c r="E699" s="12"/>
      <c r="F699" s="12"/>
      <c r="G699" s="12"/>
      <c r="H699" s="12"/>
      <c r="I699" s="12"/>
      <c r="J699" s="12"/>
      <c r="K699" s="12"/>
      <c r="L699" s="12"/>
    </row>
    <row r="700" customFormat="false" ht="15.75" hidden="false" customHeight="true" outlineLevel="0" collapsed="false">
      <c r="A700" s="12"/>
      <c r="B700" s="12"/>
      <c r="C700" s="12"/>
      <c r="D700" s="12"/>
      <c r="E700" s="12"/>
      <c r="F700" s="12"/>
      <c r="G700" s="12"/>
      <c r="H700" s="12"/>
      <c r="I700" s="12"/>
      <c r="J700" s="12"/>
      <c r="K700" s="12"/>
      <c r="L700" s="12"/>
    </row>
    <row r="701" customFormat="false" ht="15.75" hidden="false" customHeight="true" outlineLevel="0" collapsed="false">
      <c r="A701" s="12"/>
      <c r="B701" s="12"/>
      <c r="C701" s="12"/>
      <c r="D701" s="12"/>
      <c r="E701" s="12"/>
      <c r="F701" s="12"/>
      <c r="G701" s="12"/>
      <c r="H701" s="12"/>
      <c r="I701" s="12"/>
      <c r="J701" s="12"/>
      <c r="K701" s="12"/>
      <c r="L701" s="12"/>
    </row>
    <row r="702" customFormat="false" ht="15.75" hidden="false" customHeight="true" outlineLevel="0" collapsed="false">
      <c r="A702" s="12"/>
      <c r="B702" s="12"/>
      <c r="C702" s="12"/>
      <c r="D702" s="12"/>
      <c r="E702" s="12"/>
      <c r="F702" s="12"/>
      <c r="G702" s="12"/>
      <c r="H702" s="12"/>
      <c r="I702" s="12"/>
      <c r="J702" s="12"/>
      <c r="K702" s="12"/>
      <c r="L702" s="12"/>
    </row>
    <row r="703" customFormat="false" ht="15.75" hidden="false" customHeight="true" outlineLevel="0" collapsed="false">
      <c r="A703" s="12"/>
      <c r="B703" s="12"/>
      <c r="C703" s="12"/>
      <c r="D703" s="12"/>
      <c r="E703" s="12"/>
      <c r="F703" s="12"/>
      <c r="G703" s="12"/>
      <c r="H703" s="12"/>
      <c r="I703" s="12"/>
      <c r="J703" s="12"/>
      <c r="K703" s="12"/>
      <c r="L703" s="12"/>
    </row>
    <row r="704" customFormat="false" ht="15.75" hidden="false" customHeight="true" outlineLevel="0" collapsed="false">
      <c r="A704" s="12"/>
      <c r="B704" s="12"/>
      <c r="C704" s="12"/>
      <c r="D704" s="12"/>
      <c r="E704" s="12"/>
      <c r="F704" s="12"/>
      <c r="G704" s="12"/>
      <c r="H704" s="12"/>
      <c r="I704" s="12"/>
      <c r="J704" s="12"/>
      <c r="K704" s="12"/>
      <c r="L704" s="12"/>
    </row>
    <row r="705" customFormat="false" ht="15.75" hidden="false" customHeight="true" outlineLevel="0" collapsed="false">
      <c r="A705" s="12"/>
      <c r="B705" s="12"/>
      <c r="C705" s="12"/>
      <c r="D705" s="12"/>
      <c r="E705" s="12"/>
      <c r="F705" s="12"/>
      <c r="G705" s="12"/>
      <c r="H705" s="12"/>
      <c r="I705" s="12"/>
      <c r="J705" s="12"/>
      <c r="K705" s="12"/>
      <c r="L705" s="12"/>
    </row>
    <row r="706" customFormat="false" ht="15.75" hidden="false" customHeight="true" outlineLevel="0" collapsed="false">
      <c r="A706" s="12"/>
      <c r="B706" s="12"/>
      <c r="C706" s="12"/>
      <c r="D706" s="12"/>
      <c r="E706" s="12"/>
      <c r="F706" s="12"/>
      <c r="G706" s="12"/>
      <c r="H706" s="12"/>
      <c r="I706" s="12"/>
      <c r="J706" s="12"/>
      <c r="K706" s="12"/>
      <c r="L706" s="12"/>
    </row>
    <row r="707" customFormat="false" ht="15.75" hidden="false" customHeight="true" outlineLevel="0" collapsed="false">
      <c r="A707" s="12"/>
      <c r="B707" s="12"/>
      <c r="C707" s="12"/>
      <c r="D707" s="12"/>
      <c r="E707" s="12"/>
      <c r="F707" s="12"/>
      <c r="G707" s="12"/>
      <c r="H707" s="12"/>
      <c r="I707" s="12"/>
      <c r="J707" s="12"/>
      <c r="K707" s="12"/>
      <c r="L707" s="12"/>
    </row>
    <row r="708" customFormat="false" ht="15.75" hidden="false" customHeight="true" outlineLevel="0" collapsed="false">
      <c r="A708" s="12"/>
      <c r="B708" s="12"/>
      <c r="C708" s="12"/>
      <c r="D708" s="12"/>
      <c r="E708" s="12"/>
      <c r="F708" s="12"/>
      <c r="G708" s="12"/>
      <c r="H708" s="12"/>
      <c r="I708" s="12"/>
      <c r="J708" s="12"/>
      <c r="K708" s="12"/>
      <c r="L708" s="12"/>
    </row>
    <row r="709" customFormat="false" ht="15.75" hidden="false" customHeight="true" outlineLevel="0" collapsed="false">
      <c r="A709" s="12"/>
      <c r="B709" s="12"/>
      <c r="C709" s="12"/>
      <c r="D709" s="12"/>
      <c r="E709" s="12"/>
      <c r="F709" s="12"/>
      <c r="G709" s="12"/>
      <c r="H709" s="12"/>
      <c r="I709" s="12"/>
      <c r="J709" s="12"/>
      <c r="K709" s="12"/>
      <c r="L709" s="12"/>
    </row>
    <row r="710" customFormat="false" ht="15.75" hidden="false" customHeight="true" outlineLevel="0" collapsed="false">
      <c r="A710" s="12"/>
      <c r="B710" s="12"/>
      <c r="C710" s="12"/>
      <c r="D710" s="12"/>
      <c r="E710" s="12"/>
      <c r="F710" s="12"/>
      <c r="G710" s="12"/>
      <c r="H710" s="12"/>
      <c r="I710" s="12"/>
      <c r="J710" s="12"/>
      <c r="K710" s="12"/>
      <c r="L710" s="12"/>
    </row>
    <row r="711" customFormat="false" ht="15.75" hidden="false" customHeight="true" outlineLevel="0" collapsed="false">
      <c r="A711" s="12"/>
      <c r="B711" s="12"/>
      <c r="C711" s="12"/>
      <c r="D711" s="12"/>
      <c r="E711" s="12"/>
      <c r="F711" s="12"/>
      <c r="G711" s="12"/>
      <c r="H711" s="12"/>
      <c r="I711" s="12"/>
      <c r="J711" s="12"/>
      <c r="K711" s="12"/>
      <c r="L711" s="12"/>
    </row>
    <row r="712" customFormat="false" ht="15.75" hidden="false" customHeight="true" outlineLevel="0" collapsed="false">
      <c r="A712" s="12"/>
      <c r="B712" s="12"/>
      <c r="C712" s="12"/>
      <c r="D712" s="12"/>
      <c r="E712" s="12"/>
      <c r="F712" s="12"/>
      <c r="G712" s="12"/>
      <c r="H712" s="12"/>
      <c r="I712" s="12"/>
      <c r="J712" s="12"/>
      <c r="K712" s="12"/>
      <c r="L712" s="12"/>
    </row>
    <row r="713" customFormat="false" ht="15.75" hidden="false" customHeight="true" outlineLevel="0" collapsed="false">
      <c r="A713" s="12"/>
      <c r="B713" s="12"/>
      <c r="C713" s="12"/>
      <c r="D713" s="12"/>
      <c r="E713" s="12"/>
      <c r="F713" s="12"/>
      <c r="G713" s="12"/>
      <c r="H713" s="12"/>
      <c r="I713" s="12"/>
      <c r="J713" s="12"/>
      <c r="K713" s="12"/>
      <c r="L713" s="12"/>
    </row>
    <row r="714" customFormat="false" ht="15.75" hidden="false" customHeight="true" outlineLevel="0" collapsed="false">
      <c r="A714" s="12"/>
      <c r="B714" s="12"/>
      <c r="C714" s="12"/>
      <c r="D714" s="12"/>
      <c r="E714" s="12"/>
      <c r="F714" s="12"/>
      <c r="G714" s="12"/>
      <c r="H714" s="12"/>
      <c r="I714" s="12"/>
      <c r="J714" s="12"/>
      <c r="K714" s="12"/>
      <c r="L714" s="12"/>
    </row>
    <row r="715" customFormat="false" ht="15.75" hidden="false" customHeight="true" outlineLevel="0" collapsed="false">
      <c r="A715" s="12"/>
      <c r="B715" s="12"/>
      <c r="C715" s="12"/>
      <c r="D715" s="12"/>
      <c r="E715" s="12"/>
      <c r="F715" s="12"/>
      <c r="G715" s="12"/>
      <c r="H715" s="12"/>
      <c r="I715" s="12"/>
      <c r="J715" s="12"/>
      <c r="K715" s="12"/>
      <c r="L715" s="12"/>
    </row>
    <row r="716" customFormat="false" ht="15.75" hidden="false" customHeight="true" outlineLevel="0" collapsed="false">
      <c r="A716" s="12"/>
      <c r="B716" s="12"/>
      <c r="C716" s="12"/>
      <c r="D716" s="12"/>
      <c r="E716" s="12"/>
      <c r="F716" s="12"/>
      <c r="G716" s="12"/>
      <c r="H716" s="12"/>
      <c r="I716" s="12"/>
      <c r="J716" s="12"/>
      <c r="K716" s="12"/>
      <c r="L716" s="12"/>
    </row>
    <row r="717" customFormat="false" ht="15.75" hidden="false" customHeight="true" outlineLevel="0" collapsed="false">
      <c r="A717" s="12"/>
      <c r="B717" s="12"/>
      <c r="C717" s="12"/>
      <c r="D717" s="12"/>
      <c r="E717" s="12"/>
      <c r="F717" s="12"/>
      <c r="G717" s="12"/>
      <c r="H717" s="12"/>
      <c r="I717" s="12"/>
      <c r="J717" s="12"/>
      <c r="K717" s="12"/>
      <c r="L717" s="12"/>
    </row>
    <row r="718" customFormat="false" ht="15.75" hidden="false" customHeight="true" outlineLevel="0" collapsed="false">
      <c r="A718" s="12"/>
      <c r="B718" s="12"/>
      <c r="C718" s="12"/>
      <c r="D718" s="12"/>
      <c r="E718" s="12"/>
      <c r="F718" s="12"/>
      <c r="G718" s="12"/>
      <c r="H718" s="12"/>
      <c r="I718" s="12"/>
      <c r="J718" s="12"/>
      <c r="K718" s="12"/>
      <c r="L718" s="12"/>
    </row>
    <row r="719" customFormat="false" ht="15.75" hidden="false" customHeight="true" outlineLevel="0" collapsed="false">
      <c r="A719" s="12"/>
      <c r="B719" s="12"/>
      <c r="C719" s="12"/>
      <c r="D719" s="12"/>
      <c r="E719" s="12"/>
      <c r="F719" s="12"/>
      <c r="G719" s="12"/>
      <c r="H719" s="12"/>
      <c r="I719" s="12"/>
      <c r="J719" s="12"/>
      <c r="K719" s="12"/>
      <c r="L719" s="12"/>
    </row>
    <row r="720" customFormat="false" ht="15.75" hidden="false" customHeight="true" outlineLevel="0" collapsed="false">
      <c r="A720" s="12"/>
      <c r="B720" s="12"/>
      <c r="C720" s="12"/>
      <c r="D720" s="12"/>
      <c r="E720" s="12"/>
      <c r="F720" s="12"/>
      <c r="G720" s="12"/>
      <c r="H720" s="12"/>
      <c r="I720" s="12"/>
      <c r="J720" s="12"/>
      <c r="K720" s="12"/>
      <c r="L720" s="12"/>
    </row>
    <row r="721" customFormat="false" ht="15.75" hidden="false" customHeight="true" outlineLevel="0" collapsed="false">
      <c r="A721" s="12"/>
      <c r="B721" s="12"/>
      <c r="C721" s="12"/>
      <c r="D721" s="12"/>
      <c r="E721" s="12"/>
      <c r="F721" s="12"/>
      <c r="G721" s="12"/>
      <c r="H721" s="12"/>
      <c r="I721" s="12"/>
      <c r="J721" s="12"/>
      <c r="K721" s="12"/>
      <c r="L721" s="12"/>
    </row>
    <row r="722" customFormat="false" ht="15.75" hidden="false" customHeight="true" outlineLevel="0" collapsed="false">
      <c r="A722" s="12"/>
      <c r="B722" s="12"/>
      <c r="C722" s="12"/>
      <c r="D722" s="12"/>
      <c r="E722" s="12"/>
      <c r="F722" s="12"/>
      <c r="G722" s="12"/>
      <c r="H722" s="12"/>
      <c r="I722" s="12"/>
      <c r="J722" s="12"/>
      <c r="K722" s="12"/>
      <c r="L722" s="12"/>
    </row>
    <row r="723" customFormat="false" ht="15.75" hidden="false" customHeight="true" outlineLevel="0" collapsed="false">
      <c r="A723" s="12"/>
      <c r="B723" s="12"/>
      <c r="C723" s="12"/>
      <c r="D723" s="12"/>
      <c r="E723" s="12"/>
      <c r="F723" s="12"/>
      <c r="G723" s="12"/>
      <c r="H723" s="12"/>
      <c r="I723" s="12"/>
      <c r="J723" s="12"/>
      <c r="K723" s="12"/>
      <c r="L723" s="12"/>
    </row>
    <row r="724" customFormat="false" ht="15.75" hidden="false" customHeight="true" outlineLevel="0" collapsed="false">
      <c r="A724" s="12"/>
      <c r="B724" s="12"/>
      <c r="C724" s="12"/>
      <c r="D724" s="12"/>
      <c r="E724" s="12"/>
      <c r="F724" s="12"/>
      <c r="G724" s="12"/>
      <c r="H724" s="12"/>
      <c r="I724" s="12"/>
      <c r="J724" s="12"/>
      <c r="K724" s="12"/>
      <c r="L724" s="12"/>
    </row>
    <row r="725" customFormat="false" ht="15.75" hidden="false" customHeight="true" outlineLevel="0" collapsed="false">
      <c r="A725" s="12"/>
      <c r="B725" s="12"/>
      <c r="C725" s="12"/>
      <c r="D725" s="12"/>
      <c r="E725" s="12"/>
      <c r="F725" s="12"/>
      <c r="G725" s="12"/>
      <c r="H725" s="12"/>
      <c r="I725" s="12"/>
      <c r="J725" s="12"/>
      <c r="K725" s="12"/>
      <c r="L725" s="12"/>
    </row>
    <row r="726" customFormat="false" ht="15.75" hidden="false" customHeight="true" outlineLevel="0" collapsed="false">
      <c r="A726" s="12"/>
      <c r="B726" s="12"/>
      <c r="C726" s="12"/>
      <c r="D726" s="12"/>
      <c r="E726" s="12"/>
      <c r="F726" s="12"/>
      <c r="G726" s="12"/>
      <c r="H726" s="12"/>
      <c r="I726" s="12"/>
      <c r="J726" s="12"/>
      <c r="K726" s="12"/>
      <c r="L726" s="12"/>
    </row>
    <row r="727" customFormat="false" ht="15.75" hidden="false" customHeight="true" outlineLevel="0" collapsed="false">
      <c r="A727" s="12"/>
      <c r="B727" s="12"/>
      <c r="C727" s="12"/>
      <c r="D727" s="12"/>
      <c r="E727" s="12"/>
      <c r="F727" s="12"/>
      <c r="G727" s="12"/>
      <c r="H727" s="12"/>
      <c r="I727" s="12"/>
      <c r="J727" s="12"/>
      <c r="K727" s="12"/>
      <c r="L727" s="12"/>
    </row>
    <row r="728" customFormat="false" ht="15.75" hidden="false" customHeight="true" outlineLevel="0" collapsed="false">
      <c r="A728" s="12"/>
      <c r="B728" s="12"/>
      <c r="C728" s="12"/>
      <c r="D728" s="12"/>
      <c r="E728" s="12"/>
      <c r="F728" s="12"/>
      <c r="G728" s="12"/>
      <c r="H728" s="12"/>
      <c r="I728" s="12"/>
      <c r="J728" s="12"/>
      <c r="K728" s="12"/>
      <c r="L728" s="12"/>
    </row>
    <row r="729" customFormat="false" ht="15.75" hidden="false" customHeight="true" outlineLevel="0" collapsed="false">
      <c r="A729" s="12"/>
      <c r="B729" s="12"/>
      <c r="C729" s="12"/>
      <c r="D729" s="12"/>
      <c r="E729" s="12"/>
      <c r="F729" s="12"/>
      <c r="G729" s="12"/>
      <c r="H729" s="12"/>
      <c r="I729" s="12"/>
      <c r="J729" s="12"/>
      <c r="K729" s="12"/>
      <c r="L729" s="12"/>
    </row>
    <row r="730" customFormat="false" ht="15.75" hidden="false" customHeight="true" outlineLevel="0" collapsed="false">
      <c r="A730" s="12"/>
      <c r="B730" s="12"/>
      <c r="C730" s="12"/>
      <c r="D730" s="12"/>
      <c r="E730" s="12"/>
      <c r="F730" s="12"/>
      <c r="G730" s="12"/>
      <c r="H730" s="12"/>
      <c r="I730" s="12"/>
      <c r="J730" s="12"/>
      <c r="K730" s="12"/>
      <c r="L730" s="12"/>
    </row>
    <row r="731" customFormat="false" ht="15.75" hidden="false" customHeight="true" outlineLevel="0" collapsed="false">
      <c r="A731" s="12"/>
      <c r="B731" s="12"/>
      <c r="C731" s="12"/>
      <c r="D731" s="12"/>
      <c r="E731" s="12"/>
      <c r="F731" s="12"/>
      <c r="G731" s="12"/>
      <c r="H731" s="12"/>
      <c r="I731" s="12"/>
      <c r="J731" s="12"/>
      <c r="K731" s="12"/>
      <c r="L731" s="12"/>
    </row>
    <row r="732" customFormat="false" ht="15.75" hidden="false" customHeight="true" outlineLevel="0" collapsed="false">
      <c r="A732" s="12"/>
      <c r="B732" s="12"/>
      <c r="C732" s="12"/>
      <c r="D732" s="12"/>
      <c r="E732" s="12"/>
      <c r="F732" s="12"/>
      <c r="G732" s="12"/>
      <c r="H732" s="12"/>
      <c r="I732" s="12"/>
      <c r="J732" s="12"/>
      <c r="K732" s="12"/>
      <c r="L732" s="12"/>
    </row>
    <row r="733" customFormat="false" ht="15.75" hidden="false" customHeight="true" outlineLevel="0" collapsed="false">
      <c r="A733" s="12"/>
      <c r="B733" s="12"/>
      <c r="C733" s="12"/>
      <c r="D733" s="12"/>
      <c r="E733" s="12"/>
      <c r="F733" s="12"/>
      <c r="G733" s="12"/>
      <c r="H733" s="12"/>
      <c r="I733" s="12"/>
      <c r="J733" s="12"/>
      <c r="K733" s="12"/>
      <c r="L733" s="12"/>
    </row>
    <row r="734" customFormat="false" ht="15.75" hidden="false" customHeight="true" outlineLevel="0" collapsed="false">
      <c r="A734" s="12"/>
      <c r="B734" s="12"/>
      <c r="C734" s="12"/>
      <c r="D734" s="12"/>
      <c r="E734" s="12"/>
      <c r="F734" s="12"/>
      <c r="G734" s="12"/>
      <c r="H734" s="12"/>
      <c r="I734" s="12"/>
      <c r="J734" s="12"/>
      <c r="K734" s="12"/>
      <c r="L734" s="12"/>
    </row>
    <row r="735" customFormat="false" ht="15.75" hidden="false" customHeight="true" outlineLevel="0" collapsed="false">
      <c r="A735" s="12"/>
      <c r="B735" s="12"/>
      <c r="C735" s="12"/>
      <c r="D735" s="12"/>
      <c r="E735" s="12"/>
      <c r="F735" s="12"/>
      <c r="G735" s="12"/>
      <c r="H735" s="12"/>
      <c r="I735" s="12"/>
      <c r="J735" s="12"/>
      <c r="K735" s="12"/>
      <c r="L735" s="12"/>
    </row>
    <row r="736" customFormat="false" ht="15.75" hidden="false" customHeight="true" outlineLevel="0" collapsed="false">
      <c r="A736" s="12"/>
      <c r="B736" s="12"/>
      <c r="C736" s="12"/>
      <c r="D736" s="12"/>
      <c r="E736" s="12"/>
      <c r="F736" s="12"/>
      <c r="G736" s="12"/>
      <c r="H736" s="12"/>
      <c r="I736" s="12"/>
      <c r="J736" s="12"/>
      <c r="K736" s="12"/>
      <c r="L736" s="12"/>
    </row>
    <row r="737" customFormat="false" ht="15.75" hidden="false" customHeight="true" outlineLevel="0" collapsed="false">
      <c r="A737" s="12"/>
      <c r="B737" s="12"/>
      <c r="C737" s="12"/>
      <c r="D737" s="12"/>
      <c r="E737" s="12"/>
      <c r="F737" s="12"/>
      <c r="G737" s="12"/>
      <c r="H737" s="12"/>
      <c r="I737" s="12"/>
      <c r="J737" s="12"/>
      <c r="K737" s="12"/>
      <c r="L737" s="12"/>
    </row>
    <row r="738" customFormat="false" ht="15.75" hidden="false" customHeight="true" outlineLevel="0" collapsed="false">
      <c r="A738" s="12"/>
      <c r="B738" s="12"/>
      <c r="C738" s="12"/>
      <c r="D738" s="12"/>
      <c r="E738" s="12"/>
      <c r="F738" s="12"/>
      <c r="G738" s="12"/>
      <c r="H738" s="12"/>
      <c r="I738" s="12"/>
      <c r="J738" s="12"/>
      <c r="K738" s="12"/>
      <c r="L738" s="12"/>
    </row>
    <row r="739" customFormat="false" ht="15.75" hidden="false" customHeight="true" outlineLevel="0" collapsed="false">
      <c r="A739" s="12"/>
      <c r="B739" s="12"/>
      <c r="C739" s="12"/>
      <c r="D739" s="12"/>
      <c r="E739" s="12"/>
      <c r="F739" s="12"/>
      <c r="G739" s="12"/>
      <c r="H739" s="12"/>
      <c r="I739" s="12"/>
      <c r="J739" s="12"/>
      <c r="K739" s="12"/>
      <c r="L739" s="12"/>
    </row>
    <row r="740" customFormat="false" ht="15.75" hidden="false" customHeight="true" outlineLevel="0" collapsed="false">
      <c r="A740" s="12"/>
      <c r="B740" s="12"/>
      <c r="C740" s="12"/>
      <c r="D740" s="12"/>
      <c r="E740" s="12"/>
      <c r="F740" s="12"/>
      <c r="G740" s="12"/>
      <c r="H740" s="12"/>
      <c r="I740" s="12"/>
      <c r="J740" s="12"/>
      <c r="K740" s="12"/>
      <c r="L740" s="12"/>
    </row>
    <row r="741" customFormat="false" ht="15.75" hidden="false" customHeight="true" outlineLevel="0" collapsed="false">
      <c r="A741" s="12"/>
      <c r="B741" s="12"/>
      <c r="C741" s="12"/>
      <c r="D741" s="12"/>
      <c r="E741" s="12"/>
      <c r="F741" s="12"/>
      <c r="G741" s="12"/>
      <c r="H741" s="12"/>
      <c r="I741" s="12"/>
      <c r="J741" s="12"/>
      <c r="K741" s="12"/>
      <c r="L741" s="12"/>
    </row>
    <row r="742" customFormat="false" ht="15.75" hidden="false" customHeight="true" outlineLevel="0" collapsed="false">
      <c r="A742" s="12"/>
      <c r="B742" s="12"/>
      <c r="C742" s="12"/>
      <c r="D742" s="12"/>
      <c r="E742" s="12"/>
      <c r="F742" s="12"/>
      <c r="G742" s="12"/>
      <c r="H742" s="12"/>
      <c r="I742" s="12"/>
      <c r="J742" s="12"/>
      <c r="K742" s="12"/>
      <c r="L742" s="12"/>
    </row>
    <row r="743" customFormat="false" ht="15.75" hidden="false" customHeight="true" outlineLevel="0" collapsed="false">
      <c r="A743" s="12"/>
      <c r="B743" s="12"/>
      <c r="C743" s="12"/>
      <c r="D743" s="12"/>
      <c r="E743" s="12"/>
      <c r="F743" s="12"/>
      <c r="G743" s="12"/>
      <c r="H743" s="12"/>
      <c r="I743" s="12"/>
      <c r="J743" s="12"/>
      <c r="K743" s="12"/>
      <c r="L743" s="12"/>
    </row>
    <row r="744" customFormat="false" ht="15.75" hidden="false" customHeight="true" outlineLevel="0" collapsed="false">
      <c r="A744" s="12"/>
      <c r="B744" s="12"/>
      <c r="C744" s="12"/>
      <c r="D744" s="12"/>
      <c r="E744" s="12"/>
      <c r="F744" s="12"/>
      <c r="G744" s="12"/>
      <c r="H744" s="12"/>
      <c r="I744" s="12"/>
      <c r="J744" s="12"/>
      <c r="K744" s="12"/>
      <c r="L744" s="12"/>
    </row>
    <row r="745" customFormat="false" ht="15.75" hidden="false" customHeight="true" outlineLevel="0" collapsed="false">
      <c r="A745" s="12"/>
      <c r="B745" s="12"/>
      <c r="C745" s="12"/>
      <c r="D745" s="12"/>
      <c r="E745" s="12"/>
      <c r="F745" s="12"/>
      <c r="G745" s="12"/>
      <c r="H745" s="12"/>
      <c r="I745" s="12"/>
      <c r="J745" s="12"/>
      <c r="K745" s="12"/>
      <c r="L745" s="12"/>
    </row>
    <row r="746" customFormat="false" ht="15.75" hidden="false" customHeight="true" outlineLevel="0" collapsed="false">
      <c r="A746" s="12"/>
      <c r="B746" s="12"/>
      <c r="C746" s="12"/>
      <c r="D746" s="12"/>
      <c r="E746" s="12"/>
      <c r="F746" s="12"/>
      <c r="G746" s="12"/>
      <c r="H746" s="12"/>
      <c r="I746" s="12"/>
      <c r="J746" s="12"/>
      <c r="K746" s="12"/>
      <c r="L746" s="12"/>
    </row>
    <row r="747" customFormat="false" ht="15.75" hidden="false" customHeight="true" outlineLevel="0" collapsed="false">
      <c r="A747" s="12"/>
      <c r="B747" s="12"/>
      <c r="C747" s="12"/>
      <c r="D747" s="12"/>
      <c r="E747" s="12"/>
      <c r="F747" s="12"/>
      <c r="G747" s="12"/>
      <c r="H747" s="12"/>
      <c r="I747" s="12"/>
      <c r="J747" s="12"/>
      <c r="K747" s="12"/>
      <c r="L747" s="12"/>
    </row>
    <row r="748" customFormat="false" ht="15.75" hidden="false" customHeight="true" outlineLevel="0" collapsed="false">
      <c r="A748" s="12"/>
      <c r="B748" s="12"/>
      <c r="C748" s="12"/>
      <c r="D748" s="12"/>
      <c r="E748" s="12"/>
      <c r="F748" s="12"/>
      <c r="G748" s="12"/>
      <c r="H748" s="12"/>
      <c r="I748" s="12"/>
      <c r="J748" s="12"/>
      <c r="K748" s="12"/>
      <c r="L748" s="12"/>
    </row>
    <row r="749" customFormat="false" ht="15.75" hidden="false" customHeight="true" outlineLevel="0" collapsed="false">
      <c r="A749" s="12"/>
      <c r="B749" s="12"/>
      <c r="C749" s="12"/>
      <c r="D749" s="12"/>
      <c r="E749" s="12"/>
      <c r="F749" s="12"/>
      <c r="G749" s="12"/>
      <c r="H749" s="12"/>
      <c r="I749" s="12"/>
      <c r="J749" s="12"/>
      <c r="K749" s="12"/>
      <c r="L749" s="12"/>
    </row>
    <row r="750" customFormat="false" ht="15.75" hidden="false" customHeight="true" outlineLevel="0" collapsed="false">
      <c r="A750" s="12"/>
      <c r="B750" s="12"/>
      <c r="C750" s="12"/>
      <c r="D750" s="12"/>
      <c r="E750" s="12"/>
      <c r="F750" s="12"/>
      <c r="G750" s="12"/>
      <c r="H750" s="12"/>
      <c r="I750" s="12"/>
      <c r="J750" s="12"/>
      <c r="K750" s="12"/>
      <c r="L750" s="12"/>
    </row>
    <row r="751" customFormat="false" ht="15.75" hidden="false" customHeight="true" outlineLevel="0" collapsed="false">
      <c r="A751" s="12"/>
      <c r="B751" s="12"/>
      <c r="C751" s="12"/>
      <c r="D751" s="12"/>
      <c r="E751" s="12"/>
      <c r="F751" s="12"/>
      <c r="G751" s="12"/>
      <c r="H751" s="12"/>
      <c r="I751" s="12"/>
      <c r="J751" s="12"/>
      <c r="K751" s="12"/>
      <c r="L751" s="12"/>
    </row>
    <row r="752" customFormat="false" ht="15.75" hidden="false" customHeight="true" outlineLevel="0" collapsed="false">
      <c r="A752" s="12"/>
      <c r="B752" s="12"/>
      <c r="C752" s="12"/>
      <c r="D752" s="12"/>
      <c r="E752" s="12"/>
      <c r="F752" s="12"/>
      <c r="G752" s="12"/>
      <c r="H752" s="12"/>
      <c r="I752" s="12"/>
      <c r="J752" s="12"/>
      <c r="K752" s="12"/>
      <c r="L752" s="12"/>
    </row>
    <row r="753" customFormat="false" ht="15.75" hidden="false" customHeight="true" outlineLevel="0" collapsed="false">
      <c r="A753" s="12"/>
      <c r="B753" s="12"/>
      <c r="C753" s="12"/>
      <c r="D753" s="12"/>
      <c r="E753" s="12"/>
      <c r="F753" s="12"/>
      <c r="G753" s="12"/>
      <c r="H753" s="12"/>
      <c r="I753" s="12"/>
      <c r="J753" s="12"/>
      <c r="K753" s="12"/>
      <c r="L753" s="12"/>
    </row>
    <row r="754" customFormat="false" ht="15.75" hidden="false" customHeight="true" outlineLevel="0" collapsed="false">
      <c r="A754" s="12"/>
      <c r="B754" s="12"/>
      <c r="C754" s="12"/>
      <c r="D754" s="12"/>
      <c r="E754" s="12"/>
      <c r="F754" s="12"/>
      <c r="G754" s="12"/>
      <c r="H754" s="12"/>
      <c r="I754" s="12"/>
      <c r="J754" s="12"/>
      <c r="K754" s="12"/>
      <c r="L754" s="12"/>
    </row>
    <row r="755" customFormat="false" ht="15.75" hidden="false" customHeight="true" outlineLevel="0" collapsed="false">
      <c r="A755" s="12"/>
      <c r="B755" s="12"/>
      <c r="C755" s="12"/>
      <c r="D755" s="12"/>
      <c r="E755" s="12"/>
      <c r="F755" s="12"/>
      <c r="G755" s="12"/>
      <c r="H755" s="12"/>
      <c r="I755" s="12"/>
      <c r="J755" s="12"/>
      <c r="K755" s="12"/>
      <c r="L755" s="12"/>
    </row>
    <row r="756" customFormat="false" ht="15.75" hidden="false" customHeight="true" outlineLevel="0" collapsed="false">
      <c r="A756" s="12"/>
      <c r="B756" s="12"/>
      <c r="C756" s="12"/>
      <c r="D756" s="12"/>
      <c r="E756" s="12"/>
      <c r="F756" s="12"/>
      <c r="G756" s="12"/>
      <c r="H756" s="12"/>
      <c r="I756" s="12"/>
      <c r="J756" s="12"/>
      <c r="K756" s="12"/>
      <c r="L756" s="12"/>
    </row>
    <row r="757" customFormat="false" ht="15.75" hidden="false" customHeight="true" outlineLevel="0" collapsed="false">
      <c r="A757" s="12"/>
      <c r="B757" s="12"/>
      <c r="C757" s="12"/>
      <c r="D757" s="12"/>
      <c r="E757" s="12"/>
      <c r="F757" s="12"/>
      <c r="G757" s="12"/>
      <c r="H757" s="12"/>
      <c r="I757" s="12"/>
      <c r="J757" s="12"/>
      <c r="K757" s="12"/>
      <c r="L757" s="12"/>
    </row>
    <row r="758" customFormat="false" ht="15.75" hidden="false" customHeight="true" outlineLevel="0" collapsed="false">
      <c r="A758" s="12"/>
      <c r="B758" s="12"/>
      <c r="C758" s="12"/>
      <c r="D758" s="12"/>
      <c r="E758" s="12"/>
      <c r="F758" s="12"/>
      <c r="G758" s="12"/>
      <c r="H758" s="12"/>
      <c r="I758" s="12"/>
      <c r="J758" s="12"/>
      <c r="K758" s="12"/>
      <c r="L758" s="12"/>
    </row>
    <row r="759" customFormat="false" ht="15.75" hidden="false" customHeight="true" outlineLevel="0" collapsed="false">
      <c r="A759" s="12"/>
      <c r="B759" s="12"/>
      <c r="C759" s="12"/>
      <c r="D759" s="12"/>
      <c r="E759" s="12"/>
      <c r="F759" s="12"/>
      <c r="G759" s="12"/>
      <c r="H759" s="12"/>
      <c r="I759" s="12"/>
      <c r="J759" s="12"/>
      <c r="K759" s="12"/>
      <c r="L759" s="12"/>
    </row>
    <row r="760" customFormat="false" ht="15.75" hidden="false" customHeight="true" outlineLevel="0" collapsed="false">
      <c r="A760" s="12"/>
      <c r="B760" s="12"/>
      <c r="C760" s="12"/>
      <c r="D760" s="12"/>
      <c r="E760" s="12"/>
      <c r="F760" s="12"/>
      <c r="G760" s="12"/>
      <c r="H760" s="12"/>
      <c r="I760" s="12"/>
      <c r="J760" s="12"/>
      <c r="K760" s="12"/>
      <c r="L760" s="12"/>
    </row>
    <row r="761" customFormat="false" ht="15.75" hidden="false" customHeight="true" outlineLevel="0" collapsed="false">
      <c r="A761" s="12"/>
      <c r="B761" s="12"/>
      <c r="C761" s="12"/>
      <c r="D761" s="12"/>
      <c r="E761" s="12"/>
      <c r="F761" s="12"/>
      <c r="G761" s="12"/>
      <c r="H761" s="12"/>
      <c r="I761" s="12"/>
      <c r="J761" s="12"/>
      <c r="K761" s="12"/>
      <c r="L761" s="12"/>
    </row>
    <row r="762" customFormat="false" ht="15.75" hidden="false" customHeight="true" outlineLevel="0" collapsed="false">
      <c r="A762" s="12"/>
      <c r="B762" s="12"/>
      <c r="C762" s="12"/>
      <c r="D762" s="12"/>
      <c r="E762" s="12"/>
      <c r="F762" s="12"/>
      <c r="G762" s="12"/>
      <c r="H762" s="12"/>
      <c r="I762" s="12"/>
      <c r="J762" s="12"/>
      <c r="K762" s="12"/>
      <c r="L762" s="12"/>
    </row>
    <row r="763" customFormat="false" ht="15.75" hidden="false" customHeight="true" outlineLevel="0" collapsed="false">
      <c r="A763" s="12"/>
      <c r="B763" s="12"/>
      <c r="C763" s="12"/>
      <c r="D763" s="12"/>
      <c r="E763" s="12"/>
      <c r="F763" s="12"/>
      <c r="G763" s="12"/>
      <c r="H763" s="12"/>
      <c r="I763" s="12"/>
      <c r="J763" s="12"/>
      <c r="K763" s="12"/>
      <c r="L763" s="12"/>
    </row>
    <row r="764" customFormat="false" ht="15.75" hidden="false" customHeight="true" outlineLevel="0" collapsed="false">
      <c r="A764" s="12"/>
      <c r="B764" s="12"/>
      <c r="C764" s="12"/>
      <c r="D764" s="12"/>
      <c r="E764" s="12"/>
      <c r="F764" s="12"/>
      <c r="G764" s="12"/>
      <c r="H764" s="12"/>
      <c r="I764" s="12"/>
      <c r="J764" s="12"/>
      <c r="K764" s="12"/>
      <c r="L764" s="12"/>
    </row>
    <row r="765" customFormat="false" ht="15.75" hidden="false" customHeight="true" outlineLevel="0" collapsed="false">
      <c r="A765" s="12"/>
      <c r="B765" s="12"/>
      <c r="C765" s="12"/>
      <c r="D765" s="12"/>
      <c r="E765" s="12"/>
      <c r="F765" s="12"/>
      <c r="G765" s="12"/>
      <c r="H765" s="12"/>
      <c r="I765" s="12"/>
      <c r="J765" s="12"/>
      <c r="K765" s="12"/>
      <c r="L765" s="12"/>
    </row>
    <row r="766" customFormat="false" ht="15.75" hidden="false" customHeight="true" outlineLevel="0" collapsed="false">
      <c r="A766" s="12"/>
      <c r="B766" s="12"/>
      <c r="C766" s="12"/>
      <c r="D766" s="12"/>
      <c r="E766" s="12"/>
      <c r="F766" s="12"/>
      <c r="G766" s="12"/>
      <c r="H766" s="12"/>
      <c r="I766" s="12"/>
      <c r="J766" s="12"/>
      <c r="K766" s="12"/>
      <c r="L766" s="12"/>
    </row>
    <row r="767" customFormat="false" ht="15.75" hidden="false" customHeight="true" outlineLevel="0" collapsed="false">
      <c r="A767" s="12"/>
      <c r="B767" s="12"/>
      <c r="C767" s="12"/>
      <c r="D767" s="12"/>
      <c r="E767" s="12"/>
      <c r="F767" s="12"/>
      <c r="G767" s="12"/>
      <c r="H767" s="12"/>
      <c r="I767" s="12"/>
      <c r="J767" s="12"/>
      <c r="K767" s="12"/>
      <c r="L767" s="12"/>
    </row>
    <row r="768" customFormat="false" ht="15.75" hidden="false" customHeight="true" outlineLevel="0" collapsed="false">
      <c r="A768" s="12"/>
      <c r="B768" s="12"/>
      <c r="C768" s="12"/>
      <c r="D768" s="12"/>
      <c r="E768" s="12"/>
      <c r="F768" s="12"/>
      <c r="G768" s="12"/>
      <c r="H768" s="12"/>
      <c r="I768" s="12"/>
      <c r="J768" s="12"/>
      <c r="K768" s="12"/>
      <c r="L768" s="12"/>
    </row>
    <row r="769" customFormat="false" ht="15.75" hidden="false" customHeight="true" outlineLevel="0" collapsed="false">
      <c r="A769" s="12"/>
      <c r="B769" s="12"/>
      <c r="C769" s="12"/>
      <c r="D769" s="12"/>
      <c r="E769" s="12"/>
      <c r="F769" s="12"/>
      <c r="G769" s="12"/>
      <c r="H769" s="12"/>
      <c r="I769" s="12"/>
      <c r="J769" s="12"/>
      <c r="K769" s="12"/>
      <c r="L769" s="12"/>
    </row>
    <row r="770" customFormat="false" ht="15.75" hidden="false" customHeight="true" outlineLevel="0" collapsed="false">
      <c r="A770" s="12"/>
      <c r="B770" s="12"/>
      <c r="C770" s="12"/>
      <c r="D770" s="12"/>
      <c r="E770" s="12"/>
      <c r="F770" s="12"/>
      <c r="G770" s="12"/>
      <c r="H770" s="12"/>
      <c r="I770" s="12"/>
      <c r="J770" s="12"/>
      <c r="K770" s="12"/>
      <c r="L770" s="12"/>
    </row>
    <row r="771" customFormat="false" ht="15.75" hidden="false" customHeight="true" outlineLevel="0" collapsed="false">
      <c r="A771" s="12"/>
      <c r="B771" s="12"/>
      <c r="C771" s="12"/>
      <c r="D771" s="12"/>
      <c r="E771" s="12"/>
      <c r="F771" s="12"/>
      <c r="G771" s="12"/>
      <c r="H771" s="12"/>
      <c r="I771" s="12"/>
      <c r="J771" s="12"/>
      <c r="K771" s="12"/>
      <c r="L771" s="12"/>
    </row>
    <row r="772" customFormat="false" ht="15.75" hidden="false" customHeight="true" outlineLevel="0" collapsed="false">
      <c r="A772" s="12"/>
      <c r="B772" s="12"/>
      <c r="C772" s="12"/>
      <c r="D772" s="12"/>
      <c r="E772" s="12"/>
      <c r="F772" s="12"/>
      <c r="G772" s="12"/>
      <c r="H772" s="12"/>
      <c r="I772" s="12"/>
      <c r="J772" s="12"/>
      <c r="K772" s="12"/>
      <c r="L772" s="12"/>
    </row>
    <row r="773" customFormat="false" ht="15.75" hidden="false" customHeight="true" outlineLevel="0" collapsed="false">
      <c r="A773" s="12"/>
      <c r="B773" s="12"/>
      <c r="C773" s="12"/>
      <c r="D773" s="12"/>
      <c r="E773" s="12"/>
      <c r="F773" s="12"/>
      <c r="G773" s="12"/>
      <c r="H773" s="12"/>
      <c r="I773" s="12"/>
      <c r="J773" s="12"/>
      <c r="K773" s="12"/>
      <c r="L773" s="12"/>
    </row>
    <row r="774" customFormat="false" ht="15.75" hidden="false" customHeight="true" outlineLevel="0" collapsed="false">
      <c r="A774" s="12"/>
      <c r="B774" s="12"/>
      <c r="C774" s="12"/>
      <c r="D774" s="12"/>
      <c r="E774" s="12"/>
      <c r="F774" s="12"/>
      <c r="G774" s="12"/>
      <c r="H774" s="12"/>
      <c r="I774" s="12"/>
      <c r="J774" s="12"/>
      <c r="K774" s="12"/>
      <c r="L774" s="12"/>
    </row>
    <row r="775" customFormat="false" ht="15.75" hidden="false" customHeight="true" outlineLevel="0" collapsed="false">
      <c r="A775" s="12"/>
      <c r="B775" s="12"/>
      <c r="C775" s="12"/>
      <c r="D775" s="12"/>
      <c r="E775" s="12"/>
      <c r="F775" s="12"/>
      <c r="G775" s="12"/>
      <c r="H775" s="12"/>
      <c r="I775" s="12"/>
      <c r="J775" s="12"/>
      <c r="K775" s="12"/>
      <c r="L775" s="12"/>
    </row>
    <row r="776" customFormat="false" ht="15.75" hidden="false" customHeight="true" outlineLevel="0" collapsed="false">
      <c r="A776" s="12"/>
      <c r="B776" s="12"/>
      <c r="C776" s="12"/>
      <c r="D776" s="12"/>
      <c r="E776" s="12"/>
      <c r="F776" s="12"/>
      <c r="G776" s="12"/>
      <c r="H776" s="12"/>
      <c r="I776" s="12"/>
      <c r="J776" s="12"/>
      <c r="K776" s="12"/>
      <c r="L776" s="12"/>
    </row>
    <row r="777" customFormat="false" ht="15.75" hidden="false" customHeight="true" outlineLevel="0" collapsed="false">
      <c r="A777" s="12"/>
      <c r="B777" s="12"/>
      <c r="C777" s="12"/>
      <c r="D777" s="12"/>
      <c r="E777" s="12"/>
      <c r="F777" s="12"/>
      <c r="G777" s="12"/>
      <c r="H777" s="12"/>
      <c r="I777" s="12"/>
      <c r="J777" s="12"/>
      <c r="K777" s="12"/>
      <c r="L777" s="12"/>
    </row>
    <row r="778" customFormat="false" ht="15.75" hidden="false" customHeight="true" outlineLevel="0" collapsed="false">
      <c r="A778" s="12"/>
      <c r="B778" s="12"/>
      <c r="C778" s="12"/>
      <c r="D778" s="12"/>
      <c r="E778" s="12"/>
      <c r="F778" s="12"/>
      <c r="G778" s="12"/>
      <c r="H778" s="12"/>
      <c r="I778" s="12"/>
      <c r="J778" s="12"/>
      <c r="K778" s="12"/>
      <c r="L778" s="12"/>
    </row>
    <row r="779" customFormat="false" ht="15.75" hidden="false" customHeight="true" outlineLevel="0" collapsed="false">
      <c r="A779" s="12"/>
      <c r="B779" s="12"/>
      <c r="C779" s="12"/>
      <c r="D779" s="12"/>
      <c r="E779" s="12"/>
      <c r="F779" s="12"/>
      <c r="G779" s="12"/>
      <c r="H779" s="12"/>
      <c r="I779" s="12"/>
      <c r="J779" s="12"/>
      <c r="K779" s="12"/>
      <c r="L779" s="12"/>
    </row>
    <row r="780" customFormat="false" ht="15.75" hidden="false" customHeight="true" outlineLevel="0" collapsed="false">
      <c r="A780" s="12"/>
      <c r="B780" s="12"/>
      <c r="C780" s="12"/>
      <c r="D780" s="12"/>
      <c r="E780" s="12"/>
      <c r="F780" s="12"/>
      <c r="G780" s="12"/>
      <c r="H780" s="12"/>
      <c r="I780" s="12"/>
      <c r="J780" s="12"/>
      <c r="K780" s="12"/>
      <c r="L780" s="12"/>
    </row>
    <row r="781" customFormat="false" ht="15.75" hidden="false" customHeight="true" outlineLevel="0" collapsed="false">
      <c r="A781" s="12"/>
      <c r="B781" s="12"/>
      <c r="C781" s="12"/>
      <c r="D781" s="12"/>
      <c r="E781" s="12"/>
      <c r="F781" s="12"/>
      <c r="G781" s="12"/>
      <c r="H781" s="12"/>
      <c r="I781" s="12"/>
      <c r="J781" s="12"/>
      <c r="K781" s="12"/>
      <c r="L781" s="12"/>
    </row>
    <row r="782" customFormat="false" ht="15.75" hidden="false" customHeight="true" outlineLevel="0" collapsed="false">
      <c r="A782" s="12"/>
      <c r="B782" s="12"/>
      <c r="C782" s="12"/>
      <c r="D782" s="12"/>
      <c r="E782" s="12"/>
      <c r="F782" s="12"/>
      <c r="G782" s="12"/>
      <c r="H782" s="12"/>
      <c r="I782" s="12"/>
      <c r="J782" s="12"/>
      <c r="K782" s="12"/>
      <c r="L782" s="12"/>
    </row>
    <row r="783" customFormat="false" ht="15.75" hidden="false" customHeight="true" outlineLevel="0" collapsed="false">
      <c r="A783" s="12"/>
      <c r="B783" s="12"/>
      <c r="C783" s="12"/>
      <c r="D783" s="12"/>
      <c r="E783" s="12"/>
      <c r="F783" s="12"/>
      <c r="G783" s="12"/>
      <c r="H783" s="12"/>
      <c r="I783" s="12"/>
      <c r="J783" s="12"/>
      <c r="K783" s="12"/>
      <c r="L783" s="12"/>
    </row>
    <row r="784" customFormat="false" ht="15.75" hidden="false" customHeight="true" outlineLevel="0" collapsed="false">
      <c r="A784" s="12"/>
      <c r="B784" s="12"/>
      <c r="C784" s="12"/>
      <c r="D784" s="12"/>
      <c r="E784" s="12"/>
      <c r="F784" s="12"/>
      <c r="G784" s="12"/>
      <c r="H784" s="12"/>
      <c r="I784" s="12"/>
      <c r="J784" s="12"/>
      <c r="K784" s="12"/>
      <c r="L784" s="12"/>
    </row>
    <row r="785" customFormat="false" ht="15.75" hidden="false" customHeight="true" outlineLevel="0" collapsed="false">
      <c r="A785" s="12"/>
      <c r="B785" s="12"/>
      <c r="C785" s="12"/>
      <c r="D785" s="12"/>
      <c r="E785" s="12"/>
      <c r="F785" s="12"/>
      <c r="G785" s="12"/>
      <c r="H785" s="12"/>
      <c r="I785" s="12"/>
      <c r="J785" s="12"/>
      <c r="K785" s="12"/>
      <c r="L785" s="12"/>
    </row>
    <row r="786" customFormat="false" ht="15.75" hidden="false" customHeight="true" outlineLevel="0" collapsed="false">
      <c r="A786" s="12"/>
      <c r="B786" s="12"/>
      <c r="C786" s="12"/>
      <c r="D786" s="12"/>
      <c r="E786" s="12"/>
      <c r="F786" s="12"/>
      <c r="G786" s="12"/>
      <c r="H786" s="12"/>
      <c r="I786" s="12"/>
      <c r="J786" s="12"/>
      <c r="K786" s="12"/>
      <c r="L786" s="12"/>
    </row>
    <row r="787" customFormat="false" ht="15.75" hidden="false" customHeight="true" outlineLevel="0" collapsed="false">
      <c r="A787" s="12"/>
      <c r="B787" s="12"/>
      <c r="C787" s="12"/>
      <c r="D787" s="12"/>
      <c r="E787" s="12"/>
      <c r="F787" s="12"/>
      <c r="G787" s="12"/>
      <c r="H787" s="12"/>
      <c r="I787" s="12"/>
      <c r="J787" s="12"/>
      <c r="K787" s="12"/>
      <c r="L787" s="12"/>
    </row>
    <row r="788" customFormat="false" ht="15.75" hidden="false" customHeight="true" outlineLevel="0" collapsed="false">
      <c r="A788" s="12"/>
      <c r="B788" s="12"/>
      <c r="C788" s="12"/>
      <c r="D788" s="12"/>
      <c r="E788" s="12"/>
      <c r="F788" s="12"/>
      <c r="G788" s="12"/>
      <c r="H788" s="12"/>
      <c r="I788" s="12"/>
      <c r="J788" s="12"/>
      <c r="K788" s="12"/>
      <c r="L788" s="12"/>
    </row>
    <row r="789" customFormat="false" ht="15.75" hidden="false" customHeight="true" outlineLevel="0" collapsed="false">
      <c r="A789" s="12"/>
      <c r="B789" s="12"/>
      <c r="C789" s="12"/>
      <c r="D789" s="12"/>
      <c r="E789" s="12"/>
      <c r="F789" s="12"/>
      <c r="G789" s="12"/>
      <c r="H789" s="12"/>
      <c r="I789" s="12"/>
      <c r="J789" s="12"/>
      <c r="K789" s="12"/>
      <c r="L789" s="12"/>
    </row>
    <row r="790" customFormat="false" ht="15.75" hidden="false" customHeight="true" outlineLevel="0" collapsed="false">
      <c r="A790" s="12"/>
      <c r="B790" s="12"/>
      <c r="C790" s="12"/>
      <c r="D790" s="12"/>
      <c r="E790" s="12"/>
      <c r="F790" s="12"/>
      <c r="G790" s="12"/>
      <c r="H790" s="12"/>
      <c r="I790" s="12"/>
      <c r="J790" s="12"/>
      <c r="K790" s="12"/>
      <c r="L790" s="12"/>
    </row>
    <row r="791" customFormat="false" ht="15.75" hidden="false" customHeight="true" outlineLevel="0" collapsed="false">
      <c r="A791" s="12"/>
      <c r="B791" s="12"/>
      <c r="C791" s="12"/>
      <c r="D791" s="12"/>
      <c r="E791" s="12"/>
      <c r="F791" s="12"/>
      <c r="G791" s="12"/>
      <c r="H791" s="12"/>
      <c r="I791" s="12"/>
      <c r="J791" s="12"/>
      <c r="K791" s="12"/>
      <c r="L791" s="12"/>
    </row>
    <row r="792" customFormat="false" ht="15.75" hidden="false" customHeight="true" outlineLevel="0" collapsed="false">
      <c r="A792" s="12"/>
      <c r="B792" s="12"/>
      <c r="C792" s="12"/>
      <c r="D792" s="12"/>
      <c r="E792" s="12"/>
      <c r="F792" s="12"/>
      <c r="G792" s="12"/>
      <c r="H792" s="12"/>
      <c r="I792" s="12"/>
      <c r="J792" s="12"/>
      <c r="K792" s="12"/>
      <c r="L792" s="12"/>
    </row>
    <row r="793" customFormat="false" ht="15.75" hidden="false" customHeight="true" outlineLevel="0" collapsed="false">
      <c r="A793" s="12"/>
      <c r="B793" s="12"/>
      <c r="C793" s="12"/>
      <c r="D793" s="12"/>
      <c r="E793" s="12"/>
      <c r="F793" s="12"/>
      <c r="G793" s="12"/>
      <c r="H793" s="12"/>
      <c r="I793" s="12"/>
      <c r="J793" s="12"/>
      <c r="K793" s="12"/>
      <c r="L793" s="12"/>
    </row>
    <row r="794" customFormat="false" ht="15.75" hidden="false" customHeight="true" outlineLevel="0" collapsed="false">
      <c r="A794" s="12"/>
      <c r="B794" s="12"/>
      <c r="C794" s="12"/>
      <c r="D794" s="12"/>
      <c r="E794" s="12"/>
      <c r="F794" s="12"/>
      <c r="G794" s="12"/>
      <c r="H794" s="12"/>
      <c r="I794" s="12"/>
      <c r="J794" s="12"/>
      <c r="K794" s="12"/>
      <c r="L794" s="12"/>
    </row>
    <row r="795" customFormat="false" ht="15.75" hidden="false" customHeight="true" outlineLevel="0" collapsed="false">
      <c r="A795" s="12"/>
      <c r="B795" s="12"/>
      <c r="C795" s="12"/>
      <c r="D795" s="12"/>
      <c r="E795" s="12"/>
      <c r="F795" s="12"/>
      <c r="G795" s="12"/>
      <c r="H795" s="12"/>
      <c r="I795" s="12"/>
      <c r="J795" s="12"/>
      <c r="K795" s="12"/>
      <c r="L795" s="12"/>
    </row>
    <row r="796" customFormat="false" ht="15.75" hidden="false" customHeight="true" outlineLevel="0" collapsed="false">
      <c r="A796" s="12"/>
      <c r="B796" s="12"/>
      <c r="C796" s="12"/>
      <c r="D796" s="12"/>
      <c r="E796" s="12"/>
      <c r="F796" s="12"/>
      <c r="G796" s="12"/>
      <c r="H796" s="12"/>
      <c r="I796" s="12"/>
      <c r="J796" s="12"/>
      <c r="K796" s="12"/>
      <c r="L796" s="12"/>
    </row>
    <row r="797" customFormat="false" ht="15.75" hidden="false" customHeight="true" outlineLevel="0" collapsed="false">
      <c r="A797" s="12"/>
      <c r="B797" s="12"/>
      <c r="C797" s="12"/>
      <c r="D797" s="12"/>
      <c r="E797" s="12"/>
      <c r="F797" s="12"/>
      <c r="G797" s="12"/>
      <c r="H797" s="12"/>
      <c r="I797" s="12"/>
      <c r="J797" s="12"/>
      <c r="K797" s="12"/>
      <c r="L797" s="12"/>
    </row>
    <row r="798" customFormat="false" ht="15.75" hidden="false" customHeight="true" outlineLevel="0" collapsed="false">
      <c r="A798" s="12"/>
      <c r="B798" s="12"/>
      <c r="C798" s="12"/>
      <c r="D798" s="12"/>
      <c r="E798" s="12"/>
      <c r="F798" s="12"/>
      <c r="G798" s="12"/>
      <c r="H798" s="12"/>
      <c r="I798" s="12"/>
      <c r="J798" s="12"/>
      <c r="K798" s="12"/>
      <c r="L798" s="12"/>
    </row>
    <row r="799" customFormat="false" ht="15.75" hidden="false" customHeight="true" outlineLevel="0" collapsed="false">
      <c r="A799" s="12"/>
      <c r="B799" s="12"/>
      <c r="C799" s="12"/>
      <c r="D799" s="12"/>
      <c r="E799" s="12"/>
      <c r="F799" s="12"/>
      <c r="G799" s="12"/>
      <c r="H799" s="12"/>
      <c r="I799" s="12"/>
      <c r="J799" s="12"/>
      <c r="K799" s="12"/>
      <c r="L799" s="12"/>
    </row>
    <row r="800" customFormat="false" ht="15.75" hidden="false" customHeight="true" outlineLevel="0" collapsed="false">
      <c r="A800" s="12"/>
      <c r="B800" s="12"/>
      <c r="C800" s="12"/>
      <c r="D800" s="12"/>
      <c r="E800" s="12"/>
      <c r="F800" s="12"/>
      <c r="G800" s="12"/>
      <c r="H800" s="12"/>
      <c r="I800" s="12"/>
      <c r="J800" s="12"/>
      <c r="K800" s="12"/>
      <c r="L800" s="12"/>
    </row>
    <row r="801" customFormat="false" ht="15.75" hidden="false" customHeight="true" outlineLevel="0" collapsed="false">
      <c r="A801" s="12"/>
      <c r="B801" s="12"/>
      <c r="C801" s="12"/>
      <c r="D801" s="12"/>
      <c r="E801" s="12"/>
      <c r="F801" s="12"/>
      <c r="G801" s="12"/>
      <c r="H801" s="12"/>
      <c r="I801" s="12"/>
      <c r="J801" s="12"/>
      <c r="K801" s="12"/>
      <c r="L801" s="12"/>
    </row>
    <row r="802" customFormat="false" ht="15.75" hidden="false" customHeight="true" outlineLevel="0" collapsed="false">
      <c r="A802" s="12"/>
      <c r="B802" s="12"/>
      <c r="C802" s="12"/>
      <c r="D802" s="12"/>
      <c r="E802" s="12"/>
      <c r="F802" s="12"/>
      <c r="G802" s="12"/>
      <c r="H802" s="12"/>
      <c r="I802" s="12"/>
      <c r="J802" s="12"/>
      <c r="K802" s="12"/>
      <c r="L802" s="12"/>
    </row>
    <row r="803" customFormat="false" ht="15.75" hidden="false" customHeight="true" outlineLevel="0" collapsed="false">
      <c r="A803" s="12"/>
      <c r="B803" s="12"/>
      <c r="C803" s="12"/>
      <c r="D803" s="12"/>
      <c r="E803" s="12"/>
      <c r="F803" s="12"/>
      <c r="G803" s="12"/>
      <c r="H803" s="12"/>
      <c r="I803" s="12"/>
      <c r="J803" s="12"/>
      <c r="K803" s="12"/>
      <c r="L803" s="12"/>
    </row>
    <row r="804" customFormat="false" ht="15.75" hidden="false" customHeight="true" outlineLevel="0" collapsed="false">
      <c r="A804" s="12"/>
      <c r="B804" s="12"/>
      <c r="C804" s="12"/>
      <c r="D804" s="12"/>
      <c r="E804" s="12"/>
      <c r="F804" s="12"/>
      <c r="G804" s="12"/>
      <c r="H804" s="12"/>
      <c r="I804" s="12"/>
      <c r="J804" s="12"/>
      <c r="K804" s="12"/>
      <c r="L804" s="12"/>
    </row>
    <row r="805" customFormat="false" ht="15.75" hidden="false" customHeight="true" outlineLevel="0" collapsed="false">
      <c r="A805" s="12"/>
      <c r="B805" s="12"/>
      <c r="C805" s="12"/>
      <c r="D805" s="12"/>
      <c r="E805" s="12"/>
      <c r="F805" s="12"/>
      <c r="G805" s="12"/>
      <c r="H805" s="12"/>
      <c r="I805" s="12"/>
      <c r="J805" s="12"/>
      <c r="K805" s="12"/>
      <c r="L805" s="12"/>
    </row>
    <row r="806" customFormat="false" ht="15.75" hidden="false" customHeight="true" outlineLevel="0" collapsed="false">
      <c r="A806" s="12"/>
      <c r="B806" s="12"/>
      <c r="C806" s="12"/>
      <c r="D806" s="12"/>
      <c r="E806" s="12"/>
      <c r="F806" s="12"/>
      <c r="G806" s="12"/>
      <c r="H806" s="12"/>
      <c r="I806" s="12"/>
      <c r="J806" s="12"/>
      <c r="K806" s="12"/>
      <c r="L806" s="12"/>
    </row>
    <row r="807" customFormat="false" ht="15.75" hidden="false" customHeight="true" outlineLevel="0" collapsed="false">
      <c r="A807" s="12"/>
      <c r="B807" s="12"/>
      <c r="C807" s="12"/>
      <c r="D807" s="12"/>
      <c r="E807" s="12"/>
      <c r="F807" s="12"/>
      <c r="G807" s="12"/>
      <c r="H807" s="12"/>
      <c r="I807" s="12"/>
      <c r="J807" s="12"/>
      <c r="K807" s="12"/>
      <c r="L807" s="12"/>
    </row>
    <row r="808" customFormat="false" ht="15.75" hidden="false" customHeight="true" outlineLevel="0" collapsed="false">
      <c r="A808" s="12"/>
      <c r="B808" s="12"/>
      <c r="C808" s="12"/>
      <c r="D808" s="12"/>
      <c r="E808" s="12"/>
      <c r="F808" s="12"/>
      <c r="G808" s="12"/>
      <c r="H808" s="12"/>
      <c r="I808" s="12"/>
      <c r="J808" s="12"/>
      <c r="K808" s="12"/>
      <c r="L808" s="12"/>
    </row>
    <row r="809" customFormat="false" ht="15.75" hidden="false" customHeight="true" outlineLevel="0" collapsed="false">
      <c r="A809" s="12"/>
      <c r="B809" s="12"/>
      <c r="C809" s="12"/>
      <c r="D809" s="12"/>
      <c r="E809" s="12"/>
      <c r="F809" s="12"/>
      <c r="G809" s="12"/>
      <c r="H809" s="12"/>
      <c r="I809" s="12"/>
      <c r="J809" s="12"/>
      <c r="K809" s="12"/>
      <c r="L809" s="12"/>
    </row>
    <row r="810" customFormat="false" ht="15.75" hidden="false" customHeight="true" outlineLevel="0" collapsed="false">
      <c r="A810" s="12"/>
      <c r="B810" s="12"/>
      <c r="C810" s="12"/>
      <c r="D810" s="12"/>
      <c r="E810" s="12"/>
      <c r="F810" s="12"/>
      <c r="G810" s="12"/>
      <c r="H810" s="12"/>
      <c r="I810" s="12"/>
      <c r="J810" s="12"/>
      <c r="K810" s="12"/>
      <c r="L810" s="12"/>
    </row>
    <row r="811" customFormat="false" ht="15.75" hidden="false" customHeight="true" outlineLevel="0" collapsed="false">
      <c r="A811" s="12"/>
      <c r="B811" s="12"/>
      <c r="C811" s="12"/>
      <c r="D811" s="12"/>
      <c r="E811" s="12"/>
      <c r="F811" s="12"/>
      <c r="G811" s="12"/>
      <c r="H811" s="12"/>
      <c r="I811" s="12"/>
      <c r="J811" s="12"/>
      <c r="K811" s="12"/>
      <c r="L811" s="12"/>
    </row>
    <row r="812" customFormat="false" ht="15.75" hidden="false" customHeight="true" outlineLevel="0" collapsed="false">
      <c r="A812" s="12"/>
      <c r="B812" s="12"/>
      <c r="C812" s="12"/>
      <c r="D812" s="12"/>
      <c r="E812" s="12"/>
      <c r="F812" s="12"/>
      <c r="G812" s="12"/>
      <c r="H812" s="12"/>
      <c r="I812" s="12"/>
      <c r="J812" s="12"/>
      <c r="K812" s="12"/>
      <c r="L812" s="12"/>
    </row>
    <row r="813" customFormat="false" ht="15.75" hidden="false" customHeight="true" outlineLevel="0" collapsed="false">
      <c r="A813" s="12"/>
      <c r="B813" s="12"/>
      <c r="C813" s="12"/>
      <c r="D813" s="12"/>
      <c r="E813" s="12"/>
      <c r="F813" s="12"/>
      <c r="G813" s="12"/>
      <c r="H813" s="12"/>
      <c r="I813" s="12"/>
      <c r="J813" s="12"/>
      <c r="K813" s="12"/>
      <c r="L813" s="12"/>
    </row>
    <row r="814" customFormat="false" ht="15.75" hidden="false" customHeight="true" outlineLevel="0" collapsed="false">
      <c r="A814" s="12"/>
      <c r="B814" s="12"/>
      <c r="C814" s="12"/>
      <c r="D814" s="12"/>
      <c r="E814" s="12"/>
      <c r="F814" s="12"/>
      <c r="G814" s="12"/>
      <c r="H814" s="12"/>
      <c r="I814" s="12"/>
      <c r="J814" s="12"/>
      <c r="K814" s="12"/>
      <c r="L814" s="12"/>
    </row>
    <row r="815" customFormat="false" ht="15.75" hidden="false" customHeight="true" outlineLevel="0" collapsed="false">
      <c r="A815" s="12"/>
      <c r="B815" s="12"/>
      <c r="C815" s="12"/>
      <c r="D815" s="12"/>
      <c r="E815" s="12"/>
      <c r="F815" s="12"/>
      <c r="G815" s="12"/>
      <c r="H815" s="12"/>
      <c r="I815" s="12"/>
      <c r="J815" s="12"/>
      <c r="K815" s="12"/>
      <c r="L815" s="12"/>
    </row>
    <row r="816" customFormat="false" ht="15.75" hidden="false" customHeight="true" outlineLevel="0" collapsed="false">
      <c r="A816" s="12"/>
      <c r="B816" s="12"/>
      <c r="C816" s="12"/>
      <c r="D816" s="12"/>
      <c r="E816" s="12"/>
      <c r="F816" s="12"/>
      <c r="G816" s="12"/>
      <c r="H816" s="12"/>
      <c r="I816" s="12"/>
      <c r="J816" s="12"/>
      <c r="K816" s="12"/>
      <c r="L816" s="12"/>
    </row>
    <row r="817" customFormat="false" ht="15.75" hidden="false" customHeight="true" outlineLevel="0" collapsed="false">
      <c r="A817" s="12"/>
      <c r="B817" s="12"/>
      <c r="C817" s="12"/>
      <c r="D817" s="12"/>
      <c r="E817" s="12"/>
      <c r="F817" s="12"/>
      <c r="G817" s="12"/>
      <c r="H817" s="12"/>
      <c r="I817" s="12"/>
      <c r="J817" s="12"/>
      <c r="K817" s="12"/>
      <c r="L817" s="12"/>
    </row>
    <row r="818" customFormat="false" ht="15.75" hidden="false" customHeight="true" outlineLevel="0" collapsed="false">
      <c r="A818" s="12"/>
      <c r="B818" s="12"/>
      <c r="C818" s="12"/>
      <c r="D818" s="12"/>
      <c r="E818" s="12"/>
      <c r="F818" s="12"/>
      <c r="G818" s="12"/>
      <c r="H818" s="12"/>
      <c r="I818" s="12"/>
      <c r="J818" s="12"/>
      <c r="K818" s="12"/>
      <c r="L818" s="12"/>
    </row>
    <row r="819" customFormat="false" ht="15.75" hidden="false" customHeight="true" outlineLevel="0" collapsed="false">
      <c r="A819" s="12"/>
      <c r="B819" s="12"/>
      <c r="C819" s="12"/>
      <c r="D819" s="12"/>
      <c r="E819" s="12"/>
      <c r="F819" s="12"/>
      <c r="G819" s="12"/>
      <c r="H819" s="12"/>
      <c r="I819" s="12"/>
      <c r="J819" s="12"/>
      <c r="K819" s="12"/>
      <c r="L819" s="12"/>
    </row>
    <row r="820" customFormat="false" ht="15.75" hidden="false" customHeight="true" outlineLevel="0" collapsed="false">
      <c r="A820" s="12"/>
      <c r="B820" s="12"/>
      <c r="C820" s="12"/>
      <c r="D820" s="12"/>
      <c r="E820" s="12"/>
      <c r="F820" s="12"/>
      <c r="G820" s="12"/>
      <c r="H820" s="12"/>
      <c r="I820" s="12"/>
      <c r="J820" s="12"/>
      <c r="K820" s="12"/>
      <c r="L820" s="12"/>
    </row>
    <row r="821" customFormat="false" ht="15.75" hidden="false" customHeight="true" outlineLevel="0" collapsed="false">
      <c r="A821" s="12"/>
      <c r="B821" s="12"/>
      <c r="C821" s="12"/>
      <c r="D821" s="12"/>
      <c r="E821" s="12"/>
      <c r="F821" s="12"/>
      <c r="G821" s="12"/>
      <c r="H821" s="12"/>
      <c r="I821" s="12"/>
      <c r="J821" s="12"/>
      <c r="K821" s="12"/>
      <c r="L821" s="12"/>
    </row>
    <row r="822" customFormat="false" ht="15.75" hidden="false" customHeight="true" outlineLevel="0" collapsed="false">
      <c r="A822" s="12"/>
      <c r="B822" s="12"/>
      <c r="C822" s="12"/>
      <c r="D822" s="12"/>
      <c r="E822" s="12"/>
      <c r="F822" s="12"/>
      <c r="G822" s="12"/>
      <c r="H822" s="12"/>
      <c r="I822" s="12"/>
      <c r="J822" s="12"/>
      <c r="K822" s="12"/>
      <c r="L822" s="12"/>
    </row>
    <row r="823" customFormat="false" ht="15.75" hidden="false" customHeight="true" outlineLevel="0" collapsed="false">
      <c r="A823" s="12"/>
      <c r="B823" s="12"/>
      <c r="C823" s="12"/>
      <c r="D823" s="12"/>
      <c r="E823" s="12"/>
      <c r="F823" s="12"/>
      <c r="G823" s="12"/>
      <c r="H823" s="12"/>
      <c r="I823" s="12"/>
      <c r="J823" s="12"/>
      <c r="K823" s="12"/>
      <c r="L823" s="12"/>
    </row>
    <row r="824" customFormat="false" ht="15.75" hidden="false" customHeight="true" outlineLevel="0" collapsed="false">
      <c r="A824" s="12"/>
      <c r="B824" s="12"/>
      <c r="C824" s="12"/>
      <c r="D824" s="12"/>
      <c r="E824" s="12"/>
      <c r="F824" s="12"/>
      <c r="G824" s="12"/>
      <c r="H824" s="12"/>
      <c r="I824" s="12"/>
      <c r="J824" s="12"/>
      <c r="K824" s="12"/>
      <c r="L824" s="12"/>
    </row>
    <row r="825" customFormat="false" ht="15.75" hidden="false" customHeight="true" outlineLevel="0" collapsed="false">
      <c r="A825" s="12"/>
      <c r="B825" s="12"/>
      <c r="C825" s="12"/>
      <c r="D825" s="12"/>
      <c r="E825" s="12"/>
      <c r="F825" s="12"/>
      <c r="G825" s="12"/>
      <c r="H825" s="12"/>
      <c r="I825" s="12"/>
      <c r="J825" s="12"/>
      <c r="K825" s="12"/>
      <c r="L825" s="12"/>
    </row>
    <row r="826" customFormat="false" ht="15.75" hidden="false" customHeight="true" outlineLevel="0" collapsed="false">
      <c r="A826" s="12"/>
      <c r="B826" s="12"/>
      <c r="C826" s="12"/>
      <c r="D826" s="12"/>
      <c r="E826" s="12"/>
      <c r="F826" s="12"/>
      <c r="G826" s="12"/>
      <c r="H826" s="12"/>
      <c r="I826" s="12"/>
      <c r="J826" s="12"/>
      <c r="K826" s="12"/>
      <c r="L826" s="12"/>
    </row>
    <row r="827" customFormat="false" ht="15.75" hidden="false" customHeight="true" outlineLevel="0" collapsed="false">
      <c r="A827" s="12"/>
      <c r="B827" s="12"/>
      <c r="C827" s="12"/>
      <c r="D827" s="12"/>
      <c r="E827" s="12"/>
      <c r="F827" s="12"/>
      <c r="G827" s="12"/>
      <c r="H827" s="12"/>
      <c r="I827" s="12"/>
      <c r="J827" s="12"/>
      <c r="K827" s="12"/>
      <c r="L827" s="12"/>
    </row>
    <row r="828" customFormat="false" ht="15.75" hidden="false" customHeight="true" outlineLevel="0" collapsed="false">
      <c r="A828" s="12"/>
      <c r="B828" s="12"/>
      <c r="C828" s="12"/>
      <c r="D828" s="12"/>
      <c r="E828" s="12"/>
      <c r="F828" s="12"/>
      <c r="G828" s="12"/>
      <c r="H828" s="12"/>
      <c r="I828" s="12"/>
      <c r="J828" s="12"/>
      <c r="K828" s="12"/>
      <c r="L828" s="12"/>
    </row>
    <row r="829" customFormat="false" ht="15.75" hidden="false" customHeight="true" outlineLevel="0" collapsed="false">
      <c r="A829" s="12"/>
      <c r="B829" s="12"/>
      <c r="C829" s="12"/>
      <c r="D829" s="12"/>
      <c r="E829" s="12"/>
      <c r="F829" s="12"/>
      <c r="G829" s="12"/>
      <c r="H829" s="12"/>
      <c r="I829" s="12"/>
      <c r="J829" s="12"/>
      <c r="K829" s="12"/>
      <c r="L829" s="12"/>
    </row>
    <row r="830" customFormat="false" ht="15.75" hidden="false" customHeight="true" outlineLevel="0" collapsed="false">
      <c r="A830" s="12"/>
      <c r="B830" s="12"/>
      <c r="C830" s="12"/>
      <c r="D830" s="12"/>
      <c r="E830" s="12"/>
      <c r="F830" s="12"/>
      <c r="G830" s="12"/>
      <c r="H830" s="12"/>
      <c r="I830" s="12"/>
      <c r="J830" s="12"/>
      <c r="K830" s="12"/>
      <c r="L830" s="12"/>
    </row>
    <row r="831" customFormat="false" ht="15.75" hidden="false" customHeight="true" outlineLevel="0" collapsed="false">
      <c r="A831" s="12"/>
      <c r="B831" s="12"/>
      <c r="C831" s="12"/>
      <c r="D831" s="12"/>
      <c r="E831" s="12"/>
      <c r="F831" s="12"/>
      <c r="G831" s="12"/>
      <c r="H831" s="12"/>
      <c r="I831" s="12"/>
      <c r="J831" s="12"/>
      <c r="K831" s="12"/>
      <c r="L831" s="12"/>
    </row>
    <row r="832" customFormat="false" ht="15.75" hidden="false" customHeight="true" outlineLevel="0" collapsed="false">
      <c r="A832" s="12"/>
      <c r="B832" s="12"/>
      <c r="C832" s="12"/>
      <c r="D832" s="12"/>
      <c r="E832" s="12"/>
      <c r="F832" s="12"/>
      <c r="G832" s="12"/>
      <c r="H832" s="12"/>
      <c r="I832" s="12"/>
      <c r="J832" s="12"/>
      <c r="K832" s="12"/>
      <c r="L832" s="12"/>
    </row>
    <row r="833" customFormat="false" ht="15.75" hidden="false" customHeight="true" outlineLevel="0" collapsed="false">
      <c r="A833" s="12"/>
      <c r="B833" s="12"/>
      <c r="C833" s="12"/>
      <c r="D833" s="12"/>
      <c r="E833" s="12"/>
      <c r="F833" s="12"/>
      <c r="G833" s="12"/>
      <c r="H833" s="12"/>
      <c r="I833" s="12"/>
      <c r="J833" s="12"/>
      <c r="K833" s="12"/>
      <c r="L833" s="12"/>
    </row>
    <row r="834" customFormat="false" ht="15.75" hidden="false" customHeight="true" outlineLevel="0" collapsed="false">
      <c r="A834" s="12"/>
      <c r="B834" s="12"/>
      <c r="C834" s="12"/>
      <c r="D834" s="12"/>
      <c r="E834" s="12"/>
      <c r="F834" s="12"/>
      <c r="G834" s="12"/>
      <c r="H834" s="12"/>
      <c r="I834" s="12"/>
      <c r="J834" s="12"/>
      <c r="K834" s="12"/>
      <c r="L834" s="12"/>
    </row>
    <row r="835" customFormat="false" ht="15.75" hidden="false" customHeight="true" outlineLevel="0" collapsed="false">
      <c r="A835" s="12"/>
      <c r="B835" s="12"/>
      <c r="C835" s="12"/>
      <c r="D835" s="12"/>
      <c r="E835" s="12"/>
      <c r="F835" s="12"/>
      <c r="G835" s="12"/>
      <c r="H835" s="12"/>
      <c r="I835" s="12"/>
      <c r="J835" s="12"/>
      <c r="K835" s="12"/>
      <c r="L835" s="12"/>
    </row>
    <row r="836" customFormat="false" ht="15.75" hidden="false" customHeight="true" outlineLevel="0" collapsed="false">
      <c r="A836" s="12"/>
      <c r="B836" s="12"/>
      <c r="C836" s="12"/>
      <c r="D836" s="12"/>
      <c r="E836" s="12"/>
      <c r="F836" s="12"/>
      <c r="G836" s="12"/>
      <c r="H836" s="12"/>
      <c r="I836" s="12"/>
      <c r="J836" s="12"/>
      <c r="K836" s="12"/>
      <c r="L836" s="12"/>
    </row>
    <row r="837" customFormat="false" ht="15.75" hidden="false" customHeight="true" outlineLevel="0" collapsed="false">
      <c r="A837" s="12"/>
      <c r="B837" s="12"/>
      <c r="C837" s="12"/>
      <c r="D837" s="12"/>
      <c r="E837" s="12"/>
      <c r="F837" s="12"/>
      <c r="G837" s="12"/>
      <c r="H837" s="12"/>
      <c r="I837" s="12"/>
      <c r="J837" s="12"/>
      <c r="K837" s="12"/>
      <c r="L837" s="12"/>
    </row>
    <row r="838" customFormat="false" ht="15.75" hidden="false" customHeight="true" outlineLevel="0" collapsed="false">
      <c r="A838" s="12"/>
      <c r="B838" s="12"/>
      <c r="C838" s="12"/>
      <c r="D838" s="12"/>
      <c r="E838" s="12"/>
      <c r="F838" s="12"/>
      <c r="G838" s="12"/>
      <c r="H838" s="12"/>
      <c r="I838" s="12"/>
      <c r="J838" s="12"/>
      <c r="K838" s="12"/>
      <c r="L838" s="12"/>
    </row>
    <row r="839" customFormat="false" ht="15.75" hidden="false" customHeight="true" outlineLevel="0" collapsed="false">
      <c r="A839" s="12"/>
      <c r="B839" s="12"/>
      <c r="C839" s="12"/>
      <c r="D839" s="12"/>
      <c r="E839" s="12"/>
      <c r="F839" s="12"/>
      <c r="G839" s="12"/>
      <c r="H839" s="12"/>
      <c r="I839" s="12"/>
      <c r="J839" s="12"/>
      <c r="K839" s="12"/>
      <c r="L839" s="12"/>
    </row>
    <row r="840" customFormat="false" ht="15.75" hidden="false" customHeight="true" outlineLevel="0" collapsed="false">
      <c r="A840" s="12"/>
      <c r="B840" s="12"/>
      <c r="C840" s="12"/>
      <c r="D840" s="12"/>
      <c r="E840" s="12"/>
      <c r="F840" s="12"/>
      <c r="G840" s="12"/>
      <c r="H840" s="12"/>
      <c r="I840" s="12"/>
      <c r="J840" s="12"/>
      <c r="K840" s="12"/>
      <c r="L840" s="12"/>
    </row>
    <row r="841" customFormat="false" ht="15.75" hidden="false" customHeight="true" outlineLevel="0" collapsed="false">
      <c r="A841" s="12"/>
      <c r="B841" s="12"/>
      <c r="C841" s="12"/>
      <c r="D841" s="12"/>
      <c r="E841" s="12"/>
      <c r="F841" s="12"/>
      <c r="G841" s="12"/>
      <c r="H841" s="12"/>
      <c r="I841" s="12"/>
      <c r="J841" s="12"/>
      <c r="K841" s="12"/>
      <c r="L841" s="12"/>
    </row>
    <row r="842" customFormat="false" ht="15.75" hidden="false" customHeight="true" outlineLevel="0" collapsed="false">
      <c r="A842" s="12"/>
      <c r="B842" s="12"/>
      <c r="C842" s="12"/>
      <c r="D842" s="12"/>
      <c r="E842" s="12"/>
      <c r="F842" s="12"/>
      <c r="G842" s="12"/>
      <c r="H842" s="12"/>
      <c r="I842" s="12"/>
      <c r="J842" s="12"/>
      <c r="K842" s="12"/>
      <c r="L842" s="12"/>
    </row>
    <row r="843" customFormat="false" ht="15.75" hidden="false" customHeight="true" outlineLevel="0" collapsed="false">
      <c r="A843" s="12"/>
      <c r="B843" s="12"/>
      <c r="C843" s="12"/>
      <c r="D843" s="12"/>
      <c r="E843" s="12"/>
      <c r="F843" s="12"/>
      <c r="G843" s="12"/>
      <c r="H843" s="12"/>
      <c r="I843" s="12"/>
      <c r="J843" s="12"/>
      <c r="K843" s="12"/>
      <c r="L843" s="12"/>
    </row>
    <row r="844" customFormat="false" ht="15.75" hidden="false" customHeight="true" outlineLevel="0" collapsed="false">
      <c r="A844" s="12"/>
      <c r="B844" s="12"/>
      <c r="C844" s="12"/>
      <c r="D844" s="12"/>
      <c r="E844" s="12"/>
      <c r="F844" s="12"/>
      <c r="G844" s="12"/>
      <c r="H844" s="12"/>
      <c r="I844" s="12"/>
      <c r="J844" s="12"/>
      <c r="K844" s="12"/>
      <c r="L844" s="12"/>
    </row>
    <row r="845" customFormat="false" ht="15.75" hidden="false" customHeight="true" outlineLevel="0" collapsed="false">
      <c r="A845" s="12"/>
      <c r="B845" s="12"/>
      <c r="C845" s="12"/>
      <c r="D845" s="12"/>
      <c r="E845" s="12"/>
      <c r="F845" s="12"/>
      <c r="G845" s="12"/>
      <c r="H845" s="12"/>
      <c r="I845" s="12"/>
      <c r="J845" s="12"/>
      <c r="K845" s="12"/>
      <c r="L845" s="12"/>
    </row>
    <row r="846" customFormat="false" ht="15.75" hidden="false" customHeight="true" outlineLevel="0" collapsed="false">
      <c r="A846" s="12"/>
      <c r="B846" s="12"/>
      <c r="C846" s="12"/>
      <c r="D846" s="12"/>
      <c r="E846" s="12"/>
      <c r="F846" s="12"/>
      <c r="G846" s="12"/>
      <c r="H846" s="12"/>
      <c r="I846" s="12"/>
      <c r="J846" s="12"/>
      <c r="K846" s="12"/>
      <c r="L846" s="12"/>
    </row>
    <row r="847" customFormat="false" ht="15.75" hidden="false" customHeight="true" outlineLevel="0" collapsed="false">
      <c r="A847" s="12"/>
      <c r="B847" s="12"/>
      <c r="C847" s="12"/>
      <c r="D847" s="12"/>
      <c r="E847" s="12"/>
      <c r="F847" s="12"/>
      <c r="G847" s="12"/>
      <c r="H847" s="12"/>
      <c r="I847" s="12"/>
      <c r="J847" s="12"/>
      <c r="K847" s="12"/>
      <c r="L847" s="12"/>
    </row>
    <row r="848" customFormat="false" ht="15.75" hidden="false" customHeight="true" outlineLevel="0" collapsed="false">
      <c r="A848" s="12"/>
      <c r="B848" s="12"/>
      <c r="C848" s="12"/>
      <c r="D848" s="12"/>
      <c r="E848" s="12"/>
      <c r="F848" s="12"/>
      <c r="G848" s="12"/>
      <c r="H848" s="12"/>
      <c r="I848" s="12"/>
      <c r="J848" s="12"/>
      <c r="K848" s="12"/>
      <c r="L848" s="12"/>
    </row>
    <row r="849" customFormat="false" ht="15.75" hidden="false" customHeight="true" outlineLevel="0" collapsed="false">
      <c r="A849" s="12"/>
      <c r="B849" s="12"/>
      <c r="C849" s="12"/>
      <c r="D849" s="12"/>
      <c r="E849" s="12"/>
      <c r="F849" s="12"/>
      <c r="G849" s="12"/>
      <c r="H849" s="12"/>
      <c r="I849" s="12"/>
      <c r="J849" s="12"/>
      <c r="K849" s="12"/>
      <c r="L849" s="12"/>
    </row>
    <row r="850" customFormat="false" ht="15.75" hidden="false" customHeight="true" outlineLevel="0" collapsed="false">
      <c r="A850" s="12"/>
      <c r="B850" s="12"/>
      <c r="C850" s="12"/>
      <c r="D850" s="12"/>
      <c r="E850" s="12"/>
      <c r="F850" s="12"/>
      <c r="G850" s="12"/>
      <c r="H850" s="12"/>
      <c r="I850" s="12"/>
      <c r="J850" s="12"/>
      <c r="K850" s="12"/>
      <c r="L850" s="12"/>
    </row>
    <row r="851" customFormat="false" ht="15.75" hidden="false" customHeight="true" outlineLevel="0" collapsed="false">
      <c r="A851" s="12"/>
      <c r="B851" s="12"/>
      <c r="C851" s="12"/>
      <c r="D851" s="12"/>
      <c r="E851" s="12"/>
      <c r="F851" s="12"/>
      <c r="G851" s="12"/>
      <c r="H851" s="12"/>
      <c r="I851" s="12"/>
      <c r="J851" s="12"/>
      <c r="K851" s="12"/>
      <c r="L851" s="12"/>
    </row>
    <row r="852" customFormat="false" ht="15.75" hidden="false" customHeight="true" outlineLevel="0" collapsed="false">
      <c r="A852" s="12"/>
      <c r="B852" s="12"/>
      <c r="C852" s="12"/>
      <c r="D852" s="12"/>
      <c r="E852" s="12"/>
      <c r="F852" s="12"/>
      <c r="G852" s="12"/>
      <c r="H852" s="12"/>
      <c r="I852" s="12"/>
      <c r="J852" s="12"/>
      <c r="K852" s="12"/>
      <c r="L852" s="12"/>
    </row>
    <row r="853" customFormat="false" ht="15.75" hidden="false" customHeight="true" outlineLevel="0" collapsed="false">
      <c r="A853" s="12"/>
      <c r="B853" s="12"/>
      <c r="C853" s="12"/>
      <c r="D853" s="12"/>
      <c r="E853" s="12"/>
      <c r="F853" s="12"/>
      <c r="G853" s="12"/>
      <c r="H853" s="12"/>
      <c r="I853" s="12"/>
      <c r="J853" s="12"/>
      <c r="K853" s="12"/>
      <c r="L853" s="12"/>
    </row>
    <row r="854" customFormat="false" ht="15.75" hidden="false" customHeight="true" outlineLevel="0" collapsed="false">
      <c r="A854" s="12"/>
      <c r="B854" s="12"/>
      <c r="C854" s="12"/>
      <c r="D854" s="12"/>
      <c r="E854" s="12"/>
      <c r="F854" s="12"/>
      <c r="G854" s="12"/>
      <c r="H854" s="12"/>
      <c r="I854" s="12"/>
      <c r="J854" s="12"/>
      <c r="K854" s="12"/>
      <c r="L854" s="12"/>
    </row>
    <row r="855" customFormat="false" ht="15.75" hidden="false" customHeight="true" outlineLevel="0" collapsed="false">
      <c r="A855" s="12"/>
      <c r="B855" s="12"/>
      <c r="C855" s="12"/>
      <c r="D855" s="12"/>
      <c r="E855" s="12"/>
      <c r="F855" s="12"/>
      <c r="G855" s="12"/>
      <c r="H855" s="12"/>
      <c r="I855" s="12"/>
      <c r="J855" s="12"/>
      <c r="K855" s="12"/>
      <c r="L855" s="12"/>
    </row>
    <row r="856" customFormat="false" ht="15.75" hidden="false" customHeight="true" outlineLevel="0" collapsed="false">
      <c r="A856" s="12"/>
      <c r="B856" s="12"/>
      <c r="C856" s="12"/>
      <c r="D856" s="12"/>
      <c r="E856" s="12"/>
      <c r="F856" s="12"/>
      <c r="G856" s="12"/>
      <c r="H856" s="12"/>
      <c r="I856" s="12"/>
      <c r="J856" s="12"/>
      <c r="K856" s="12"/>
      <c r="L856" s="12"/>
    </row>
    <row r="857" customFormat="false" ht="15.75" hidden="false" customHeight="true" outlineLevel="0" collapsed="false">
      <c r="A857" s="12"/>
      <c r="B857" s="12"/>
      <c r="C857" s="12"/>
      <c r="D857" s="12"/>
      <c r="E857" s="12"/>
      <c r="F857" s="12"/>
      <c r="G857" s="12"/>
      <c r="H857" s="12"/>
      <c r="I857" s="12"/>
      <c r="J857" s="12"/>
      <c r="K857" s="12"/>
      <c r="L857" s="12"/>
    </row>
    <row r="858" customFormat="false" ht="15.75" hidden="false" customHeight="true" outlineLevel="0" collapsed="false">
      <c r="A858" s="12"/>
      <c r="B858" s="12"/>
      <c r="C858" s="12"/>
      <c r="D858" s="12"/>
      <c r="E858" s="12"/>
      <c r="F858" s="12"/>
      <c r="G858" s="12"/>
      <c r="H858" s="12"/>
      <c r="I858" s="12"/>
      <c r="J858" s="12"/>
      <c r="K858" s="12"/>
      <c r="L858" s="12"/>
    </row>
    <row r="859" customFormat="false" ht="15.75" hidden="false" customHeight="true" outlineLevel="0" collapsed="false">
      <c r="A859" s="12"/>
      <c r="B859" s="12"/>
      <c r="C859" s="12"/>
      <c r="D859" s="12"/>
      <c r="E859" s="12"/>
      <c r="F859" s="12"/>
      <c r="G859" s="12"/>
      <c r="H859" s="12"/>
      <c r="I859" s="12"/>
      <c r="J859" s="12"/>
      <c r="K859" s="12"/>
      <c r="L859" s="12"/>
    </row>
    <row r="860" customFormat="false" ht="15.75" hidden="false" customHeight="true" outlineLevel="0" collapsed="false">
      <c r="A860" s="12"/>
      <c r="B860" s="12"/>
      <c r="C860" s="12"/>
      <c r="D860" s="12"/>
      <c r="E860" s="12"/>
      <c r="F860" s="12"/>
      <c r="G860" s="12"/>
      <c r="H860" s="12"/>
      <c r="I860" s="12"/>
      <c r="J860" s="12"/>
      <c r="K860" s="12"/>
      <c r="L860" s="12"/>
    </row>
    <row r="861" customFormat="false" ht="15.75" hidden="false" customHeight="true" outlineLevel="0" collapsed="false">
      <c r="A861" s="12"/>
      <c r="B861" s="12"/>
      <c r="C861" s="12"/>
      <c r="D861" s="12"/>
      <c r="E861" s="12"/>
      <c r="F861" s="12"/>
      <c r="G861" s="12"/>
      <c r="H861" s="12"/>
      <c r="I861" s="12"/>
      <c r="J861" s="12"/>
      <c r="K861" s="12"/>
      <c r="L861" s="12"/>
    </row>
    <row r="862" customFormat="false" ht="15.75" hidden="false" customHeight="true" outlineLevel="0" collapsed="false">
      <c r="A862" s="12"/>
      <c r="B862" s="12"/>
      <c r="C862" s="12"/>
      <c r="D862" s="12"/>
      <c r="E862" s="12"/>
      <c r="F862" s="12"/>
      <c r="G862" s="12"/>
      <c r="H862" s="12"/>
      <c r="I862" s="12"/>
      <c r="J862" s="12"/>
      <c r="K862" s="12"/>
      <c r="L862" s="12"/>
    </row>
    <row r="863" customFormat="false" ht="15.75" hidden="false" customHeight="true" outlineLevel="0" collapsed="false">
      <c r="A863" s="12"/>
      <c r="B863" s="12"/>
      <c r="C863" s="12"/>
      <c r="D863" s="12"/>
      <c r="E863" s="12"/>
      <c r="F863" s="12"/>
      <c r="G863" s="12"/>
      <c r="H863" s="12"/>
      <c r="I863" s="12"/>
      <c r="J863" s="12"/>
      <c r="K863" s="12"/>
      <c r="L863" s="12"/>
    </row>
    <row r="864" customFormat="false" ht="15.75" hidden="false" customHeight="true" outlineLevel="0" collapsed="false">
      <c r="A864" s="12"/>
      <c r="B864" s="12"/>
      <c r="C864" s="12"/>
      <c r="D864" s="12"/>
      <c r="E864" s="12"/>
      <c r="F864" s="12"/>
      <c r="G864" s="12"/>
      <c r="H864" s="12"/>
      <c r="I864" s="12"/>
      <c r="J864" s="12"/>
      <c r="K864" s="12"/>
      <c r="L864" s="12"/>
    </row>
    <row r="865" customFormat="false" ht="15.75" hidden="false" customHeight="true" outlineLevel="0" collapsed="false">
      <c r="A865" s="12"/>
      <c r="B865" s="12"/>
      <c r="C865" s="12"/>
      <c r="D865" s="12"/>
      <c r="E865" s="12"/>
      <c r="F865" s="12"/>
      <c r="G865" s="12"/>
      <c r="H865" s="12"/>
      <c r="I865" s="12"/>
      <c r="J865" s="12"/>
      <c r="K865" s="12"/>
      <c r="L865" s="12"/>
    </row>
    <row r="866" customFormat="false" ht="15.75" hidden="false" customHeight="true" outlineLevel="0" collapsed="false">
      <c r="A866" s="12"/>
      <c r="B866" s="12"/>
      <c r="C866" s="12"/>
      <c r="D866" s="12"/>
      <c r="E866" s="12"/>
      <c r="F866" s="12"/>
      <c r="G866" s="12"/>
      <c r="H866" s="12"/>
      <c r="I866" s="12"/>
      <c r="J866" s="12"/>
      <c r="K866" s="12"/>
      <c r="L866" s="12"/>
    </row>
    <row r="867" customFormat="false" ht="15.75" hidden="false" customHeight="true" outlineLevel="0" collapsed="false">
      <c r="A867" s="12"/>
      <c r="B867" s="12"/>
      <c r="C867" s="12"/>
      <c r="D867" s="12"/>
      <c r="E867" s="12"/>
      <c r="F867" s="12"/>
      <c r="G867" s="12"/>
      <c r="H867" s="12"/>
      <c r="I867" s="12"/>
      <c r="J867" s="12"/>
      <c r="K867" s="12"/>
      <c r="L867" s="12"/>
    </row>
    <row r="868" customFormat="false" ht="15.75" hidden="false" customHeight="true" outlineLevel="0" collapsed="false">
      <c r="A868" s="12"/>
      <c r="B868" s="12"/>
      <c r="C868" s="12"/>
      <c r="D868" s="12"/>
      <c r="E868" s="12"/>
      <c r="F868" s="12"/>
      <c r="G868" s="12"/>
      <c r="H868" s="12"/>
      <c r="I868" s="12"/>
      <c r="J868" s="12"/>
      <c r="K868" s="12"/>
      <c r="L868" s="12"/>
    </row>
    <row r="869" customFormat="false" ht="15.75" hidden="false" customHeight="true" outlineLevel="0" collapsed="false">
      <c r="A869" s="12"/>
      <c r="B869" s="12"/>
      <c r="C869" s="12"/>
      <c r="D869" s="12"/>
      <c r="E869" s="12"/>
      <c r="F869" s="12"/>
      <c r="G869" s="12"/>
      <c r="H869" s="12"/>
      <c r="I869" s="12"/>
      <c r="J869" s="12"/>
      <c r="K869" s="12"/>
      <c r="L869" s="12"/>
    </row>
    <row r="870" customFormat="false" ht="15.75" hidden="false" customHeight="true" outlineLevel="0" collapsed="false">
      <c r="A870" s="12"/>
      <c r="B870" s="12"/>
      <c r="C870" s="12"/>
      <c r="D870" s="12"/>
      <c r="E870" s="12"/>
      <c r="F870" s="12"/>
      <c r="G870" s="12"/>
      <c r="H870" s="12"/>
      <c r="I870" s="12"/>
      <c r="J870" s="12"/>
      <c r="K870" s="12"/>
      <c r="L870" s="12"/>
    </row>
    <row r="871" customFormat="false" ht="15.75" hidden="false" customHeight="true" outlineLevel="0" collapsed="false">
      <c r="A871" s="12"/>
      <c r="B871" s="12"/>
      <c r="C871" s="12"/>
      <c r="D871" s="12"/>
      <c r="E871" s="12"/>
      <c r="F871" s="12"/>
      <c r="G871" s="12"/>
      <c r="H871" s="12"/>
      <c r="I871" s="12"/>
      <c r="J871" s="12"/>
      <c r="K871" s="12"/>
      <c r="L871" s="12"/>
    </row>
    <row r="872" customFormat="false" ht="15.75" hidden="false" customHeight="true" outlineLevel="0" collapsed="false">
      <c r="A872" s="12"/>
      <c r="B872" s="12"/>
      <c r="C872" s="12"/>
      <c r="D872" s="12"/>
      <c r="E872" s="12"/>
      <c r="F872" s="12"/>
      <c r="G872" s="12"/>
      <c r="H872" s="12"/>
      <c r="I872" s="12"/>
      <c r="J872" s="12"/>
      <c r="K872" s="12"/>
      <c r="L872" s="12"/>
    </row>
    <row r="873" customFormat="false" ht="15.75" hidden="false" customHeight="true" outlineLevel="0" collapsed="false">
      <c r="A873" s="12"/>
      <c r="B873" s="12"/>
      <c r="C873" s="12"/>
      <c r="D873" s="12"/>
      <c r="E873" s="12"/>
      <c r="F873" s="12"/>
      <c r="G873" s="12"/>
      <c r="H873" s="12"/>
      <c r="I873" s="12"/>
      <c r="J873" s="12"/>
      <c r="K873" s="12"/>
      <c r="L873" s="12"/>
    </row>
    <row r="874" customFormat="false" ht="15.75" hidden="false" customHeight="true" outlineLevel="0" collapsed="false">
      <c r="A874" s="12"/>
      <c r="B874" s="12"/>
      <c r="C874" s="12"/>
      <c r="D874" s="12"/>
      <c r="E874" s="12"/>
      <c r="F874" s="12"/>
      <c r="G874" s="12"/>
      <c r="H874" s="12"/>
      <c r="I874" s="12"/>
      <c r="J874" s="12"/>
      <c r="K874" s="12"/>
      <c r="L874" s="12"/>
    </row>
    <row r="875" customFormat="false" ht="15.75" hidden="false" customHeight="true" outlineLevel="0" collapsed="false">
      <c r="A875" s="12"/>
      <c r="B875" s="12"/>
      <c r="C875" s="12"/>
      <c r="D875" s="12"/>
      <c r="E875" s="12"/>
      <c r="F875" s="12"/>
      <c r="G875" s="12"/>
      <c r="H875" s="12"/>
      <c r="I875" s="12"/>
      <c r="J875" s="12"/>
      <c r="K875" s="12"/>
      <c r="L875" s="12"/>
    </row>
    <row r="876" customFormat="false" ht="15.75" hidden="false" customHeight="true" outlineLevel="0" collapsed="false">
      <c r="A876" s="12"/>
      <c r="B876" s="12"/>
      <c r="C876" s="12"/>
      <c r="D876" s="12"/>
      <c r="E876" s="12"/>
      <c r="F876" s="12"/>
      <c r="G876" s="12"/>
      <c r="H876" s="12"/>
      <c r="I876" s="12"/>
      <c r="J876" s="12"/>
      <c r="K876" s="12"/>
      <c r="L876" s="12"/>
    </row>
    <row r="877" customFormat="false" ht="15.75" hidden="false" customHeight="true" outlineLevel="0" collapsed="false">
      <c r="A877" s="12"/>
      <c r="B877" s="12"/>
      <c r="C877" s="12"/>
      <c r="D877" s="12"/>
      <c r="E877" s="12"/>
      <c r="F877" s="12"/>
      <c r="G877" s="12"/>
      <c r="H877" s="12"/>
      <c r="I877" s="12"/>
      <c r="J877" s="12"/>
      <c r="K877" s="12"/>
      <c r="L877" s="12"/>
    </row>
    <row r="878" customFormat="false" ht="15.75" hidden="false" customHeight="true" outlineLevel="0" collapsed="false">
      <c r="A878" s="12"/>
      <c r="B878" s="12"/>
      <c r="C878" s="12"/>
      <c r="D878" s="12"/>
      <c r="E878" s="12"/>
      <c r="F878" s="12"/>
      <c r="G878" s="12"/>
      <c r="H878" s="12"/>
      <c r="I878" s="12"/>
      <c r="J878" s="12"/>
      <c r="K878" s="12"/>
      <c r="L878" s="12"/>
    </row>
    <row r="879" customFormat="false" ht="15.75" hidden="false" customHeight="true" outlineLevel="0" collapsed="false">
      <c r="A879" s="12"/>
      <c r="B879" s="12"/>
      <c r="C879" s="12"/>
      <c r="D879" s="12"/>
      <c r="E879" s="12"/>
      <c r="F879" s="12"/>
      <c r="G879" s="12"/>
      <c r="H879" s="12"/>
      <c r="I879" s="12"/>
      <c r="J879" s="12"/>
      <c r="K879" s="12"/>
      <c r="L879" s="12"/>
    </row>
    <row r="880" customFormat="false" ht="15.75" hidden="false" customHeight="true" outlineLevel="0" collapsed="false">
      <c r="A880" s="12"/>
      <c r="B880" s="12"/>
      <c r="C880" s="12"/>
      <c r="D880" s="12"/>
      <c r="E880" s="12"/>
      <c r="F880" s="12"/>
      <c r="G880" s="12"/>
      <c r="H880" s="12"/>
      <c r="I880" s="12"/>
      <c r="J880" s="12"/>
      <c r="K880" s="12"/>
      <c r="L880" s="12"/>
    </row>
    <row r="881" customFormat="false" ht="15.75" hidden="false" customHeight="true" outlineLevel="0" collapsed="false">
      <c r="A881" s="12"/>
      <c r="B881" s="12"/>
      <c r="C881" s="12"/>
      <c r="D881" s="12"/>
      <c r="E881" s="12"/>
      <c r="F881" s="12"/>
      <c r="G881" s="12"/>
      <c r="H881" s="12"/>
      <c r="I881" s="12"/>
      <c r="J881" s="12"/>
      <c r="K881" s="12"/>
      <c r="L881" s="12"/>
    </row>
    <row r="882" customFormat="false" ht="15.75" hidden="false" customHeight="true" outlineLevel="0" collapsed="false">
      <c r="A882" s="12"/>
      <c r="B882" s="12"/>
      <c r="C882" s="12"/>
      <c r="D882" s="12"/>
      <c r="E882" s="12"/>
      <c r="F882" s="12"/>
      <c r="G882" s="12"/>
      <c r="H882" s="12"/>
      <c r="I882" s="12"/>
      <c r="J882" s="12"/>
      <c r="K882" s="12"/>
      <c r="L882" s="12"/>
    </row>
    <row r="883" customFormat="false" ht="15.75" hidden="false" customHeight="true" outlineLevel="0" collapsed="false">
      <c r="A883" s="12"/>
      <c r="B883" s="12"/>
      <c r="C883" s="12"/>
      <c r="D883" s="12"/>
      <c r="E883" s="12"/>
      <c r="F883" s="12"/>
      <c r="G883" s="12"/>
      <c r="H883" s="12"/>
      <c r="I883" s="12"/>
      <c r="J883" s="12"/>
      <c r="K883" s="12"/>
      <c r="L883" s="12"/>
    </row>
    <row r="884" customFormat="false" ht="15.75" hidden="false" customHeight="true" outlineLevel="0" collapsed="false">
      <c r="A884" s="12"/>
      <c r="B884" s="12"/>
      <c r="C884" s="12"/>
      <c r="D884" s="12"/>
      <c r="E884" s="12"/>
      <c r="F884" s="12"/>
      <c r="G884" s="12"/>
      <c r="H884" s="12"/>
      <c r="I884" s="12"/>
      <c r="J884" s="12"/>
      <c r="K884" s="12"/>
      <c r="L884" s="12"/>
    </row>
    <row r="885" customFormat="false" ht="15.75" hidden="false" customHeight="true" outlineLevel="0" collapsed="false">
      <c r="A885" s="12"/>
      <c r="B885" s="12"/>
      <c r="C885" s="12"/>
      <c r="D885" s="12"/>
      <c r="E885" s="12"/>
      <c r="F885" s="12"/>
      <c r="G885" s="12"/>
      <c r="H885" s="12"/>
      <c r="I885" s="12"/>
      <c r="J885" s="12"/>
      <c r="K885" s="12"/>
      <c r="L885" s="12"/>
    </row>
    <row r="886" customFormat="false" ht="15.75" hidden="false" customHeight="true" outlineLevel="0" collapsed="false">
      <c r="A886" s="12"/>
      <c r="B886" s="12"/>
      <c r="C886" s="12"/>
      <c r="D886" s="12"/>
      <c r="E886" s="12"/>
      <c r="F886" s="12"/>
      <c r="G886" s="12"/>
      <c r="H886" s="12"/>
      <c r="I886" s="12"/>
      <c r="J886" s="12"/>
      <c r="K886" s="12"/>
      <c r="L886" s="12"/>
    </row>
    <row r="887" customFormat="false" ht="15.75" hidden="false" customHeight="true" outlineLevel="0" collapsed="false">
      <c r="A887" s="12"/>
      <c r="B887" s="12"/>
      <c r="C887" s="12"/>
      <c r="D887" s="12"/>
      <c r="E887" s="12"/>
      <c r="F887" s="12"/>
      <c r="G887" s="12"/>
      <c r="H887" s="12"/>
      <c r="I887" s="12"/>
      <c r="J887" s="12"/>
      <c r="K887" s="12"/>
      <c r="L887" s="12"/>
    </row>
    <row r="888" customFormat="false" ht="15.75" hidden="false" customHeight="true" outlineLevel="0" collapsed="false">
      <c r="A888" s="12"/>
      <c r="B888" s="12"/>
      <c r="C888" s="12"/>
      <c r="D888" s="12"/>
      <c r="E888" s="12"/>
      <c r="F888" s="12"/>
      <c r="G888" s="12"/>
      <c r="H888" s="12"/>
      <c r="I888" s="12"/>
      <c r="J888" s="12"/>
      <c r="K888" s="12"/>
      <c r="L888" s="12"/>
    </row>
    <row r="889" customFormat="false" ht="15.75" hidden="false" customHeight="true" outlineLevel="0" collapsed="false">
      <c r="A889" s="12"/>
      <c r="B889" s="12"/>
      <c r="C889" s="12"/>
      <c r="D889" s="12"/>
      <c r="E889" s="12"/>
      <c r="F889" s="12"/>
      <c r="G889" s="12"/>
      <c r="H889" s="12"/>
      <c r="I889" s="12"/>
      <c r="J889" s="12"/>
      <c r="K889" s="12"/>
      <c r="L889" s="12"/>
    </row>
    <row r="890" customFormat="false" ht="15.75" hidden="false" customHeight="true" outlineLevel="0" collapsed="false">
      <c r="A890" s="12"/>
      <c r="B890" s="12"/>
      <c r="C890" s="12"/>
      <c r="D890" s="12"/>
      <c r="E890" s="12"/>
      <c r="F890" s="12"/>
      <c r="G890" s="12"/>
      <c r="H890" s="12"/>
      <c r="I890" s="12"/>
      <c r="J890" s="12"/>
      <c r="K890" s="12"/>
      <c r="L890" s="12"/>
    </row>
    <row r="891" customFormat="false" ht="15.75" hidden="false" customHeight="true" outlineLevel="0" collapsed="false">
      <c r="A891" s="12"/>
      <c r="B891" s="12"/>
      <c r="C891" s="12"/>
      <c r="D891" s="12"/>
      <c r="E891" s="12"/>
      <c r="F891" s="12"/>
      <c r="G891" s="12"/>
      <c r="H891" s="12"/>
      <c r="I891" s="12"/>
      <c r="J891" s="12"/>
      <c r="K891" s="12"/>
      <c r="L891" s="12"/>
    </row>
    <row r="892" customFormat="false" ht="15.75" hidden="false" customHeight="true" outlineLevel="0" collapsed="false">
      <c r="A892" s="12"/>
      <c r="B892" s="12"/>
      <c r="C892" s="12"/>
      <c r="D892" s="12"/>
      <c r="E892" s="12"/>
      <c r="F892" s="12"/>
      <c r="G892" s="12"/>
      <c r="H892" s="12"/>
      <c r="I892" s="12"/>
      <c r="J892" s="12"/>
      <c r="K892" s="12"/>
      <c r="L892" s="12"/>
    </row>
    <row r="893" customFormat="false" ht="15.75" hidden="false" customHeight="true" outlineLevel="0" collapsed="false">
      <c r="A893" s="12"/>
      <c r="B893" s="12"/>
      <c r="C893" s="12"/>
      <c r="D893" s="12"/>
      <c r="E893" s="12"/>
      <c r="F893" s="12"/>
      <c r="G893" s="12"/>
      <c r="H893" s="12"/>
      <c r="I893" s="12"/>
      <c r="J893" s="12"/>
      <c r="K893" s="12"/>
      <c r="L893" s="12"/>
    </row>
    <row r="894" customFormat="false" ht="15.75" hidden="false" customHeight="true" outlineLevel="0" collapsed="false">
      <c r="A894" s="12"/>
      <c r="B894" s="12"/>
      <c r="C894" s="12"/>
      <c r="D894" s="12"/>
      <c r="E894" s="12"/>
      <c r="F894" s="12"/>
      <c r="G894" s="12"/>
      <c r="H894" s="12"/>
      <c r="I894" s="12"/>
      <c r="J894" s="12"/>
      <c r="K894" s="12"/>
      <c r="L894" s="12"/>
    </row>
    <row r="895" customFormat="false" ht="15.75" hidden="false" customHeight="true" outlineLevel="0" collapsed="false">
      <c r="A895" s="12"/>
      <c r="B895" s="12"/>
      <c r="C895" s="12"/>
      <c r="D895" s="12"/>
      <c r="E895" s="12"/>
      <c r="F895" s="12"/>
      <c r="G895" s="12"/>
      <c r="H895" s="12"/>
      <c r="I895" s="12"/>
      <c r="J895" s="12"/>
      <c r="K895" s="12"/>
      <c r="L895" s="12"/>
    </row>
    <row r="896" customFormat="false" ht="15.75" hidden="false" customHeight="true" outlineLevel="0" collapsed="false">
      <c r="A896" s="12"/>
      <c r="B896" s="12"/>
      <c r="C896" s="12"/>
      <c r="D896" s="12"/>
      <c r="E896" s="12"/>
      <c r="F896" s="12"/>
      <c r="G896" s="12"/>
      <c r="H896" s="12"/>
      <c r="I896" s="12"/>
      <c r="J896" s="12"/>
      <c r="K896" s="12"/>
      <c r="L896" s="12"/>
    </row>
    <row r="897" customFormat="false" ht="15.75" hidden="false" customHeight="true" outlineLevel="0" collapsed="false">
      <c r="A897" s="12"/>
      <c r="B897" s="12"/>
      <c r="C897" s="12"/>
      <c r="D897" s="12"/>
      <c r="E897" s="12"/>
      <c r="F897" s="12"/>
      <c r="G897" s="12"/>
      <c r="H897" s="12"/>
      <c r="I897" s="12"/>
      <c r="J897" s="12"/>
      <c r="K897" s="12"/>
      <c r="L897" s="12"/>
    </row>
    <row r="898" customFormat="false" ht="15.75" hidden="false" customHeight="true" outlineLevel="0" collapsed="false">
      <c r="A898" s="12"/>
      <c r="B898" s="12"/>
      <c r="C898" s="12"/>
      <c r="D898" s="12"/>
      <c r="E898" s="12"/>
      <c r="F898" s="12"/>
      <c r="G898" s="12"/>
      <c r="H898" s="12"/>
      <c r="I898" s="12"/>
      <c r="J898" s="12"/>
      <c r="K898" s="12"/>
      <c r="L898" s="12"/>
    </row>
    <row r="899" customFormat="false" ht="15.75" hidden="false" customHeight="true" outlineLevel="0" collapsed="false">
      <c r="A899" s="12"/>
      <c r="B899" s="12"/>
      <c r="C899" s="12"/>
      <c r="D899" s="12"/>
      <c r="E899" s="12"/>
      <c r="F899" s="12"/>
      <c r="G899" s="12"/>
      <c r="H899" s="12"/>
      <c r="I899" s="12"/>
      <c r="J899" s="12"/>
      <c r="K899" s="12"/>
      <c r="L899" s="12"/>
    </row>
    <row r="900" customFormat="false" ht="15.75" hidden="false" customHeight="true" outlineLevel="0" collapsed="false">
      <c r="A900" s="12"/>
      <c r="B900" s="12"/>
      <c r="C900" s="12"/>
      <c r="D900" s="12"/>
      <c r="E900" s="12"/>
      <c r="F900" s="12"/>
      <c r="G900" s="12"/>
      <c r="H900" s="12"/>
      <c r="I900" s="12"/>
      <c r="J900" s="12"/>
      <c r="K900" s="12"/>
      <c r="L900" s="12"/>
    </row>
    <row r="901" customFormat="false" ht="15.75" hidden="false" customHeight="true" outlineLevel="0" collapsed="false">
      <c r="A901" s="12"/>
      <c r="B901" s="12"/>
      <c r="C901" s="12"/>
      <c r="D901" s="12"/>
      <c r="E901" s="12"/>
      <c r="F901" s="12"/>
      <c r="G901" s="12"/>
      <c r="H901" s="12"/>
      <c r="I901" s="12"/>
      <c r="J901" s="12"/>
      <c r="K901" s="12"/>
      <c r="L901" s="12"/>
    </row>
    <row r="902" customFormat="false" ht="15.75" hidden="false" customHeight="true" outlineLevel="0" collapsed="false">
      <c r="A902" s="12"/>
      <c r="B902" s="12"/>
      <c r="C902" s="12"/>
      <c r="D902" s="12"/>
      <c r="E902" s="12"/>
      <c r="F902" s="12"/>
      <c r="G902" s="12"/>
      <c r="H902" s="12"/>
      <c r="I902" s="12"/>
      <c r="J902" s="12"/>
      <c r="K902" s="12"/>
      <c r="L902" s="12"/>
    </row>
    <row r="903" customFormat="false" ht="15.75" hidden="false" customHeight="true" outlineLevel="0" collapsed="false">
      <c r="A903" s="12"/>
      <c r="B903" s="12"/>
      <c r="C903" s="12"/>
      <c r="D903" s="12"/>
      <c r="E903" s="12"/>
      <c r="F903" s="12"/>
      <c r="G903" s="12"/>
      <c r="H903" s="12"/>
      <c r="I903" s="12"/>
      <c r="J903" s="12"/>
      <c r="K903" s="12"/>
      <c r="L903" s="12"/>
    </row>
    <row r="904" customFormat="false" ht="15.75" hidden="false" customHeight="true" outlineLevel="0" collapsed="false">
      <c r="A904" s="12"/>
      <c r="B904" s="12"/>
      <c r="C904" s="12"/>
      <c r="D904" s="12"/>
      <c r="E904" s="12"/>
      <c r="F904" s="12"/>
      <c r="G904" s="12"/>
      <c r="H904" s="12"/>
      <c r="I904" s="12"/>
      <c r="J904" s="12"/>
      <c r="K904" s="12"/>
      <c r="L904" s="12"/>
    </row>
    <row r="905" customFormat="false" ht="15.75" hidden="false" customHeight="true" outlineLevel="0" collapsed="false">
      <c r="A905" s="12"/>
      <c r="B905" s="12"/>
      <c r="C905" s="12"/>
      <c r="D905" s="12"/>
      <c r="E905" s="12"/>
      <c r="F905" s="12"/>
      <c r="G905" s="12"/>
      <c r="H905" s="12"/>
      <c r="I905" s="12"/>
      <c r="J905" s="12"/>
      <c r="K905" s="12"/>
      <c r="L905" s="12"/>
    </row>
    <row r="906" customFormat="false" ht="15.75" hidden="false" customHeight="true" outlineLevel="0" collapsed="false">
      <c r="A906" s="12"/>
      <c r="B906" s="12"/>
      <c r="C906" s="12"/>
      <c r="D906" s="12"/>
      <c r="E906" s="12"/>
      <c r="F906" s="12"/>
      <c r="G906" s="12"/>
      <c r="H906" s="12"/>
      <c r="I906" s="12"/>
      <c r="J906" s="12"/>
      <c r="K906" s="12"/>
      <c r="L906" s="12"/>
    </row>
    <row r="907" customFormat="false" ht="15.75" hidden="false" customHeight="true" outlineLevel="0" collapsed="false">
      <c r="A907" s="12"/>
      <c r="B907" s="12"/>
      <c r="C907" s="12"/>
      <c r="D907" s="12"/>
      <c r="E907" s="12"/>
      <c r="F907" s="12"/>
      <c r="G907" s="12"/>
      <c r="H907" s="12"/>
      <c r="I907" s="12"/>
      <c r="J907" s="12"/>
      <c r="K907" s="12"/>
      <c r="L907" s="12"/>
    </row>
    <row r="908" customFormat="false" ht="15.75" hidden="false" customHeight="true" outlineLevel="0" collapsed="false">
      <c r="A908" s="12"/>
      <c r="B908" s="12"/>
      <c r="C908" s="12"/>
      <c r="D908" s="12"/>
      <c r="E908" s="12"/>
      <c r="F908" s="12"/>
      <c r="G908" s="12"/>
      <c r="H908" s="12"/>
      <c r="I908" s="12"/>
      <c r="J908" s="12"/>
      <c r="K908" s="12"/>
      <c r="L908" s="12"/>
    </row>
    <row r="909" customFormat="false" ht="15.75" hidden="false" customHeight="true" outlineLevel="0" collapsed="false">
      <c r="A909" s="12"/>
      <c r="B909" s="12"/>
      <c r="C909" s="12"/>
      <c r="D909" s="12"/>
      <c r="E909" s="12"/>
      <c r="F909" s="12"/>
      <c r="G909" s="12"/>
      <c r="H909" s="12"/>
      <c r="I909" s="12"/>
      <c r="J909" s="12"/>
      <c r="K909" s="12"/>
      <c r="L909" s="12"/>
    </row>
    <row r="910" customFormat="false" ht="15.75" hidden="false" customHeight="true" outlineLevel="0" collapsed="false">
      <c r="A910" s="12"/>
      <c r="B910" s="12"/>
      <c r="C910" s="12"/>
      <c r="D910" s="12"/>
      <c r="E910" s="12"/>
      <c r="F910" s="12"/>
      <c r="G910" s="12"/>
      <c r="H910" s="12"/>
      <c r="I910" s="12"/>
      <c r="J910" s="12"/>
      <c r="K910" s="12"/>
      <c r="L910" s="12"/>
    </row>
    <row r="911" customFormat="false" ht="15.75" hidden="false" customHeight="true" outlineLevel="0" collapsed="false">
      <c r="A911" s="12"/>
      <c r="B911" s="12"/>
      <c r="C911" s="12"/>
      <c r="D911" s="12"/>
      <c r="E911" s="12"/>
      <c r="F911" s="12"/>
      <c r="G911" s="12"/>
      <c r="H911" s="12"/>
      <c r="I911" s="12"/>
      <c r="J911" s="12"/>
      <c r="K911" s="12"/>
      <c r="L911" s="12"/>
    </row>
    <row r="912" customFormat="false" ht="15.75" hidden="false" customHeight="true" outlineLevel="0" collapsed="false">
      <c r="A912" s="12"/>
      <c r="B912" s="12"/>
      <c r="C912" s="12"/>
      <c r="D912" s="12"/>
      <c r="E912" s="12"/>
      <c r="F912" s="12"/>
      <c r="G912" s="12"/>
      <c r="H912" s="12"/>
      <c r="I912" s="12"/>
      <c r="J912" s="12"/>
      <c r="K912" s="12"/>
      <c r="L912" s="12"/>
    </row>
    <row r="913" customFormat="false" ht="15.75" hidden="false" customHeight="true" outlineLevel="0" collapsed="false">
      <c r="A913" s="12"/>
      <c r="B913" s="12"/>
      <c r="C913" s="12"/>
      <c r="D913" s="12"/>
      <c r="E913" s="12"/>
      <c r="F913" s="12"/>
      <c r="G913" s="12"/>
      <c r="H913" s="12"/>
      <c r="I913" s="12"/>
      <c r="J913" s="12"/>
      <c r="K913" s="12"/>
      <c r="L913" s="12"/>
    </row>
    <row r="914" customFormat="false" ht="15.75" hidden="false" customHeight="true" outlineLevel="0" collapsed="false">
      <c r="A914" s="12"/>
      <c r="B914" s="12"/>
      <c r="C914" s="12"/>
      <c r="D914" s="12"/>
      <c r="E914" s="12"/>
      <c r="F914" s="12"/>
      <c r="G914" s="12"/>
      <c r="H914" s="12"/>
      <c r="I914" s="12"/>
      <c r="J914" s="12"/>
      <c r="K914" s="12"/>
      <c r="L914" s="12"/>
    </row>
    <row r="915" customFormat="false" ht="15.75" hidden="false" customHeight="true" outlineLevel="0" collapsed="false">
      <c r="A915" s="12"/>
      <c r="B915" s="12"/>
      <c r="C915" s="12"/>
      <c r="D915" s="12"/>
      <c r="E915" s="12"/>
      <c r="F915" s="12"/>
      <c r="G915" s="12"/>
      <c r="H915" s="12"/>
      <c r="I915" s="12"/>
      <c r="J915" s="12"/>
      <c r="K915" s="12"/>
      <c r="L915" s="12"/>
    </row>
    <row r="916" customFormat="false" ht="15.75" hidden="false" customHeight="true" outlineLevel="0" collapsed="false">
      <c r="A916" s="12"/>
      <c r="B916" s="12"/>
      <c r="C916" s="12"/>
      <c r="D916" s="12"/>
      <c r="E916" s="12"/>
      <c r="F916" s="12"/>
      <c r="G916" s="12"/>
      <c r="H916" s="12"/>
      <c r="I916" s="12"/>
      <c r="J916" s="12"/>
      <c r="K916" s="12"/>
      <c r="L916" s="12"/>
    </row>
    <row r="917" customFormat="false" ht="15.75" hidden="false" customHeight="true" outlineLevel="0" collapsed="false">
      <c r="A917" s="12"/>
      <c r="B917" s="12"/>
      <c r="C917" s="12"/>
      <c r="D917" s="12"/>
      <c r="E917" s="12"/>
      <c r="F917" s="12"/>
      <c r="G917" s="12"/>
      <c r="H917" s="12"/>
      <c r="I917" s="12"/>
      <c r="J917" s="12"/>
      <c r="K917" s="12"/>
      <c r="L917" s="12"/>
    </row>
    <row r="918" customFormat="false" ht="15.75" hidden="false" customHeight="true" outlineLevel="0" collapsed="false">
      <c r="A918" s="12"/>
      <c r="B918" s="12"/>
      <c r="C918" s="12"/>
      <c r="D918" s="12"/>
      <c r="E918" s="12"/>
      <c r="F918" s="12"/>
      <c r="G918" s="12"/>
      <c r="H918" s="12"/>
      <c r="I918" s="12"/>
      <c r="J918" s="12"/>
      <c r="K918" s="12"/>
      <c r="L918" s="12"/>
    </row>
    <row r="919" customFormat="false" ht="15.75" hidden="false" customHeight="true" outlineLevel="0" collapsed="false">
      <c r="A919" s="12"/>
      <c r="B919" s="12"/>
      <c r="C919" s="12"/>
      <c r="D919" s="12"/>
      <c r="E919" s="12"/>
      <c r="F919" s="12"/>
      <c r="G919" s="12"/>
      <c r="H919" s="12"/>
      <c r="I919" s="12"/>
      <c r="J919" s="12"/>
      <c r="K919" s="12"/>
      <c r="L919" s="12"/>
    </row>
    <row r="920" customFormat="false" ht="15.75" hidden="false" customHeight="true" outlineLevel="0" collapsed="false">
      <c r="A920" s="12"/>
      <c r="B920" s="12"/>
      <c r="C920" s="12"/>
      <c r="D920" s="12"/>
      <c r="E920" s="12"/>
      <c r="F920" s="12"/>
      <c r="G920" s="12"/>
      <c r="H920" s="12"/>
      <c r="I920" s="12"/>
      <c r="J920" s="12"/>
      <c r="K920" s="12"/>
      <c r="L920" s="12"/>
    </row>
    <row r="921" customFormat="false" ht="15.75" hidden="false" customHeight="true" outlineLevel="0" collapsed="false">
      <c r="A921" s="12"/>
      <c r="B921" s="12"/>
      <c r="C921" s="12"/>
      <c r="D921" s="12"/>
      <c r="E921" s="12"/>
      <c r="F921" s="12"/>
      <c r="G921" s="12"/>
      <c r="H921" s="12"/>
      <c r="I921" s="12"/>
      <c r="J921" s="12"/>
      <c r="K921" s="12"/>
      <c r="L921" s="12"/>
    </row>
    <row r="922" customFormat="false" ht="15.75" hidden="false" customHeight="true" outlineLevel="0" collapsed="false">
      <c r="A922" s="12"/>
      <c r="B922" s="12"/>
      <c r="C922" s="12"/>
      <c r="D922" s="12"/>
      <c r="E922" s="12"/>
      <c r="F922" s="12"/>
      <c r="G922" s="12"/>
      <c r="H922" s="12"/>
      <c r="I922" s="12"/>
      <c r="J922" s="12"/>
      <c r="K922" s="12"/>
      <c r="L922" s="12"/>
    </row>
    <row r="923" customFormat="false" ht="15.75" hidden="false" customHeight="true" outlineLevel="0" collapsed="false">
      <c r="A923" s="12"/>
      <c r="B923" s="12"/>
      <c r="C923" s="12"/>
      <c r="D923" s="12"/>
      <c r="E923" s="12"/>
      <c r="F923" s="12"/>
      <c r="G923" s="12"/>
      <c r="H923" s="12"/>
      <c r="I923" s="12"/>
      <c r="J923" s="12"/>
      <c r="K923" s="12"/>
      <c r="L923" s="12"/>
    </row>
    <row r="924" customFormat="false" ht="15.75" hidden="false" customHeight="true" outlineLevel="0" collapsed="false">
      <c r="A924" s="12"/>
      <c r="B924" s="12"/>
      <c r="C924" s="12"/>
      <c r="D924" s="12"/>
      <c r="E924" s="12"/>
      <c r="F924" s="12"/>
      <c r="G924" s="12"/>
      <c r="H924" s="12"/>
      <c r="I924" s="12"/>
      <c r="J924" s="12"/>
      <c r="K924" s="12"/>
      <c r="L924" s="12"/>
    </row>
    <row r="925" customFormat="false" ht="15.75" hidden="false" customHeight="true" outlineLevel="0" collapsed="false">
      <c r="A925" s="12"/>
      <c r="B925" s="12"/>
      <c r="C925" s="12"/>
      <c r="D925" s="12"/>
      <c r="E925" s="12"/>
      <c r="F925" s="12"/>
      <c r="G925" s="12"/>
      <c r="H925" s="12"/>
      <c r="I925" s="12"/>
      <c r="J925" s="12"/>
      <c r="K925" s="12"/>
      <c r="L925" s="12"/>
    </row>
    <row r="926" customFormat="false" ht="15.75" hidden="false" customHeight="true" outlineLevel="0" collapsed="false">
      <c r="A926" s="12"/>
      <c r="B926" s="12"/>
      <c r="C926" s="12"/>
      <c r="D926" s="12"/>
      <c r="E926" s="12"/>
      <c r="F926" s="12"/>
      <c r="G926" s="12"/>
      <c r="H926" s="12"/>
      <c r="I926" s="12"/>
      <c r="J926" s="12"/>
      <c r="K926" s="12"/>
      <c r="L926" s="12"/>
    </row>
    <row r="927" customFormat="false" ht="15.75" hidden="false" customHeight="true" outlineLevel="0" collapsed="false">
      <c r="A927" s="12"/>
      <c r="B927" s="12"/>
      <c r="C927" s="12"/>
      <c r="D927" s="12"/>
      <c r="E927" s="12"/>
      <c r="F927" s="12"/>
      <c r="G927" s="12"/>
      <c r="H927" s="12"/>
      <c r="I927" s="12"/>
      <c r="J927" s="12"/>
      <c r="K927" s="12"/>
      <c r="L927" s="12"/>
    </row>
    <row r="928" customFormat="false" ht="15.75" hidden="false" customHeight="true" outlineLevel="0" collapsed="false">
      <c r="A928" s="12"/>
      <c r="B928" s="12"/>
      <c r="C928" s="12"/>
      <c r="D928" s="12"/>
      <c r="E928" s="12"/>
      <c r="F928" s="12"/>
      <c r="G928" s="12"/>
      <c r="H928" s="12"/>
      <c r="I928" s="12"/>
      <c r="J928" s="12"/>
      <c r="K928" s="12"/>
      <c r="L928" s="12"/>
    </row>
    <row r="929" customFormat="false" ht="15.75" hidden="false" customHeight="true" outlineLevel="0" collapsed="false">
      <c r="A929" s="12"/>
      <c r="B929" s="12"/>
      <c r="C929" s="12"/>
      <c r="D929" s="12"/>
      <c r="E929" s="12"/>
      <c r="F929" s="12"/>
      <c r="G929" s="12"/>
      <c r="H929" s="12"/>
      <c r="I929" s="12"/>
      <c r="J929" s="12"/>
      <c r="K929" s="12"/>
      <c r="L929" s="12"/>
    </row>
    <row r="930" customFormat="false" ht="15.75" hidden="false" customHeight="true" outlineLevel="0" collapsed="false">
      <c r="A930" s="12"/>
      <c r="B930" s="12"/>
      <c r="C930" s="12"/>
      <c r="D930" s="12"/>
      <c r="E930" s="12"/>
      <c r="F930" s="12"/>
      <c r="G930" s="12"/>
      <c r="H930" s="12"/>
      <c r="I930" s="12"/>
      <c r="J930" s="12"/>
      <c r="K930" s="12"/>
      <c r="L930" s="12"/>
    </row>
    <row r="931" customFormat="false" ht="15.75" hidden="false" customHeight="true" outlineLevel="0" collapsed="false">
      <c r="A931" s="12"/>
      <c r="B931" s="12"/>
      <c r="C931" s="12"/>
      <c r="D931" s="12"/>
      <c r="E931" s="12"/>
      <c r="F931" s="12"/>
      <c r="G931" s="12"/>
      <c r="H931" s="12"/>
      <c r="I931" s="12"/>
      <c r="J931" s="12"/>
      <c r="K931" s="12"/>
      <c r="L931" s="12"/>
    </row>
    <row r="932" customFormat="false" ht="15.75" hidden="false" customHeight="true" outlineLevel="0" collapsed="false">
      <c r="A932" s="12"/>
      <c r="B932" s="12"/>
      <c r="C932" s="12"/>
      <c r="D932" s="12"/>
      <c r="E932" s="12"/>
      <c r="F932" s="12"/>
      <c r="G932" s="12"/>
      <c r="H932" s="12"/>
      <c r="I932" s="12"/>
      <c r="J932" s="12"/>
      <c r="K932" s="12"/>
      <c r="L932" s="12"/>
    </row>
    <row r="933" customFormat="false" ht="15.75" hidden="false" customHeight="true" outlineLevel="0" collapsed="false">
      <c r="A933" s="12"/>
      <c r="B933" s="12"/>
      <c r="C933" s="12"/>
      <c r="D933" s="12"/>
      <c r="E933" s="12"/>
      <c r="F933" s="12"/>
      <c r="G933" s="12"/>
      <c r="H933" s="12"/>
      <c r="I933" s="12"/>
      <c r="J933" s="12"/>
      <c r="K933" s="12"/>
      <c r="L933" s="12"/>
    </row>
    <row r="934" customFormat="false" ht="15.75" hidden="false" customHeight="true" outlineLevel="0" collapsed="false">
      <c r="A934" s="12"/>
      <c r="B934" s="12"/>
      <c r="C934" s="12"/>
      <c r="D934" s="12"/>
      <c r="E934" s="12"/>
      <c r="F934" s="12"/>
      <c r="G934" s="12"/>
      <c r="H934" s="12"/>
      <c r="I934" s="12"/>
      <c r="J934" s="12"/>
      <c r="K934" s="12"/>
      <c r="L934" s="12"/>
    </row>
    <row r="935" customFormat="false" ht="15.75" hidden="false" customHeight="true" outlineLevel="0" collapsed="false">
      <c r="A935" s="12"/>
      <c r="B935" s="12"/>
      <c r="C935" s="12"/>
      <c r="D935" s="12"/>
      <c r="E935" s="12"/>
      <c r="F935" s="12"/>
      <c r="G935" s="12"/>
      <c r="H935" s="12"/>
      <c r="I935" s="12"/>
      <c r="J935" s="12"/>
      <c r="K935" s="12"/>
      <c r="L935" s="12"/>
    </row>
    <row r="936" customFormat="false" ht="15.75" hidden="false" customHeight="true" outlineLevel="0" collapsed="false">
      <c r="A936" s="12"/>
      <c r="B936" s="12"/>
      <c r="C936" s="12"/>
      <c r="D936" s="12"/>
      <c r="E936" s="12"/>
      <c r="F936" s="12"/>
      <c r="G936" s="12"/>
      <c r="H936" s="12"/>
      <c r="I936" s="12"/>
      <c r="J936" s="12"/>
      <c r="K936" s="12"/>
      <c r="L936" s="12"/>
    </row>
    <row r="937" customFormat="false" ht="15.75" hidden="false" customHeight="true" outlineLevel="0" collapsed="false">
      <c r="A937" s="12"/>
      <c r="B937" s="12"/>
      <c r="C937" s="12"/>
      <c r="D937" s="12"/>
      <c r="E937" s="12"/>
      <c r="F937" s="12"/>
      <c r="G937" s="12"/>
      <c r="H937" s="12"/>
      <c r="I937" s="12"/>
      <c r="J937" s="12"/>
      <c r="K937" s="12"/>
      <c r="L937" s="12"/>
    </row>
    <row r="938" customFormat="false" ht="15.75" hidden="false" customHeight="true" outlineLevel="0" collapsed="false">
      <c r="A938" s="12"/>
      <c r="B938" s="12"/>
      <c r="C938" s="12"/>
      <c r="D938" s="12"/>
      <c r="E938" s="12"/>
      <c r="F938" s="12"/>
      <c r="G938" s="12"/>
      <c r="H938" s="12"/>
      <c r="I938" s="12"/>
      <c r="J938" s="12"/>
      <c r="K938" s="12"/>
      <c r="L938" s="12"/>
    </row>
    <row r="939" customFormat="false" ht="15.75" hidden="false" customHeight="true" outlineLevel="0" collapsed="false">
      <c r="A939" s="12"/>
      <c r="B939" s="12"/>
      <c r="C939" s="12"/>
      <c r="D939" s="12"/>
      <c r="E939" s="12"/>
      <c r="F939" s="12"/>
      <c r="G939" s="12"/>
      <c r="H939" s="12"/>
      <c r="I939" s="12"/>
      <c r="J939" s="12"/>
      <c r="K939" s="12"/>
      <c r="L939" s="12"/>
    </row>
    <row r="940" customFormat="false" ht="15.75" hidden="false" customHeight="true" outlineLevel="0" collapsed="false">
      <c r="A940" s="12"/>
      <c r="B940" s="12"/>
      <c r="C940" s="12"/>
      <c r="D940" s="12"/>
      <c r="E940" s="12"/>
      <c r="F940" s="12"/>
      <c r="G940" s="12"/>
      <c r="H940" s="12"/>
      <c r="I940" s="12"/>
      <c r="J940" s="12"/>
      <c r="K940" s="12"/>
      <c r="L940" s="12"/>
    </row>
    <row r="941" customFormat="false" ht="15.75" hidden="false" customHeight="true" outlineLevel="0" collapsed="false">
      <c r="A941" s="12"/>
      <c r="B941" s="12"/>
      <c r="C941" s="12"/>
      <c r="D941" s="12"/>
      <c r="E941" s="12"/>
      <c r="F941" s="12"/>
      <c r="G941" s="12"/>
      <c r="H941" s="12"/>
      <c r="I941" s="12"/>
      <c r="J941" s="12"/>
      <c r="K941" s="12"/>
      <c r="L941" s="12"/>
    </row>
    <row r="942" customFormat="false" ht="15.75" hidden="false" customHeight="true" outlineLevel="0" collapsed="false">
      <c r="A942" s="12"/>
      <c r="B942" s="12"/>
      <c r="C942" s="12"/>
      <c r="D942" s="12"/>
      <c r="E942" s="12"/>
      <c r="F942" s="12"/>
      <c r="G942" s="12"/>
      <c r="H942" s="12"/>
      <c r="I942" s="12"/>
      <c r="J942" s="12"/>
      <c r="K942" s="12"/>
      <c r="L942" s="12"/>
    </row>
    <row r="943" customFormat="false" ht="15.75" hidden="false" customHeight="true" outlineLevel="0" collapsed="false">
      <c r="A943" s="12"/>
      <c r="B943" s="12"/>
      <c r="C943" s="12"/>
      <c r="D943" s="12"/>
      <c r="E943" s="12"/>
      <c r="F943" s="12"/>
      <c r="G943" s="12"/>
      <c r="H943" s="12"/>
      <c r="I943" s="12"/>
      <c r="J943" s="12"/>
      <c r="K943" s="12"/>
      <c r="L943" s="12"/>
    </row>
    <row r="944" customFormat="false" ht="15.75" hidden="false" customHeight="true" outlineLevel="0" collapsed="false">
      <c r="A944" s="12"/>
      <c r="B944" s="12"/>
      <c r="C944" s="12"/>
      <c r="D944" s="12"/>
      <c r="E944" s="12"/>
      <c r="F944" s="12"/>
      <c r="G944" s="12"/>
      <c r="H944" s="12"/>
      <c r="I944" s="12"/>
      <c r="J944" s="12"/>
      <c r="K944" s="12"/>
      <c r="L944" s="12"/>
    </row>
    <row r="945" customFormat="false" ht="15.75" hidden="false" customHeight="true" outlineLevel="0" collapsed="false">
      <c r="A945" s="12"/>
      <c r="B945" s="12"/>
      <c r="C945" s="12"/>
      <c r="D945" s="12"/>
      <c r="E945" s="12"/>
      <c r="F945" s="12"/>
      <c r="G945" s="12"/>
      <c r="H945" s="12"/>
      <c r="I945" s="12"/>
      <c r="J945" s="12"/>
      <c r="K945" s="12"/>
      <c r="L945" s="12"/>
    </row>
    <row r="946" customFormat="false" ht="15.75" hidden="false" customHeight="true" outlineLevel="0" collapsed="false">
      <c r="A946" s="12"/>
      <c r="B946" s="12"/>
      <c r="C946" s="12"/>
      <c r="D946" s="12"/>
      <c r="E946" s="12"/>
      <c r="F946" s="12"/>
      <c r="G946" s="12"/>
      <c r="H946" s="12"/>
      <c r="I946" s="12"/>
      <c r="J946" s="12"/>
      <c r="K946" s="12"/>
      <c r="L946" s="12"/>
    </row>
    <row r="947" customFormat="false" ht="15.75" hidden="false" customHeight="true" outlineLevel="0" collapsed="false">
      <c r="A947" s="12"/>
      <c r="B947" s="12"/>
      <c r="C947" s="12"/>
      <c r="D947" s="12"/>
      <c r="E947" s="12"/>
      <c r="F947" s="12"/>
      <c r="G947" s="12"/>
      <c r="H947" s="12"/>
      <c r="I947" s="12"/>
      <c r="J947" s="12"/>
      <c r="K947" s="12"/>
      <c r="L947" s="12"/>
    </row>
    <row r="948" customFormat="false" ht="15.75" hidden="false" customHeight="true" outlineLevel="0" collapsed="false">
      <c r="A948" s="12"/>
      <c r="B948" s="12"/>
      <c r="C948" s="12"/>
      <c r="D948" s="12"/>
      <c r="E948" s="12"/>
      <c r="F948" s="12"/>
      <c r="G948" s="12"/>
      <c r="H948" s="12"/>
      <c r="I948" s="12"/>
      <c r="J948" s="12"/>
      <c r="K948" s="12"/>
      <c r="L948" s="12"/>
    </row>
    <row r="949" customFormat="false" ht="15.75" hidden="false" customHeight="true" outlineLevel="0" collapsed="false">
      <c r="A949" s="12"/>
      <c r="B949" s="12"/>
      <c r="C949" s="12"/>
      <c r="D949" s="12"/>
      <c r="E949" s="12"/>
      <c r="F949" s="12"/>
      <c r="G949" s="12"/>
      <c r="H949" s="12"/>
      <c r="I949" s="12"/>
      <c r="J949" s="12"/>
      <c r="K949" s="12"/>
      <c r="L949" s="12"/>
    </row>
    <row r="950" customFormat="false" ht="15.75" hidden="false" customHeight="true" outlineLevel="0" collapsed="false">
      <c r="A950" s="12"/>
      <c r="B950" s="12"/>
      <c r="C950" s="12"/>
      <c r="D950" s="12"/>
      <c r="E950" s="12"/>
      <c r="F950" s="12"/>
      <c r="G950" s="12"/>
      <c r="H950" s="12"/>
      <c r="I950" s="12"/>
      <c r="J950" s="12"/>
      <c r="K950" s="12"/>
      <c r="L950" s="12"/>
    </row>
    <row r="951" customFormat="false" ht="15.75" hidden="false" customHeight="true" outlineLevel="0" collapsed="false">
      <c r="A951" s="12"/>
      <c r="B951" s="12"/>
      <c r="C951" s="12"/>
      <c r="D951" s="12"/>
      <c r="E951" s="12"/>
      <c r="F951" s="12"/>
      <c r="G951" s="12"/>
      <c r="H951" s="12"/>
      <c r="I951" s="12"/>
      <c r="J951" s="12"/>
      <c r="K951" s="12"/>
      <c r="L951" s="12"/>
    </row>
    <row r="952" customFormat="false" ht="15.75" hidden="false" customHeight="true" outlineLevel="0" collapsed="false">
      <c r="A952" s="12"/>
      <c r="B952" s="12"/>
      <c r="C952" s="12"/>
      <c r="D952" s="12"/>
      <c r="E952" s="12"/>
      <c r="F952" s="12"/>
      <c r="G952" s="12"/>
      <c r="H952" s="12"/>
      <c r="I952" s="12"/>
      <c r="J952" s="12"/>
      <c r="K952" s="12"/>
      <c r="L952" s="12"/>
    </row>
    <row r="953" customFormat="false" ht="15.75" hidden="false" customHeight="true" outlineLevel="0" collapsed="false">
      <c r="A953" s="12"/>
      <c r="B953" s="12"/>
      <c r="C953" s="12"/>
      <c r="D953" s="12"/>
      <c r="E953" s="12"/>
      <c r="F953" s="12"/>
      <c r="G953" s="12"/>
      <c r="H953" s="12"/>
      <c r="I953" s="12"/>
      <c r="J953" s="12"/>
      <c r="K953" s="12"/>
      <c r="L953" s="12"/>
    </row>
    <row r="954" customFormat="false" ht="15.75" hidden="false" customHeight="true" outlineLevel="0" collapsed="false">
      <c r="A954" s="12"/>
      <c r="B954" s="12"/>
      <c r="C954" s="12"/>
      <c r="D954" s="12"/>
      <c r="E954" s="12"/>
      <c r="F954" s="12"/>
      <c r="G954" s="12"/>
      <c r="H954" s="12"/>
      <c r="I954" s="12"/>
      <c r="J954" s="12"/>
      <c r="K954" s="12"/>
      <c r="L954" s="12"/>
    </row>
    <row r="955" customFormat="false" ht="15.75" hidden="false" customHeight="true" outlineLevel="0" collapsed="false">
      <c r="A955" s="12"/>
      <c r="B955" s="12"/>
      <c r="C955" s="12"/>
      <c r="D955" s="12"/>
      <c r="E955" s="12"/>
      <c r="F955" s="12"/>
      <c r="G955" s="12"/>
      <c r="H955" s="12"/>
      <c r="I955" s="12"/>
      <c r="J955" s="12"/>
      <c r="K955" s="12"/>
      <c r="L955" s="12"/>
    </row>
    <row r="956" customFormat="false" ht="15.75" hidden="false" customHeight="true" outlineLevel="0" collapsed="false">
      <c r="A956" s="12"/>
      <c r="B956" s="12"/>
      <c r="C956" s="12"/>
      <c r="D956" s="12"/>
      <c r="E956" s="12"/>
      <c r="F956" s="12"/>
      <c r="G956" s="12"/>
      <c r="H956" s="12"/>
      <c r="I956" s="12"/>
      <c r="J956" s="12"/>
      <c r="K956" s="12"/>
      <c r="L956" s="12"/>
    </row>
    <row r="957" customFormat="false" ht="15.75" hidden="false" customHeight="true" outlineLevel="0" collapsed="false">
      <c r="A957" s="12"/>
      <c r="B957" s="12"/>
      <c r="C957" s="12"/>
      <c r="D957" s="12"/>
      <c r="E957" s="12"/>
      <c r="F957" s="12"/>
      <c r="G957" s="12"/>
      <c r="H957" s="12"/>
      <c r="I957" s="12"/>
      <c r="J957" s="12"/>
      <c r="K957" s="12"/>
      <c r="L957" s="12"/>
    </row>
    <row r="958" customFormat="false" ht="15.75" hidden="false" customHeight="true" outlineLevel="0" collapsed="false">
      <c r="A958" s="12"/>
      <c r="B958" s="12"/>
      <c r="C958" s="12"/>
      <c r="D958" s="12"/>
      <c r="E958" s="12"/>
      <c r="F958" s="12"/>
      <c r="G958" s="12"/>
      <c r="H958" s="12"/>
      <c r="I958" s="12"/>
      <c r="J958" s="12"/>
      <c r="K958" s="12"/>
      <c r="L958" s="12"/>
    </row>
    <row r="959" customFormat="false" ht="15.75" hidden="false" customHeight="true" outlineLevel="0" collapsed="false">
      <c r="A959" s="12"/>
      <c r="B959" s="12"/>
      <c r="C959" s="12"/>
      <c r="D959" s="12"/>
      <c r="E959" s="12"/>
      <c r="F959" s="12"/>
      <c r="G959" s="12"/>
      <c r="H959" s="12"/>
      <c r="I959" s="12"/>
      <c r="J959" s="12"/>
      <c r="K959" s="12"/>
      <c r="L959" s="12"/>
    </row>
    <row r="960" customFormat="false" ht="15.75" hidden="false" customHeight="true" outlineLevel="0" collapsed="false">
      <c r="A960" s="12"/>
      <c r="B960" s="12"/>
      <c r="C960" s="12"/>
      <c r="D960" s="12"/>
      <c r="E960" s="12"/>
      <c r="F960" s="12"/>
      <c r="G960" s="12"/>
      <c r="H960" s="12"/>
      <c r="I960" s="12"/>
      <c r="J960" s="12"/>
      <c r="K960" s="12"/>
      <c r="L960" s="12"/>
    </row>
    <row r="961" customFormat="false" ht="15.75" hidden="false" customHeight="true" outlineLevel="0" collapsed="false">
      <c r="A961" s="12"/>
      <c r="B961" s="12"/>
      <c r="C961" s="12"/>
      <c r="D961" s="12"/>
      <c r="E961" s="12"/>
      <c r="F961" s="12"/>
      <c r="G961" s="12"/>
      <c r="H961" s="12"/>
      <c r="I961" s="12"/>
      <c r="J961" s="12"/>
      <c r="K961" s="12"/>
      <c r="L961" s="12"/>
    </row>
    <row r="962" customFormat="false" ht="15.75" hidden="false" customHeight="true" outlineLevel="0" collapsed="false">
      <c r="A962" s="12"/>
      <c r="B962" s="12"/>
      <c r="C962" s="12"/>
      <c r="D962" s="12"/>
      <c r="E962" s="12"/>
      <c r="F962" s="12"/>
      <c r="G962" s="12"/>
      <c r="H962" s="12"/>
      <c r="I962" s="12"/>
      <c r="J962" s="12"/>
      <c r="K962" s="12"/>
      <c r="L962" s="12"/>
    </row>
    <row r="963" customFormat="false" ht="15.75" hidden="false" customHeight="true" outlineLevel="0" collapsed="false">
      <c r="A963" s="12"/>
      <c r="B963" s="12"/>
      <c r="C963" s="12"/>
      <c r="D963" s="12"/>
      <c r="E963" s="12"/>
      <c r="F963" s="12"/>
      <c r="G963" s="12"/>
      <c r="H963" s="12"/>
      <c r="I963" s="12"/>
      <c r="J963" s="12"/>
      <c r="K963" s="12"/>
      <c r="L963" s="12"/>
    </row>
    <row r="964" customFormat="false" ht="15.75" hidden="false" customHeight="true" outlineLevel="0" collapsed="false">
      <c r="A964" s="12"/>
      <c r="B964" s="12"/>
      <c r="C964" s="12"/>
      <c r="D964" s="12"/>
      <c r="E964" s="12"/>
      <c r="F964" s="12"/>
      <c r="G964" s="12"/>
      <c r="H964" s="12"/>
      <c r="I964" s="12"/>
      <c r="J964" s="12"/>
      <c r="K964" s="12"/>
      <c r="L964" s="12"/>
    </row>
    <row r="965" customFormat="false" ht="15.75" hidden="false" customHeight="true" outlineLevel="0" collapsed="false">
      <c r="A965" s="12"/>
      <c r="B965" s="12"/>
      <c r="C965" s="12"/>
      <c r="D965" s="12"/>
      <c r="E965" s="12"/>
      <c r="F965" s="12"/>
      <c r="G965" s="12"/>
      <c r="H965" s="12"/>
      <c r="I965" s="12"/>
      <c r="J965" s="12"/>
      <c r="K965" s="12"/>
      <c r="L965" s="12"/>
    </row>
    <row r="966" customFormat="false" ht="15.75" hidden="false" customHeight="true" outlineLevel="0" collapsed="false">
      <c r="A966" s="12"/>
      <c r="B966" s="12"/>
      <c r="C966" s="12"/>
      <c r="D966" s="12"/>
      <c r="E966" s="12"/>
      <c r="F966" s="12"/>
      <c r="G966" s="12"/>
      <c r="H966" s="12"/>
      <c r="I966" s="12"/>
      <c r="J966" s="12"/>
      <c r="K966" s="12"/>
      <c r="L966" s="12"/>
    </row>
    <row r="967" customFormat="false" ht="15.75" hidden="false" customHeight="true" outlineLevel="0" collapsed="false">
      <c r="A967" s="12"/>
      <c r="B967" s="12"/>
      <c r="C967" s="12"/>
      <c r="D967" s="12"/>
      <c r="E967" s="12"/>
      <c r="F967" s="12"/>
      <c r="G967" s="12"/>
      <c r="H967" s="12"/>
      <c r="I967" s="12"/>
      <c r="J967" s="12"/>
      <c r="K967" s="12"/>
      <c r="L967" s="12"/>
    </row>
    <row r="968" customFormat="false" ht="15.75" hidden="false" customHeight="true" outlineLevel="0" collapsed="false">
      <c r="A968" s="12"/>
      <c r="B968" s="12"/>
      <c r="C968" s="12"/>
      <c r="D968" s="12"/>
      <c r="E968" s="12"/>
      <c r="F968" s="12"/>
      <c r="G968" s="12"/>
      <c r="H968" s="12"/>
      <c r="I968" s="12"/>
      <c r="J968" s="12"/>
      <c r="K968" s="12"/>
      <c r="L968" s="12"/>
    </row>
    <row r="969" customFormat="false" ht="15.75" hidden="false" customHeight="true" outlineLevel="0" collapsed="false">
      <c r="A969" s="12"/>
      <c r="B969" s="12"/>
      <c r="C969" s="12"/>
      <c r="D969" s="12"/>
      <c r="E969" s="12"/>
      <c r="F969" s="12"/>
      <c r="G969" s="12"/>
      <c r="H969" s="12"/>
      <c r="I969" s="12"/>
      <c r="J969" s="12"/>
      <c r="K969" s="12"/>
      <c r="L969" s="12"/>
    </row>
    <row r="970" customFormat="false" ht="15.75" hidden="false" customHeight="true" outlineLevel="0" collapsed="false">
      <c r="A970" s="12"/>
      <c r="B970" s="12"/>
      <c r="C970" s="12"/>
      <c r="D970" s="12"/>
      <c r="E970" s="12"/>
      <c r="F970" s="12"/>
      <c r="G970" s="12"/>
      <c r="H970" s="12"/>
      <c r="I970" s="12"/>
      <c r="J970" s="12"/>
      <c r="K970" s="12"/>
      <c r="L970" s="12"/>
    </row>
    <row r="971" customFormat="false" ht="15.75" hidden="false" customHeight="true" outlineLevel="0" collapsed="false">
      <c r="A971" s="12"/>
      <c r="B971" s="12"/>
      <c r="C971" s="12"/>
      <c r="D971" s="12"/>
      <c r="E971" s="12"/>
      <c r="F971" s="12"/>
      <c r="G971" s="12"/>
      <c r="H971" s="12"/>
      <c r="I971" s="12"/>
      <c r="J971" s="12"/>
      <c r="K971" s="12"/>
      <c r="L971" s="12"/>
    </row>
    <row r="972" customFormat="false" ht="15.75" hidden="false" customHeight="true" outlineLevel="0" collapsed="false">
      <c r="A972" s="12"/>
      <c r="B972" s="12"/>
      <c r="C972" s="12"/>
      <c r="D972" s="12"/>
      <c r="E972" s="12"/>
      <c r="F972" s="12"/>
      <c r="G972" s="12"/>
      <c r="H972" s="12"/>
      <c r="I972" s="12"/>
      <c r="J972" s="12"/>
      <c r="K972" s="12"/>
      <c r="L972" s="12"/>
    </row>
    <row r="973" customFormat="false" ht="15.75" hidden="false" customHeight="true" outlineLevel="0" collapsed="false">
      <c r="A973" s="12"/>
      <c r="B973" s="12"/>
      <c r="C973" s="12"/>
      <c r="D973" s="12"/>
      <c r="E973" s="12"/>
      <c r="F973" s="12"/>
      <c r="G973" s="12"/>
      <c r="H973" s="12"/>
      <c r="I973" s="12"/>
      <c r="J973" s="12"/>
      <c r="K973" s="12"/>
      <c r="L973" s="12"/>
    </row>
    <row r="974" customFormat="false" ht="15.75" hidden="false" customHeight="true" outlineLevel="0" collapsed="false">
      <c r="A974" s="12"/>
      <c r="B974" s="12"/>
      <c r="C974" s="12"/>
      <c r="D974" s="12"/>
      <c r="E974" s="12"/>
      <c r="F974" s="12"/>
      <c r="G974" s="12"/>
      <c r="H974" s="12"/>
      <c r="I974" s="12"/>
      <c r="J974" s="12"/>
      <c r="K974" s="12"/>
      <c r="L974" s="12"/>
    </row>
    <row r="975" customFormat="false" ht="15.75" hidden="false" customHeight="true" outlineLevel="0" collapsed="false">
      <c r="A975" s="12"/>
      <c r="B975" s="12"/>
      <c r="C975" s="12"/>
      <c r="D975" s="12"/>
      <c r="E975" s="12"/>
      <c r="F975" s="12"/>
      <c r="G975" s="12"/>
      <c r="H975" s="12"/>
      <c r="I975" s="12"/>
      <c r="J975" s="12"/>
      <c r="K975" s="12"/>
      <c r="L975" s="12"/>
    </row>
    <row r="976" customFormat="false" ht="15.75" hidden="false" customHeight="true" outlineLevel="0" collapsed="false">
      <c r="A976" s="12"/>
      <c r="B976" s="12"/>
      <c r="C976" s="12"/>
      <c r="D976" s="12"/>
      <c r="E976" s="12"/>
      <c r="F976" s="12"/>
      <c r="G976" s="12"/>
      <c r="H976" s="12"/>
      <c r="I976" s="12"/>
      <c r="J976" s="12"/>
      <c r="K976" s="12"/>
      <c r="L976" s="12"/>
    </row>
    <row r="977" customFormat="false" ht="15.75" hidden="false" customHeight="true" outlineLevel="0" collapsed="false">
      <c r="A977" s="12"/>
      <c r="B977" s="12"/>
      <c r="C977" s="12"/>
      <c r="D977" s="12"/>
      <c r="E977" s="12"/>
      <c r="F977" s="12"/>
      <c r="G977" s="12"/>
      <c r="H977" s="12"/>
      <c r="I977" s="12"/>
      <c r="J977" s="12"/>
      <c r="K977" s="12"/>
      <c r="L977" s="12"/>
    </row>
    <row r="978" customFormat="false" ht="15.75" hidden="false" customHeight="true" outlineLevel="0" collapsed="false">
      <c r="A978" s="12"/>
      <c r="B978" s="12"/>
      <c r="C978" s="12"/>
      <c r="D978" s="12"/>
      <c r="E978" s="12"/>
      <c r="F978" s="12"/>
      <c r="G978" s="12"/>
      <c r="H978" s="12"/>
      <c r="I978" s="12"/>
      <c r="J978" s="12"/>
      <c r="K978" s="12"/>
      <c r="L978" s="12"/>
    </row>
    <row r="979" customFormat="false" ht="15.75" hidden="false" customHeight="true" outlineLevel="0" collapsed="false">
      <c r="A979" s="12"/>
      <c r="B979" s="12"/>
      <c r="C979" s="12"/>
      <c r="D979" s="12"/>
      <c r="E979" s="12"/>
      <c r="F979" s="12"/>
      <c r="G979" s="12"/>
      <c r="H979" s="12"/>
      <c r="I979" s="12"/>
      <c r="J979" s="12"/>
      <c r="K979" s="12"/>
      <c r="L979" s="12"/>
    </row>
    <row r="980" customFormat="false" ht="15.75" hidden="false" customHeight="true" outlineLevel="0" collapsed="false">
      <c r="A980" s="12"/>
      <c r="B980" s="12"/>
      <c r="C980" s="12"/>
      <c r="D980" s="12"/>
      <c r="E980" s="12"/>
      <c r="F980" s="12"/>
      <c r="G980" s="12"/>
      <c r="H980" s="12"/>
      <c r="I980" s="12"/>
      <c r="J980" s="12"/>
      <c r="K980" s="12"/>
      <c r="L980" s="12"/>
    </row>
    <row r="981" customFormat="false" ht="15.75" hidden="false" customHeight="true" outlineLevel="0" collapsed="false">
      <c r="A981" s="12"/>
      <c r="B981" s="12"/>
      <c r="C981" s="12"/>
      <c r="D981" s="12"/>
      <c r="E981" s="12"/>
      <c r="F981" s="12"/>
      <c r="G981" s="12"/>
      <c r="H981" s="12"/>
      <c r="I981" s="12"/>
      <c r="J981" s="12"/>
      <c r="K981" s="12"/>
      <c r="L981" s="12"/>
    </row>
    <row r="982" customFormat="false" ht="15.75" hidden="false" customHeight="true" outlineLevel="0" collapsed="false">
      <c r="A982" s="12"/>
      <c r="B982" s="12"/>
      <c r="C982" s="12"/>
      <c r="D982" s="12"/>
      <c r="E982" s="12"/>
      <c r="F982" s="12"/>
      <c r="G982" s="12"/>
      <c r="H982" s="12"/>
      <c r="I982" s="12"/>
      <c r="J982" s="12"/>
      <c r="K982" s="12"/>
      <c r="L982" s="12"/>
    </row>
    <row r="983" customFormat="false" ht="15.75" hidden="false" customHeight="true" outlineLevel="0" collapsed="false">
      <c r="A983" s="12"/>
      <c r="B983" s="12"/>
      <c r="C983" s="12"/>
      <c r="D983" s="12"/>
      <c r="E983" s="12"/>
      <c r="F983" s="12"/>
      <c r="G983" s="12"/>
      <c r="H983" s="12"/>
      <c r="I983" s="12"/>
      <c r="J983" s="12"/>
      <c r="K983" s="12"/>
      <c r="L983" s="12"/>
    </row>
    <row r="984" customFormat="false" ht="15.75" hidden="false" customHeight="true" outlineLevel="0" collapsed="false">
      <c r="A984" s="12"/>
      <c r="B984" s="12"/>
      <c r="C984" s="12"/>
      <c r="D984" s="12"/>
      <c r="E984" s="12"/>
      <c r="F984" s="12"/>
      <c r="G984" s="12"/>
      <c r="H984" s="12"/>
      <c r="I984" s="12"/>
      <c r="J984" s="12"/>
      <c r="K984" s="12"/>
      <c r="L984" s="12"/>
    </row>
    <row r="985" customFormat="false" ht="15.75" hidden="false" customHeight="true" outlineLevel="0" collapsed="false">
      <c r="A985" s="12"/>
      <c r="B985" s="12"/>
      <c r="C985" s="12"/>
      <c r="D985" s="12"/>
      <c r="E985" s="12"/>
      <c r="F985" s="12"/>
      <c r="G985" s="12"/>
      <c r="H985" s="12"/>
      <c r="I985" s="12"/>
      <c r="J985" s="12"/>
      <c r="K985" s="12"/>
      <c r="L985" s="12"/>
    </row>
    <row r="986" customFormat="false" ht="15.75" hidden="false" customHeight="true" outlineLevel="0" collapsed="false">
      <c r="A986" s="12"/>
      <c r="B986" s="12"/>
      <c r="C986" s="12"/>
      <c r="D986" s="12"/>
      <c r="E986" s="12"/>
      <c r="F986" s="12"/>
      <c r="G986" s="12"/>
      <c r="H986" s="12"/>
      <c r="I986" s="12"/>
      <c r="J986" s="12"/>
      <c r="K986" s="12"/>
      <c r="L986" s="12"/>
    </row>
    <row r="987" customFormat="false" ht="15.75" hidden="false" customHeight="true" outlineLevel="0" collapsed="false">
      <c r="A987" s="12"/>
      <c r="B987" s="12"/>
      <c r="C987" s="12"/>
      <c r="D987" s="12"/>
      <c r="E987" s="12"/>
      <c r="F987" s="12"/>
      <c r="G987" s="12"/>
      <c r="H987" s="12"/>
      <c r="I987" s="12"/>
      <c r="J987" s="12"/>
      <c r="K987" s="12"/>
      <c r="L987" s="12"/>
    </row>
    <row r="988" customFormat="false" ht="15.75" hidden="false" customHeight="true" outlineLevel="0" collapsed="false">
      <c r="A988" s="12"/>
      <c r="B988" s="12"/>
      <c r="C988" s="12"/>
      <c r="D988" s="12"/>
      <c r="E988" s="12"/>
      <c r="F988" s="12"/>
      <c r="G988" s="12"/>
      <c r="H988" s="12"/>
      <c r="I988" s="12"/>
      <c r="J988" s="12"/>
      <c r="K988" s="12"/>
      <c r="L988" s="12"/>
    </row>
    <row r="989" customFormat="false" ht="15.75" hidden="false" customHeight="true" outlineLevel="0" collapsed="false">
      <c r="A989" s="12"/>
      <c r="B989" s="12"/>
      <c r="C989" s="12"/>
      <c r="D989" s="12"/>
      <c r="E989" s="12"/>
      <c r="F989" s="12"/>
      <c r="G989" s="12"/>
      <c r="H989" s="12"/>
      <c r="I989" s="12"/>
      <c r="J989" s="12"/>
      <c r="K989" s="12"/>
      <c r="L989" s="12"/>
    </row>
    <row r="990" customFormat="false" ht="15.75" hidden="false" customHeight="true" outlineLevel="0" collapsed="false">
      <c r="A990" s="12"/>
      <c r="B990" s="12"/>
      <c r="C990" s="12"/>
      <c r="D990" s="12"/>
      <c r="E990" s="12"/>
      <c r="F990" s="12"/>
      <c r="G990" s="12"/>
      <c r="H990" s="12"/>
      <c r="I990" s="12"/>
      <c r="J990" s="12"/>
      <c r="K990" s="12"/>
      <c r="L990" s="12"/>
    </row>
    <row r="991" customFormat="false" ht="15.75" hidden="false" customHeight="true" outlineLevel="0" collapsed="false">
      <c r="A991" s="12"/>
      <c r="B991" s="12"/>
      <c r="C991" s="12"/>
      <c r="D991" s="12"/>
      <c r="E991" s="12"/>
      <c r="F991" s="12"/>
      <c r="G991" s="12"/>
      <c r="H991" s="12"/>
      <c r="I991" s="12"/>
      <c r="J991" s="12"/>
      <c r="K991" s="12"/>
      <c r="L991" s="12"/>
    </row>
    <row r="992" customFormat="false" ht="15.75" hidden="false" customHeight="true" outlineLevel="0" collapsed="false">
      <c r="A992" s="12"/>
      <c r="B992" s="12"/>
      <c r="C992" s="12"/>
      <c r="D992" s="12"/>
      <c r="E992" s="12"/>
      <c r="F992" s="12"/>
      <c r="G992" s="12"/>
      <c r="H992" s="12"/>
      <c r="I992" s="12"/>
      <c r="J992" s="12"/>
      <c r="K992" s="12"/>
      <c r="L992" s="12"/>
    </row>
    <row r="993" customFormat="false" ht="15.75" hidden="false" customHeight="true" outlineLevel="0" collapsed="false">
      <c r="A993" s="12"/>
      <c r="B993" s="12"/>
      <c r="C993" s="12"/>
      <c r="D993" s="12"/>
      <c r="E993" s="12"/>
      <c r="F993" s="12"/>
      <c r="G993" s="12"/>
      <c r="H993" s="12"/>
      <c r="I993" s="12"/>
      <c r="J993" s="12"/>
      <c r="K993" s="12"/>
      <c r="L993" s="12"/>
    </row>
    <row r="994" customFormat="false" ht="15.75" hidden="false" customHeight="true" outlineLevel="0" collapsed="false">
      <c r="A994" s="12"/>
      <c r="B994" s="12"/>
      <c r="C994" s="12"/>
      <c r="D994" s="12"/>
      <c r="E994" s="12"/>
      <c r="F994" s="12"/>
      <c r="G994" s="12"/>
      <c r="H994" s="12"/>
      <c r="I994" s="12"/>
      <c r="J994" s="12"/>
      <c r="K994" s="12"/>
      <c r="L994" s="12"/>
    </row>
    <row r="995" customFormat="false" ht="15.75" hidden="false" customHeight="true" outlineLevel="0" collapsed="false">
      <c r="A995" s="12"/>
      <c r="B995" s="12"/>
      <c r="C995" s="12"/>
      <c r="D995" s="12"/>
      <c r="E995" s="12"/>
      <c r="F995" s="12"/>
      <c r="G995" s="12"/>
      <c r="H995" s="12"/>
      <c r="I995" s="12"/>
      <c r="J995" s="12"/>
      <c r="K995" s="12"/>
      <c r="L995" s="12"/>
    </row>
    <row r="996" customFormat="false" ht="15.75" hidden="false" customHeight="true" outlineLevel="0" collapsed="false">
      <c r="A996" s="12"/>
      <c r="B996" s="12"/>
      <c r="C996" s="12"/>
      <c r="D996" s="12"/>
      <c r="E996" s="12"/>
      <c r="F996" s="12"/>
      <c r="G996" s="12"/>
      <c r="H996" s="12"/>
      <c r="I996" s="12"/>
      <c r="J996" s="12"/>
      <c r="K996" s="12"/>
      <c r="L996" s="12"/>
    </row>
    <row r="997" customFormat="false" ht="15.75" hidden="false" customHeight="true" outlineLevel="0" collapsed="false">
      <c r="A997" s="12"/>
      <c r="B997" s="12"/>
      <c r="C997" s="12"/>
      <c r="D997" s="12"/>
      <c r="E997" s="12"/>
      <c r="F997" s="12"/>
      <c r="G997" s="12"/>
      <c r="H997" s="12"/>
      <c r="I997" s="12"/>
      <c r="J997" s="12"/>
      <c r="K997" s="12"/>
      <c r="L997" s="12"/>
    </row>
    <row r="998" customFormat="false" ht="15.75" hidden="false" customHeight="true" outlineLevel="0" collapsed="false">
      <c r="A998" s="12"/>
      <c r="B998" s="12"/>
      <c r="C998" s="12"/>
      <c r="D998" s="12"/>
      <c r="E998" s="12"/>
      <c r="F998" s="12"/>
      <c r="G998" s="12"/>
      <c r="H998" s="12"/>
      <c r="I998" s="12"/>
      <c r="J998" s="12"/>
      <c r="K998" s="12"/>
      <c r="L998" s="12"/>
    </row>
    <row r="999" customFormat="false" ht="15.75" hidden="false" customHeight="true" outlineLevel="0" collapsed="false">
      <c r="A999" s="12"/>
      <c r="B999" s="12"/>
      <c r="C999" s="12"/>
      <c r="D999" s="12"/>
      <c r="E999" s="12"/>
      <c r="F999" s="12"/>
      <c r="G999" s="12"/>
      <c r="H999" s="12"/>
      <c r="I999" s="12"/>
      <c r="J999" s="12"/>
      <c r="K999" s="12"/>
      <c r="L999" s="12"/>
    </row>
    <row r="1000" customFormat="false" ht="15.75" hidden="false" customHeight="true" outlineLevel="0" collapsed="false">
      <c r="A1000" s="12"/>
      <c r="B1000" s="12"/>
      <c r="C1000" s="12"/>
      <c r="D1000" s="12"/>
      <c r="E1000" s="12"/>
      <c r="F1000" s="12"/>
      <c r="G1000" s="12"/>
      <c r="H1000" s="12"/>
      <c r="I1000" s="12"/>
      <c r="J1000" s="12"/>
      <c r="K1000" s="12"/>
      <c r="L1000" s="12"/>
    </row>
  </sheetData>
  <sheetProtection sheet="true" formatCells="false" formatColumns="false" formatRows="false" sort="false" autoFilter="false"/>
  <mergeCells count="7">
    <mergeCell ref="A1:J1"/>
    <mergeCell ref="A2:J2"/>
    <mergeCell ref="A4:E4"/>
    <mergeCell ref="A14:G14"/>
    <mergeCell ref="A25:L25"/>
    <mergeCell ref="A35:G35"/>
    <mergeCell ref="A53:L53"/>
  </mergeCells>
  <conditionalFormatting sqref="B5:B12">
    <cfRule type="expression" priority="2" aboveAverage="0" equalAverage="0" bottom="0" percent="0" rank="0" text="" dxfId="6">
      <formula>AND($A5&lt;&gt;"",$B5="")</formula>
    </cfRule>
  </conditionalFormatting>
  <conditionalFormatting sqref="A16:C22">
    <cfRule type="expression" priority="3" aboveAverage="0" equalAverage="0" bottom="0" percent="0" rank="0" text="" dxfId="6">
      <formula>OR($A16="",$B16="",$C16="")</formula>
    </cfRule>
  </conditionalFormatting>
  <conditionalFormatting sqref="B27:K31">
    <cfRule type="expression" priority="4" aboveAverage="0" equalAverage="0" bottom="0" percent="0" rank="0" text="" dxfId="4">
      <formula>AND(B27&lt;&gt;"",B27&lt;0)</formula>
    </cfRule>
  </conditionalFormatting>
  <dataValidations count="3">
    <dataValidation allowBlank="true" errorStyle="stop" operator="between" showDropDown="false" showErrorMessage="false" showInputMessage="false" sqref="K27:K31" type="decimal">
      <formula1>0</formula1>
      <formula2>100</formula2>
    </dataValidation>
    <dataValidation allowBlank="true" errorStyle="stop" operator="between" showDropDown="false" showErrorMessage="false" showInputMessage="false" sqref="C16:C22" type="decimal">
      <formula1>0</formula1>
      <formula2>5</formula2>
    </dataValidation>
    <dataValidation allowBlank="true" errorStyle="stop" operator="between" showDropDown="false" showErrorMessage="false" showInputMessage="false" sqref="B27:J31" type="decimal">
      <formula1>0</formula1>
      <formula2>200</formula2>
    </dataValidation>
  </dataValidations>
  <printOptions headings="false" gridLines="false" gridLinesSet="true" horizontalCentered="true" verticalCentered="false"/>
  <pageMargins left="0.3" right="0.3" top="0.35" bottom="0.3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sheetPr filterMode="false">
    <tabColor rgb="FF31859C"/>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8" min="3" style="1" width="18"/>
    <col collapsed="false" customWidth="true" hidden="false" outlineLevel="0" max="9" min="9" style="1" width="10"/>
    <col collapsed="false" customWidth="true" hidden="false" outlineLevel="0" max="26" min="10" style="1" width="14"/>
  </cols>
  <sheetData>
    <row r="1" customFormat="false" ht="21" hidden="false" customHeight="true" outlineLevel="0" collapsed="false">
      <c r="A1" s="134" t="s">
        <v>795</v>
      </c>
      <c r="B1" s="134"/>
      <c r="C1" s="134"/>
      <c r="D1" s="134"/>
      <c r="E1" s="134"/>
      <c r="F1" s="134"/>
      <c r="G1" s="134"/>
      <c r="H1" s="134"/>
      <c r="I1" s="136"/>
      <c r="J1" s="12"/>
      <c r="K1" s="12"/>
      <c r="L1" s="12"/>
      <c r="M1" s="12"/>
      <c r="N1" s="12"/>
      <c r="O1" s="12"/>
      <c r="P1" s="12"/>
      <c r="Q1" s="12"/>
      <c r="R1" s="12"/>
      <c r="S1" s="12"/>
      <c r="T1" s="12"/>
      <c r="U1" s="12"/>
      <c r="V1" s="12"/>
      <c r="W1" s="12"/>
      <c r="X1" s="12"/>
      <c r="Y1" s="12"/>
      <c r="Z1" s="12"/>
    </row>
    <row r="2" customFormat="false" ht="21" hidden="false" customHeight="true" outlineLevel="0" collapsed="false">
      <c r="A2" s="214" t="s">
        <v>796</v>
      </c>
      <c r="B2" s="214"/>
      <c r="C2" s="214"/>
      <c r="D2" s="214"/>
      <c r="E2" s="214"/>
      <c r="F2" s="214"/>
      <c r="G2" s="214"/>
      <c r="H2" s="214"/>
      <c r="I2" s="12"/>
      <c r="J2" s="12"/>
      <c r="K2" s="12"/>
      <c r="L2" s="12"/>
      <c r="M2" s="12"/>
      <c r="N2" s="12"/>
      <c r="O2" s="12"/>
      <c r="P2" s="12"/>
      <c r="Q2" s="12"/>
      <c r="R2" s="12"/>
      <c r="S2" s="12"/>
      <c r="T2" s="12"/>
      <c r="U2" s="12"/>
      <c r="V2" s="12"/>
      <c r="W2" s="12"/>
      <c r="X2" s="12"/>
      <c r="Y2" s="12"/>
      <c r="Z2" s="12"/>
    </row>
    <row r="3" customFormat="false" ht="21" hidden="false" customHeight="true" outlineLevel="0" collapsed="false">
      <c r="A3" s="139"/>
      <c r="B3" s="139"/>
      <c r="C3" s="219"/>
      <c r="D3" s="219"/>
      <c r="E3" s="219"/>
      <c r="F3" s="219"/>
      <c r="G3" s="142"/>
      <c r="H3" s="142"/>
      <c r="I3" s="12"/>
      <c r="J3" s="12"/>
      <c r="K3" s="12"/>
      <c r="L3" s="12"/>
      <c r="M3" s="12"/>
      <c r="N3" s="12"/>
      <c r="O3" s="12"/>
      <c r="P3" s="12"/>
      <c r="Q3" s="12"/>
      <c r="R3" s="12"/>
      <c r="S3" s="12"/>
      <c r="T3" s="12"/>
      <c r="U3" s="12"/>
      <c r="V3" s="12"/>
      <c r="W3" s="12"/>
      <c r="X3" s="12"/>
      <c r="Y3" s="12"/>
      <c r="Z3" s="12"/>
    </row>
    <row r="4" customFormat="false" ht="21" hidden="false" customHeight="true" outlineLevel="0" collapsed="false">
      <c r="A4" s="138" t="s">
        <v>797</v>
      </c>
      <c r="B4" s="138" t="s">
        <v>798</v>
      </c>
      <c r="C4" s="219"/>
      <c r="D4" s="219"/>
      <c r="E4" s="219"/>
      <c r="F4" s="219"/>
      <c r="G4" s="142"/>
      <c r="H4" s="142"/>
      <c r="I4" s="12"/>
      <c r="J4" s="12"/>
      <c r="K4" s="12"/>
      <c r="L4" s="12"/>
      <c r="M4" s="12"/>
      <c r="N4" s="12"/>
      <c r="O4" s="12"/>
      <c r="P4" s="12"/>
      <c r="Q4" s="12"/>
      <c r="R4" s="12"/>
      <c r="S4" s="12"/>
      <c r="T4" s="12"/>
      <c r="U4" s="12"/>
      <c r="V4" s="12"/>
      <c r="W4" s="12"/>
      <c r="X4" s="12"/>
      <c r="Y4" s="12"/>
      <c r="Z4" s="12"/>
    </row>
    <row r="5" customFormat="false" ht="21" hidden="false" customHeight="true" outlineLevel="0" collapsed="false">
      <c r="A5" s="138" t="s">
        <v>799</v>
      </c>
      <c r="B5" s="220" t="s">
        <v>723</v>
      </c>
      <c r="C5" s="219"/>
      <c r="D5" s="219"/>
      <c r="E5" s="219"/>
      <c r="F5" s="219"/>
      <c r="G5" s="142"/>
      <c r="H5" s="142"/>
      <c r="I5" s="12"/>
      <c r="J5" s="12"/>
      <c r="K5" s="12"/>
      <c r="L5" s="12"/>
      <c r="M5" s="12"/>
      <c r="N5" s="12"/>
      <c r="O5" s="12"/>
      <c r="P5" s="12"/>
      <c r="Q5" s="12"/>
      <c r="R5" s="12"/>
      <c r="S5" s="12"/>
      <c r="T5" s="12"/>
      <c r="U5" s="12"/>
      <c r="V5" s="12"/>
      <c r="W5" s="12"/>
      <c r="X5" s="12"/>
      <c r="Y5" s="12"/>
      <c r="Z5" s="12"/>
    </row>
    <row r="6" customFormat="false" ht="21" hidden="false" customHeight="true" outlineLevel="0" collapsed="false">
      <c r="A6" s="138" t="s">
        <v>800</v>
      </c>
      <c r="B6" s="220" t="s">
        <v>801</v>
      </c>
      <c r="C6" s="219"/>
      <c r="D6" s="219"/>
      <c r="E6" s="219"/>
      <c r="F6" s="219"/>
      <c r="G6" s="142"/>
      <c r="H6" s="142"/>
      <c r="I6" s="12"/>
      <c r="J6" s="12"/>
      <c r="K6" s="12"/>
      <c r="L6" s="12"/>
      <c r="M6" s="12"/>
      <c r="N6" s="12"/>
      <c r="O6" s="12"/>
      <c r="P6" s="12"/>
      <c r="Q6" s="12"/>
      <c r="R6" s="12"/>
      <c r="S6" s="12"/>
      <c r="T6" s="12"/>
      <c r="U6" s="12"/>
      <c r="V6" s="12"/>
      <c r="W6" s="12"/>
      <c r="X6" s="12"/>
      <c r="Y6" s="12"/>
      <c r="Z6" s="12"/>
    </row>
    <row r="7" customFormat="false" ht="21" hidden="false" customHeight="true" outlineLevel="0" collapsed="false">
      <c r="A7" s="138" t="s">
        <v>802</v>
      </c>
      <c r="B7" s="138" t="s">
        <v>803</v>
      </c>
      <c r="C7" s="219"/>
      <c r="D7" s="219"/>
      <c r="E7" s="219"/>
      <c r="F7" s="219"/>
      <c r="G7" s="142"/>
      <c r="H7" s="142"/>
      <c r="I7" s="12"/>
      <c r="J7" s="12"/>
      <c r="K7" s="12"/>
      <c r="L7" s="12"/>
      <c r="M7" s="12"/>
      <c r="N7" s="12"/>
      <c r="O7" s="12"/>
      <c r="P7" s="12"/>
      <c r="Q7" s="12"/>
      <c r="R7" s="12"/>
      <c r="S7" s="12"/>
      <c r="T7" s="12"/>
      <c r="U7" s="12"/>
      <c r="V7" s="12"/>
      <c r="W7" s="12"/>
      <c r="X7" s="12"/>
      <c r="Y7" s="12"/>
      <c r="Z7" s="12"/>
    </row>
    <row r="8" customFormat="false" ht="21" hidden="false" customHeight="true" outlineLevel="0" collapsed="false">
      <c r="A8" s="138" t="s">
        <v>804</v>
      </c>
      <c r="B8" s="138" t="s">
        <v>805</v>
      </c>
      <c r="C8" s="219"/>
      <c r="D8" s="219"/>
      <c r="E8" s="219"/>
      <c r="F8" s="219"/>
      <c r="G8" s="142"/>
      <c r="H8" s="142"/>
      <c r="I8" s="12"/>
      <c r="J8" s="12"/>
      <c r="K8" s="12"/>
      <c r="L8" s="12"/>
      <c r="M8" s="12"/>
      <c r="N8" s="12"/>
      <c r="O8" s="12"/>
      <c r="P8" s="12"/>
      <c r="Q8" s="12"/>
      <c r="R8" s="12"/>
      <c r="S8" s="12"/>
      <c r="T8" s="12"/>
      <c r="U8" s="12"/>
      <c r="V8" s="12"/>
      <c r="W8" s="12"/>
      <c r="X8" s="12"/>
      <c r="Y8" s="12"/>
      <c r="Z8" s="12"/>
    </row>
    <row r="9" customFormat="false" ht="21" hidden="false" customHeight="true" outlineLevel="0" collapsed="false">
      <c r="A9" s="138" t="s">
        <v>706</v>
      </c>
      <c r="B9" s="138" t="s">
        <v>806</v>
      </c>
      <c r="C9" s="219"/>
      <c r="D9" s="219"/>
      <c r="E9" s="219"/>
      <c r="F9" s="219"/>
      <c r="G9" s="142"/>
      <c r="H9" s="142"/>
      <c r="I9" s="12"/>
      <c r="J9" s="12"/>
      <c r="K9" s="12"/>
      <c r="L9" s="12"/>
      <c r="M9" s="12"/>
      <c r="N9" s="12"/>
      <c r="O9" s="12"/>
      <c r="P9" s="12"/>
      <c r="Q9" s="12"/>
      <c r="R9" s="12"/>
      <c r="S9" s="12"/>
      <c r="T9" s="12"/>
      <c r="U9" s="12"/>
      <c r="V9" s="12"/>
      <c r="W9" s="12"/>
      <c r="X9" s="12"/>
      <c r="Y9" s="12"/>
      <c r="Z9" s="12"/>
    </row>
    <row r="10" customFormat="false" ht="21" hidden="false" customHeight="true" outlineLevel="0" collapsed="false">
      <c r="A10" s="138" t="s">
        <v>611</v>
      </c>
      <c r="B10" s="138" t="s">
        <v>807</v>
      </c>
      <c r="C10" s="219"/>
      <c r="D10" s="219"/>
      <c r="E10" s="219"/>
      <c r="F10" s="219"/>
      <c r="G10" s="142"/>
      <c r="H10" s="142"/>
      <c r="I10" s="12"/>
      <c r="J10" s="12"/>
      <c r="K10" s="12"/>
      <c r="L10" s="12"/>
      <c r="M10" s="12"/>
      <c r="N10" s="12"/>
      <c r="O10" s="12"/>
      <c r="P10" s="12"/>
      <c r="Q10" s="12"/>
      <c r="R10" s="12"/>
      <c r="S10" s="12"/>
      <c r="T10" s="12"/>
      <c r="U10" s="12"/>
      <c r="V10" s="12"/>
      <c r="W10" s="12"/>
      <c r="X10" s="12"/>
      <c r="Y10" s="12"/>
      <c r="Z10" s="12"/>
    </row>
    <row r="11" customFormat="false" ht="21" hidden="false" customHeight="true" outlineLevel="0" collapsed="false">
      <c r="A11" s="138" t="s">
        <v>224</v>
      </c>
      <c r="B11" s="138" t="s">
        <v>808</v>
      </c>
      <c r="C11" s="219"/>
      <c r="D11" s="219"/>
      <c r="E11" s="219"/>
      <c r="F11" s="219"/>
      <c r="G11" s="142"/>
      <c r="H11" s="142"/>
      <c r="I11" s="12"/>
      <c r="J11" s="12"/>
      <c r="K11" s="12"/>
      <c r="L11" s="12"/>
      <c r="M11" s="12"/>
      <c r="N11" s="12"/>
      <c r="O11" s="12"/>
      <c r="P11" s="12"/>
      <c r="Q11" s="12"/>
      <c r="R11" s="12"/>
      <c r="S11" s="12"/>
      <c r="T11" s="12"/>
      <c r="U11" s="12"/>
      <c r="V11" s="12"/>
      <c r="W11" s="12"/>
      <c r="X11" s="12"/>
      <c r="Y11" s="12"/>
      <c r="Z11" s="12"/>
    </row>
    <row r="12" customFormat="false" ht="15" hidden="false" customHeight="true" outlineLevel="0" collapsed="false">
      <c r="A12" s="219"/>
      <c r="B12" s="219"/>
      <c r="C12" s="219"/>
      <c r="D12" s="219"/>
      <c r="E12" s="219"/>
      <c r="F12" s="219"/>
      <c r="G12" s="142"/>
      <c r="H12" s="142"/>
      <c r="I12" s="12"/>
      <c r="J12" s="12"/>
      <c r="K12" s="12"/>
      <c r="L12" s="12"/>
      <c r="M12" s="12"/>
      <c r="N12" s="12"/>
      <c r="O12" s="12"/>
      <c r="P12" s="12"/>
      <c r="Q12" s="12"/>
      <c r="R12" s="12"/>
      <c r="S12" s="12"/>
      <c r="T12" s="12"/>
      <c r="U12" s="12"/>
      <c r="V12" s="12"/>
      <c r="W12" s="12"/>
      <c r="X12" s="12"/>
      <c r="Y12" s="12"/>
      <c r="Z12" s="12"/>
    </row>
    <row r="13" customFormat="false" ht="15" hidden="false" customHeight="true" outlineLevel="0" collapsed="false">
      <c r="A13" s="219"/>
      <c r="B13" s="219"/>
      <c r="C13" s="219"/>
      <c r="D13" s="219"/>
      <c r="E13" s="219"/>
      <c r="F13" s="219"/>
      <c r="G13" s="142"/>
      <c r="H13" s="142"/>
      <c r="I13" s="12"/>
      <c r="J13" s="12"/>
      <c r="K13" s="12"/>
      <c r="L13" s="12"/>
      <c r="M13" s="12"/>
      <c r="N13" s="12"/>
      <c r="O13" s="12"/>
      <c r="P13" s="12"/>
      <c r="Q13" s="12"/>
      <c r="R13" s="12"/>
      <c r="S13" s="12"/>
      <c r="T13" s="12"/>
      <c r="U13" s="12"/>
      <c r="V13" s="12"/>
      <c r="W13" s="12"/>
      <c r="X13" s="12"/>
      <c r="Y13" s="12"/>
      <c r="Z13" s="12"/>
    </row>
    <row r="14" customFormat="false" ht="15" hidden="false" customHeight="tru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15" hidden="false" customHeight="tru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15" hidden="false" customHeight="tru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15" hidden="false" customHeight="tru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5" hidden="false" customHeight="tru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5" hidden="false" customHeight="tru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5" hidden="false" customHeight="tru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5.75" hidden="false" customHeight="tru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5.75" hidden="false" customHeight="tru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5.75" hidden="false" customHeight="tru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5.75" hidden="false" customHeight="tru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5.75" hidden="false" customHeight="tru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5.75" hidden="false" customHeight="tru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5.75" hidden="false" customHeight="tru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5.75" hidden="false" customHeight="tru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5.75" hidden="false" customHeight="tru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5.75" hidden="false" customHeight="tru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5.75" hidden="false" customHeight="tru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5.75" hidden="false" customHeight="tru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5.75" hidden="false" customHeight="tru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5.75" hidden="false" customHeight="tru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5.75" hidden="fals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fals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fals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fals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fals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fals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fals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fals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fals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fals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fals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fals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fals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fals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fals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fals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fals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fals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fals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fals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fals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fals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fals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fals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fals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fals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fals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fals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fals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fals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fals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fals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fals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fals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fals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fals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fals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fals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fals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fals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fals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fals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fals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fals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fals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fals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fals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fals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fals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fals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fals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fals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fals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fals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fals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fals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fals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fals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fals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fals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fals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fals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fals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fals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fals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fals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fals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fals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fals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fals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fals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fals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fals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fals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fals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fals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fals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fals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fals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fals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fals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fals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fals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fals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fals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fals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fals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fals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fals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fals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fals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fals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fals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fals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fals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fals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fals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fals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fals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fals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fals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fals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fals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fals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fals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fals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fals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fals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fals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fals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fals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fals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fals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fals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fals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fals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fals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fals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fals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fals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fals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fals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fals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fals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fals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fals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fals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fals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fals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fals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fals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fals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fals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fals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fals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fals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fals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fals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fals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fals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fals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fals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fals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fals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fals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fals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fals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fals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fals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fals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fals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fals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fals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fals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fals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fals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fals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fals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fals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fals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fals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fals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fals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fals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fals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ns1="http://schemas.microsoft.com/office/spreadsheetml/2009/9/main" xmlns:ns2="http://schemas.microsoft.com/office/excel/2006/main">
  <sheetPr filterMode="false">
    <tabColor rgb="FF2E75B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3" min="1" style="1" width="7.75"/>
    <col collapsed="false" customWidth="true" hidden="false" outlineLevel="0" max="4" min="4" style="1" width="15"/>
    <col collapsed="false" customWidth="true" hidden="false" outlineLevel="0" max="5" min="5" style="1" width="18.5"/>
    <col collapsed="false" customWidth="true" hidden="false" outlineLevel="0" max="6" min="6" style="1" width="19.63"/>
    <col collapsed="false" customWidth="true" hidden="false" outlineLevel="0" max="7" min="7" style="1" width="7.75"/>
    <col collapsed="false" customWidth="true" hidden="false" outlineLevel="0" max="8" min="8" style="1" width="10.38"/>
    <col collapsed="false" customWidth="true" hidden="false" outlineLevel="0" max="9" min="9" style="1" width="7.75"/>
    <col collapsed="false" customWidth="true" hidden="true" outlineLevel="0" max="14" min="10" style="1" width="7.75"/>
    <col collapsed="false" customWidth="true" hidden="false" outlineLevel="0" max="18" min="15" style="1" width="9"/>
    <col collapsed="false" customWidth="true" hidden="false" outlineLevel="0" max="19" min="19" style="1" width="15"/>
    <col collapsed="false" customWidth="true" hidden="false" outlineLevel="0" max="20" min="20" style="1" width="9.52"/>
    <col collapsed="false" customWidth="true" hidden="false" outlineLevel="0" max="22" min="21" style="1" width="24"/>
    <col collapsed="false" customWidth="true" hidden="false" outlineLevel="0" max="26" min="23" style="1" width="7.75"/>
  </cols>
  <sheetData>
    <row r="1" customFormat="false" ht="33" hidden="false" customHeight="true" outlineLevel="0" collapsed="false">
      <c r="A1" s="268" t="str">
        <f aca="false">IFERROR(Settings!$B$5,"")</f>
        <v>বেজখন্ড সঃ প্রাঃ বিদ্যালয়</v>
      </c>
      <c r="B1" s="268"/>
      <c r="C1" s="268"/>
      <c r="D1" s="268"/>
      <c r="E1" s="268"/>
      <c r="F1" s="268"/>
      <c r="G1" s="268"/>
      <c r="H1" s="268"/>
      <c r="I1" s="268"/>
      <c r="J1" s="268"/>
      <c r="K1" s="268"/>
      <c r="L1" s="268"/>
      <c r="M1" s="268"/>
      <c r="N1" s="268"/>
      <c r="O1" s="268"/>
      <c r="P1" s="268"/>
      <c r="Q1" s="268"/>
      <c r="R1" s="268"/>
      <c r="S1" s="268"/>
      <c r="T1" s="268"/>
      <c r="U1" s="268"/>
      <c r="V1" s="268"/>
      <c r="W1" s="269"/>
      <c r="X1" s="270"/>
      <c r="Y1" s="270"/>
      <c r="Z1" s="270"/>
    </row>
    <row r="2" customFormat="false" ht="22.5" hidden="false" customHeight="true" outlineLevel="0" collapsed="false">
      <c r="A2" s="268" t="str">
        <f aca="false">IFERROR(Settings!$B$6&amp;" | শ্রেণি: প্রথম ","")</f>
        <v>প্রথম প্রান্তিক মূল্যায়ন | শ্রেণি: প্রথম </v>
      </c>
      <c r="B2" s="268"/>
      <c r="C2" s="268"/>
      <c r="D2" s="268"/>
      <c r="E2" s="268"/>
      <c r="F2" s="268"/>
      <c r="G2" s="268"/>
      <c r="H2" s="268"/>
      <c r="I2" s="268"/>
      <c r="J2" s="268"/>
      <c r="K2" s="268"/>
      <c r="L2" s="268"/>
      <c r="M2" s="268"/>
      <c r="N2" s="268"/>
      <c r="O2" s="268"/>
      <c r="P2" s="268"/>
      <c r="Q2" s="268"/>
      <c r="R2" s="268"/>
      <c r="S2" s="268"/>
      <c r="T2" s="268"/>
      <c r="U2" s="268"/>
      <c r="V2" s="268"/>
      <c r="W2" s="271"/>
      <c r="X2" s="270"/>
      <c r="Y2" s="270"/>
      <c r="Z2" s="270"/>
    </row>
    <row r="3" customFormat="false" ht="17.25" hidden="false" customHeight="true" outlineLevel="0" collapsed="false">
      <c r="A3" s="268"/>
      <c r="B3" s="268"/>
      <c r="C3" s="268"/>
      <c r="D3" s="268"/>
      <c r="E3" s="268"/>
      <c r="F3" s="268"/>
      <c r="G3" s="268"/>
      <c r="H3" s="268"/>
      <c r="I3" s="268"/>
      <c r="J3" s="268"/>
      <c r="K3" s="268"/>
      <c r="L3" s="268"/>
      <c r="M3" s="268"/>
      <c r="N3" s="268"/>
      <c r="O3" s="268"/>
      <c r="P3" s="268"/>
      <c r="Q3" s="268"/>
      <c r="R3" s="268"/>
      <c r="S3" s="268"/>
      <c r="T3" s="268"/>
      <c r="U3" s="268"/>
      <c r="V3" s="268"/>
      <c r="W3" s="271"/>
      <c r="X3" s="270"/>
      <c r="Y3" s="270"/>
      <c r="Z3" s="270"/>
    </row>
    <row r="4" customFormat="false" ht="21.75" hidden="false" customHeight="true" outlineLevel="0" collapsed="false">
      <c r="A4" s="272" t="s">
        <v>809</v>
      </c>
      <c r="B4" s="273"/>
      <c r="C4" s="273"/>
      <c r="D4" s="274"/>
      <c r="E4" s="274"/>
      <c r="F4" s="273"/>
      <c r="G4" s="275" t="n">
        <f aca="false">IFERROR(IF(Settings!$B$27&gt;0,Settings!$B$27,""),"")</f>
        <v>50</v>
      </c>
      <c r="H4" s="275" t="n">
        <f aca="false">IFERROR(IF(Settings!$C$27&gt;0,Settings!$C$27,""),"")</f>
        <v>50</v>
      </c>
      <c r="I4" s="275" t="n">
        <f aca="false">IFERROR(IF(Settings!$D$27&gt;0,Settings!$D$27,""),"")</f>
        <v>50</v>
      </c>
      <c r="J4" s="275" t="str">
        <f aca="false">IFERROR(IF(Settings!$E$27&gt;0,Settings!$E$27,""),"")</f>
        <v/>
      </c>
      <c r="K4" s="275"/>
      <c r="L4" s="275"/>
      <c r="M4" s="275"/>
      <c r="N4" s="275"/>
      <c r="O4" s="273"/>
      <c r="P4" s="273"/>
      <c r="Q4" s="273"/>
      <c r="R4" s="273"/>
      <c r="S4" s="273"/>
      <c r="T4" s="273"/>
      <c r="U4" s="273"/>
      <c r="V4" s="273"/>
      <c r="W4" s="271"/>
      <c r="X4" s="270"/>
      <c r="Y4" s="270"/>
      <c r="Z4" s="270"/>
    </row>
    <row r="5" customFormat="false" ht="26.25" hidden="false" customHeight="true" outlineLevel="0" collapsed="false">
      <c r="A5" s="273" t="s">
        <v>810</v>
      </c>
      <c r="B5" s="272" t="s">
        <v>670</v>
      </c>
      <c r="C5" s="272" t="s">
        <v>811</v>
      </c>
      <c r="D5" s="272" t="s">
        <v>812</v>
      </c>
      <c r="E5" s="272" t="s">
        <v>674</v>
      </c>
      <c r="F5" s="272" t="s">
        <v>675</v>
      </c>
      <c r="G5" s="275" t="str">
        <f aca="false">IFERROR(IF(Settings!$B$27&gt;0,Settings!$B$26,""),"")</f>
        <v>বাংলা</v>
      </c>
      <c r="H5" s="275" t="str">
        <f aca="false">IFERROR(IF(Settings!$C$27&gt;0,Settings!$C$26,""),"")</f>
        <v>English</v>
      </c>
      <c r="I5" s="275" t="str">
        <f aca="false">IFERROR(IF(Settings!$D$27&gt;0,Settings!$D$26,""),"")</f>
        <v>গণিত</v>
      </c>
      <c r="J5" s="275" t="str">
        <f aca="false">IFERROR(IF(Settings!$E$27&gt;0,Settings!$E$26,""),"")</f>
        <v/>
      </c>
      <c r="K5" s="273"/>
      <c r="L5" s="273"/>
      <c r="M5" s="273"/>
      <c r="N5" s="273"/>
      <c r="O5" s="272" t="s">
        <v>646</v>
      </c>
      <c r="P5" s="276" t="s">
        <v>640</v>
      </c>
      <c r="Q5" s="277" t="s">
        <v>24</v>
      </c>
      <c r="R5" s="272" t="s">
        <v>679</v>
      </c>
      <c r="S5" s="272" t="s">
        <v>680</v>
      </c>
      <c r="T5" s="278" t="s">
        <v>681</v>
      </c>
      <c r="U5" s="273" t="s">
        <v>813</v>
      </c>
      <c r="V5" s="273" t="s">
        <v>814</v>
      </c>
      <c r="W5" s="271"/>
      <c r="X5" s="270"/>
      <c r="Y5" s="270"/>
      <c r="Z5" s="270"/>
    </row>
    <row r="6" customFormat="false" ht="33" hidden="false" customHeight="true" outlineLevel="0" collapsed="false">
      <c r="A6" s="279" t="n">
        <v>1</v>
      </c>
      <c r="B6" s="280" t="n">
        <v>1</v>
      </c>
      <c r="C6" s="279" t="n">
        <f aca="false">IFERROR(IF(OR($D6="",NOT(ISNUMBER($P6)),$S6&lt;&gt;"Passed"),"",COUNTIFS($P$6:$P$45,"&gt;"&amp;$P6,$S$6:$S$45,"Passed")+1),"")</f>
        <v>2</v>
      </c>
      <c r="D6" s="281" t="s">
        <v>815</v>
      </c>
      <c r="E6" s="282" t="s">
        <v>816</v>
      </c>
      <c r="F6" s="280" t="s">
        <v>817</v>
      </c>
      <c r="G6" s="283" t="n">
        <v>50</v>
      </c>
      <c r="H6" s="283" t="n">
        <v>49</v>
      </c>
      <c r="I6" s="283" t="n">
        <v>49</v>
      </c>
      <c r="J6" s="284"/>
      <c r="K6" s="285"/>
      <c r="L6" s="285"/>
      <c r="M6" s="285"/>
      <c r="N6" s="285"/>
      <c r="O6" s="286" t="n">
        <f aca="false">IFERROR(IF(COUNT($G6:$N6)=0,"",SUMIF($G$4:$N$4,"&gt;0",$G6:$N6)),"")</f>
        <v>148</v>
      </c>
      <c r="P6" s="287" t="n">
        <f aca="false">IFERROR(IF($O6="","",IF(SUMIF($G$4:$N$4,"&gt;0",$G$4:$N$4)&lt;=0,"",ROUND($O6/SUMIF($G$4:$N$4,"&gt;0",$G$4:$N$4)*100,2))),"")</f>
        <v>98.67</v>
      </c>
      <c r="Q6" s="288" t="n">
        <f aca="false">IFERROR(IF($P6="","",IF($S6="Fail",0,IF($S6="Passed",VLOOKUP($P6,Settings!$A$16:$C$22,3,TRUE()),""))),"")</f>
        <v>5</v>
      </c>
      <c r="R6" s="289" t="str">
        <f aca="false">IFERROR(IF($P6="","",IF($S6="Fail","F",IF($S6="Passed",VLOOKUP($P6,Settings!$A$16:$B$22,2,TRUE()),""))),"")</f>
        <v>A+</v>
      </c>
      <c r="S6" s="289" t="str">
        <f aca="false">IFERROR(IF(COUNT($G6:$N6)=0,"",IF(OR(SUMIF($G$4:$N$4,"&gt;0",$G$4:$N$4)&lt;=0,Settings!$K$27&lt;=0),"Setup Required",IF(SUMPRODUCT(--($G$4:$N$4&gt;0),--ISNUMBER($G6:$N6))&lt;COUNTIF($G$4:$N$4,"&gt;0"),"Incomplete",IF(SUMPRODUCT(--($G$4:$N$4&gt;0),--ISNUMBER($G6:$N6),--IFERROR($G6:$N6&lt;$G$4:$N$4*Settings!$K$27/100,FALSE()))&gt;0,"Fail","Passed")))),"Input Error")</f>
        <v>Passed</v>
      </c>
      <c r="T6" s="290" t="n">
        <v>96</v>
      </c>
      <c r="U6" s="289" t="str">
        <f aca="false">IFERROR(IF($D6="","",IF($S6="","",IF($S6="Incomplete","Marks incomplete",IF($S6="Setup Required","Check Settings",IF($S6="Fail","উন্নতির জন্য বিশেষ যত্ন প্রয়োজন",VLOOKUP($P6,Settings!$A$16:$E$22,5,TRUE())))))),"")</f>
        <v>অসাধারণ</v>
      </c>
      <c r="V6" s="289" t="str">
        <f aca="false">IFERROR(IF($D6="","",IF(COUNT($G6:$N6)=0,"No marks",IF(SUMPRODUCT(--($G$4:$N$4&lt;=0),--ISNUMBER($G6:$N6))&gt;0,"Extra subject mark",IF(SUMPRODUCT(--($G$4:$N$4&gt;0),--ISNUMBER($G6:$N6))&lt;COUNTIF($G$4:$N$4,"&gt;0"),"Missing marks",IF(SUMPRODUCT(--($G$4:$N$4&gt;0),--ISNUMBER($G6:$N6),--IFERROR($G6:$N6&gt;$G$4:$N$4,FALSE()))&gt;0,"Mark exceeds full mark",IF($S6="Setup Required","Settings issue","OK")))))),"Input error")</f>
        <v>OK</v>
      </c>
      <c r="W6" s="271"/>
      <c r="X6" s="270"/>
      <c r="Y6" s="270"/>
      <c r="Z6" s="270"/>
    </row>
    <row r="7" customFormat="false" ht="33" hidden="false" customHeight="true" outlineLevel="0" collapsed="false">
      <c r="A7" s="279" t="n">
        <v>1</v>
      </c>
      <c r="B7" s="280" t="n">
        <v>2</v>
      </c>
      <c r="C7" s="279" t="n">
        <f aca="false">IFERROR(IF(OR($D7="",NOT(ISNUMBER($P7)),$S7&lt;&gt;"Passed"),"",COUNTIFS($P$6:$P$45,"&gt;"&amp;$P7,$S$6:$S$45,"Passed")+1),"")</f>
        <v>13</v>
      </c>
      <c r="D7" s="281" t="s">
        <v>818</v>
      </c>
      <c r="E7" s="291" t="s">
        <v>819</v>
      </c>
      <c r="F7" s="280"/>
      <c r="G7" s="283" t="n">
        <v>48</v>
      </c>
      <c r="H7" s="283" t="n">
        <v>36</v>
      </c>
      <c r="I7" s="283" t="n">
        <v>40</v>
      </c>
      <c r="J7" s="284"/>
      <c r="K7" s="285"/>
      <c r="L7" s="285"/>
      <c r="M7" s="285"/>
      <c r="N7" s="285"/>
      <c r="O7" s="286" t="n">
        <f aca="false">IFERROR(IF(COUNT($G7:$N7)=0,"",SUMIF($G$4:$N$4,"&gt;0",$G7:$N7)),"")</f>
        <v>124</v>
      </c>
      <c r="P7" s="287" t="n">
        <f aca="false">IFERROR(IF($O7="","",IF(SUMIF($G$4:$N$4,"&gt;0",$G$4:$N$4)&lt;=0,"",ROUND($O7/SUMIF($G$4:$N$4,"&gt;0",$G$4:$N$4)*100,2))),"")</f>
        <v>82.67</v>
      </c>
      <c r="Q7" s="288" t="n">
        <f aca="false">IFERROR(IF($P7="","",IF($S7="Fail",0,IF($S7="Passed",VLOOKUP($P7,Settings!$A$16:$C$22,3,TRUE()),""))),"")</f>
        <v>5</v>
      </c>
      <c r="R7" s="289" t="str">
        <f aca="false">IFERROR(IF($P7="","",IF($S7="Fail","F",IF($S7="Passed",VLOOKUP($P7,Settings!$A$16:$B$22,2,TRUE()),""))),"")</f>
        <v>A+</v>
      </c>
      <c r="S7" s="289" t="str">
        <f aca="false">IFERROR(IF(COUNT($G7:$N7)=0,"",IF(OR(SUMIF($G$4:$N$4,"&gt;0",$G$4:$N$4)&lt;=0,Settings!$K$27&lt;=0),"Setup Required",IF(SUMPRODUCT(--($G$4:$N$4&gt;0),--ISNUMBER($G7:$N7))&lt;COUNTIF($G$4:$N$4,"&gt;0"),"Incomplete",IF(SUMPRODUCT(--($G$4:$N$4&gt;0),--ISNUMBER($G7:$N7),--IFERROR($G7:$N7&lt;$G$4:$N$4*Settings!$K$27/100,FALSE()))&gt;0,"Fail","Passed")))),"Input Error")</f>
        <v>Passed</v>
      </c>
      <c r="T7" s="290" t="n">
        <v>95</v>
      </c>
      <c r="U7" s="289" t="str">
        <f aca="false">IFERROR(IF($D7="","",IF($S7="","",IF($S7="Incomplete","Marks incomplete",IF($S7="Setup Required","Check Settings",IF($S7="Fail","উন্নতির জন্য বিশেষ যত্ন প্রয়োজন",VLOOKUP($P7,Settings!$A$16:$E$22,5,TRUE())))))),"")</f>
        <v>অসাধারণ</v>
      </c>
      <c r="V7" s="289" t="str">
        <f aca="false">IFERROR(IF($D7="","",IF(COUNT($G7:$N7)=0,"No marks",IF(SUMPRODUCT(--($G$4:$N$4&lt;=0),--ISNUMBER($G7:$N7))&gt;0,"Extra subject mark",IF(SUMPRODUCT(--($G$4:$N$4&gt;0),--ISNUMBER($G7:$N7))&lt;COUNTIF($G$4:$N$4,"&gt;0"),"Missing marks",IF(SUMPRODUCT(--($G$4:$N$4&gt;0),--ISNUMBER($G7:$N7),--IFERROR($G7:$N7&gt;$G$4:$N$4,FALSE()))&gt;0,"Mark exceeds full mark",IF($S7="Setup Required","Settings issue","OK")))))),"Input error")</f>
        <v>OK</v>
      </c>
      <c r="W7" s="271"/>
      <c r="X7" s="270"/>
      <c r="Y7" s="270"/>
      <c r="Z7" s="270"/>
    </row>
    <row r="8" customFormat="false" ht="33" hidden="false" customHeight="true" outlineLevel="0" collapsed="false">
      <c r="A8" s="279" t="n">
        <v>1</v>
      </c>
      <c r="B8" s="280" t="n">
        <v>3</v>
      </c>
      <c r="C8" s="279" t="n">
        <f aca="false">IFERROR(IF(OR($D8="",NOT(ISNUMBER($P8)),$S8&lt;&gt;"Passed"),"",COUNTIFS($P$6:$P$45,"&gt;"&amp;$P8,$S$6:$S$45,"Passed")+1),"")</f>
        <v>1</v>
      </c>
      <c r="D8" s="281" t="s">
        <v>820</v>
      </c>
      <c r="E8" s="291"/>
      <c r="F8" s="280"/>
      <c r="G8" s="283" t="n">
        <v>50</v>
      </c>
      <c r="H8" s="283" t="n">
        <v>49</v>
      </c>
      <c r="I8" s="283" t="n">
        <v>50</v>
      </c>
      <c r="J8" s="284"/>
      <c r="K8" s="285"/>
      <c r="L8" s="285"/>
      <c r="M8" s="285"/>
      <c r="N8" s="285"/>
      <c r="O8" s="286" t="n">
        <f aca="false">IFERROR(IF(COUNT($G8:$N8)=0,"",SUMIF($G$4:$N$4,"&gt;0",$G8:$N8)),"")</f>
        <v>149</v>
      </c>
      <c r="P8" s="287" t="n">
        <f aca="false">IFERROR(IF($O8="","",IF(SUMIF($G$4:$N$4,"&gt;0",$G$4:$N$4)&lt;=0,"",ROUND($O8/SUMIF($G$4:$N$4,"&gt;0",$G$4:$N$4)*100,2))),"")</f>
        <v>99.33</v>
      </c>
      <c r="Q8" s="288" t="n">
        <f aca="false">IFERROR(IF($P8="","",IF($S8="Fail",0,IF($S8="Passed",VLOOKUP($P8,Settings!$A$16:$C$22,3,TRUE()),""))),"")</f>
        <v>5</v>
      </c>
      <c r="R8" s="289" t="str">
        <f aca="false">IFERROR(IF($P8="","",IF($S8="Fail","F",IF($S8="Passed",VLOOKUP($P8,Settings!$A$16:$B$22,2,TRUE()),""))),"")</f>
        <v>A+</v>
      </c>
      <c r="S8" s="289" t="str">
        <f aca="false">IFERROR(IF(COUNT($G8:$N8)=0,"",IF(OR(SUMIF($G$4:$N$4,"&gt;0",$G$4:$N$4)&lt;=0,Settings!$K$27&lt;=0),"Setup Required",IF(SUMPRODUCT(--($G$4:$N$4&gt;0),--ISNUMBER($G8:$N8))&lt;COUNTIF($G$4:$N$4,"&gt;0"),"Incomplete",IF(SUMPRODUCT(--($G$4:$N$4&gt;0),--ISNUMBER($G8:$N8),--IFERROR($G8:$N8&lt;$G$4:$N$4*Settings!$K$27/100,FALSE()))&gt;0,"Fail","Passed")))),"Input Error")</f>
        <v>Passed</v>
      </c>
      <c r="T8" s="290" t="n">
        <v>98</v>
      </c>
      <c r="U8" s="289" t="str">
        <f aca="false">IFERROR(IF($D8="","",IF($S8="","",IF($S8="Incomplete","Marks incomplete",IF($S8="Setup Required","Check Settings",IF($S8="Fail","উন্নতির জন্য বিশেষ যত্ন প্রয়োজন",VLOOKUP($P8,Settings!$A$16:$E$22,5,TRUE())))))),"")</f>
        <v>অসাধারণ</v>
      </c>
      <c r="V8" s="289" t="str">
        <f aca="false">IFERROR(IF($D8="","",IF(COUNT($G8:$N8)=0,"No marks",IF(SUMPRODUCT(--($G$4:$N$4&lt;=0),--ISNUMBER($G8:$N8))&gt;0,"Extra subject mark",IF(SUMPRODUCT(--($G$4:$N$4&gt;0),--ISNUMBER($G8:$N8))&lt;COUNTIF($G$4:$N$4,"&gt;0"),"Missing marks",IF(SUMPRODUCT(--($G$4:$N$4&gt;0),--ISNUMBER($G8:$N8),--IFERROR($G8:$N8&gt;$G$4:$N$4,FALSE()))&gt;0,"Mark exceeds full mark",IF($S8="Setup Required","Settings issue","OK")))))),"Input error")</f>
        <v>OK</v>
      </c>
      <c r="W8" s="271"/>
      <c r="X8" s="270"/>
      <c r="Y8" s="270"/>
      <c r="Z8" s="270"/>
    </row>
    <row r="9" customFormat="false" ht="33" hidden="false" customHeight="true" outlineLevel="0" collapsed="false">
      <c r="A9" s="279" t="n">
        <v>1</v>
      </c>
      <c r="B9" s="280" t="n">
        <v>4</v>
      </c>
      <c r="C9" s="279" t="n">
        <f aca="false">IFERROR(IF(OR($D9="",NOT(ISNUMBER($P9)),$S9&lt;&gt;"Passed"),"",COUNTIFS($P$6:$P$45,"&gt;"&amp;$P9,$S$6:$S$45,"Passed")+1),"")</f>
        <v>3</v>
      </c>
      <c r="D9" s="281" t="s">
        <v>821</v>
      </c>
      <c r="E9" s="291" t="s">
        <v>822</v>
      </c>
      <c r="F9" s="280"/>
      <c r="G9" s="283" t="n">
        <v>49</v>
      </c>
      <c r="H9" s="283" t="n">
        <v>49</v>
      </c>
      <c r="I9" s="283" t="n">
        <v>49</v>
      </c>
      <c r="J9" s="284"/>
      <c r="K9" s="285"/>
      <c r="L9" s="285"/>
      <c r="M9" s="285"/>
      <c r="N9" s="285"/>
      <c r="O9" s="286" t="n">
        <f aca="false">IFERROR(IF(COUNT($G9:$N9)=0,"",SUMIF($G$4:$N$4,"&gt;0",$G9:$N9)),"")</f>
        <v>147</v>
      </c>
      <c r="P9" s="287" t="n">
        <f aca="false">IFERROR(IF($O9="","",IF(SUMIF($G$4:$N$4,"&gt;0",$G$4:$N$4)&lt;=0,"",ROUND($O9/SUMIF($G$4:$N$4,"&gt;0",$G$4:$N$4)*100,2))),"")</f>
        <v>98</v>
      </c>
      <c r="Q9" s="288" t="n">
        <f aca="false">IFERROR(IF($P9="","",IF($S9="Fail",0,IF($S9="Passed",VLOOKUP($P9,Settings!$A$16:$C$22,3,TRUE()),""))),"")</f>
        <v>5</v>
      </c>
      <c r="R9" s="289" t="str">
        <f aca="false">IFERROR(IF($P9="","",IF($S9="Fail","F",IF($S9="Passed",VLOOKUP($P9,Settings!$A$16:$B$22,2,TRUE()),""))),"")</f>
        <v>A+</v>
      </c>
      <c r="S9" s="289" t="str">
        <f aca="false">IFERROR(IF(COUNT($G9:$N9)=0,"",IF(OR(SUMIF($G$4:$N$4,"&gt;0",$G$4:$N$4)&lt;=0,Settings!$K$27&lt;=0),"Setup Required",IF(SUMPRODUCT(--($G$4:$N$4&gt;0),--ISNUMBER($G9:$N9))&lt;COUNTIF($G$4:$N$4,"&gt;0"),"Incomplete",IF(SUMPRODUCT(--($G$4:$N$4&gt;0),--ISNUMBER($G9:$N9),--IFERROR($G9:$N9&lt;$G$4:$N$4*Settings!$K$27/100,FALSE()))&gt;0,"Fail","Passed")))),"Input Error")</f>
        <v>Passed</v>
      </c>
      <c r="T9" s="290" t="n">
        <v>98</v>
      </c>
      <c r="U9" s="289" t="str">
        <f aca="false">IFERROR(IF($D9="","",IF($S9="","",IF($S9="Incomplete","Marks incomplete",IF($S9="Setup Required","Check Settings",IF($S9="Fail","উন্নতির জন্য বিশেষ যত্ন প্রয়োজন",VLOOKUP($P9,Settings!$A$16:$E$22,5,TRUE())))))),"")</f>
        <v>অসাধারণ</v>
      </c>
      <c r="V9" s="289" t="str">
        <f aca="false">IFERROR(IF($D9="","",IF(COUNT($G9:$N9)=0,"No marks",IF(SUMPRODUCT(--($G$4:$N$4&lt;=0),--ISNUMBER($G9:$N9))&gt;0,"Extra subject mark",IF(SUMPRODUCT(--($G$4:$N$4&gt;0),--ISNUMBER($G9:$N9))&lt;COUNTIF($G$4:$N$4,"&gt;0"),"Missing marks",IF(SUMPRODUCT(--($G$4:$N$4&gt;0),--ISNUMBER($G9:$N9),--IFERROR($G9:$N9&gt;$G$4:$N$4,FALSE()))&gt;0,"Mark exceeds full mark",IF($S9="Setup Required","Settings issue","OK")))))),"Input error")</f>
        <v>OK</v>
      </c>
      <c r="W9" s="271"/>
      <c r="X9" s="270"/>
      <c r="Y9" s="270"/>
      <c r="Z9" s="270"/>
    </row>
    <row r="10" customFormat="false" ht="33" hidden="false" customHeight="true" outlineLevel="0" collapsed="false">
      <c r="A10" s="279" t="n">
        <v>1</v>
      </c>
      <c r="B10" s="280" t="n">
        <v>5</v>
      </c>
      <c r="C10" s="279" t="str">
        <f aca="false">IFERROR(IF(OR($D10="",NOT(ISNUMBER($P10)),$S10&lt;&gt;"Passed"),"",COUNTIFS($P$6:$P$45,"&gt;"&amp;$P10,$S$6:$S$45,"Passed")+1),"")</f>
        <v/>
      </c>
      <c r="D10" s="281" t="s">
        <v>823</v>
      </c>
      <c r="E10" s="291" t="s">
        <v>824</v>
      </c>
      <c r="F10" s="280"/>
      <c r="G10" s="283" t="n">
        <v>20</v>
      </c>
      <c r="H10" s="283" t="n">
        <v>40</v>
      </c>
      <c r="I10" s="283" t="n">
        <v>0</v>
      </c>
      <c r="J10" s="284"/>
      <c r="K10" s="285"/>
      <c r="L10" s="285"/>
      <c r="M10" s="285"/>
      <c r="N10" s="285"/>
      <c r="O10" s="292" t="n">
        <f aca="false">IFERROR(IF(COUNT($G10:$N10)=0,"",SUMIF($G$4:$N$4,"&gt;0",$G10:$N10)),"")</f>
        <v>60</v>
      </c>
      <c r="P10" s="287" t="n">
        <f aca="false">IFERROR(IF($O10="","",IF(SUMIF($G$4:$N$4,"&gt;0",$G$4:$N$4)&lt;=0,"",ROUND($O10/SUMIF($G$4:$N$4,"&gt;0",$G$4:$N$4)*100,2))),"")</f>
        <v>40</v>
      </c>
      <c r="Q10" s="288" t="n">
        <f aca="false">IFERROR(IF($P10="","",IF($S10="Fail",0,IF($S10="Passed",VLOOKUP($P10,Settings!$A$16:$C$22,3,TRUE()),""))),"")</f>
        <v>0</v>
      </c>
      <c r="R10" s="289" t="str">
        <f aca="false">IFERROR(IF($P10="","",IF($S10="Fail","F",IF($S10="Passed",VLOOKUP($P10,Settings!$A$16:$B$22,2,TRUE()),""))),"")</f>
        <v>F</v>
      </c>
      <c r="S10" s="289" t="str">
        <f aca="false">IFERROR(IF(COUNT($G10:$N10)=0,"",IF(OR(SUMIF($G$4:$N$4,"&gt;0",$G$4:$N$4)&lt;=0,Settings!$K$27&lt;=0),"Setup Required",IF(SUMPRODUCT(--($G$4:$N$4&gt;0),--ISNUMBER($G10:$N10))&lt;COUNTIF($G$4:$N$4,"&gt;0"),"Incomplete",IF(SUMPRODUCT(--($G$4:$N$4&gt;0),--ISNUMBER($G10:$N10),--IFERROR($G10:$N10&lt;$G$4:$N$4*Settings!$K$27/100,FALSE()))&gt;0,"Fail","Passed")))),"Input Error")</f>
        <v>Fail</v>
      </c>
      <c r="T10" s="290" t="n">
        <v>90</v>
      </c>
      <c r="U10" s="289" t="str">
        <f aca="false">IFERROR(IF($D10="","",IF($S10="","",IF($S10="Incomplete","Marks incomplete",IF($S10="Setup Required","Check Settings",IF($S10="Fail","উন্নতির জন্য বিশেষ যত্ন প্রয়োজন",VLOOKUP($P10,Settings!$A$16:$E$22,5,TRUE())))))),"")</f>
        <v>উন্নতির জন্য বিশেষ যত্ন প্রয়োজন</v>
      </c>
      <c r="V10" s="289" t="str">
        <f aca="false">IFERROR(IF($D10="","",IF(COUNT($G10:$N10)=0,"No marks",IF(SUMPRODUCT(--($G$4:$N$4&lt;=0),--ISNUMBER($G10:$N10))&gt;0,"Extra subject mark",IF(SUMPRODUCT(--($G$4:$N$4&gt;0),--ISNUMBER($G10:$N10))&lt;COUNTIF($G$4:$N$4,"&gt;0"),"Missing marks",IF(SUMPRODUCT(--($G$4:$N$4&gt;0),--ISNUMBER($G10:$N10),--IFERROR($G10:$N10&gt;$G$4:$N$4,FALSE()))&gt;0,"Mark exceeds full mark",IF($S10="Setup Required","Settings issue","OK")))))),"Input error")</f>
        <v>OK</v>
      </c>
      <c r="W10" s="271"/>
      <c r="X10" s="270"/>
      <c r="Y10" s="270"/>
      <c r="Z10" s="270"/>
    </row>
    <row r="11" customFormat="false" ht="33" hidden="false" customHeight="true" outlineLevel="0" collapsed="false">
      <c r="A11" s="279" t="n">
        <v>1</v>
      </c>
      <c r="B11" s="280" t="n">
        <v>6</v>
      </c>
      <c r="C11" s="279" t="n">
        <f aca="false">IFERROR(IF(OR($D11="",NOT(ISNUMBER($P11)),$S11&lt;&gt;"Passed"),"",COUNTIFS($P$6:$P$45,"&gt;"&amp;$P11,$S$6:$S$45,"Passed")+1),"")</f>
        <v>11</v>
      </c>
      <c r="D11" s="281" t="s">
        <v>825</v>
      </c>
      <c r="E11" s="291"/>
      <c r="F11" s="280"/>
      <c r="G11" s="283" t="n">
        <v>42</v>
      </c>
      <c r="H11" s="283" t="n">
        <v>43</v>
      </c>
      <c r="I11" s="283" t="n">
        <v>42</v>
      </c>
      <c r="J11" s="284"/>
      <c r="K11" s="285"/>
      <c r="L11" s="285"/>
      <c r="M11" s="285"/>
      <c r="N11" s="285"/>
      <c r="O11" s="292" t="n">
        <f aca="false">IFERROR(IF(COUNT($G11:$N11)=0,"",SUMIF($G$4:$N$4,"&gt;0",$G11:$N11)),"")</f>
        <v>127</v>
      </c>
      <c r="P11" s="287" t="n">
        <f aca="false">IFERROR(IF($O11="","",IF(SUMIF($G$4:$N$4,"&gt;0",$G$4:$N$4)&lt;=0,"",ROUND($O11/SUMIF($G$4:$N$4,"&gt;0",$G$4:$N$4)*100,2))),"")</f>
        <v>84.67</v>
      </c>
      <c r="Q11" s="288" t="n">
        <f aca="false">IFERROR(IF($P11="","",IF($S11="Fail",0,IF($S11="Passed",VLOOKUP($P11,Settings!$A$16:$C$22,3,TRUE()),""))),"")</f>
        <v>5</v>
      </c>
      <c r="R11" s="289" t="str">
        <f aca="false">IFERROR(IF($P11="","",IF($S11="Fail","F",IF($S11="Passed",VLOOKUP($P11,Settings!$A$16:$B$22,2,TRUE()),""))),"")</f>
        <v>A+</v>
      </c>
      <c r="S11" s="289" t="str">
        <f aca="false">IFERROR(IF(COUNT($G11:$N11)=0,"",IF(OR(SUMIF($G$4:$N$4,"&gt;0",$G$4:$N$4)&lt;=0,Settings!$K$27&lt;=0),"Setup Required",IF(SUMPRODUCT(--($G$4:$N$4&gt;0),--ISNUMBER($G11:$N11))&lt;COUNTIF($G$4:$N$4,"&gt;0"),"Incomplete",IF(SUMPRODUCT(--($G$4:$N$4&gt;0),--ISNUMBER($G11:$N11),--IFERROR($G11:$N11&lt;$G$4:$N$4*Settings!$K$27/100,FALSE()))&gt;0,"Fail","Passed")))),"Input Error")</f>
        <v>Passed</v>
      </c>
      <c r="T11" s="290" t="n">
        <v>88</v>
      </c>
      <c r="U11" s="289" t="str">
        <f aca="false">IFERROR(IF($D11="","",IF($S11="","",IF($S11="Incomplete","Marks incomplete",IF($S11="Setup Required","Check Settings",IF($S11="Fail","উন্নতির জন্য বিশেষ যত্ন প্রয়োজন",VLOOKUP($P11,Settings!$A$16:$E$22,5,TRUE())))))),"")</f>
        <v>অসাধারণ</v>
      </c>
      <c r="V11" s="289" t="str">
        <f aca="false">IFERROR(IF($D11="","",IF(COUNT($G11:$N11)=0,"No marks",IF(SUMPRODUCT(--($G$4:$N$4&lt;=0),--ISNUMBER($G11:$N11))&gt;0,"Extra subject mark",IF(SUMPRODUCT(--($G$4:$N$4&gt;0),--ISNUMBER($G11:$N11))&lt;COUNTIF($G$4:$N$4,"&gt;0"),"Missing marks",IF(SUMPRODUCT(--($G$4:$N$4&gt;0),--ISNUMBER($G11:$N11),--IFERROR($G11:$N11&gt;$G$4:$N$4,FALSE()))&gt;0,"Mark exceeds full mark",IF($S11="Setup Required","Settings issue","OK")))))),"Input error")</f>
        <v>OK</v>
      </c>
      <c r="W11" s="271"/>
      <c r="X11" s="270"/>
      <c r="Y11" s="270"/>
      <c r="Z11" s="270"/>
    </row>
    <row r="12" customFormat="false" ht="33" hidden="false" customHeight="true" outlineLevel="0" collapsed="false">
      <c r="A12" s="279" t="n">
        <v>1</v>
      </c>
      <c r="B12" s="280" t="n">
        <v>7</v>
      </c>
      <c r="C12" s="279" t="n">
        <f aca="false">IFERROR(IF(OR($D12="",NOT(ISNUMBER($P12)),$S12&lt;&gt;"Passed"),"",COUNTIFS($P$6:$P$45,"&gt;"&amp;$P12,$S$6:$S$45,"Passed")+1),"")</f>
        <v>24</v>
      </c>
      <c r="D12" s="293" t="s">
        <v>826</v>
      </c>
      <c r="E12" s="291"/>
      <c r="F12" s="280"/>
      <c r="G12" s="283" t="n">
        <v>50</v>
      </c>
      <c r="H12" s="283" t="n">
        <v>22</v>
      </c>
      <c r="I12" s="283" t="n">
        <v>18</v>
      </c>
      <c r="J12" s="284"/>
      <c r="K12" s="285"/>
      <c r="L12" s="285"/>
      <c r="M12" s="285"/>
      <c r="N12" s="285"/>
      <c r="O12" s="292" t="n">
        <f aca="false">IFERROR(IF(COUNT($G12:$N12)=0,"",SUMIF($G$4:$N$4,"&gt;0",$G12:$N12)),"")</f>
        <v>90</v>
      </c>
      <c r="P12" s="287" t="n">
        <f aca="false">IFERROR(IF($O12="","",IF(SUMIF($G$4:$N$4,"&gt;0",$G$4:$N$4)&lt;=0,"",ROUND($O12/SUMIF($G$4:$N$4,"&gt;0",$G$4:$N$4)*100,2))),"")</f>
        <v>60</v>
      </c>
      <c r="Q12" s="288" t="n">
        <f aca="false">IFERROR(IF($P12="","",IF($S12="Fail",0,IF($S12="Passed",VLOOKUP($P12,Settings!$A$16:$C$22,3,TRUE()),""))),"")</f>
        <v>3.5</v>
      </c>
      <c r="R12" s="289" t="str">
        <f aca="false">IFERROR(IF($P12="","",IF($S12="Fail","F",IF($S12="Passed",VLOOKUP($P12,Settings!$A$16:$B$22,2,TRUE()),""))),"")</f>
        <v>A-</v>
      </c>
      <c r="S12" s="289" t="str">
        <f aca="false">IFERROR(IF(COUNT($G12:$N12)=0,"",IF(OR(SUMIF($G$4:$N$4,"&gt;0",$G$4:$N$4)&lt;=0,Settings!$K$27&lt;=0),"Setup Required",IF(SUMPRODUCT(--($G$4:$N$4&gt;0),--ISNUMBER($G12:$N12))&lt;COUNTIF($G$4:$N$4,"&gt;0"),"Incomplete",IF(SUMPRODUCT(--($G$4:$N$4&gt;0),--ISNUMBER($G12:$N12),--IFERROR($G12:$N12&lt;$G$4:$N$4*Settings!$K$27/100,FALSE()))&gt;0,"Fail","Passed")))),"Input Error")</f>
        <v>Passed</v>
      </c>
      <c r="T12" s="290" t="n">
        <v>89</v>
      </c>
      <c r="U12" s="289" t="str">
        <f aca="false">IFERROR(IF($D12="","",IF($S12="","",IF($S12="Incomplete","Marks incomplete",IF($S12="Setup Required","Check Settings",IF($S12="Fail","উন্নতির জন্য বিশেষ যত্ন প্রয়োজন",VLOOKUP($P12,Settings!$A$16:$E$22,5,TRUE())))))),"")</f>
        <v>খুব ভালো</v>
      </c>
      <c r="V12" s="289" t="str">
        <f aca="false">IFERROR(IF($D12="","",IF(COUNT($G12:$N12)=0,"No marks",IF(SUMPRODUCT(--($G$4:$N$4&lt;=0),--ISNUMBER($G12:$N12))&gt;0,"Extra subject mark",IF(SUMPRODUCT(--($G$4:$N$4&gt;0),--ISNUMBER($G12:$N12))&lt;COUNTIF($G$4:$N$4,"&gt;0"),"Missing marks",IF(SUMPRODUCT(--($G$4:$N$4&gt;0),--ISNUMBER($G12:$N12),--IFERROR($G12:$N12&gt;$G$4:$N$4,FALSE()))&gt;0,"Mark exceeds full mark",IF($S12="Setup Required","Settings issue","OK")))))),"Input error")</f>
        <v>OK</v>
      </c>
      <c r="W12" s="271"/>
      <c r="X12" s="270"/>
      <c r="Y12" s="270"/>
      <c r="Z12" s="270"/>
    </row>
    <row r="13" customFormat="false" ht="33" hidden="false" customHeight="true" outlineLevel="0" collapsed="false">
      <c r="A13" s="279" t="n">
        <v>1</v>
      </c>
      <c r="B13" s="280" t="n">
        <v>8</v>
      </c>
      <c r="C13" s="279" t="n">
        <f aca="false">IFERROR(IF(OR($D13="",NOT(ISNUMBER($P13)),$S13&lt;&gt;"Passed"),"",COUNTIFS($P$6:$P$45,"&gt;"&amp;$P13,$S$6:$S$45,"Passed")+1),"")</f>
        <v>18</v>
      </c>
      <c r="D13" s="281" t="s">
        <v>827</v>
      </c>
      <c r="E13" s="291" t="s">
        <v>828</v>
      </c>
      <c r="F13" s="280"/>
      <c r="G13" s="283" t="n">
        <v>40</v>
      </c>
      <c r="H13" s="283" t="n">
        <v>30</v>
      </c>
      <c r="I13" s="283" t="n">
        <v>42</v>
      </c>
      <c r="J13" s="284"/>
      <c r="K13" s="285"/>
      <c r="L13" s="285"/>
      <c r="M13" s="285"/>
      <c r="N13" s="285"/>
      <c r="O13" s="292" t="n">
        <f aca="false">IFERROR(IF(COUNT($G13:$N13)=0,"",SUMIF($G$4:$N$4,"&gt;0",$G13:$N13)),"")</f>
        <v>112</v>
      </c>
      <c r="P13" s="287" t="n">
        <f aca="false">IFERROR(IF($O13="","",IF(SUMIF($G$4:$N$4,"&gt;0",$G$4:$N$4)&lt;=0,"",ROUND($O13/SUMIF($G$4:$N$4,"&gt;0",$G$4:$N$4)*100,2))),"")</f>
        <v>74.67</v>
      </c>
      <c r="Q13" s="288" t="n">
        <f aca="false">IFERROR(IF($P13="","",IF($S13="Fail",0,IF($S13="Passed",VLOOKUP($P13,Settings!$A$16:$C$22,3,TRUE()),""))),"")</f>
        <v>4</v>
      </c>
      <c r="R13" s="289" t="str">
        <f aca="false">IFERROR(IF($P13="","",IF($S13="Fail","F",IF($S13="Passed",VLOOKUP($P13,Settings!$A$16:$B$22,2,TRUE()),""))),"")</f>
        <v>A</v>
      </c>
      <c r="S13" s="289" t="str">
        <f aca="false">IFERROR(IF(COUNT($G13:$N13)=0,"",IF(OR(SUMIF($G$4:$N$4,"&gt;0",$G$4:$N$4)&lt;=0,Settings!$K$27&lt;=0),"Setup Required",IF(SUMPRODUCT(--($G$4:$N$4&gt;0),--ISNUMBER($G13:$N13))&lt;COUNTIF($G$4:$N$4,"&gt;0"),"Incomplete",IF(SUMPRODUCT(--($G$4:$N$4&gt;0),--ISNUMBER($G13:$N13),--IFERROR($G13:$N13&lt;$G$4:$N$4*Settings!$K$27/100,FALSE()))&gt;0,"Fail","Passed")))),"Input Error")</f>
        <v>Passed</v>
      </c>
      <c r="T13" s="290" t="n">
        <v>95</v>
      </c>
      <c r="U13" s="289" t="str">
        <f aca="false">IFERROR(IF($D13="","",IF($S13="","",IF($S13="Incomplete","Marks incomplete",IF($S13="Setup Required","Check Settings",IF($S13="Fail","উন্নতির জন্য বিশেষ যত্ন প্রয়োজন",VLOOKUP($P13,Settings!$A$16:$E$22,5,TRUE())))))),"")</f>
        <v>চমৎকার</v>
      </c>
      <c r="V13" s="289" t="str">
        <f aca="false">IFERROR(IF($D13="","",IF(COUNT($G13:$N13)=0,"No marks",IF(SUMPRODUCT(--($G$4:$N$4&lt;=0),--ISNUMBER($G13:$N13))&gt;0,"Extra subject mark",IF(SUMPRODUCT(--($G$4:$N$4&gt;0),--ISNUMBER($G13:$N13))&lt;COUNTIF($G$4:$N$4,"&gt;0"),"Missing marks",IF(SUMPRODUCT(--($G$4:$N$4&gt;0),--ISNUMBER($G13:$N13),--IFERROR($G13:$N13&gt;$G$4:$N$4,FALSE()))&gt;0,"Mark exceeds full mark",IF($S13="Setup Required","Settings issue","OK")))))),"Input error")</f>
        <v>OK</v>
      </c>
      <c r="W13" s="271"/>
      <c r="X13" s="270"/>
      <c r="Y13" s="270"/>
      <c r="Z13" s="270"/>
    </row>
    <row r="14" customFormat="false" ht="33" hidden="false" customHeight="true" outlineLevel="0" collapsed="false">
      <c r="A14" s="279" t="n">
        <v>1</v>
      </c>
      <c r="B14" s="280" t="n">
        <v>9</v>
      </c>
      <c r="C14" s="279" t="n">
        <f aca="false">IFERROR(IF(OR($D14="",NOT(ISNUMBER($P14)),$S14&lt;&gt;"Passed"),"",COUNTIFS($P$6:$P$45,"&gt;"&amp;$P14,$S$6:$S$45,"Passed")+1),"")</f>
        <v>6</v>
      </c>
      <c r="D14" s="281" t="s">
        <v>829</v>
      </c>
      <c r="E14" s="291" t="s">
        <v>830</v>
      </c>
      <c r="F14" s="280"/>
      <c r="G14" s="283" t="n">
        <v>48</v>
      </c>
      <c r="H14" s="283" t="n">
        <v>50</v>
      </c>
      <c r="I14" s="283" t="n">
        <v>42</v>
      </c>
      <c r="J14" s="284"/>
      <c r="K14" s="285"/>
      <c r="L14" s="285"/>
      <c r="M14" s="285"/>
      <c r="N14" s="285"/>
      <c r="O14" s="292" t="n">
        <f aca="false">IFERROR(IF(COUNT($G14:$N14)=0,"",SUMIF($G$4:$N$4,"&gt;0",$G14:$N14)),"")</f>
        <v>140</v>
      </c>
      <c r="P14" s="287" t="n">
        <f aca="false">IFERROR(IF($O14="","",IF(SUMIF($G$4:$N$4,"&gt;0",$G$4:$N$4)&lt;=0,"",ROUND($O14/SUMIF($G$4:$N$4,"&gt;0",$G$4:$N$4)*100,2))),"")</f>
        <v>93.33</v>
      </c>
      <c r="Q14" s="288" t="n">
        <f aca="false">IFERROR(IF($P14="","",IF($S14="Fail",0,IF($S14="Passed",VLOOKUP($P14,Settings!$A$16:$C$22,3,TRUE()),""))),"")</f>
        <v>5</v>
      </c>
      <c r="R14" s="289" t="str">
        <f aca="false">IFERROR(IF($P14="","",IF($S14="Fail","F",IF($S14="Passed",VLOOKUP($P14,Settings!$A$16:$B$22,2,TRUE()),""))),"")</f>
        <v>A+</v>
      </c>
      <c r="S14" s="289" t="str">
        <f aca="false">IFERROR(IF(COUNT($G14:$N14)=0,"",IF(OR(SUMIF($G$4:$N$4,"&gt;0",$G$4:$N$4)&lt;=0,Settings!$K$27&lt;=0),"Setup Required",IF(SUMPRODUCT(--($G$4:$N$4&gt;0),--ISNUMBER($G14:$N14))&lt;COUNTIF($G$4:$N$4,"&gt;0"),"Incomplete",IF(SUMPRODUCT(--($G$4:$N$4&gt;0),--ISNUMBER($G14:$N14),--IFERROR($G14:$N14&lt;$G$4:$N$4*Settings!$K$27/100,FALSE()))&gt;0,"Fail","Passed")))),"Input Error")</f>
        <v>Passed</v>
      </c>
      <c r="T14" s="290" t="n">
        <v>88</v>
      </c>
      <c r="U14" s="289" t="str">
        <f aca="false">IFERROR(IF($D14="","",IF($S14="","",IF($S14="Incomplete","Marks incomplete",IF($S14="Setup Required","Check Settings",IF($S14="Fail","উন্নতির জন্য বিশেষ যত্ন প্রয়োজন",VLOOKUP($P14,Settings!$A$16:$E$22,5,TRUE())))))),"")</f>
        <v>অসাধারণ</v>
      </c>
      <c r="V14" s="289" t="str">
        <f aca="false">IFERROR(IF($D14="","",IF(COUNT($G14:$N14)=0,"No marks",IF(SUMPRODUCT(--($G$4:$N$4&lt;=0),--ISNUMBER($G14:$N14))&gt;0,"Extra subject mark",IF(SUMPRODUCT(--($G$4:$N$4&gt;0),--ISNUMBER($G14:$N14))&lt;COUNTIF($G$4:$N$4,"&gt;0"),"Missing marks",IF(SUMPRODUCT(--($G$4:$N$4&gt;0),--ISNUMBER($G14:$N14),--IFERROR($G14:$N14&gt;$G$4:$N$4,FALSE()))&gt;0,"Mark exceeds full mark",IF($S14="Setup Required","Settings issue","OK")))))),"Input error")</f>
        <v>OK</v>
      </c>
      <c r="W14" s="271"/>
      <c r="X14" s="270"/>
      <c r="Y14" s="270"/>
      <c r="Z14" s="270"/>
    </row>
    <row r="15" customFormat="false" ht="33" hidden="false" customHeight="true" outlineLevel="0" collapsed="false">
      <c r="A15" s="279" t="n">
        <v>1</v>
      </c>
      <c r="B15" s="280" t="n">
        <v>10</v>
      </c>
      <c r="C15" s="279" t="n">
        <f aca="false">IFERROR(IF(OR($D15="",NOT(ISNUMBER($P15)),$S15&lt;&gt;"Passed"),"",COUNTIFS($P$6:$P$45,"&gt;"&amp;$P15,$S$6:$S$45,"Passed")+1),"")</f>
        <v>17</v>
      </c>
      <c r="D15" s="281" t="s">
        <v>831</v>
      </c>
      <c r="E15" s="291"/>
      <c r="F15" s="280"/>
      <c r="G15" s="283" t="n">
        <v>38</v>
      </c>
      <c r="H15" s="283" t="n">
        <v>38</v>
      </c>
      <c r="I15" s="283" t="n">
        <v>38</v>
      </c>
      <c r="J15" s="284"/>
      <c r="K15" s="285"/>
      <c r="L15" s="285"/>
      <c r="M15" s="285"/>
      <c r="N15" s="285"/>
      <c r="O15" s="292" t="n">
        <f aca="false">IFERROR(IF(COUNT($G15:$N15)=0,"",SUMIF($G$4:$N$4,"&gt;0",$G15:$N15)),"")</f>
        <v>114</v>
      </c>
      <c r="P15" s="287" t="n">
        <f aca="false">IFERROR(IF($O15="","",IF(SUMIF($G$4:$N$4,"&gt;0",$G$4:$N$4)&lt;=0,"",ROUND($O15/SUMIF($G$4:$N$4,"&gt;0",$G$4:$N$4)*100,2))),"")</f>
        <v>76</v>
      </c>
      <c r="Q15" s="288" t="n">
        <f aca="false">IFERROR(IF($P15="","",IF($S15="Fail",0,IF($S15="Passed",VLOOKUP($P15,Settings!$A$16:$C$22,3,TRUE()),""))),"")</f>
        <v>4</v>
      </c>
      <c r="R15" s="289" t="str">
        <f aca="false">IFERROR(IF($P15="","",IF($S15="Fail","F",IF($S15="Passed",VLOOKUP($P15,Settings!$A$16:$B$22,2,TRUE()),""))),"")</f>
        <v>A</v>
      </c>
      <c r="S15" s="289" t="str">
        <f aca="false">IFERROR(IF(COUNT($G15:$N15)=0,"",IF(OR(SUMIF($G$4:$N$4,"&gt;0",$G$4:$N$4)&lt;=0,Settings!$K$27&lt;=0),"Setup Required",IF(SUMPRODUCT(--($G$4:$N$4&gt;0),--ISNUMBER($G15:$N15))&lt;COUNTIF($G$4:$N$4,"&gt;0"),"Incomplete",IF(SUMPRODUCT(--($G$4:$N$4&gt;0),--ISNUMBER($G15:$N15),--IFERROR($G15:$N15&lt;$G$4:$N$4*Settings!$K$27/100,FALSE()))&gt;0,"Fail","Passed")))),"Input Error")</f>
        <v>Passed</v>
      </c>
      <c r="T15" s="290" t="n">
        <v>86</v>
      </c>
      <c r="U15" s="289" t="str">
        <f aca="false">IFERROR(IF($D15="","",IF($S15="","",IF($S15="Incomplete","Marks incomplete",IF($S15="Setup Required","Check Settings",IF($S15="Fail","উন্নতির জন্য বিশেষ যত্ন প্রয়োজন",VLOOKUP($P15,Settings!$A$16:$E$22,5,TRUE())))))),"")</f>
        <v>চমৎকার</v>
      </c>
      <c r="V15" s="289" t="str">
        <f aca="false">IFERROR(IF($D15="","",IF(COUNT($G15:$N15)=0,"No marks",IF(SUMPRODUCT(--($G$4:$N$4&lt;=0),--ISNUMBER($G15:$N15))&gt;0,"Extra subject mark",IF(SUMPRODUCT(--($G$4:$N$4&gt;0),--ISNUMBER($G15:$N15))&lt;COUNTIF($G$4:$N$4,"&gt;0"),"Missing marks",IF(SUMPRODUCT(--($G$4:$N$4&gt;0),--ISNUMBER($G15:$N15),--IFERROR($G15:$N15&gt;$G$4:$N$4,FALSE()))&gt;0,"Mark exceeds full mark",IF($S15="Setup Required","Settings issue","OK")))))),"Input error")</f>
        <v>OK</v>
      </c>
      <c r="W15" s="271"/>
      <c r="X15" s="270"/>
      <c r="Y15" s="270"/>
      <c r="Z15" s="270"/>
    </row>
    <row r="16" customFormat="false" ht="33" hidden="false" customHeight="true" outlineLevel="0" collapsed="false">
      <c r="A16" s="279" t="n">
        <v>1</v>
      </c>
      <c r="B16" s="280" t="n">
        <v>11</v>
      </c>
      <c r="C16" s="279" t="n">
        <f aca="false">IFERROR(IF(OR($D16="",NOT(ISNUMBER($P16)),$S16&lt;&gt;"Passed"),"",COUNTIFS($P$6:$P$45,"&gt;"&amp;$P16,$S$6:$S$45,"Passed")+1),"")</f>
        <v>11</v>
      </c>
      <c r="D16" s="281" t="s">
        <v>832</v>
      </c>
      <c r="E16" s="291"/>
      <c r="F16" s="280"/>
      <c r="G16" s="283" t="n">
        <v>49</v>
      </c>
      <c r="H16" s="283" t="n">
        <v>32</v>
      </c>
      <c r="I16" s="283" t="n">
        <v>46</v>
      </c>
      <c r="J16" s="284"/>
      <c r="K16" s="285"/>
      <c r="L16" s="285"/>
      <c r="M16" s="285"/>
      <c r="N16" s="285"/>
      <c r="O16" s="292" t="n">
        <f aca="false">IFERROR(IF(COUNT($G16:$N16)=0,"",SUMIF($G$4:$N$4,"&gt;0",$G16:$N16)),"")</f>
        <v>127</v>
      </c>
      <c r="P16" s="287" t="n">
        <f aca="false">IFERROR(IF($O16="","",IF(SUMIF($G$4:$N$4,"&gt;0",$G$4:$N$4)&lt;=0,"",ROUND($O16/SUMIF($G$4:$N$4,"&gt;0",$G$4:$N$4)*100,2))),"")</f>
        <v>84.67</v>
      </c>
      <c r="Q16" s="288" t="n">
        <f aca="false">IFERROR(IF($P16="","",IF($S16="Fail",0,IF($S16="Passed",VLOOKUP($P16,Settings!$A$16:$C$22,3,TRUE()),""))),"")</f>
        <v>5</v>
      </c>
      <c r="R16" s="289" t="str">
        <f aca="false">IFERROR(IF($P16="","",IF($S16="Fail","F",IF($S16="Passed",VLOOKUP($P16,Settings!$A$16:$B$22,2,TRUE()),""))),"")</f>
        <v>A+</v>
      </c>
      <c r="S16" s="289" t="str">
        <f aca="false">IFERROR(IF(COUNT($G16:$N16)=0,"",IF(OR(SUMIF($G$4:$N$4,"&gt;0",$G$4:$N$4)&lt;=0,Settings!$K$27&lt;=0),"Setup Required",IF(SUMPRODUCT(--($G$4:$N$4&gt;0),--ISNUMBER($G16:$N16))&lt;COUNTIF($G$4:$N$4,"&gt;0"),"Incomplete",IF(SUMPRODUCT(--($G$4:$N$4&gt;0),--ISNUMBER($G16:$N16),--IFERROR($G16:$N16&lt;$G$4:$N$4*Settings!$K$27/100,FALSE()))&gt;0,"Fail","Passed")))),"Input Error")</f>
        <v>Passed</v>
      </c>
      <c r="T16" s="290" t="n">
        <v>80</v>
      </c>
      <c r="U16" s="289" t="str">
        <f aca="false">IFERROR(IF($D16="","",IF($S16="","",IF($S16="Incomplete","Marks incomplete",IF($S16="Setup Required","Check Settings",IF($S16="Fail","উন্নতির জন্য বিশেষ যত্ন প্রয়োজন",VLOOKUP($P16,Settings!$A$16:$E$22,5,TRUE())))))),"")</f>
        <v>অসাধারণ</v>
      </c>
      <c r="V16" s="289" t="str">
        <f aca="false">IFERROR(IF($D16="","",IF(COUNT($G16:$N16)=0,"No marks",IF(SUMPRODUCT(--($G$4:$N$4&lt;=0),--ISNUMBER($G16:$N16))&gt;0,"Extra subject mark",IF(SUMPRODUCT(--($G$4:$N$4&gt;0),--ISNUMBER($G16:$N16))&lt;COUNTIF($G$4:$N$4,"&gt;0"),"Missing marks",IF(SUMPRODUCT(--($G$4:$N$4&gt;0),--ISNUMBER($G16:$N16),--IFERROR($G16:$N16&gt;$G$4:$N$4,FALSE()))&gt;0,"Mark exceeds full mark",IF($S16="Setup Required","Settings issue","OK")))))),"Input error")</f>
        <v>OK</v>
      </c>
      <c r="W16" s="271"/>
      <c r="X16" s="270"/>
      <c r="Y16" s="270"/>
      <c r="Z16" s="270"/>
    </row>
    <row r="17" customFormat="false" ht="33" hidden="false" customHeight="true" outlineLevel="0" collapsed="false">
      <c r="A17" s="279" t="n">
        <v>1</v>
      </c>
      <c r="B17" s="280" t="n">
        <v>12</v>
      </c>
      <c r="C17" s="279" t="n">
        <f aca="false">IFERROR(IF(OR($D17="",NOT(ISNUMBER($P17)),$S17&lt;&gt;"Passed"),"",COUNTIFS($P$6:$P$45,"&gt;"&amp;$P17,$S$6:$S$45,"Passed")+1),"")</f>
        <v>5</v>
      </c>
      <c r="D17" s="281" t="s">
        <v>833</v>
      </c>
      <c r="E17" s="291"/>
      <c r="F17" s="280"/>
      <c r="G17" s="283" t="n">
        <v>50</v>
      </c>
      <c r="H17" s="283" t="n">
        <v>46</v>
      </c>
      <c r="I17" s="283" t="n">
        <v>45</v>
      </c>
      <c r="J17" s="284"/>
      <c r="K17" s="285"/>
      <c r="L17" s="285"/>
      <c r="M17" s="285"/>
      <c r="N17" s="285"/>
      <c r="O17" s="292" t="n">
        <f aca="false">IFERROR(IF(COUNT($G17:$N17)=0,"",SUMIF($G$4:$N$4,"&gt;0",$G17:$N17)),"")</f>
        <v>141</v>
      </c>
      <c r="P17" s="287" t="n">
        <f aca="false">IFERROR(IF($O17="","",IF(SUMIF($G$4:$N$4,"&gt;0",$G$4:$N$4)&lt;=0,"",ROUND($O17/SUMIF($G$4:$N$4,"&gt;0",$G$4:$N$4)*100,2))),"")</f>
        <v>94</v>
      </c>
      <c r="Q17" s="288" t="n">
        <f aca="false">IFERROR(IF($P17="","",IF($S17="Fail",0,IF($S17="Passed",VLOOKUP($P17,Settings!$A$16:$C$22,3,TRUE()),""))),"")</f>
        <v>5</v>
      </c>
      <c r="R17" s="289" t="str">
        <f aca="false">IFERROR(IF($P17="","",IF($S17="Fail","F",IF($S17="Passed",VLOOKUP($P17,Settings!$A$16:$B$22,2,TRUE()),""))),"")</f>
        <v>A+</v>
      </c>
      <c r="S17" s="289" t="str">
        <f aca="false">IFERROR(IF(COUNT($G17:$N17)=0,"",IF(OR(SUMIF($G$4:$N$4,"&gt;0",$G$4:$N$4)&lt;=0,Settings!$K$27&lt;=0),"Setup Required",IF(SUMPRODUCT(--($G$4:$N$4&gt;0),--ISNUMBER($G17:$N17))&lt;COUNTIF($G$4:$N$4,"&gt;0"),"Incomplete",IF(SUMPRODUCT(--($G$4:$N$4&gt;0),--ISNUMBER($G17:$N17),--IFERROR($G17:$N17&lt;$G$4:$N$4*Settings!$K$27/100,FALSE()))&gt;0,"Fail","Passed")))),"Input Error")</f>
        <v>Passed</v>
      </c>
      <c r="T17" s="290" t="n">
        <v>89</v>
      </c>
      <c r="U17" s="289" t="str">
        <f aca="false">IFERROR(IF($D17="","",IF($S17="","",IF($S17="Incomplete","Marks incomplete",IF($S17="Setup Required","Check Settings",IF($S17="Fail","উন্নতির জন্য বিশেষ যত্ন প্রয়োজন",VLOOKUP($P17,Settings!$A$16:$E$22,5,TRUE())))))),"")</f>
        <v>অসাধারণ</v>
      </c>
      <c r="V17" s="289" t="str">
        <f aca="false">IFERROR(IF($D17="","",IF(COUNT($G17:$N17)=0,"No marks",IF(SUMPRODUCT(--($G$4:$N$4&lt;=0),--ISNUMBER($G17:$N17))&gt;0,"Extra subject mark",IF(SUMPRODUCT(--($G$4:$N$4&gt;0),--ISNUMBER($G17:$N17))&lt;COUNTIF($G$4:$N$4,"&gt;0"),"Missing marks",IF(SUMPRODUCT(--($G$4:$N$4&gt;0),--ISNUMBER($G17:$N17),--IFERROR($G17:$N17&gt;$G$4:$N$4,FALSE()))&gt;0,"Mark exceeds full mark",IF($S17="Setup Required","Settings issue","OK")))))),"Input error")</f>
        <v>OK</v>
      </c>
      <c r="W17" s="271"/>
      <c r="X17" s="270"/>
      <c r="Y17" s="270"/>
      <c r="Z17" s="270"/>
    </row>
    <row r="18" customFormat="false" ht="33" hidden="false" customHeight="true" outlineLevel="0" collapsed="false">
      <c r="A18" s="279" t="n">
        <v>1</v>
      </c>
      <c r="B18" s="280" t="n">
        <v>13</v>
      </c>
      <c r="C18" s="279" t="n">
        <f aca="false">IFERROR(IF(OR($D18="",NOT(ISNUMBER($P18)),$S18&lt;&gt;"Passed"),"",COUNTIFS($P$6:$P$45,"&gt;"&amp;$P18,$S$6:$S$45,"Passed")+1),"")</f>
        <v>9</v>
      </c>
      <c r="D18" s="281" t="s">
        <v>834</v>
      </c>
      <c r="E18" s="291"/>
      <c r="F18" s="280"/>
      <c r="G18" s="283" t="n">
        <v>42</v>
      </c>
      <c r="H18" s="283" t="n">
        <v>50</v>
      </c>
      <c r="I18" s="283" t="n">
        <v>40</v>
      </c>
      <c r="J18" s="284"/>
      <c r="K18" s="285"/>
      <c r="L18" s="285"/>
      <c r="M18" s="285"/>
      <c r="N18" s="285"/>
      <c r="O18" s="292" t="n">
        <f aca="false">IFERROR(IF(COUNT($G18:$N18)=0,"",SUMIF($G$4:$N$4,"&gt;0",$G18:$N18)),"")</f>
        <v>132</v>
      </c>
      <c r="P18" s="287" t="n">
        <f aca="false">IFERROR(IF($O18="","",IF(SUMIF($G$4:$N$4,"&gt;0",$G$4:$N$4)&lt;=0,"",ROUND($O18/SUMIF($G$4:$N$4,"&gt;0",$G$4:$N$4)*100,2))),"")</f>
        <v>88</v>
      </c>
      <c r="Q18" s="288" t="n">
        <f aca="false">IFERROR(IF($P18="","",IF($S18="Fail",0,IF($S18="Passed",VLOOKUP($P18,Settings!$A$16:$C$22,3,TRUE()),""))),"")</f>
        <v>5</v>
      </c>
      <c r="R18" s="289" t="str">
        <f aca="false">IFERROR(IF($P18="","",IF($S18="Fail","F",IF($S18="Passed",VLOOKUP($P18,Settings!$A$16:$B$22,2,TRUE()),""))),"")</f>
        <v>A+</v>
      </c>
      <c r="S18" s="289" t="str">
        <f aca="false">IFERROR(IF(COUNT($G18:$N18)=0,"",IF(OR(SUMIF($G$4:$N$4,"&gt;0",$G$4:$N$4)&lt;=0,Settings!$K$27&lt;=0),"Setup Required",IF(SUMPRODUCT(--($G$4:$N$4&gt;0),--ISNUMBER($G18:$N18))&lt;COUNTIF($G$4:$N$4,"&gt;0"),"Incomplete",IF(SUMPRODUCT(--($G$4:$N$4&gt;0),--ISNUMBER($G18:$N18),--IFERROR($G18:$N18&lt;$G$4:$N$4*Settings!$K$27/100,FALSE()))&gt;0,"Fail","Passed")))),"Input Error")</f>
        <v>Passed</v>
      </c>
      <c r="T18" s="290" t="n">
        <v>92</v>
      </c>
      <c r="U18" s="289" t="str">
        <f aca="false">IFERROR(IF($D18="","",IF($S18="","",IF($S18="Incomplete","Marks incomplete",IF($S18="Setup Required","Check Settings",IF($S18="Fail","উন্নতির জন্য বিশেষ যত্ন প্রয়োজন",VLOOKUP($P18,Settings!$A$16:$E$22,5,TRUE())))))),"")</f>
        <v>অসাধারণ</v>
      </c>
      <c r="V18" s="289" t="str">
        <f aca="false">IFERROR(IF($D18="","",IF(COUNT($G18:$N18)=0,"No marks",IF(SUMPRODUCT(--($G$4:$N$4&lt;=0),--ISNUMBER($G18:$N18))&gt;0,"Extra subject mark",IF(SUMPRODUCT(--($G$4:$N$4&gt;0),--ISNUMBER($G18:$N18))&lt;COUNTIF($G$4:$N$4,"&gt;0"),"Missing marks",IF(SUMPRODUCT(--($G$4:$N$4&gt;0),--ISNUMBER($G18:$N18),--IFERROR($G18:$N18&gt;$G$4:$N$4,FALSE()))&gt;0,"Mark exceeds full mark",IF($S18="Setup Required","Settings issue","OK")))))),"Input error")</f>
        <v>OK</v>
      </c>
      <c r="W18" s="271"/>
      <c r="X18" s="270"/>
      <c r="Y18" s="270"/>
      <c r="Z18" s="270"/>
    </row>
    <row r="19" customFormat="false" ht="33" hidden="false" customHeight="true" outlineLevel="0" collapsed="false">
      <c r="A19" s="279" t="n">
        <v>1</v>
      </c>
      <c r="B19" s="280" t="n">
        <v>14</v>
      </c>
      <c r="C19" s="279" t="n">
        <f aca="false">IFERROR(IF(OR($D19="",NOT(ISNUMBER($P19)),$S19&lt;&gt;"Passed"),"",COUNTIFS($P$6:$P$45,"&gt;"&amp;$P19,$S$6:$S$45,"Passed")+1),"")</f>
        <v>4</v>
      </c>
      <c r="D19" s="281" t="s">
        <v>835</v>
      </c>
      <c r="E19" s="291"/>
      <c r="F19" s="280"/>
      <c r="G19" s="283" t="n">
        <v>50</v>
      </c>
      <c r="H19" s="283" t="n">
        <v>49</v>
      </c>
      <c r="I19" s="283" t="n">
        <v>43</v>
      </c>
      <c r="J19" s="284"/>
      <c r="K19" s="285"/>
      <c r="L19" s="285"/>
      <c r="M19" s="285"/>
      <c r="N19" s="285"/>
      <c r="O19" s="292" t="n">
        <f aca="false">IFERROR(IF(COUNT($G19:$N19)=0,"",SUMIF($G$4:$N$4,"&gt;0",$G19:$N19)),"")</f>
        <v>142</v>
      </c>
      <c r="P19" s="287" t="n">
        <f aca="false">IFERROR(IF($O19="","",IF(SUMIF($G$4:$N$4,"&gt;0",$G$4:$N$4)&lt;=0,"",ROUND($O19/SUMIF($G$4:$N$4,"&gt;0",$G$4:$N$4)*100,2))),"")</f>
        <v>94.67</v>
      </c>
      <c r="Q19" s="288" t="n">
        <f aca="false">IFERROR(IF($P19="","",IF($S19="Fail",0,IF($S19="Passed",VLOOKUP($P19,Settings!$A$16:$C$22,3,TRUE()),""))),"")</f>
        <v>5</v>
      </c>
      <c r="R19" s="289" t="str">
        <f aca="false">IFERROR(IF($P19="","",IF($S19="Fail","F",IF($S19="Passed",VLOOKUP($P19,Settings!$A$16:$B$22,2,TRUE()),""))),"")</f>
        <v>A+</v>
      </c>
      <c r="S19" s="289" t="str">
        <f aca="false">IFERROR(IF(COUNT($G19:$N19)=0,"",IF(OR(SUMIF($G$4:$N$4,"&gt;0",$G$4:$N$4)&lt;=0,Settings!$K$27&lt;=0),"Setup Required",IF(SUMPRODUCT(--($G$4:$N$4&gt;0),--ISNUMBER($G19:$N19))&lt;COUNTIF($G$4:$N$4,"&gt;0"),"Incomplete",IF(SUMPRODUCT(--($G$4:$N$4&gt;0),--ISNUMBER($G19:$N19),--IFERROR($G19:$N19&lt;$G$4:$N$4*Settings!$K$27/100,FALSE()))&gt;0,"Fail","Passed")))),"Input Error")</f>
        <v>Passed</v>
      </c>
      <c r="T19" s="290" t="n">
        <v>94</v>
      </c>
      <c r="U19" s="289" t="str">
        <f aca="false">IFERROR(IF($D19="","",IF($S19="","",IF($S19="Incomplete","Marks incomplete",IF($S19="Setup Required","Check Settings",IF($S19="Fail","উন্নতির জন্য বিশেষ যত্ন প্রয়োজন",VLOOKUP($P19,Settings!$A$16:$E$22,5,TRUE())))))),"")</f>
        <v>অসাধারণ</v>
      </c>
      <c r="V19" s="289" t="str">
        <f aca="false">IFERROR(IF($D19="","",IF(COUNT($G19:$N19)=0,"No marks",IF(SUMPRODUCT(--($G$4:$N$4&lt;=0),--ISNUMBER($G19:$N19))&gt;0,"Extra subject mark",IF(SUMPRODUCT(--($G$4:$N$4&gt;0),--ISNUMBER($G19:$N19))&lt;COUNTIF($G$4:$N$4,"&gt;0"),"Missing marks",IF(SUMPRODUCT(--($G$4:$N$4&gt;0),--ISNUMBER($G19:$N19),--IFERROR($G19:$N19&gt;$G$4:$N$4,FALSE()))&gt;0,"Mark exceeds full mark",IF($S19="Setup Required","Settings issue","OK")))))),"Input error")</f>
        <v>OK</v>
      </c>
      <c r="W19" s="271"/>
      <c r="X19" s="270"/>
      <c r="Y19" s="270"/>
      <c r="Z19" s="270"/>
    </row>
    <row r="20" customFormat="false" ht="33" hidden="false" customHeight="true" outlineLevel="0" collapsed="false">
      <c r="A20" s="279" t="n">
        <v>1</v>
      </c>
      <c r="B20" s="280" t="n">
        <v>15</v>
      </c>
      <c r="C20" s="279" t="n">
        <f aca="false">IFERROR(IF(OR($D20="",NOT(ISNUMBER($P20)),$S20&lt;&gt;"Passed"),"",COUNTIFS($P$6:$P$45,"&gt;"&amp;$P20,$S$6:$S$45,"Passed")+1),"")</f>
        <v>20</v>
      </c>
      <c r="D20" s="281" t="s">
        <v>836</v>
      </c>
      <c r="E20" s="291" t="s">
        <v>837</v>
      </c>
      <c r="F20" s="280"/>
      <c r="G20" s="283" t="n">
        <v>38</v>
      </c>
      <c r="H20" s="283" t="n">
        <v>34</v>
      </c>
      <c r="I20" s="283" t="n">
        <v>38</v>
      </c>
      <c r="J20" s="284"/>
      <c r="K20" s="285"/>
      <c r="L20" s="285"/>
      <c r="M20" s="285"/>
      <c r="N20" s="285"/>
      <c r="O20" s="292" t="n">
        <f aca="false">IFERROR(IF(COUNT($G20:$N20)=0,"",SUMIF($G$4:$N$4,"&gt;0",$G20:$N20)),"")</f>
        <v>110</v>
      </c>
      <c r="P20" s="287" t="n">
        <f aca="false">IFERROR(IF($O20="","",IF(SUMIF($G$4:$N$4,"&gt;0",$G$4:$N$4)&lt;=0,"",ROUND($O20/SUMIF($G$4:$N$4,"&gt;0",$G$4:$N$4)*100,2))),"")</f>
        <v>73.33</v>
      </c>
      <c r="Q20" s="288" t="n">
        <f aca="false">IFERROR(IF($P20="","",IF($S20="Fail",0,IF($S20="Passed",VLOOKUP($P20,Settings!$A$16:$C$22,3,TRUE()),""))),"")</f>
        <v>4</v>
      </c>
      <c r="R20" s="289" t="str">
        <f aca="false">IFERROR(IF($P20="","",IF($S20="Fail","F",IF($S20="Passed",VLOOKUP($P20,Settings!$A$16:$B$22,2,TRUE()),""))),"")</f>
        <v>A</v>
      </c>
      <c r="S20" s="289" t="str">
        <f aca="false">IFERROR(IF(COUNT($G20:$N20)=0,"",IF(OR(SUMIF($G$4:$N$4,"&gt;0",$G$4:$N$4)&lt;=0,Settings!$K$27&lt;=0),"Setup Required",IF(SUMPRODUCT(--($G$4:$N$4&gt;0),--ISNUMBER($G20:$N20))&lt;COUNTIF($G$4:$N$4,"&gt;0"),"Incomplete",IF(SUMPRODUCT(--($G$4:$N$4&gt;0),--ISNUMBER($G20:$N20),--IFERROR($G20:$N20&lt;$G$4:$N$4*Settings!$K$27/100,FALSE()))&gt;0,"Fail","Passed")))),"Input Error")</f>
        <v>Passed</v>
      </c>
      <c r="T20" s="290" t="n">
        <v>79</v>
      </c>
      <c r="U20" s="289" t="str">
        <f aca="false">IFERROR(IF($D20="","",IF($S20="","",IF($S20="Incomplete","Marks incomplete",IF($S20="Setup Required","Check Settings",IF($S20="Fail","উন্নতির জন্য বিশেষ যত্ন প্রয়োজন",VLOOKUP($P20,Settings!$A$16:$E$22,5,TRUE())))))),"")</f>
        <v>চমৎকার</v>
      </c>
      <c r="V20" s="289" t="str">
        <f aca="false">IFERROR(IF($D20="","",IF(COUNT($G20:$N20)=0,"No marks",IF(SUMPRODUCT(--($G$4:$N$4&lt;=0),--ISNUMBER($G20:$N20))&gt;0,"Extra subject mark",IF(SUMPRODUCT(--($G$4:$N$4&gt;0),--ISNUMBER($G20:$N20))&lt;COUNTIF($G$4:$N$4,"&gt;0"),"Missing marks",IF(SUMPRODUCT(--($G$4:$N$4&gt;0),--ISNUMBER($G20:$N20),--IFERROR($G20:$N20&gt;$G$4:$N$4,FALSE()))&gt;0,"Mark exceeds full mark",IF($S20="Setup Required","Settings issue","OK")))))),"Input error")</f>
        <v>OK</v>
      </c>
      <c r="W20" s="271"/>
      <c r="X20" s="270"/>
      <c r="Y20" s="270"/>
      <c r="Z20" s="270"/>
    </row>
    <row r="21" customFormat="false" ht="33" hidden="false" customHeight="true" outlineLevel="0" collapsed="false">
      <c r="A21" s="279" t="n">
        <v>1</v>
      </c>
      <c r="B21" s="280" t="n">
        <v>16</v>
      </c>
      <c r="C21" s="279" t="n">
        <f aca="false">IFERROR(IF(OR($D21="",NOT(ISNUMBER($P21)),$S21&lt;&gt;"Passed"),"",COUNTIFS($P$6:$P$45,"&gt;"&amp;$P21,$S$6:$S$45,"Passed")+1),"")</f>
        <v>13</v>
      </c>
      <c r="D21" s="281" t="s">
        <v>838</v>
      </c>
      <c r="E21" s="291" t="s">
        <v>839</v>
      </c>
      <c r="F21" s="280"/>
      <c r="G21" s="283" t="n">
        <v>42</v>
      </c>
      <c r="H21" s="283" t="n">
        <v>46</v>
      </c>
      <c r="I21" s="283" t="n">
        <v>36</v>
      </c>
      <c r="J21" s="284"/>
      <c r="K21" s="285"/>
      <c r="L21" s="285"/>
      <c r="M21" s="285"/>
      <c r="N21" s="285"/>
      <c r="O21" s="292" t="n">
        <f aca="false">IFERROR(IF(COUNT($G21:$N21)=0,"",SUMIF($G$4:$N$4,"&gt;0",$G21:$N21)),"")</f>
        <v>124</v>
      </c>
      <c r="P21" s="287" t="n">
        <f aca="false">IFERROR(IF($O21="","",IF(SUMIF($G$4:$N$4,"&gt;0",$G$4:$N$4)&lt;=0,"",ROUND($O21/SUMIF($G$4:$N$4,"&gt;0",$G$4:$N$4)*100,2))),"")</f>
        <v>82.67</v>
      </c>
      <c r="Q21" s="288" t="n">
        <f aca="false">IFERROR(IF($P21="","",IF($S21="Fail",0,IF($S21="Passed",VLOOKUP($P21,Settings!$A$16:$C$22,3,TRUE()),""))),"")</f>
        <v>5</v>
      </c>
      <c r="R21" s="289" t="str">
        <f aca="false">IFERROR(IF($P21="","",IF($S21="Fail","F",IF($S21="Passed",VLOOKUP($P21,Settings!$A$16:$B$22,2,TRUE()),""))),"")</f>
        <v>A+</v>
      </c>
      <c r="S21" s="289" t="str">
        <f aca="false">IFERROR(IF(COUNT($G21:$N21)=0,"",IF(OR(SUMIF($G$4:$N$4,"&gt;0",$G$4:$N$4)&lt;=0,Settings!$K$27&lt;=0),"Setup Required",IF(SUMPRODUCT(--($G$4:$N$4&gt;0),--ISNUMBER($G21:$N21))&lt;COUNTIF($G$4:$N$4,"&gt;0"),"Incomplete",IF(SUMPRODUCT(--($G$4:$N$4&gt;0),--ISNUMBER($G21:$N21),--IFERROR($G21:$N21&lt;$G$4:$N$4*Settings!$K$27/100,FALSE()))&gt;0,"Fail","Passed")))),"Input Error")</f>
        <v>Passed</v>
      </c>
      <c r="T21" s="290" t="n">
        <v>91</v>
      </c>
      <c r="U21" s="289" t="str">
        <f aca="false">IFERROR(IF($D21="","",IF($S21="","",IF($S21="Incomplete","Marks incomplete",IF($S21="Setup Required","Check Settings",IF($S21="Fail","উন্নতির জন্য বিশেষ যত্ন প্রয়োজন",VLOOKUP($P21,Settings!$A$16:$E$22,5,TRUE())))))),"")</f>
        <v>অসাধারণ</v>
      </c>
      <c r="V21" s="289" t="str">
        <f aca="false">IFERROR(IF($D21="","",IF(COUNT($G21:$N21)=0,"No marks",IF(SUMPRODUCT(--($G$4:$N$4&lt;=0),--ISNUMBER($G21:$N21))&gt;0,"Extra subject mark",IF(SUMPRODUCT(--($G$4:$N$4&gt;0),--ISNUMBER($G21:$N21))&lt;COUNTIF($G$4:$N$4,"&gt;0"),"Missing marks",IF(SUMPRODUCT(--($G$4:$N$4&gt;0),--ISNUMBER($G21:$N21),--IFERROR($G21:$N21&gt;$G$4:$N$4,FALSE()))&gt;0,"Mark exceeds full mark",IF($S21="Setup Required","Settings issue","OK")))))),"Input error")</f>
        <v>OK</v>
      </c>
      <c r="W21" s="271"/>
      <c r="X21" s="270"/>
      <c r="Y21" s="270"/>
      <c r="Z21" s="270"/>
    </row>
    <row r="22" customFormat="false" ht="33" hidden="false" customHeight="true" outlineLevel="0" collapsed="false">
      <c r="A22" s="279" t="n">
        <v>1</v>
      </c>
      <c r="B22" s="280" t="n">
        <v>17</v>
      </c>
      <c r="C22" s="279" t="n">
        <f aca="false">IFERROR(IF(OR($D22="",NOT(ISNUMBER($P22)),$S22&lt;&gt;"Passed"),"",COUNTIFS($P$6:$P$45,"&gt;"&amp;$P22,$S$6:$S$45,"Passed")+1),"")</f>
        <v>16</v>
      </c>
      <c r="D22" s="281" t="s">
        <v>840</v>
      </c>
      <c r="E22" s="291" t="s">
        <v>841</v>
      </c>
      <c r="F22" s="280"/>
      <c r="G22" s="283" t="n">
        <v>36</v>
      </c>
      <c r="H22" s="283" t="n">
        <v>37</v>
      </c>
      <c r="I22" s="283" t="n">
        <v>47</v>
      </c>
      <c r="J22" s="284"/>
      <c r="K22" s="285"/>
      <c r="L22" s="285"/>
      <c r="M22" s="285"/>
      <c r="N22" s="285"/>
      <c r="O22" s="292" t="n">
        <f aca="false">IFERROR(IF(COUNT($G22:$N22)=0,"",SUMIF($G$4:$N$4,"&gt;0",$G22:$N22)),"")</f>
        <v>120</v>
      </c>
      <c r="P22" s="287" t="n">
        <f aca="false">IFERROR(IF($O22="","",IF(SUMIF($G$4:$N$4,"&gt;0",$G$4:$N$4)&lt;=0,"",ROUND($O22/SUMIF($G$4:$N$4,"&gt;0",$G$4:$N$4)*100,2))),"")</f>
        <v>80</v>
      </c>
      <c r="Q22" s="288" t="n">
        <f aca="false">IFERROR(IF($P22="","",IF($S22="Fail",0,IF($S22="Passed",VLOOKUP($P22,Settings!$A$16:$C$22,3,TRUE()),""))),"")</f>
        <v>5</v>
      </c>
      <c r="R22" s="289" t="str">
        <f aca="false">IFERROR(IF($P22="","",IF($S22="Fail","F",IF($S22="Passed",VLOOKUP($P22,Settings!$A$16:$B$22,2,TRUE()),""))),"")</f>
        <v>A+</v>
      </c>
      <c r="S22" s="289" t="str">
        <f aca="false">IFERROR(IF(COUNT($G22:$N22)=0,"",IF(OR(SUMIF($G$4:$N$4,"&gt;0",$G$4:$N$4)&lt;=0,Settings!$K$27&lt;=0),"Setup Required",IF(SUMPRODUCT(--($G$4:$N$4&gt;0),--ISNUMBER($G22:$N22))&lt;COUNTIF($G$4:$N$4,"&gt;0"),"Incomplete",IF(SUMPRODUCT(--($G$4:$N$4&gt;0),--ISNUMBER($G22:$N22),--IFERROR($G22:$N22&lt;$G$4:$N$4*Settings!$K$27/100,FALSE()))&gt;0,"Fail","Passed")))),"Input Error")</f>
        <v>Passed</v>
      </c>
      <c r="T22" s="290" t="n">
        <v>93</v>
      </c>
      <c r="U22" s="289" t="str">
        <f aca="false">IFERROR(IF($D22="","",IF($S22="","",IF($S22="Incomplete","Marks incomplete",IF($S22="Setup Required","Check Settings",IF($S22="Fail","উন্নতির জন্য বিশেষ যত্ন প্রয়োজন",VLOOKUP($P22,Settings!$A$16:$E$22,5,TRUE())))))),"")</f>
        <v>অসাধারণ</v>
      </c>
      <c r="V22" s="289" t="str">
        <f aca="false">IFERROR(IF($D22="","",IF(COUNT($G22:$N22)=0,"No marks",IF(SUMPRODUCT(--($G$4:$N$4&lt;=0),--ISNUMBER($G22:$N22))&gt;0,"Extra subject mark",IF(SUMPRODUCT(--($G$4:$N$4&gt;0),--ISNUMBER($G22:$N22))&lt;COUNTIF($G$4:$N$4,"&gt;0"),"Missing marks",IF(SUMPRODUCT(--($G$4:$N$4&gt;0),--ISNUMBER($G22:$N22),--IFERROR($G22:$N22&gt;$G$4:$N$4,FALSE()))&gt;0,"Mark exceeds full mark",IF($S22="Setup Required","Settings issue","OK")))))),"Input error")</f>
        <v>OK</v>
      </c>
      <c r="W22" s="271"/>
      <c r="X22" s="270"/>
      <c r="Y22" s="270"/>
      <c r="Z22" s="270"/>
    </row>
    <row r="23" customFormat="false" ht="33" hidden="false" customHeight="true" outlineLevel="0" collapsed="false">
      <c r="A23" s="279" t="n">
        <v>1</v>
      </c>
      <c r="B23" s="280" t="n">
        <v>18</v>
      </c>
      <c r="C23" s="279" t="str">
        <f aca="false">IFERROR(IF(OR($D23="",NOT(ISNUMBER($P23)),$S23&lt;&gt;"Passed"),"",COUNTIFS($P$6:$P$45,"&gt;"&amp;$P23,$S$6:$S$45,"Passed")+1),"")</f>
        <v/>
      </c>
      <c r="D23" s="281" t="s">
        <v>842</v>
      </c>
      <c r="E23" s="291"/>
      <c r="F23" s="280"/>
      <c r="G23" s="284"/>
      <c r="H23" s="284"/>
      <c r="I23" s="284"/>
      <c r="J23" s="284"/>
      <c r="K23" s="285"/>
      <c r="L23" s="285"/>
      <c r="M23" s="285"/>
      <c r="N23" s="285"/>
      <c r="O23" s="292" t="str">
        <f aca="false">IFERROR(IF(COUNT($G23:$N23)=0,"",SUMIF($G$4:$N$4,"&gt;0",$G23:$N23)),"")</f>
        <v/>
      </c>
      <c r="P23" s="287" t="str">
        <f aca="false">IFERROR(IF($O23="","",IF(SUMIF($G$4:$N$4,"&gt;0",$G$4:$N$4)&lt;=0,"",ROUND($O23/SUMIF($G$4:$N$4,"&gt;0",$G$4:$N$4)*100,2))),"")</f>
        <v/>
      </c>
      <c r="Q23" s="288" t="str">
        <f aca="false">IFERROR(IF($P23="","",IF($S23="Fail",0,IF($S23="Passed",VLOOKUP($P23,Settings!$A$16:$C$22,3,TRUE()),""))),"")</f>
        <v/>
      </c>
      <c r="R23" s="289" t="str">
        <f aca="false">IFERROR(IF($P23="","",IF($S23="Fail","F",IF($S23="Passed",VLOOKUP($P23,Settings!$A$16:$B$22,2,TRUE()),""))),"")</f>
        <v/>
      </c>
      <c r="S23" s="289" t="str">
        <f aca="false">IFERROR(IF(COUNT($G23:$N23)=0,"",IF(OR(SUMIF($G$4:$N$4,"&gt;0",$G$4:$N$4)&lt;=0,Settings!$K$27&lt;=0),"Setup Required",IF(SUMPRODUCT(--($G$4:$N$4&gt;0),--ISNUMBER($G23:$N23))&lt;COUNTIF($G$4:$N$4,"&gt;0"),"Incomplete",IF(SUMPRODUCT(--($G$4:$N$4&gt;0),--ISNUMBER($G23:$N23),--IFERROR($G23:$N23&lt;$G$4:$N$4*Settings!$K$27/100,FALSE()))&gt;0,"Fail","Passed")))),"Input Error")</f>
        <v/>
      </c>
      <c r="T23" s="294"/>
      <c r="U23" s="289" t="str">
        <f aca="false">IFERROR(IF($D23="","",IF($S23="","",IF($S23="Incomplete","Marks incomplete",IF($S23="Setup Required","Check Settings",IF($S23="Fail","উন্নতির জন্য বিশেষ যত্ন প্রয়োজন",VLOOKUP($P23,Settings!$A$16:$E$22,5,TRUE())))))),"")</f>
        <v/>
      </c>
      <c r="V23" s="289" t="str">
        <f aca="false">IFERROR(IF($D23="","",IF(COUNT($G23:$N23)=0,"No marks",IF(SUMPRODUCT(--($G$4:$N$4&lt;=0),--ISNUMBER($G23:$N23))&gt;0,"Extra subject mark",IF(SUMPRODUCT(--($G$4:$N$4&gt;0),--ISNUMBER($G23:$N23))&lt;COUNTIF($G$4:$N$4,"&gt;0"),"Missing marks",IF(SUMPRODUCT(--($G$4:$N$4&gt;0),--ISNUMBER($G23:$N23),--IFERROR($G23:$N23&gt;$G$4:$N$4,FALSE()))&gt;0,"Mark exceeds full mark",IF($S23="Setup Required","Settings issue","OK")))))),"Input error")</f>
        <v>No marks</v>
      </c>
      <c r="W23" s="271"/>
      <c r="X23" s="270"/>
      <c r="Y23" s="270"/>
      <c r="Z23" s="270"/>
    </row>
    <row r="24" customFormat="false" ht="33" hidden="false" customHeight="true" outlineLevel="0" collapsed="false">
      <c r="A24" s="279" t="n">
        <v>1</v>
      </c>
      <c r="B24" s="280" t="n">
        <v>19</v>
      </c>
      <c r="C24" s="279" t="n">
        <f aca="false">IFERROR(IF(OR($D24="",NOT(ISNUMBER($P24)),$S24&lt;&gt;"Passed"),"",COUNTIFS($P$6:$P$45,"&gt;"&amp;$P24,$S$6:$S$45,"Passed")+1),"")</f>
        <v>7</v>
      </c>
      <c r="D24" s="281" t="s">
        <v>843</v>
      </c>
      <c r="E24" s="291" t="s">
        <v>824</v>
      </c>
      <c r="F24" s="280"/>
      <c r="G24" s="283" t="n">
        <v>50</v>
      </c>
      <c r="H24" s="283" t="n">
        <v>47</v>
      </c>
      <c r="I24" s="283" t="n">
        <v>40</v>
      </c>
      <c r="J24" s="284"/>
      <c r="K24" s="285"/>
      <c r="L24" s="285"/>
      <c r="M24" s="285"/>
      <c r="N24" s="285"/>
      <c r="O24" s="292" t="n">
        <f aca="false">IFERROR(IF(COUNT($G24:$N24)=0,"",SUMIF($G$4:$N$4,"&gt;0",$G24:$N24)),"")</f>
        <v>137</v>
      </c>
      <c r="P24" s="287" t="n">
        <f aca="false">IFERROR(IF($O24="","",IF(SUMIF($G$4:$N$4,"&gt;0",$G$4:$N$4)&lt;=0,"",ROUND($O24/SUMIF($G$4:$N$4,"&gt;0",$G$4:$N$4)*100,2))),"")</f>
        <v>91.33</v>
      </c>
      <c r="Q24" s="288" t="n">
        <f aca="false">IFERROR(IF($P24="","",IF($S24="Fail",0,IF($S24="Passed",VLOOKUP($P24,Settings!$A$16:$C$22,3,TRUE()),""))),"")</f>
        <v>5</v>
      </c>
      <c r="R24" s="289" t="str">
        <f aca="false">IFERROR(IF($P24="","",IF($S24="Fail","F",IF($S24="Passed",VLOOKUP($P24,Settings!$A$16:$B$22,2,TRUE()),""))),"")</f>
        <v>A+</v>
      </c>
      <c r="S24" s="289" t="str">
        <f aca="false">IFERROR(IF(COUNT($G24:$N24)=0,"",IF(OR(SUMIF($G$4:$N$4,"&gt;0",$G$4:$N$4)&lt;=0,Settings!$K$27&lt;=0),"Setup Required",IF(SUMPRODUCT(--($G$4:$N$4&gt;0),--ISNUMBER($G24:$N24))&lt;COUNTIF($G$4:$N$4,"&gt;0"),"Incomplete",IF(SUMPRODUCT(--($G$4:$N$4&gt;0),--ISNUMBER($G24:$N24),--IFERROR($G24:$N24&lt;$G$4:$N$4*Settings!$K$27/100,FALSE()))&gt;0,"Fail","Passed")))),"Input Error")</f>
        <v>Passed</v>
      </c>
      <c r="T24" s="290" t="n">
        <v>91</v>
      </c>
      <c r="U24" s="289" t="str">
        <f aca="false">IFERROR(IF($D24="","",IF($S24="","",IF($S24="Incomplete","Marks incomplete",IF($S24="Setup Required","Check Settings",IF($S24="Fail","উন্নতির জন্য বিশেষ যত্ন প্রয়োজন",VLOOKUP($P24,Settings!$A$16:$E$22,5,TRUE())))))),"")</f>
        <v>অসাধারণ</v>
      </c>
      <c r="V24" s="289" t="str">
        <f aca="false">IFERROR(IF($D24="","",IF(COUNT($G24:$N24)=0,"No marks",IF(SUMPRODUCT(--($G$4:$N$4&lt;=0),--ISNUMBER($G24:$N24))&gt;0,"Extra subject mark",IF(SUMPRODUCT(--($G$4:$N$4&gt;0),--ISNUMBER($G24:$N24))&lt;COUNTIF($G$4:$N$4,"&gt;0"),"Missing marks",IF(SUMPRODUCT(--($G$4:$N$4&gt;0),--ISNUMBER($G24:$N24),--IFERROR($G24:$N24&gt;$G$4:$N$4,FALSE()))&gt;0,"Mark exceeds full mark",IF($S24="Setup Required","Settings issue","OK")))))),"Input error")</f>
        <v>OK</v>
      </c>
      <c r="W24" s="271"/>
      <c r="X24" s="270"/>
      <c r="Y24" s="270"/>
      <c r="Z24" s="270"/>
    </row>
    <row r="25" customFormat="false" ht="33" hidden="false" customHeight="true" outlineLevel="0" collapsed="false">
      <c r="A25" s="279" t="n">
        <v>1</v>
      </c>
      <c r="B25" s="280" t="n">
        <v>20</v>
      </c>
      <c r="C25" s="279" t="n">
        <f aca="false">IFERROR(IF(OR($D25="",NOT(ISNUMBER($P25)),$S25&lt;&gt;"Passed"),"",COUNTIFS($P$6:$P$45,"&gt;"&amp;$P25,$S$6:$S$45,"Passed")+1),"")</f>
        <v>27</v>
      </c>
      <c r="D25" s="281" t="s">
        <v>844</v>
      </c>
      <c r="E25" s="291" t="s">
        <v>845</v>
      </c>
      <c r="F25" s="280"/>
      <c r="G25" s="283" t="n">
        <v>42</v>
      </c>
      <c r="H25" s="283" t="n">
        <v>18</v>
      </c>
      <c r="I25" s="283" t="n">
        <v>24</v>
      </c>
      <c r="J25" s="284"/>
      <c r="K25" s="285"/>
      <c r="L25" s="285"/>
      <c r="M25" s="285"/>
      <c r="N25" s="285"/>
      <c r="O25" s="292" t="n">
        <f aca="false">IFERROR(IF(COUNT($G25:$N25)=0,"",SUMIF($G$4:$N$4,"&gt;0",$G25:$N25)),"")</f>
        <v>84</v>
      </c>
      <c r="P25" s="287" t="n">
        <f aca="false">IFERROR(IF($O25="","",IF(SUMIF($G$4:$N$4,"&gt;0",$G$4:$N$4)&lt;=0,"",ROUND($O25/SUMIF($G$4:$N$4,"&gt;0",$G$4:$N$4)*100,2))),"")</f>
        <v>56</v>
      </c>
      <c r="Q25" s="288" t="n">
        <f aca="false">IFERROR(IF($P25="","",IF($S25="Fail",0,IF($S25="Passed",VLOOKUP($P25,Settings!$A$16:$C$22,3,TRUE()),""))),"")</f>
        <v>3</v>
      </c>
      <c r="R25" s="289" t="str">
        <f aca="false">IFERROR(IF($P25="","",IF($S25="Fail","F",IF($S25="Passed",VLOOKUP($P25,Settings!$A$16:$B$22,2,TRUE()),""))),"")</f>
        <v>B</v>
      </c>
      <c r="S25" s="289" t="str">
        <f aca="false">IFERROR(IF(COUNT($G25:$N25)=0,"",IF(OR(SUMIF($G$4:$N$4,"&gt;0",$G$4:$N$4)&lt;=0,Settings!$K$27&lt;=0),"Setup Required",IF(SUMPRODUCT(--($G$4:$N$4&gt;0),--ISNUMBER($G25:$N25))&lt;COUNTIF($G$4:$N$4,"&gt;0"),"Incomplete",IF(SUMPRODUCT(--($G$4:$N$4&gt;0),--ISNUMBER($G25:$N25),--IFERROR($G25:$N25&lt;$G$4:$N$4*Settings!$K$27/100,FALSE()))&gt;0,"Fail","Passed")))),"Input Error")</f>
        <v>Passed</v>
      </c>
      <c r="T25" s="290" t="n">
        <v>90</v>
      </c>
      <c r="U25" s="289" t="str">
        <f aca="false">IFERROR(IF($D25="","",IF($S25="","",IF($S25="Incomplete","Marks incomplete",IF($S25="Setup Required","Check Settings",IF($S25="Fail","উন্নতির জন্য বিশেষ যত্ন প্রয়োজন",VLOOKUP($P25,Settings!$A$16:$E$22,5,TRUE())))))),"")</f>
        <v>ভালো</v>
      </c>
      <c r="V25" s="289" t="str">
        <f aca="false">IFERROR(IF($D25="","",IF(COUNT($G25:$N25)=0,"No marks",IF(SUMPRODUCT(--($G$4:$N$4&lt;=0),--ISNUMBER($G25:$N25))&gt;0,"Extra subject mark",IF(SUMPRODUCT(--($G$4:$N$4&gt;0),--ISNUMBER($G25:$N25))&lt;COUNTIF($G$4:$N$4,"&gt;0"),"Missing marks",IF(SUMPRODUCT(--($G$4:$N$4&gt;0),--ISNUMBER($G25:$N25),--IFERROR($G25:$N25&gt;$G$4:$N$4,FALSE()))&gt;0,"Mark exceeds full mark",IF($S25="Setup Required","Settings issue","OK")))))),"Input error")</f>
        <v>OK</v>
      </c>
      <c r="W25" s="271"/>
      <c r="X25" s="270"/>
      <c r="Y25" s="270"/>
      <c r="Z25" s="270"/>
    </row>
    <row r="26" customFormat="false" ht="33" hidden="false" customHeight="true" outlineLevel="0" collapsed="false">
      <c r="A26" s="279" t="n">
        <v>1</v>
      </c>
      <c r="B26" s="280" t="n">
        <v>21</v>
      </c>
      <c r="C26" s="279" t="n">
        <f aca="false">IFERROR(IF(OR($D26="",NOT(ISNUMBER($P26)),$S26&lt;&gt;"Passed"),"",COUNTIFS($P$6:$P$45,"&gt;"&amp;$P26,$S$6:$S$45,"Passed")+1),"")</f>
        <v>22</v>
      </c>
      <c r="D26" s="281" t="s">
        <v>846</v>
      </c>
      <c r="E26" s="291"/>
      <c r="F26" s="280"/>
      <c r="G26" s="283" t="n">
        <v>36</v>
      </c>
      <c r="H26" s="283" t="n">
        <v>42</v>
      </c>
      <c r="I26" s="283" t="n">
        <v>24</v>
      </c>
      <c r="J26" s="284"/>
      <c r="K26" s="285"/>
      <c r="L26" s="285"/>
      <c r="M26" s="285"/>
      <c r="N26" s="285"/>
      <c r="O26" s="292" t="n">
        <f aca="false">IFERROR(IF(COUNT($G26:$N26)=0,"",SUMIF($G$4:$N$4,"&gt;0",$G26:$N26)),"")</f>
        <v>102</v>
      </c>
      <c r="P26" s="287" t="n">
        <f aca="false">IFERROR(IF($O26="","",IF(SUMIF($G$4:$N$4,"&gt;0",$G$4:$N$4)&lt;=0,"",ROUND($O26/SUMIF($G$4:$N$4,"&gt;0",$G$4:$N$4)*100,2))),"")</f>
        <v>68</v>
      </c>
      <c r="Q26" s="288" t="n">
        <f aca="false">IFERROR(IF($P26="","",IF($S26="Fail",0,IF($S26="Passed",VLOOKUP($P26,Settings!$A$16:$C$22,3,TRUE()),""))),"")</f>
        <v>3.5</v>
      </c>
      <c r="R26" s="289" t="str">
        <f aca="false">IFERROR(IF($P26="","",IF($S26="Fail","F",IF($S26="Passed",VLOOKUP($P26,Settings!$A$16:$B$22,2,TRUE()),""))),"")</f>
        <v>A-</v>
      </c>
      <c r="S26" s="289" t="str">
        <f aca="false">IFERROR(IF(COUNT($G26:$N26)=0,"",IF(OR(SUMIF($G$4:$N$4,"&gt;0",$G$4:$N$4)&lt;=0,Settings!$K$27&lt;=0),"Setup Required",IF(SUMPRODUCT(--($G$4:$N$4&gt;0),--ISNUMBER($G26:$N26))&lt;COUNTIF($G$4:$N$4,"&gt;0"),"Incomplete",IF(SUMPRODUCT(--($G$4:$N$4&gt;0),--ISNUMBER($G26:$N26),--IFERROR($G26:$N26&lt;$G$4:$N$4*Settings!$K$27/100,FALSE()))&gt;0,"Fail","Passed")))),"Input Error")</f>
        <v>Passed</v>
      </c>
      <c r="T26" s="290" t="n">
        <v>89</v>
      </c>
      <c r="U26" s="289" t="str">
        <f aca="false">IFERROR(IF($D26="","",IF($S26="","",IF($S26="Incomplete","Marks incomplete",IF($S26="Setup Required","Check Settings",IF($S26="Fail","উন্নতির জন্য বিশেষ যত্ন প্রয়োজন",VLOOKUP($P26,Settings!$A$16:$E$22,5,TRUE())))))),"")</f>
        <v>খুব ভালো</v>
      </c>
      <c r="V26" s="289" t="str">
        <f aca="false">IFERROR(IF($D26="","",IF(COUNT($G26:$N26)=0,"No marks",IF(SUMPRODUCT(--($G$4:$N$4&lt;=0),--ISNUMBER($G26:$N26))&gt;0,"Extra subject mark",IF(SUMPRODUCT(--($G$4:$N$4&gt;0),--ISNUMBER($G26:$N26))&lt;COUNTIF($G$4:$N$4,"&gt;0"),"Missing marks",IF(SUMPRODUCT(--($G$4:$N$4&gt;0),--ISNUMBER($G26:$N26),--IFERROR($G26:$N26&gt;$G$4:$N$4,FALSE()))&gt;0,"Mark exceeds full mark",IF($S26="Setup Required","Settings issue","OK")))))),"Input error")</f>
        <v>OK</v>
      </c>
      <c r="W26" s="271"/>
      <c r="X26" s="270"/>
      <c r="Y26" s="270"/>
      <c r="Z26" s="270"/>
    </row>
    <row r="27" customFormat="false" ht="33" hidden="false" customHeight="true" outlineLevel="0" collapsed="false">
      <c r="A27" s="279" t="n">
        <v>1</v>
      </c>
      <c r="B27" s="280" t="n">
        <v>22</v>
      </c>
      <c r="C27" s="279" t="n">
        <f aca="false">IFERROR(IF(OR($D27="",NOT(ISNUMBER($P27)),$S27&lt;&gt;"Passed"),"",COUNTIFS($P$6:$P$45,"&gt;"&amp;$P27,$S$6:$S$45,"Passed")+1),"")</f>
        <v>8</v>
      </c>
      <c r="D27" s="281" t="s">
        <v>847</v>
      </c>
      <c r="E27" s="291"/>
      <c r="F27" s="280"/>
      <c r="G27" s="283" t="n">
        <v>50</v>
      </c>
      <c r="H27" s="283" t="n">
        <v>50</v>
      </c>
      <c r="I27" s="283" t="n">
        <v>35</v>
      </c>
      <c r="J27" s="284"/>
      <c r="K27" s="285"/>
      <c r="L27" s="285"/>
      <c r="M27" s="285"/>
      <c r="N27" s="285"/>
      <c r="O27" s="292" t="n">
        <f aca="false">IFERROR(IF(COUNT($G27:$N27)=0,"",SUMIF($G$4:$N$4,"&gt;0",$G27:$N27)),"")</f>
        <v>135</v>
      </c>
      <c r="P27" s="287" t="n">
        <f aca="false">IFERROR(IF($O27="","",IF(SUMIF($G$4:$N$4,"&gt;0",$G$4:$N$4)&lt;=0,"",ROUND($O27/SUMIF($G$4:$N$4,"&gt;0",$G$4:$N$4)*100,2))),"")</f>
        <v>90</v>
      </c>
      <c r="Q27" s="288" t="n">
        <f aca="false">IFERROR(IF($P27="","",IF($S27="Fail",0,IF($S27="Passed",VLOOKUP($P27,Settings!$A$16:$C$22,3,TRUE()),""))),"")</f>
        <v>5</v>
      </c>
      <c r="R27" s="289" t="str">
        <f aca="false">IFERROR(IF($P27="","",IF($S27="Fail","F",IF($S27="Passed",VLOOKUP($P27,Settings!$A$16:$B$22,2,TRUE()),""))),"")</f>
        <v>A+</v>
      </c>
      <c r="S27" s="289" t="str">
        <f aca="false">IFERROR(IF(COUNT($G27:$N27)=0,"",IF(OR(SUMIF($G$4:$N$4,"&gt;0",$G$4:$N$4)&lt;=0,Settings!$K$27&lt;=0),"Setup Required",IF(SUMPRODUCT(--($G$4:$N$4&gt;0),--ISNUMBER($G27:$N27))&lt;COUNTIF($G$4:$N$4,"&gt;0"),"Incomplete",IF(SUMPRODUCT(--($G$4:$N$4&gt;0),--ISNUMBER($G27:$N27),--IFERROR($G27:$N27&lt;$G$4:$N$4*Settings!$K$27/100,FALSE()))&gt;0,"Fail","Passed")))),"Input Error")</f>
        <v>Passed</v>
      </c>
      <c r="T27" s="290" t="n">
        <v>84</v>
      </c>
      <c r="U27" s="289" t="str">
        <f aca="false">IFERROR(IF($D27="","",IF($S27="","",IF($S27="Incomplete","Marks incomplete",IF($S27="Setup Required","Check Settings",IF($S27="Fail","উন্নতির জন্য বিশেষ যত্ন প্রয়োজন",VLOOKUP($P27,Settings!$A$16:$E$22,5,TRUE())))))),"")</f>
        <v>অসাধারণ</v>
      </c>
      <c r="V27" s="289" t="str">
        <f aca="false">IFERROR(IF($D27="","",IF(COUNT($G27:$N27)=0,"No marks",IF(SUMPRODUCT(--($G$4:$N$4&lt;=0),--ISNUMBER($G27:$N27))&gt;0,"Extra subject mark",IF(SUMPRODUCT(--($G$4:$N$4&gt;0),--ISNUMBER($G27:$N27))&lt;COUNTIF($G$4:$N$4,"&gt;0"),"Missing marks",IF(SUMPRODUCT(--($G$4:$N$4&gt;0),--ISNUMBER($G27:$N27),--IFERROR($G27:$N27&gt;$G$4:$N$4,FALSE()))&gt;0,"Mark exceeds full mark",IF($S27="Setup Required","Settings issue","OK")))))),"Input error")</f>
        <v>OK</v>
      </c>
      <c r="W27" s="271"/>
      <c r="X27" s="270"/>
      <c r="Y27" s="270"/>
      <c r="Z27" s="270"/>
    </row>
    <row r="28" customFormat="false" ht="33" hidden="false" customHeight="true" outlineLevel="0" collapsed="false">
      <c r="A28" s="279" t="n">
        <v>1</v>
      </c>
      <c r="B28" s="280" t="n">
        <v>23</v>
      </c>
      <c r="C28" s="279" t="n">
        <f aca="false">IFERROR(IF(OR($D28="",NOT(ISNUMBER($P28)),$S28&lt;&gt;"Passed"),"",COUNTIFS($P$6:$P$45,"&gt;"&amp;$P28,$S$6:$S$45,"Passed")+1),"")</f>
        <v>10</v>
      </c>
      <c r="D28" s="281" t="s">
        <v>848</v>
      </c>
      <c r="E28" s="291"/>
      <c r="F28" s="280"/>
      <c r="G28" s="283" t="n">
        <v>50</v>
      </c>
      <c r="H28" s="283" t="n">
        <v>34</v>
      </c>
      <c r="I28" s="283" t="n">
        <v>45</v>
      </c>
      <c r="J28" s="284"/>
      <c r="K28" s="285"/>
      <c r="L28" s="285"/>
      <c r="M28" s="285"/>
      <c r="N28" s="285"/>
      <c r="O28" s="292" t="n">
        <f aca="false">IFERROR(IF(COUNT($G28:$N28)=0,"",SUMIF($G$4:$N$4,"&gt;0",$G28:$N28)),"")</f>
        <v>129</v>
      </c>
      <c r="P28" s="287" t="n">
        <f aca="false">IFERROR(IF($O28="","",IF(SUMIF($G$4:$N$4,"&gt;0",$G$4:$N$4)&lt;=0,"",ROUND($O28/SUMIF($G$4:$N$4,"&gt;0",$G$4:$N$4)*100,2))),"")</f>
        <v>86</v>
      </c>
      <c r="Q28" s="288" t="n">
        <f aca="false">IFERROR(IF($P28="","",IF($S28="Fail",0,IF($S28="Passed",VLOOKUP($P28,Settings!$A$16:$C$22,3,TRUE()),""))),"")</f>
        <v>5</v>
      </c>
      <c r="R28" s="289" t="str">
        <f aca="false">IFERROR(IF($P28="","",IF($S28="Fail","F",IF($S28="Passed",VLOOKUP($P28,Settings!$A$16:$B$22,2,TRUE()),""))),"")</f>
        <v>A+</v>
      </c>
      <c r="S28" s="289" t="str">
        <f aca="false">IFERROR(IF(COUNT($G28:$N28)=0,"",IF(OR(SUMIF($G$4:$N$4,"&gt;0",$G$4:$N$4)&lt;=0,Settings!$K$27&lt;=0),"Setup Required",IF(SUMPRODUCT(--($G$4:$N$4&gt;0),--ISNUMBER($G28:$N28))&lt;COUNTIF($G$4:$N$4,"&gt;0"),"Incomplete",IF(SUMPRODUCT(--($G$4:$N$4&gt;0),--ISNUMBER($G28:$N28),--IFERROR($G28:$N28&lt;$G$4:$N$4*Settings!$K$27/100,FALSE()))&gt;0,"Fail","Passed")))),"Input Error")</f>
        <v>Passed</v>
      </c>
      <c r="T28" s="290" t="n">
        <v>86</v>
      </c>
      <c r="U28" s="289" t="str">
        <f aca="false">IFERROR(IF($D28="","",IF($S28="","",IF($S28="Incomplete","Marks incomplete",IF($S28="Setup Required","Check Settings",IF($S28="Fail","উন্নতির জন্য বিশেষ যত্ন প্রয়োজন",VLOOKUP($P28,Settings!$A$16:$E$22,5,TRUE())))))),"")</f>
        <v>অসাধারণ</v>
      </c>
      <c r="V28" s="289" t="str">
        <f aca="false">IFERROR(IF($D28="","",IF(COUNT($G28:$N28)=0,"No marks",IF(SUMPRODUCT(--($G$4:$N$4&lt;=0),--ISNUMBER($G28:$N28))&gt;0,"Extra subject mark",IF(SUMPRODUCT(--($G$4:$N$4&gt;0),--ISNUMBER($G28:$N28))&lt;COUNTIF($G$4:$N$4,"&gt;0"),"Missing marks",IF(SUMPRODUCT(--($G$4:$N$4&gt;0),--ISNUMBER($G28:$N28),--IFERROR($G28:$N28&gt;$G$4:$N$4,FALSE()))&gt;0,"Mark exceeds full mark",IF($S28="Setup Required","Settings issue","OK")))))),"Input error")</f>
        <v>OK</v>
      </c>
      <c r="W28" s="271"/>
      <c r="X28" s="270"/>
      <c r="Y28" s="270"/>
      <c r="Z28" s="270"/>
    </row>
    <row r="29" customFormat="false" ht="33" hidden="false" customHeight="true" outlineLevel="0" collapsed="false">
      <c r="A29" s="279" t="n">
        <v>1</v>
      </c>
      <c r="B29" s="280" t="n">
        <v>24</v>
      </c>
      <c r="C29" s="279" t="n">
        <f aca="false">IFERROR(IF(OR($D29="",NOT(ISNUMBER($P29)),$S29&lt;&gt;"Passed"),"",COUNTIFS($P$6:$P$45,"&gt;"&amp;$P29,$S$6:$S$45,"Passed")+1),"")</f>
        <v>21</v>
      </c>
      <c r="D29" s="281" t="s">
        <v>849</v>
      </c>
      <c r="E29" s="291"/>
      <c r="F29" s="280"/>
      <c r="G29" s="283" t="n">
        <v>40</v>
      </c>
      <c r="H29" s="283" t="n">
        <v>40</v>
      </c>
      <c r="I29" s="283" t="n">
        <v>28</v>
      </c>
      <c r="J29" s="284"/>
      <c r="K29" s="285"/>
      <c r="L29" s="285"/>
      <c r="M29" s="285"/>
      <c r="N29" s="285"/>
      <c r="O29" s="292" t="n">
        <f aca="false">IFERROR(IF(COUNT($G29:$N29)=0,"",SUMIF($G$4:$N$4,"&gt;0",$G29:$N29)),"")</f>
        <v>108</v>
      </c>
      <c r="P29" s="287" t="n">
        <f aca="false">IFERROR(IF($O29="","",IF(SUMIF($G$4:$N$4,"&gt;0",$G$4:$N$4)&lt;=0,"",ROUND($O29/SUMIF($G$4:$N$4,"&gt;0",$G$4:$N$4)*100,2))),"")</f>
        <v>72</v>
      </c>
      <c r="Q29" s="288" t="n">
        <f aca="false">IFERROR(IF($P29="","",IF($S29="Fail",0,IF($S29="Passed",VLOOKUP($P29,Settings!$A$16:$C$22,3,TRUE()),""))),"")</f>
        <v>4</v>
      </c>
      <c r="R29" s="289" t="str">
        <f aca="false">IFERROR(IF($P29="","",IF($S29="Fail","F",IF($S29="Passed",VLOOKUP($P29,Settings!$A$16:$B$22,2,TRUE()),""))),"")</f>
        <v>A</v>
      </c>
      <c r="S29" s="289" t="str">
        <f aca="false">IFERROR(IF(COUNT($G29:$N29)=0,"",IF(OR(SUMIF($G$4:$N$4,"&gt;0",$G$4:$N$4)&lt;=0,Settings!$K$27&lt;=0),"Setup Required",IF(SUMPRODUCT(--($G$4:$N$4&gt;0),--ISNUMBER($G29:$N29))&lt;COUNTIF($G$4:$N$4,"&gt;0"),"Incomplete",IF(SUMPRODUCT(--($G$4:$N$4&gt;0),--ISNUMBER($G29:$N29),--IFERROR($G29:$N29&lt;$G$4:$N$4*Settings!$K$27/100,FALSE()))&gt;0,"Fail","Passed")))),"Input Error")</f>
        <v>Passed</v>
      </c>
      <c r="T29" s="290" t="n">
        <v>90</v>
      </c>
      <c r="U29" s="289" t="str">
        <f aca="false">IFERROR(IF($D29="","",IF($S29="","",IF($S29="Incomplete","Marks incomplete",IF($S29="Setup Required","Check Settings",IF($S29="Fail","উন্নতির জন্য বিশেষ যত্ন প্রয়োজন",VLOOKUP($P29,Settings!$A$16:$E$22,5,TRUE())))))),"")</f>
        <v>চমৎকার</v>
      </c>
      <c r="V29" s="289" t="str">
        <f aca="false">IFERROR(IF($D29="","",IF(COUNT($G29:$N29)=0,"No marks",IF(SUMPRODUCT(--($G$4:$N$4&lt;=0),--ISNUMBER($G29:$N29))&gt;0,"Extra subject mark",IF(SUMPRODUCT(--($G$4:$N$4&gt;0),--ISNUMBER($G29:$N29))&lt;COUNTIF($G$4:$N$4,"&gt;0"),"Missing marks",IF(SUMPRODUCT(--($G$4:$N$4&gt;0),--ISNUMBER($G29:$N29),--IFERROR($G29:$N29&gt;$G$4:$N$4,FALSE()))&gt;0,"Mark exceeds full mark",IF($S29="Setup Required","Settings issue","OK")))))),"Input error")</f>
        <v>OK</v>
      </c>
      <c r="W29" s="271"/>
      <c r="X29" s="270"/>
      <c r="Y29" s="270"/>
      <c r="Z29" s="270"/>
    </row>
    <row r="30" customFormat="false" ht="33" hidden="false" customHeight="true" outlineLevel="0" collapsed="false">
      <c r="A30" s="279" t="n">
        <v>1</v>
      </c>
      <c r="B30" s="280" t="n">
        <v>25</v>
      </c>
      <c r="C30" s="279" t="n">
        <f aca="false">IFERROR(IF(OR($D30="",NOT(ISNUMBER($P30)),$S30&lt;&gt;"Passed"),"",COUNTIFS($P$6:$P$45,"&gt;"&amp;$P30,$S$6:$S$45,"Passed")+1),"")</f>
        <v>26</v>
      </c>
      <c r="D30" s="281" t="s">
        <v>850</v>
      </c>
      <c r="E30" s="291"/>
      <c r="F30" s="280"/>
      <c r="G30" s="283" t="n">
        <v>32</v>
      </c>
      <c r="H30" s="283" t="n">
        <v>28</v>
      </c>
      <c r="I30" s="283" t="n">
        <v>26</v>
      </c>
      <c r="J30" s="284"/>
      <c r="K30" s="285"/>
      <c r="L30" s="285"/>
      <c r="M30" s="285"/>
      <c r="N30" s="285"/>
      <c r="O30" s="292" t="n">
        <f aca="false">IFERROR(IF(COUNT($G30:$N30)=0,"",SUMIF($G$4:$N$4,"&gt;0",$G30:$N30)),"")</f>
        <v>86</v>
      </c>
      <c r="P30" s="287" t="n">
        <f aca="false">IFERROR(IF($O30="","",IF(SUMIF($G$4:$N$4,"&gt;0",$G$4:$N$4)&lt;=0,"",ROUND($O30/SUMIF($G$4:$N$4,"&gt;0",$G$4:$N$4)*100,2))),"")</f>
        <v>57.33</v>
      </c>
      <c r="Q30" s="288" t="n">
        <f aca="false">IFERROR(IF($P30="","",IF($S30="Fail",0,IF($S30="Passed",VLOOKUP($P30,Settings!$A$16:$C$22,3,TRUE()),""))),"")</f>
        <v>3</v>
      </c>
      <c r="R30" s="289" t="str">
        <f aca="false">IFERROR(IF($P30="","",IF($S30="Fail","F",IF($S30="Passed",VLOOKUP($P30,Settings!$A$16:$B$22,2,TRUE()),""))),"")</f>
        <v>B</v>
      </c>
      <c r="S30" s="289" t="str">
        <f aca="false">IFERROR(IF(COUNT($G30:$N30)=0,"",IF(OR(SUMIF($G$4:$N$4,"&gt;0",$G$4:$N$4)&lt;=0,Settings!$K$27&lt;=0),"Setup Required",IF(SUMPRODUCT(--($G$4:$N$4&gt;0),--ISNUMBER($G30:$N30))&lt;COUNTIF($G$4:$N$4,"&gt;0"),"Incomplete",IF(SUMPRODUCT(--($G$4:$N$4&gt;0),--ISNUMBER($G30:$N30),--IFERROR($G30:$N30&lt;$G$4:$N$4*Settings!$K$27/100,FALSE()))&gt;0,"Fail","Passed")))),"Input Error")</f>
        <v>Passed</v>
      </c>
      <c r="T30" s="290" t="n">
        <v>88</v>
      </c>
      <c r="U30" s="289" t="str">
        <f aca="false">IFERROR(IF($D30="","",IF($S30="","",IF($S30="Incomplete","Marks incomplete",IF($S30="Setup Required","Check Settings",IF($S30="Fail","উন্নতির জন্য বিশেষ যত্ন প্রয়োজন",VLOOKUP($P30,Settings!$A$16:$E$22,5,TRUE())))))),"")</f>
        <v>ভালো</v>
      </c>
      <c r="V30" s="289" t="str">
        <f aca="false">IFERROR(IF($D30="","",IF(COUNT($G30:$N30)=0,"No marks",IF(SUMPRODUCT(--($G$4:$N$4&lt;=0),--ISNUMBER($G30:$N30))&gt;0,"Extra subject mark",IF(SUMPRODUCT(--($G$4:$N$4&gt;0),--ISNUMBER($G30:$N30))&lt;COUNTIF($G$4:$N$4,"&gt;0"),"Missing marks",IF(SUMPRODUCT(--($G$4:$N$4&gt;0),--ISNUMBER($G30:$N30),--IFERROR($G30:$N30&gt;$G$4:$N$4,FALSE()))&gt;0,"Mark exceeds full mark",IF($S30="Setup Required","Settings issue","OK")))))),"Input error")</f>
        <v>OK</v>
      </c>
      <c r="W30" s="271"/>
      <c r="X30" s="270"/>
      <c r="Y30" s="270"/>
      <c r="Z30" s="270"/>
    </row>
    <row r="31" customFormat="false" ht="33" hidden="false" customHeight="true" outlineLevel="0" collapsed="false">
      <c r="A31" s="279" t="n">
        <v>26</v>
      </c>
      <c r="B31" s="280" t="n">
        <v>26</v>
      </c>
      <c r="C31" s="279" t="str">
        <f aca="false">IFERROR(IF(OR($D31="",NOT(ISNUMBER($P31)),$S31&lt;&gt;"Passed"),"",COUNTIFS($P$6:$P$45,"&gt;"&amp;$P31,$S$6:$S$45,"Passed")+1),"")</f>
        <v/>
      </c>
      <c r="D31" s="281" t="s">
        <v>851</v>
      </c>
      <c r="E31" s="291"/>
      <c r="F31" s="280"/>
      <c r="G31" s="283" t="n">
        <v>42</v>
      </c>
      <c r="H31" s="283" t="n">
        <v>16</v>
      </c>
      <c r="I31" s="283" t="n">
        <v>5</v>
      </c>
      <c r="J31" s="284"/>
      <c r="K31" s="285"/>
      <c r="L31" s="285"/>
      <c r="M31" s="285"/>
      <c r="N31" s="285"/>
      <c r="O31" s="292" t="n">
        <f aca="false">IFERROR(IF(COUNT($G31:$N31)=0,"",SUMIF($G$4:$N$4,"&gt;0",$G31:$N31)),"")</f>
        <v>63</v>
      </c>
      <c r="P31" s="287" t="n">
        <f aca="false">IFERROR(IF($O31="","",IF(SUMIF($G$4:$N$4,"&gt;0",$G$4:$N$4)&lt;=0,"",ROUND($O31/SUMIF($G$4:$N$4,"&gt;0",$G$4:$N$4)*100,2))),"")</f>
        <v>42</v>
      </c>
      <c r="Q31" s="288" t="n">
        <f aca="false">IFERROR(IF($P31="","",IF($S31="Fail",0,IF($S31="Passed",VLOOKUP($P31,Settings!$A$16:$C$22,3,TRUE()),""))),"")</f>
        <v>0</v>
      </c>
      <c r="R31" s="289" t="str">
        <f aca="false">IFERROR(IF($P31="","",IF($S31="Fail","F",IF($S31="Passed",VLOOKUP($P31,Settings!$A$16:$B$22,2,TRUE()),""))),"")</f>
        <v>F</v>
      </c>
      <c r="S31" s="289" t="str">
        <f aca="false">IFERROR(IF(COUNT($G31:$N31)=0,"",IF(OR(SUMIF($G$4:$N$4,"&gt;0",$G$4:$N$4)&lt;=0,Settings!$K$27&lt;=0),"Setup Required",IF(SUMPRODUCT(--($G$4:$N$4&gt;0),--ISNUMBER($G31:$N31))&lt;COUNTIF($G$4:$N$4,"&gt;0"),"Incomplete",IF(SUMPRODUCT(--($G$4:$N$4&gt;0),--ISNUMBER($G31:$N31),--IFERROR($G31:$N31&lt;$G$4:$N$4*Settings!$K$27/100,FALSE()))&gt;0,"Fail","Passed")))),"Input Error")</f>
        <v>Fail</v>
      </c>
      <c r="T31" s="290" t="n">
        <v>89</v>
      </c>
      <c r="U31" s="289" t="str">
        <f aca="false">IFERROR(IF($D31="","",IF($S31="","",IF($S31="Incomplete","Marks incomplete",IF($S31="Setup Required","Check Settings",IF($S31="Fail","উন্নতির জন্য বিশেষ যত্ন প্রয়োজন",VLOOKUP($P31,Settings!$A$16:$E$22,5,TRUE())))))),"")</f>
        <v>উন্নতির জন্য বিশেষ যত্ন প্রয়োজন</v>
      </c>
      <c r="V31" s="289" t="str">
        <f aca="false">IFERROR(IF($D31="","",IF(COUNT($G31:$N31)=0,"No marks",IF(SUMPRODUCT(--($G$4:$N$4&lt;=0),--ISNUMBER($G31:$N31))&gt;0,"Extra subject mark",IF(SUMPRODUCT(--($G$4:$N$4&gt;0),--ISNUMBER($G31:$N31))&lt;COUNTIF($G$4:$N$4,"&gt;0"),"Missing marks",IF(SUMPRODUCT(--($G$4:$N$4&gt;0),--ISNUMBER($G31:$N31),--IFERROR($G31:$N31&gt;$G$4:$N$4,FALSE()))&gt;0,"Mark exceeds full mark",IF($S31="Setup Required","Settings issue","OK")))))),"Input error")</f>
        <v>OK</v>
      </c>
      <c r="W31" s="271"/>
      <c r="X31" s="270"/>
      <c r="Y31" s="270"/>
      <c r="Z31" s="270"/>
    </row>
    <row r="32" customFormat="false" ht="33" hidden="false" customHeight="true" outlineLevel="0" collapsed="false">
      <c r="A32" s="279" t="n">
        <v>27</v>
      </c>
      <c r="B32" s="280" t="n">
        <v>27</v>
      </c>
      <c r="C32" s="279" t="n">
        <f aca="false">IFERROR(IF(OR($D32="",NOT(ISNUMBER($P32)),$S32&lt;&gt;"Passed"),"",COUNTIFS($P$6:$P$45,"&gt;"&amp;$P32,$S$6:$S$45,"Passed")+1),"")</f>
        <v>28</v>
      </c>
      <c r="D32" s="281" t="s">
        <v>852</v>
      </c>
      <c r="E32" s="291"/>
      <c r="F32" s="280"/>
      <c r="G32" s="283" t="n">
        <v>30</v>
      </c>
      <c r="H32" s="283" t="n">
        <v>33</v>
      </c>
      <c r="I32" s="283" t="n">
        <v>17</v>
      </c>
      <c r="J32" s="284"/>
      <c r="K32" s="285"/>
      <c r="L32" s="285"/>
      <c r="M32" s="285"/>
      <c r="N32" s="285"/>
      <c r="O32" s="292" t="n">
        <f aca="false">IFERROR(IF(COUNT($G32:$N32)=0,"",SUMIF($G$4:$N$4,"&gt;0",$G32:$N32)),"")</f>
        <v>80</v>
      </c>
      <c r="P32" s="287" t="n">
        <f aca="false">IFERROR(IF($O32="","",IF(SUMIF($G$4:$N$4,"&gt;0",$G$4:$N$4)&lt;=0,"",ROUND($O32/SUMIF($G$4:$N$4,"&gt;0",$G$4:$N$4)*100,2))),"")</f>
        <v>53.33</v>
      </c>
      <c r="Q32" s="288" t="n">
        <f aca="false">IFERROR(IF($P32="","",IF($S32="Fail",0,IF($S32="Passed",VLOOKUP($P32,Settings!$A$16:$C$22,3,TRUE()),""))),"")</f>
        <v>3</v>
      </c>
      <c r="R32" s="289" t="str">
        <f aca="false">IFERROR(IF($P32="","",IF($S32="Fail","F",IF($S32="Passed",VLOOKUP($P32,Settings!$A$16:$B$22,2,TRUE()),""))),"")</f>
        <v>B</v>
      </c>
      <c r="S32" s="289" t="str">
        <f aca="false">IFERROR(IF(COUNT($G32:$N32)=0,"",IF(OR(SUMIF($G$4:$N$4,"&gt;0",$G$4:$N$4)&lt;=0,Settings!$K$27&lt;=0),"Setup Required",IF(SUMPRODUCT(--($G$4:$N$4&gt;0),--ISNUMBER($G32:$N32))&lt;COUNTIF($G$4:$N$4,"&gt;0"),"Incomplete",IF(SUMPRODUCT(--($G$4:$N$4&gt;0),--ISNUMBER($G32:$N32),--IFERROR($G32:$N32&lt;$G$4:$N$4*Settings!$K$27/100,FALSE()))&gt;0,"Fail","Passed")))),"Input Error")</f>
        <v>Passed</v>
      </c>
      <c r="T32" s="290" t="n">
        <v>92</v>
      </c>
      <c r="U32" s="289" t="str">
        <f aca="false">IFERROR(IF($D32="","",IF($S32="","",IF($S32="Incomplete","Marks incomplete",IF($S32="Setup Required","Check Settings",IF($S32="Fail","উন্নতির জন্য বিশেষ যত্ন প্রয়োজন",VLOOKUP($P32,Settings!$A$16:$E$22,5,TRUE())))))),"")</f>
        <v>ভালো</v>
      </c>
      <c r="V32" s="289" t="str">
        <f aca="false">IFERROR(IF($D32="","",IF(COUNT($G32:$N32)=0,"No marks",IF(SUMPRODUCT(--($G$4:$N$4&lt;=0),--ISNUMBER($G32:$N32))&gt;0,"Extra subject mark",IF(SUMPRODUCT(--($G$4:$N$4&gt;0),--ISNUMBER($G32:$N32))&lt;COUNTIF($G$4:$N$4,"&gt;0"),"Missing marks",IF(SUMPRODUCT(--($G$4:$N$4&gt;0),--ISNUMBER($G32:$N32),--IFERROR($G32:$N32&gt;$G$4:$N$4,FALSE()))&gt;0,"Mark exceeds full mark",IF($S32="Setup Required","Settings issue","OK")))))),"Input error")</f>
        <v>OK</v>
      </c>
      <c r="W32" s="271"/>
      <c r="X32" s="270"/>
      <c r="Y32" s="270"/>
      <c r="Z32" s="270"/>
    </row>
    <row r="33" customFormat="false" ht="33" hidden="false" customHeight="true" outlineLevel="0" collapsed="false">
      <c r="A33" s="279" t="n">
        <v>28</v>
      </c>
      <c r="B33" s="280" t="n">
        <v>28</v>
      </c>
      <c r="C33" s="279" t="n">
        <f aca="false">IFERROR(IF(OR($D33="",NOT(ISNUMBER($P33)),$S33&lt;&gt;"Passed"),"",COUNTIFS($P$6:$P$45,"&gt;"&amp;$P33,$S$6:$S$45,"Passed")+1),"")</f>
        <v>19</v>
      </c>
      <c r="D33" s="281" t="s">
        <v>853</v>
      </c>
      <c r="E33" s="291" t="s">
        <v>854</v>
      </c>
      <c r="F33" s="280"/>
      <c r="G33" s="283" t="n">
        <v>40</v>
      </c>
      <c r="H33" s="283" t="n">
        <v>38</v>
      </c>
      <c r="I33" s="283" t="n">
        <v>33</v>
      </c>
      <c r="J33" s="284"/>
      <c r="K33" s="285"/>
      <c r="L33" s="285"/>
      <c r="M33" s="285"/>
      <c r="N33" s="285"/>
      <c r="O33" s="292" t="n">
        <f aca="false">IFERROR(IF(COUNT($G33:$N33)=0,"",SUMIF($G$4:$N$4,"&gt;0",$G33:$N33)),"")</f>
        <v>111</v>
      </c>
      <c r="P33" s="287" t="n">
        <f aca="false">IFERROR(IF($O33="","",IF(SUMIF($G$4:$N$4,"&gt;0",$G$4:$N$4)&lt;=0,"",ROUND($O33/SUMIF($G$4:$N$4,"&gt;0",$G$4:$N$4)*100,2))),"")</f>
        <v>74</v>
      </c>
      <c r="Q33" s="288" t="n">
        <f aca="false">IFERROR(IF($P33="","",IF($S33="Fail",0,IF($S33="Passed",VLOOKUP($P33,Settings!$A$16:$C$22,3,TRUE()),""))),"")</f>
        <v>4</v>
      </c>
      <c r="R33" s="289" t="str">
        <f aca="false">IFERROR(IF($P33="","",IF($S33="Fail","F",IF($S33="Passed",VLOOKUP($P33,Settings!$A$16:$B$22,2,TRUE()),""))),"")</f>
        <v>A</v>
      </c>
      <c r="S33" s="289" t="str">
        <f aca="false">IFERROR(IF(COUNT($G33:$N33)=0,"",IF(OR(SUMIF($G$4:$N$4,"&gt;0",$G$4:$N$4)&lt;=0,Settings!$K$27&lt;=0),"Setup Required",IF(SUMPRODUCT(--($G$4:$N$4&gt;0),--ISNUMBER($G33:$N33))&lt;COUNTIF($G$4:$N$4,"&gt;0"),"Incomplete",IF(SUMPRODUCT(--($G$4:$N$4&gt;0),--ISNUMBER($G33:$N33),--IFERROR($G33:$N33&lt;$G$4:$N$4*Settings!$K$27/100,FALSE()))&gt;0,"Fail","Passed")))),"Input Error")</f>
        <v>Passed</v>
      </c>
      <c r="T33" s="290" t="n">
        <v>94</v>
      </c>
      <c r="U33" s="289" t="str">
        <f aca="false">IFERROR(IF($D33="","",IF($S33="","",IF($S33="Incomplete","Marks incomplete",IF($S33="Setup Required","Check Settings",IF($S33="Fail","উন্নতির জন্য বিশেষ যত্ন প্রয়োজন",VLOOKUP($P33,Settings!$A$16:$E$22,5,TRUE())))))),"")</f>
        <v>চমৎকার</v>
      </c>
      <c r="V33" s="289" t="str">
        <f aca="false">IFERROR(IF($D33="","",IF(COUNT($G33:$N33)=0,"No marks",IF(SUMPRODUCT(--($G$4:$N$4&lt;=0),--ISNUMBER($G33:$N33))&gt;0,"Extra subject mark",IF(SUMPRODUCT(--($G$4:$N$4&gt;0),--ISNUMBER($G33:$N33))&lt;COUNTIF($G$4:$N$4,"&gt;0"),"Missing marks",IF(SUMPRODUCT(--($G$4:$N$4&gt;0),--ISNUMBER($G33:$N33),--IFERROR($G33:$N33&gt;$G$4:$N$4,FALSE()))&gt;0,"Mark exceeds full mark",IF($S33="Setup Required","Settings issue","OK")))))),"Input error")</f>
        <v>OK</v>
      </c>
      <c r="W33" s="271"/>
      <c r="X33" s="270"/>
      <c r="Y33" s="270"/>
      <c r="Z33" s="270"/>
    </row>
    <row r="34" customFormat="false" ht="33" hidden="false" customHeight="true" outlineLevel="0" collapsed="false">
      <c r="A34" s="279" t="n">
        <v>29</v>
      </c>
      <c r="B34" s="280" t="n">
        <v>29</v>
      </c>
      <c r="C34" s="279" t="n">
        <f aca="false">IFERROR(IF(OR($D34="",NOT(ISNUMBER($P34)),$S34&lt;&gt;"Passed"),"",COUNTIFS($P$6:$P$45,"&gt;"&amp;$P34,$S$6:$S$45,"Passed")+1),"")</f>
        <v>15</v>
      </c>
      <c r="D34" s="281" t="s">
        <v>855</v>
      </c>
      <c r="E34" s="291"/>
      <c r="F34" s="280"/>
      <c r="G34" s="283" t="n">
        <v>42</v>
      </c>
      <c r="H34" s="283" t="n">
        <v>30</v>
      </c>
      <c r="I34" s="283" t="n">
        <v>49</v>
      </c>
      <c r="J34" s="284"/>
      <c r="K34" s="285"/>
      <c r="L34" s="285"/>
      <c r="M34" s="285"/>
      <c r="N34" s="285"/>
      <c r="O34" s="292" t="n">
        <f aca="false">IFERROR(IF(COUNT($G34:$N34)=0,"",SUMIF($G$4:$N$4,"&gt;0",$G34:$N34)),"")</f>
        <v>121</v>
      </c>
      <c r="P34" s="287" t="n">
        <f aca="false">IFERROR(IF($O34="","",IF(SUMIF($G$4:$N$4,"&gt;0",$G$4:$N$4)&lt;=0,"",ROUND($O34/SUMIF($G$4:$N$4,"&gt;0",$G$4:$N$4)*100,2))),"")</f>
        <v>80.67</v>
      </c>
      <c r="Q34" s="288" t="n">
        <f aca="false">IFERROR(IF($P34="","",IF($S34="Fail",0,IF($S34="Passed",VLOOKUP($P34,Settings!$A$16:$C$22,3,TRUE()),""))),"")</f>
        <v>5</v>
      </c>
      <c r="R34" s="289" t="str">
        <f aca="false">IFERROR(IF($P34="","",IF($S34="Fail","F",IF($S34="Passed",VLOOKUP($P34,Settings!$A$16:$B$22,2,TRUE()),""))),"")</f>
        <v>A+</v>
      </c>
      <c r="S34" s="289" t="str">
        <f aca="false">IFERROR(IF(COUNT($G34:$N34)=0,"",IF(OR(SUMIF($G$4:$N$4,"&gt;0",$G$4:$N$4)&lt;=0,Settings!$K$27&lt;=0),"Setup Required",IF(SUMPRODUCT(--($G$4:$N$4&gt;0),--ISNUMBER($G34:$N34))&lt;COUNTIF($G$4:$N$4,"&gt;0"),"Incomplete",IF(SUMPRODUCT(--($G$4:$N$4&gt;0),--ISNUMBER($G34:$N34),--IFERROR($G34:$N34&lt;$G$4:$N$4*Settings!$K$27/100,FALSE()))&gt;0,"Fail","Passed")))),"Input Error")</f>
        <v>Passed</v>
      </c>
      <c r="T34" s="290" t="n">
        <v>91</v>
      </c>
      <c r="U34" s="289" t="str">
        <f aca="false">IFERROR(IF($D34="","",IF($S34="","",IF($S34="Incomplete","Marks incomplete",IF($S34="Setup Required","Check Settings",IF($S34="Fail","উন্নতির জন্য বিশেষ যত্ন প্রয়োজন",VLOOKUP($P34,Settings!$A$16:$E$22,5,TRUE())))))),"")</f>
        <v>অসাধারণ</v>
      </c>
      <c r="V34" s="289" t="str">
        <f aca="false">IFERROR(IF($D34="","",IF(COUNT($G34:$N34)=0,"No marks",IF(SUMPRODUCT(--($G$4:$N$4&lt;=0),--ISNUMBER($G34:$N34))&gt;0,"Extra subject mark",IF(SUMPRODUCT(--($G$4:$N$4&gt;0),--ISNUMBER($G34:$N34))&lt;COUNTIF($G$4:$N$4,"&gt;0"),"Missing marks",IF(SUMPRODUCT(--($G$4:$N$4&gt;0),--ISNUMBER($G34:$N34),--IFERROR($G34:$N34&gt;$G$4:$N$4,FALSE()))&gt;0,"Mark exceeds full mark",IF($S34="Setup Required","Settings issue","OK")))))),"Input error")</f>
        <v>OK</v>
      </c>
      <c r="W34" s="271"/>
      <c r="X34" s="270"/>
      <c r="Y34" s="270"/>
      <c r="Z34" s="270"/>
    </row>
    <row r="35" customFormat="false" ht="33" hidden="false" customHeight="true" outlineLevel="0" collapsed="false">
      <c r="A35" s="279" t="n">
        <v>30</v>
      </c>
      <c r="B35" s="280" t="n">
        <v>30</v>
      </c>
      <c r="C35" s="279" t="str">
        <f aca="false">IFERROR(IF(OR($D35="",NOT(ISNUMBER($P35)),$S35&lt;&gt;"Passed"),"",COUNTIFS($P$6:$P$45,"&gt;"&amp;$P35,$S$6:$S$45,"Passed")+1),"")</f>
        <v/>
      </c>
      <c r="D35" s="281" t="s">
        <v>856</v>
      </c>
      <c r="E35" s="291" t="s">
        <v>857</v>
      </c>
      <c r="F35" s="280"/>
      <c r="G35" s="283" t="n">
        <v>22</v>
      </c>
      <c r="H35" s="283" t="n">
        <v>24</v>
      </c>
      <c r="I35" s="283" t="n">
        <v>10</v>
      </c>
      <c r="J35" s="284"/>
      <c r="K35" s="285"/>
      <c r="L35" s="285"/>
      <c r="M35" s="285"/>
      <c r="N35" s="285"/>
      <c r="O35" s="292" t="n">
        <f aca="false">IFERROR(IF(COUNT($G35:$N35)=0,"",SUMIF($G$4:$N$4,"&gt;0",$G35:$N35)),"")</f>
        <v>56</v>
      </c>
      <c r="P35" s="287" t="n">
        <f aca="false">IFERROR(IF($O35="","",IF(SUMIF($G$4:$N$4,"&gt;0",$G$4:$N$4)&lt;=0,"",ROUND($O35/SUMIF($G$4:$N$4,"&gt;0",$G$4:$N$4)*100,2))),"")</f>
        <v>37.33</v>
      </c>
      <c r="Q35" s="288" t="n">
        <f aca="false">IFERROR(IF($P35="","",IF($S35="Fail",0,IF($S35="Passed",VLOOKUP($P35,Settings!$A$16:$C$22,3,TRUE()),""))),"")</f>
        <v>0</v>
      </c>
      <c r="R35" s="289" t="str">
        <f aca="false">IFERROR(IF($P35="","",IF($S35="Fail","F",IF($S35="Passed",VLOOKUP($P35,Settings!$A$16:$B$22,2,TRUE()),""))),"")</f>
        <v>F</v>
      </c>
      <c r="S35" s="289" t="str">
        <f aca="false">IFERROR(IF(COUNT($G35:$N35)=0,"",IF(OR(SUMIF($G$4:$N$4,"&gt;0",$G$4:$N$4)&lt;=0,Settings!$K$27&lt;=0),"Setup Required",IF(SUMPRODUCT(--($G$4:$N$4&gt;0),--ISNUMBER($G35:$N35))&lt;COUNTIF($G$4:$N$4,"&gt;0"),"Incomplete",IF(SUMPRODUCT(--($G$4:$N$4&gt;0),--ISNUMBER($G35:$N35),--IFERROR($G35:$N35&lt;$G$4:$N$4*Settings!$K$27/100,FALSE()))&gt;0,"Fail","Passed")))),"Input Error")</f>
        <v>Fail</v>
      </c>
      <c r="T35" s="290" t="n">
        <v>89</v>
      </c>
      <c r="U35" s="289" t="str">
        <f aca="false">IFERROR(IF($D35="","",IF($S35="","",IF($S35="Incomplete","Marks incomplete",IF($S35="Setup Required","Check Settings",IF($S35="Fail","উন্নতির জন্য বিশেষ যত্ন প্রয়োজন",VLOOKUP($P35,Settings!$A$16:$E$22,5,TRUE())))))),"")</f>
        <v>উন্নতির জন্য বিশেষ যত্ন প্রয়োজন</v>
      </c>
      <c r="V35" s="289" t="str">
        <f aca="false">IFERROR(IF($D35="","",IF(COUNT($G35:$N35)=0,"No marks",IF(SUMPRODUCT(--($G$4:$N$4&lt;=0),--ISNUMBER($G35:$N35))&gt;0,"Extra subject mark",IF(SUMPRODUCT(--($G$4:$N$4&gt;0),--ISNUMBER($G35:$N35))&lt;COUNTIF($G$4:$N$4,"&gt;0"),"Missing marks",IF(SUMPRODUCT(--($G$4:$N$4&gt;0),--ISNUMBER($G35:$N35),--IFERROR($G35:$N35&gt;$G$4:$N$4,FALSE()))&gt;0,"Mark exceeds full mark",IF($S35="Setup Required","Settings issue","OK")))))),"Input error")</f>
        <v>OK</v>
      </c>
      <c r="W35" s="271"/>
      <c r="X35" s="270"/>
      <c r="Y35" s="270"/>
      <c r="Z35" s="270"/>
    </row>
    <row r="36" customFormat="false" ht="33" hidden="false" customHeight="true" outlineLevel="0" collapsed="false">
      <c r="A36" s="279" t="n">
        <v>31</v>
      </c>
      <c r="B36" s="280" t="n">
        <v>31</v>
      </c>
      <c r="C36" s="279" t="str">
        <f aca="false">IFERROR(IF(OR($D36="",NOT(ISNUMBER($P36)),$S36&lt;&gt;"Passed"),"",COUNTIFS($P$6:$P$45,"&gt;"&amp;$P36,$S$6:$S$45,"Passed")+1),"")</f>
        <v/>
      </c>
      <c r="D36" s="281" t="s">
        <v>858</v>
      </c>
      <c r="E36" s="291"/>
      <c r="F36" s="280"/>
      <c r="G36" s="284"/>
      <c r="H36" s="284"/>
      <c r="I36" s="284"/>
      <c r="J36" s="284"/>
      <c r="K36" s="285"/>
      <c r="L36" s="285"/>
      <c r="M36" s="285"/>
      <c r="N36" s="285"/>
      <c r="O36" s="292" t="str">
        <f aca="false">IFERROR(IF(COUNT($G36:$N36)=0,"",SUMIF($G$4:$N$4,"&gt;0",$G36:$N36)),"")</f>
        <v/>
      </c>
      <c r="P36" s="287" t="str">
        <f aca="false">IFERROR(IF($O36="","",IF(SUMIF($G$4:$N$4,"&gt;0",$G$4:$N$4)&lt;=0,"",ROUND($O36/SUMIF($G$4:$N$4,"&gt;0",$G$4:$N$4)*100,2))),"")</f>
        <v/>
      </c>
      <c r="Q36" s="288" t="str">
        <f aca="false">IFERROR(IF($P36="","",IF($S36="Fail",0,IF($S36="Passed",VLOOKUP($P36,Settings!$A$16:$C$22,3,TRUE()),""))),"")</f>
        <v/>
      </c>
      <c r="R36" s="289" t="str">
        <f aca="false">IFERROR(IF($P36="","",IF($S36="Fail","F",IF($S36="Passed",VLOOKUP($P36,Settings!$A$16:$B$22,2,TRUE()),""))),"")</f>
        <v/>
      </c>
      <c r="S36" s="289" t="str">
        <f aca="false">IFERROR(IF(COUNT($G36:$N36)=0,"",IF(OR(SUMIF($G$4:$N$4,"&gt;0",$G$4:$N$4)&lt;=0,Settings!$K$27&lt;=0),"Setup Required",IF(SUMPRODUCT(--($G$4:$N$4&gt;0),--ISNUMBER($G36:$N36))&lt;COUNTIF($G$4:$N$4,"&gt;0"),"Incomplete",IF(SUMPRODUCT(--($G$4:$N$4&gt;0),--ISNUMBER($G36:$N36),--IFERROR($G36:$N36&lt;$G$4:$N$4*Settings!$K$27/100,FALSE()))&gt;0,"Fail","Passed")))),"Input Error")</f>
        <v/>
      </c>
      <c r="T36" s="294"/>
      <c r="U36" s="289" t="str">
        <f aca="false">IFERROR(IF($D36="","",IF($S36="","",IF($S36="Incomplete","Marks incomplete",IF($S36="Setup Required","Check Settings",IF($S36="Fail","উন্নতির জন্য বিশেষ যত্ন প্রয়োজন",VLOOKUP($P36,Settings!$A$16:$E$22,5,TRUE())))))),"")</f>
        <v/>
      </c>
      <c r="V36" s="289" t="str">
        <f aca="false">IFERROR(IF($D36="","",IF(COUNT($G36:$N36)=0,"No marks",IF(SUMPRODUCT(--($G$4:$N$4&lt;=0),--ISNUMBER($G36:$N36))&gt;0,"Extra subject mark",IF(SUMPRODUCT(--($G$4:$N$4&gt;0),--ISNUMBER($G36:$N36))&lt;COUNTIF($G$4:$N$4,"&gt;0"),"Missing marks",IF(SUMPRODUCT(--($G$4:$N$4&gt;0),--ISNUMBER($G36:$N36),--IFERROR($G36:$N36&gt;$G$4:$N$4,FALSE()))&gt;0,"Mark exceeds full mark",IF($S36="Setup Required","Settings issue","OK")))))),"Input error")</f>
        <v>No marks</v>
      </c>
      <c r="W36" s="271"/>
      <c r="X36" s="270"/>
      <c r="Y36" s="270"/>
      <c r="Z36" s="270"/>
    </row>
    <row r="37" customFormat="false" ht="33" hidden="false" customHeight="true" outlineLevel="0" collapsed="false">
      <c r="A37" s="279" t="n">
        <v>32</v>
      </c>
      <c r="B37" s="280" t="n">
        <v>32</v>
      </c>
      <c r="C37" s="279" t="n">
        <f aca="false">IFERROR(IF(OR($D37="",NOT(ISNUMBER($P37)),$S37&lt;&gt;"Passed"),"",COUNTIFS($P$6:$P$45,"&gt;"&amp;$P37,$S$6:$S$45,"Passed")+1),"")</f>
        <v>23</v>
      </c>
      <c r="D37" s="281" t="s">
        <v>859</v>
      </c>
      <c r="E37" s="291"/>
      <c r="F37" s="280"/>
      <c r="G37" s="283" t="n">
        <v>28</v>
      </c>
      <c r="H37" s="283" t="n">
        <v>31</v>
      </c>
      <c r="I37" s="283" t="n">
        <v>34</v>
      </c>
      <c r="J37" s="284"/>
      <c r="K37" s="285"/>
      <c r="L37" s="285"/>
      <c r="M37" s="285"/>
      <c r="N37" s="285"/>
      <c r="O37" s="292" t="n">
        <f aca="false">IFERROR(IF(COUNT($G37:$N37)=0,"",SUMIF($G$4:$N$4,"&gt;0",$G37:$N37)),"")</f>
        <v>93</v>
      </c>
      <c r="P37" s="287" t="n">
        <f aca="false">IFERROR(IF($O37="","",IF(SUMIF($G$4:$N$4,"&gt;0",$G$4:$N$4)&lt;=0,"",ROUND($O37/SUMIF($G$4:$N$4,"&gt;0",$G$4:$N$4)*100,2))),"")</f>
        <v>62</v>
      </c>
      <c r="Q37" s="288" t="n">
        <f aca="false">IFERROR(IF($P37="","",IF($S37="Fail",0,IF($S37="Passed",VLOOKUP($P37,Settings!$A$16:$C$22,3,TRUE()),""))),"")</f>
        <v>3.5</v>
      </c>
      <c r="R37" s="289" t="str">
        <f aca="false">IFERROR(IF($P37="","",IF($S37="Fail","F",IF($S37="Passed",VLOOKUP($P37,Settings!$A$16:$B$22,2,TRUE()),""))),"")</f>
        <v>A-</v>
      </c>
      <c r="S37" s="289" t="str">
        <f aca="false">IFERROR(IF(COUNT($G37:$N37)=0,"",IF(OR(SUMIF($G$4:$N$4,"&gt;0",$G$4:$N$4)&lt;=0,Settings!$K$27&lt;=0),"Setup Required",IF(SUMPRODUCT(--($G$4:$N$4&gt;0),--ISNUMBER($G37:$N37))&lt;COUNTIF($G$4:$N$4,"&gt;0"),"Incomplete",IF(SUMPRODUCT(--($G$4:$N$4&gt;0),--ISNUMBER($G37:$N37),--IFERROR($G37:$N37&lt;$G$4:$N$4*Settings!$K$27/100,FALSE()))&gt;0,"Fail","Passed")))),"Input Error")</f>
        <v>Passed</v>
      </c>
      <c r="T37" s="290" t="n">
        <v>88</v>
      </c>
      <c r="U37" s="289" t="str">
        <f aca="false">IFERROR(IF($D37="","",IF($S37="","",IF($S37="Incomplete","Marks incomplete",IF($S37="Setup Required","Check Settings",IF($S37="Fail","উন্নতির জন্য বিশেষ যত্ন প্রয়োজন",VLOOKUP($P37,Settings!$A$16:$E$22,5,TRUE())))))),"")</f>
        <v>খুব ভালো</v>
      </c>
      <c r="V37" s="289" t="str">
        <f aca="false">IFERROR(IF($D37="","",IF(COUNT($G37:$N37)=0,"No marks",IF(SUMPRODUCT(--($G$4:$N$4&lt;=0),--ISNUMBER($G37:$N37))&gt;0,"Extra subject mark",IF(SUMPRODUCT(--($G$4:$N$4&gt;0),--ISNUMBER($G37:$N37))&lt;COUNTIF($G$4:$N$4,"&gt;0"),"Missing marks",IF(SUMPRODUCT(--($G$4:$N$4&gt;0),--ISNUMBER($G37:$N37),--IFERROR($G37:$N37&gt;$G$4:$N$4,FALSE()))&gt;0,"Mark exceeds full mark",IF($S37="Setup Required","Settings issue","OK")))))),"Input error")</f>
        <v>OK</v>
      </c>
      <c r="W37" s="271"/>
      <c r="X37" s="270"/>
      <c r="Y37" s="270"/>
      <c r="Z37" s="270"/>
    </row>
    <row r="38" customFormat="false" ht="33" hidden="false" customHeight="true" outlineLevel="0" collapsed="false">
      <c r="A38" s="279" t="n">
        <v>33</v>
      </c>
      <c r="B38" s="280" t="n">
        <v>33</v>
      </c>
      <c r="C38" s="279" t="n">
        <f aca="false">IFERROR(IF(OR($D38="",NOT(ISNUMBER($P38)),$S38&lt;&gt;"Passed"),"",COUNTIFS($P$6:$P$45,"&gt;"&amp;$P38,$S$6:$S$45,"Passed")+1),"")</f>
        <v>25</v>
      </c>
      <c r="D38" s="282" t="s">
        <v>860</v>
      </c>
      <c r="E38" s="291"/>
      <c r="F38" s="280"/>
      <c r="G38" s="283" t="n">
        <v>36</v>
      </c>
      <c r="H38" s="283" t="n">
        <v>26</v>
      </c>
      <c r="I38" s="283" t="n">
        <v>27</v>
      </c>
      <c r="J38" s="284"/>
      <c r="K38" s="285"/>
      <c r="L38" s="285"/>
      <c r="M38" s="285"/>
      <c r="N38" s="285"/>
      <c r="O38" s="292" t="n">
        <f aca="false">IFERROR(IF(COUNT($G38:$N38)=0,"",SUMIF($G$4:$N$4,"&gt;0",$G38:$N38)),"")</f>
        <v>89</v>
      </c>
      <c r="P38" s="287" t="n">
        <f aca="false">IFERROR(IF($O38="","",IF(SUMIF($G$4:$N$4,"&gt;0",$G$4:$N$4)&lt;=0,"",ROUND($O38/SUMIF($G$4:$N$4,"&gt;0",$G$4:$N$4)*100,2))),"")</f>
        <v>59.33</v>
      </c>
      <c r="Q38" s="288" t="n">
        <f aca="false">IFERROR(IF($P38="","",IF($S38="Fail",0,IF($S38="Passed",VLOOKUP($P38,Settings!$A$16:$C$22,3,TRUE()),""))),"")</f>
        <v>3</v>
      </c>
      <c r="R38" s="289" t="str">
        <f aca="false">IFERROR(IF($P38="","",IF($S38="Fail","F",IF($S38="Passed",VLOOKUP($P38,Settings!$A$16:$B$22,2,TRUE()),""))),"")</f>
        <v>B</v>
      </c>
      <c r="S38" s="289" t="str">
        <f aca="false">IFERROR(IF(COUNT($G38:$N38)=0,"",IF(OR(SUMIF($G$4:$N$4,"&gt;0",$G$4:$N$4)&lt;=0,Settings!$K$27&lt;=0),"Setup Required",IF(SUMPRODUCT(--($G$4:$N$4&gt;0),--ISNUMBER($G38:$N38))&lt;COUNTIF($G$4:$N$4,"&gt;0"),"Incomplete",IF(SUMPRODUCT(--($G$4:$N$4&gt;0),--ISNUMBER($G38:$N38),--IFERROR($G38:$N38&lt;$G$4:$N$4*Settings!$K$27/100,FALSE()))&gt;0,"Fail","Passed")))),"Input Error")</f>
        <v>Passed</v>
      </c>
      <c r="T38" s="290" t="n">
        <v>78</v>
      </c>
      <c r="U38" s="289" t="str">
        <f aca="false">IFERROR(IF($D38="","",IF($S38="","",IF($S38="Incomplete","Marks incomplete",IF($S38="Setup Required","Check Settings",IF($S38="Fail","উন্নতির জন্য বিশেষ যত্ন প্রয়োজন",VLOOKUP($P38,Settings!$A$16:$E$22,5,TRUE())))))),"")</f>
        <v>ভালো</v>
      </c>
      <c r="V38" s="289" t="str">
        <f aca="false">IFERROR(IF($D38="","",IF(COUNT($G38:$N38)=0,"No marks",IF(SUMPRODUCT(--($G$4:$N$4&lt;=0),--ISNUMBER($G38:$N38))&gt;0,"Extra subject mark",IF(SUMPRODUCT(--($G$4:$N$4&gt;0),--ISNUMBER($G38:$N38))&lt;COUNTIF($G$4:$N$4,"&gt;0"),"Missing marks",IF(SUMPRODUCT(--($G$4:$N$4&gt;0),--ISNUMBER($G38:$N38),--IFERROR($G38:$N38&gt;$G$4:$N$4,FALSE()))&gt;0,"Mark exceeds full mark",IF($S38="Setup Required","Settings issue","OK")))))),"Input error")</f>
        <v>OK</v>
      </c>
      <c r="W38" s="271"/>
      <c r="X38" s="270"/>
      <c r="Y38" s="270"/>
      <c r="Z38" s="270"/>
    </row>
    <row r="39" customFormat="false" ht="33" hidden="false" customHeight="true" outlineLevel="0" collapsed="false">
      <c r="A39" s="279" t="n">
        <v>34</v>
      </c>
      <c r="B39" s="280" t="n">
        <v>34</v>
      </c>
      <c r="C39" s="279" t="str">
        <f aca="false">IFERROR(IF(OR($D39="",NOT(ISNUMBER($P39)),$S39&lt;&gt;"Passed"),"",COUNTIFS($P$6:$P$45,"&gt;"&amp;$P39,$S$6:$S$45,"Passed")+1),"")</f>
        <v/>
      </c>
      <c r="D39" s="282" t="s">
        <v>861</v>
      </c>
      <c r="E39" s="291"/>
      <c r="F39" s="280"/>
      <c r="G39" s="283" t="n">
        <v>5</v>
      </c>
      <c r="H39" s="284"/>
      <c r="I39" s="284"/>
      <c r="J39" s="284"/>
      <c r="K39" s="285"/>
      <c r="L39" s="285"/>
      <c r="M39" s="285"/>
      <c r="N39" s="285"/>
      <c r="O39" s="292" t="n">
        <f aca="false">IFERROR(IF(COUNT($G39:$N39)=0,"",SUMIF($G$4:$N$4,"&gt;0",$G39:$N39)),"")</f>
        <v>5</v>
      </c>
      <c r="P39" s="287" t="n">
        <f aca="false">IFERROR(IF($O39="","",IF(SUMIF($G$4:$N$4,"&gt;0",$G$4:$N$4)&lt;=0,"",ROUND($O39/SUMIF($G$4:$N$4,"&gt;0",$G$4:$N$4)*100,2))),"")</f>
        <v>3.33</v>
      </c>
      <c r="Q39" s="288" t="str">
        <f aca="false">IFERROR(IF($P39="","",IF($S39="Fail",0,IF($S39="Passed",VLOOKUP($P39,Settings!$A$16:$C$22,3,TRUE()),""))),"")</f>
        <v/>
      </c>
      <c r="R39" s="289" t="str">
        <f aca="false">IFERROR(IF($P39="","",IF($S39="Fail","F",IF($S39="Passed",VLOOKUP($P39,Settings!$A$16:$B$22,2,TRUE()),""))),"")</f>
        <v/>
      </c>
      <c r="S39" s="289" t="str">
        <f aca="false">IFERROR(IF(COUNT($G39:$N39)=0,"",IF(OR(SUMIF($G$4:$N$4,"&gt;0",$G$4:$N$4)&lt;=0,Settings!$K$27&lt;=0),"Setup Required",IF(SUMPRODUCT(--($G$4:$N$4&gt;0),--ISNUMBER($G39:$N39))&lt;COUNTIF($G$4:$N$4,"&gt;0"),"Incomplete",IF(SUMPRODUCT(--($G$4:$N$4&gt;0),--ISNUMBER($G39:$N39),--IFERROR($G39:$N39&lt;$G$4:$N$4*Settings!$K$27/100,FALSE()))&gt;0,"Fail","Passed")))),"Input Error")</f>
        <v>Incomplete</v>
      </c>
      <c r="T39" s="290" t="n">
        <v>87</v>
      </c>
      <c r="U39" s="289" t="str">
        <f aca="false">IFERROR(IF($D39="","",IF($S39="","",IF($S39="Incomplete","Marks incomplete",IF($S39="Setup Required","Check Settings",IF($S39="Fail","উন্নতির জন্য বিশেষ যত্ন প্রয়োজন",VLOOKUP($P39,Settings!$A$16:$E$22,5,TRUE())))))),"")</f>
        <v>Marks incomplete</v>
      </c>
      <c r="V39" s="289" t="str">
        <f aca="false">IFERROR(IF($D39="","",IF(COUNT($G39:$N39)=0,"No marks",IF(SUMPRODUCT(--($G$4:$N$4&lt;=0),--ISNUMBER($G39:$N39))&gt;0,"Extra subject mark",IF(SUMPRODUCT(--($G$4:$N$4&gt;0),--ISNUMBER($G39:$N39))&lt;COUNTIF($G$4:$N$4,"&gt;0"),"Missing marks",IF(SUMPRODUCT(--($G$4:$N$4&gt;0),--ISNUMBER($G39:$N39),--IFERROR($G39:$N39&gt;$G$4:$N$4,FALSE()))&gt;0,"Mark exceeds full mark",IF($S39="Setup Required","Settings issue","OK")))))),"Input error")</f>
        <v>Missing marks</v>
      </c>
      <c r="W39" s="271"/>
      <c r="X39" s="270"/>
      <c r="Y39" s="270"/>
      <c r="Z39" s="270"/>
    </row>
    <row r="40" customFormat="false" ht="33" hidden="false" customHeight="true" outlineLevel="0" collapsed="false">
      <c r="A40" s="279" t="n">
        <v>35</v>
      </c>
      <c r="B40" s="280" t="n">
        <v>35</v>
      </c>
      <c r="C40" s="279" t="str">
        <f aca="false">IFERROR(IF(OR($D40="",NOT(ISNUMBER($P40)),$S40&lt;&gt;"Passed"),"",COUNTIFS($P$6:$P$45,"&gt;"&amp;$P40,$S$6:$S$45,"Passed")+1),"")</f>
        <v/>
      </c>
      <c r="D40" s="282" t="s">
        <v>862</v>
      </c>
      <c r="E40" s="291"/>
      <c r="F40" s="280"/>
      <c r="G40" s="284"/>
      <c r="H40" s="283" t="n">
        <v>12</v>
      </c>
      <c r="I40" s="283" t="n">
        <v>2</v>
      </c>
      <c r="J40" s="284"/>
      <c r="K40" s="285"/>
      <c r="L40" s="285"/>
      <c r="M40" s="285"/>
      <c r="N40" s="285"/>
      <c r="O40" s="292" t="n">
        <f aca="false">IFERROR(IF(COUNT($G40:$N40)=0,"",SUMIF($G$4:$N$4,"&gt;0",$G40:$N40)),"")</f>
        <v>14</v>
      </c>
      <c r="P40" s="287" t="n">
        <f aca="false">IFERROR(IF($O40="","",IF(SUMIF($G$4:$N$4,"&gt;0",$G$4:$N$4)&lt;=0,"",ROUND($O40/SUMIF($G$4:$N$4,"&gt;0",$G$4:$N$4)*100,2))),"")</f>
        <v>9.33</v>
      </c>
      <c r="Q40" s="288" t="str">
        <f aca="false">IFERROR(IF($P40="","",IF($S40="Fail",0,IF($S40="Passed",VLOOKUP($P40,Settings!$A$16:$C$22,3,TRUE()),""))),"")</f>
        <v/>
      </c>
      <c r="R40" s="289" t="str">
        <f aca="false">IFERROR(IF($P40="","",IF($S40="Fail","F",IF($S40="Passed",VLOOKUP($P40,Settings!$A$16:$B$22,2,TRUE()),""))),"")</f>
        <v/>
      </c>
      <c r="S40" s="289" t="str">
        <f aca="false">IFERROR(IF(COUNT($G40:$N40)=0,"",IF(OR(SUMIF($G$4:$N$4,"&gt;0",$G$4:$N$4)&lt;=0,Settings!$K$27&lt;=0),"Setup Required",IF(SUMPRODUCT(--($G$4:$N$4&gt;0),--ISNUMBER($G40:$N40))&lt;COUNTIF($G$4:$N$4,"&gt;0"),"Incomplete",IF(SUMPRODUCT(--($G$4:$N$4&gt;0),--ISNUMBER($G40:$N40),--IFERROR($G40:$N40&lt;$G$4:$N$4*Settings!$K$27/100,FALSE()))&gt;0,"Fail","Passed")))),"Input Error")</f>
        <v>Incomplete</v>
      </c>
      <c r="T40" s="290" t="n">
        <v>83</v>
      </c>
      <c r="U40" s="289" t="str">
        <f aca="false">IFERROR(IF($D40="","",IF($S40="","",IF($S40="Incomplete","Marks incomplete",IF($S40="Setup Required","Check Settings",IF($S40="Fail","উন্নতির জন্য বিশেষ যত্ন প্রয়োজন",VLOOKUP($P40,Settings!$A$16:$E$22,5,TRUE())))))),"")</f>
        <v>Marks incomplete</v>
      </c>
      <c r="V40" s="289" t="str">
        <f aca="false">IFERROR(IF($D40="","",IF(COUNT($G40:$N40)=0,"No marks",IF(SUMPRODUCT(--($G$4:$N$4&lt;=0),--ISNUMBER($G40:$N40))&gt;0,"Extra subject mark",IF(SUMPRODUCT(--($G$4:$N$4&gt;0),--ISNUMBER($G40:$N40))&lt;COUNTIF($G$4:$N$4,"&gt;0"),"Missing marks",IF(SUMPRODUCT(--($G$4:$N$4&gt;0),--ISNUMBER($G40:$N40),--IFERROR($G40:$N40&gt;$G$4:$N$4,FALSE()))&gt;0,"Mark exceeds full mark",IF($S40="Setup Required","Settings issue","OK")))))),"Input error")</f>
        <v>Missing marks</v>
      </c>
      <c r="W40" s="271"/>
      <c r="X40" s="270"/>
      <c r="Y40" s="270"/>
      <c r="Z40" s="270"/>
    </row>
    <row r="41" customFormat="false" ht="33" hidden="false" customHeight="true" outlineLevel="0" collapsed="false">
      <c r="A41" s="279" t="n">
        <v>36</v>
      </c>
      <c r="B41" s="280" t="n">
        <v>36</v>
      </c>
      <c r="C41" s="279" t="str">
        <f aca="false">IFERROR(IF(OR($D41="",NOT(ISNUMBER($P41)),$S41&lt;&gt;"Passed"),"",COUNTIFS($P$6:$P$45,"&gt;"&amp;$P41,$S$6:$S$45,"Passed")+1),"")</f>
        <v/>
      </c>
      <c r="D41" s="291"/>
      <c r="E41" s="291"/>
      <c r="F41" s="280"/>
      <c r="G41" s="284"/>
      <c r="H41" s="284"/>
      <c r="I41" s="284"/>
      <c r="J41" s="284"/>
      <c r="K41" s="285"/>
      <c r="L41" s="285"/>
      <c r="M41" s="285"/>
      <c r="N41" s="285"/>
      <c r="O41" s="292" t="str">
        <f aca="false">IFERROR(IF(COUNT($G41:$N41)=0,"",SUMIF($G$4:$N$4,"&gt;0",$G41:$N41)),"")</f>
        <v/>
      </c>
      <c r="P41" s="287" t="str">
        <f aca="false">IFERROR(IF($O41="","",IF(SUMIF($G$4:$N$4,"&gt;0",$G$4:$N$4)&lt;=0,"",ROUND($O41/SUMIF($G$4:$N$4,"&gt;0",$G$4:$N$4)*100,2))),"")</f>
        <v/>
      </c>
      <c r="Q41" s="288" t="str">
        <f aca="false">IFERROR(IF($P41="","",IF($S41="Fail",0,IF($S41="Passed",VLOOKUP($P41,Settings!$A$16:$C$22,3,TRUE()),""))),"")</f>
        <v/>
      </c>
      <c r="R41" s="289" t="str">
        <f aca="false">IFERROR(IF($P41="","",IF($S41="Fail","F",IF($S41="Passed",VLOOKUP($P41,Settings!$A$16:$B$22,2,TRUE()),""))),"")</f>
        <v/>
      </c>
      <c r="S41" s="289" t="str">
        <f aca="false">IFERROR(IF(COUNT($G41:$N41)=0,"",IF(OR(SUMIF($G$4:$N$4,"&gt;0",$G$4:$N$4)&lt;=0,Settings!$K$27&lt;=0),"Setup Required",IF(SUMPRODUCT(--($G$4:$N$4&gt;0),--ISNUMBER($G41:$N41))&lt;COUNTIF($G$4:$N$4,"&gt;0"),"Incomplete",IF(SUMPRODUCT(--($G$4:$N$4&gt;0),--ISNUMBER($G41:$N41),--IFERROR($G41:$N41&lt;$G$4:$N$4*Settings!$K$27/100,FALSE()))&gt;0,"Fail","Passed")))),"Input Error")</f>
        <v/>
      </c>
      <c r="T41" s="294"/>
      <c r="U41" s="289" t="str">
        <f aca="false">IFERROR(IF($D41="","",IF($S41="","",IF($S41="Incomplete","Marks incomplete",IF($S41="Setup Required","Check Settings",IF($S41="Fail","উন্নতির জন্য বিশেষ যত্ন প্রয়োজন",VLOOKUP($P41,Settings!$A$16:$E$22,5,TRUE())))))),"")</f>
        <v/>
      </c>
      <c r="V41" s="289" t="str">
        <f aca="false">IFERROR(IF($D41="","",IF(COUNT($G41:$N41)=0,"No marks",IF(SUMPRODUCT(--($G$4:$N$4&lt;=0),--ISNUMBER($G41:$N41))&gt;0,"Extra subject mark",IF(SUMPRODUCT(--($G$4:$N$4&gt;0),--ISNUMBER($G41:$N41))&lt;COUNTIF($G$4:$N$4,"&gt;0"),"Missing marks",IF(SUMPRODUCT(--($G$4:$N$4&gt;0),--ISNUMBER($G41:$N41),--IFERROR($G41:$N41&gt;$G$4:$N$4,FALSE()))&gt;0,"Mark exceeds full mark",IF($S41="Setup Required","Settings issue","OK")))))),"Input error")</f>
        <v/>
      </c>
      <c r="W41" s="271"/>
      <c r="X41" s="270"/>
      <c r="Y41" s="270"/>
      <c r="Z41" s="270"/>
    </row>
    <row r="42" customFormat="false" ht="33" hidden="false" customHeight="true" outlineLevel="0" collapsed="false">
      <c r="A42" s="279" t="n">
        <v>37</v>
      </c>
      <c r="B42" s="280" t="n">
        <v>37</v>
      </c>
      <c r="C42" s="279" t="str">
        <f aca="false">IFERROR(IF(OR($D42="",NOT(ISNUMBER($P42)),$S42&lt;&gt;"Passed"),"",COUNTIFS($P$6:$P$45,"&gt;"&amp;$P42,$S$6:$S$45,"Passed")+1),"")</f>
        <v/>
      </c>
      <c r="D42" s="291"/>
      <c r="E42" s="291"/>
      <c r="F42" s="280"/>
      <c r="G42" s="284"/>
      <c r="H42" s="284"/>
      <c r="I42" s="284"/>
      <c r="J42" s="284"/>
      <c r="K42" s="285"/>
      <c r="L42" s="285"/>
      <c r="M42" s="285"/>
      <c r="N42" s="285"/>
      <c r="O42" s="292" t="str">
        <f aca="false">IFERROR(IF(COUNT($G42:$N42)=0,"",SUMIF($G$4:$N$4,"&gt;0",$G42:$N42)),"")</f>
        <v/>
      </c>
      <c r="P42" s="287" t="str">
        <f aca="false">IFERROR(IF($O42="","",IF(SUMIF($G$4:$N$4,"&gt;0",$G$4:$N$4)&lt;=0,"",ROUND($O42/SUMIF($G$4:$N$4,"&gt;0",$G$4:$N$4)*100,2))),"")</f>
        <v/>
      </c>
      <c r="Q42" s="288" t="str">
        <f aca="false">IFERROR(IF($P42="","",IF($S42="Fail",0,IF($S42="Passed",VLOOKUP($P42,Settings!$A$16:$C$22,3,TRUE()),""))),"")</f>
        <v/>
      </c>
      <c r="R42" s="289" t="str">
        <f aca="false">IFERROR(IF($P42="","",IF($S42="Fail","F",IF($S42="Passed",VLOOKUP($P42,Settings!$A$16:$B$22,2,TRUE()),""))),"")</f>
        <v/>
      </c>
      <c r="S42" s="289" t="str">
        <f aca="false">IFERROR(IF(COUNT($G42:$N42)=0,"",IF(OR(SUMIF($G$4:$N$4,"&gt;0",$G$4:$N$4)&lt;=0,Settings!$K$27&lt;=0),"Setup Required",IF(SUMPRODUCT(--($G$4:$N$4&gt;0),--ISNUMBER($G42:$N42))&lt;COUNTIF($G$4:$N$4,"&gt;0"),"Incomplete",IF(SUMPRODUCT(--($G$4:$N$4&gt;0),--ISNUMBER($G42:$N42),--IFERROR($G42:$N42&lt;$G$4:$N$4*Settings!$K$27/100,FALSE()))&gt;0,"Fail","Passed")))),"Input Error")</f>
        <v/>
      </c>
      <c r="T42" s="294"/>
      <c r="U42" s="289" t="str">
        <f aca="false">IFERROR(IF($D42="","",IF($S42="","",IF($S42="Incomplete","Marks incomplete",IF($S42="Setup Required","Check Settings",IF($S42="Fail","উন্নতির জন্য বিশেষ যত্ন প্রয়োজন",VLOOKUP($P42,Settings!$A$16:$E$22,5,TRUE())))))),"")</f>
        <v/>
      </c>
      <c r="V42" s="289" t="str">
        <f aca="false">IFERROR(IF($D42="","",IF(COUNT($G42:$N42)=0,"No marks",IF(SUMPRODUCT(--($G$4:$N$4&lt;=0),--ISNUMBER($G42:$N42))&gt;0,"Extra subject mark",IF(SUMPRODUCT(--($G$4:$N$4&gt;0),--ISNUMBER($G42:$N42))&lt;COUNTIF($G$4:$N$4,"&gt;0"),"Missing marks",IF(SUMPRODUCT(--($G$4:$N$4&gt;0),--ISNUMBER($G42:$N42),--IFERROR($G42:$N42&gt;$G$4:$N$4,FALSE()))&gt;0,"Mark exceeds full mark",IF($S42="Setup Required","Settings issue","OK")))))),"Input error")</f>
        <v/>
      </c>
      <c r="W42" s="271"/>
      <c r="X42" s="270"/>
      <c r="Y42" s="270"/>
      <c r="Z42" s="270"/>
    </row>
    <row r="43" customFormat="false" ht="33" hidden="false" customHeight="true" outlineLevel="0" collapsed="false">
      <c r="A43" s="279" t="n">
        <v>38</v>
      </c>
      <c r="B43" s="280" t="n">
        <v>38</v>
      </c>
      <c r="C43" s="279" t="str">
        <f aca="false">IFERROR(IF(OR($D43="",NOT(ISNUMBER($P43)),$S43&lt;&gt;"Passed"),"",COUNTIFS($P$6:$P$45,"&gt;"&amp;$P43,$S$6:$S$45,"Passed")+1),"")</f>
        <v/>
      </c>
      <c r="D43" s="291"/>
      <c r="E43" s="291"/>
      <c r="F43" s="280"/>
      <c r="G43" s="284"/>
      <c r="H43" s="284"/>
      <c r="I43" s="284"/>
      <c r="J43" s="284"/>
      <c r="K43" s="285"/>
      <c r="L43" s="285"/>
      <c r="M43" s="285"/>
      <c r="N43" s="285"/>
      <c r="O43" s="292" t="str">
        <f aca="false">IFERROR(IF(COUNT($G43:$N43)=0,"",SUMIF($G$4:$N$4,"&gt;0",$G43:$N43)),"")</f>
        <v/>
      </c>
      <c r="P43" s="287" t="str">
        <f aca="false">IFERROR(IF($O43="","",IF(SUMIF($G$4:$N$4,"&gt;0",$G$4:$N$4)&lt;=0,"",ROUND($O43/SUMIF($G$4:$N$4,"&gt;0",$G$4:$N$4)*100,2))),"")</f>
        <v/>
      </c>
      <c r="Q43" s="288" t="str">
        <f aca="false">IFERROR(IF($P43="","",IF($S43="Fail",0,IF($S43="Passed",VLOOKUP($P43,Settings!$A$16:$C$22,3,TRUE()),""))),"")</f>
        <v/>
      </c>
      <c r="R43" s="289" t="str">
        <f aca="false">IFERROR(IF($P43="","",IF($S43="Fail","F",IF($S43="Passed",VLOOKUP($P43,Settings!$A$16:$B$22,2,TRUE()),""))),"")</f>
        <v/>
      </c>
      <c r="S43" s="289" t="str">
        <f aca="false">IFERROR(IF(COUNT($G43:$N43)=0,"",IF(OR(SUMIF($G$4:$N$4,"&gt;0",$G$4:$N$4)&lt;=0,Settings!$K$27&lt;=0),"Setup Required",IF(SUMPRODUCT(--($G$4:$N$4&gt;0),--ISNUMBER($G43:$N43))&lt;COUNTIF($G$4:$N$4,"&gt;0"),"Incomplete",IF(SUMPRODUCT(--($G$4:$N$4&gt;0),--ISNUMBER($G43:$N43),--IFERROR($G43:$N43&lt;$G$4:$N$4*Settings!$K$27/100,FALSE()))&gt;0,"Fail","Passed")))),"Input Error")</f>
        <v/>
      </c>
      <c r="T43" s="294"/>
      <c r="U43" s="289" t="str">
        <f aca="false">IFERROR(IF($D43="","",IF($S43="","",IF($S43="Incomplete","Marks incomplete",IF($S43="Setup Required","Check Settings",IF($S43="Fail","উন্নতির জন্য বিশেষ যত্ন প্রয়োজন",VLOOKUP($P43,Settings!$A$16:$E$22,5,TRUE())))))),"")</f>
        <v/>
      </c>
      <c r="V43" s="289" t="str">
        <f aca="false">IFERROR(IF($D43="","",IF(COUNT($G43:$N43)=0,"No marks",IF(SUMPRODUCT(--($G$4:$N$4&lt;=0),--ISNUMBER($G43:$N43))&gt;0,"Extra subject mark",IF(SUMPRODUCT(--($G$4:$N$4&gt;0),--ISNUMBER($G43:$N43))&lt;COUNTIF($G$4:$N$4,"&gt;0"),"Missing marks",IF(SUMPRODUCT(--($G$4:$N$4&gt;0),--ISNUMBER($G43:$N43),--IFERROR($G43:$N43&gt;$G$4:$N$4,FALSE()))&gt;0,"Mark exceeds full mark",IF($S43="Setup Required","Settings issue","OK")))))),"Input error")</f>
        <v/>
      </c>
      <c r="W43" s="271"/>
      <c r="X43" s="270"/>
      <c r="Y43" s="270"/>
      <c r="Z43" s="270"/>
    </row>
    <row r="44" customFormat="false" ht="33" hidden="false" customHeight="true" outlineLevel="0" collapsed="false">
      <c r="A44" s="279" t="n">
        <v>39</v>
      </c>
      <c r="B44" s="280" t="n">
        <v>39</v>
      </c>
      <c r="C44" s="279" t="str">
        <f aca="false">IFERROR(IF(OR($D44="",NOT(ISNUMBER($P44)),$S44&lt;&gt;"Passed"),"",COUNTIFS($P$6:$P$45,"&gt;"&amp;$P44,$S$6:$S$45,"Passed")+1),"")</f>
        <v/>
      </c>
      <c r="D44" s="291"/>
      <c r="E44" s="291"/>
      <c r="F44" s="280"/>
      <c r="G44" s="284"/>
      <c r="H44" s="284"/>
      <c r="I44" s="284"/>
      <c r="J44" s="284"/>
      <c r="K44" s="285"/>
      <c r="L44" s="285"/>
      <c r="M44" s="285"/>
      <c r="N44" s="285"/>
      <c r="O44" s="292" t="str">
        <f aca="false">IFERROR(IF(COUNT($G44:$N44)=0,"",SUMIF($G$4:$N$4,"&gt;0",$G44:$N44)),"")</f>
        <v/>
      </c>
      <c r="P44" s="287" t="str">
        <f aca="false">IFERROR(IF($O44="","",IF(SUMIF($G$4:$N$4,"&gt;0",$G$4:$N$4)&lt;=0,"",ROUND($O44/SUMIF($G$4:$N$4,"&gt;0",$G$4:$N$4)*100,2))),"")</f>
        <v/>
      </c>
      <c r="Q44" s="288" t="str">
        <f aca="false">IFERROR(IF($P44="","",IF($S44="Fail",0,IF($S44="Passed",VLOOKUP($P44,Settings!$A$16:$C$22,3,TRUE()),""))),"")</f>
        <v/>
      </c>
      <c r="R44" s="289" t="str">
        <f aca="false">IFERROR(IF($P44="","",IF($S44="Fail","F",IF($S44="Passed",VLOOKUP($P44,Settings!$A$16:$B$22,2,TRUE()),""))),"")</f>
        <v/>
      </c>
      <c r="S44" s="289" t="str">
        <f aca="false">IFERROR(IF(COUNT($G44:$N44)=0,"",IF(OR(SUMIF($G$4:$N$4,"&gt;0",$G$4:$N$4)&lt;=0,Settings!$K$27&lt;=0),"Setup Required",IF(SUMPRODUCT(--($G$4:$N$4&gt;0),--ISNUMBER($G44:$N44))&lt;COUNTIF($G$4:$N$4,"&gt;0"),"Incomplete",IF(SUMPRODUCT(--($G$4:$N$4&gt;0),--ISNUMBER($G44:$N44),--IFERROR($G44:$N44&lt;$G$4:$N$4*Settings!$K$27/100,FALSE()))&gt;0,"Fail","Passed")))),"Input Error")</f>
        <v/>
      </c>
      <c r="T44" s="294"/>
      <c r="U44" s="289" t="str">
        <f aca="false">IFERROR(IF($D44="","",IF($S44="","",IF($S44="Incomplete","Marks incomplete",IF($S44="Setup Required","Check Settings",IF($S44="Fail","উন্নতির জন্য বিশেষ যত্ন প্রয়োজন",VLOOKUP($P44,Settings!$A$16:$E$22,5,TRUE())))))),"")</f>
        <v/>
      </c>
      <c r="V44" s="289" t="str">
        <f aca="false">IFERROR(IF($D44="","",IF(COUNT($G44:$N44)=0,"No marks",IF(SUMPRODUCT(--($G$4:$N$4&lt;=0),--ISNUMBER($G44:$N44))&gt;0,"Extra subject mark",IF(SUMPRODUCT(--($G$4:$N$4&gt;0),--ISNUMBER($G44:$N44))&lt;COUNTIF($G$4:$N$4,"&gt;0"),"Missing marks",IF(SUMPRODUCT(--($G$4:$N$4&gt;0),--ISNUMBER($G44:$N44),--IFERROR($G44:$N44&gt;$G$4:$N$4,FALSE()))&gt;0,"Mark exceeds full mark",IF($S44="Setup Required","Settings issue","OK")))))),"Input error")</f>
        <v/>
      </c>
      <c r="W44" s="271"/>
      <c r="X44" s="270"/>
      <c r="Y44" s="270"/>
      <c r="Z44" s="270"/>
    </row>
    <row r="45" customFormat="false" ht="33" hidden="false" customHeight="true" outlineLevel="0" collapsed="false">
      <c r="A45" s="279" t="n">
        <v>40</v>
      </c>
      <c r="B45" s="280" t="n">
        <v>40</v>
      </c>
      <c r="C45" s="279" t="str">
        <f aca="false">IFERROR(IF(OR($D45="",NOT(ISNUMBER($P45)),$S45&lt;&gt;"Passed"),"",COUNTIFS($P$6:$P$45,"&gt;"&amp;$P45,$S$6:$S$45,"Passed")+1),"")</f>
        <v/>
      </c>
      <c r="D45" s="291"/>
      <c r="E45" s="291"/>
      <c r="F45" s="280"/>
      <c r="G45" s="285"/>
      <c r="H45" s="285"/>
      <c r="I45" s="285"/>
      <c r="J45" s="285"/>
      <c r="K45" s="285"/>
      <c r="L45" s="285"/>
      <c r="M45" s="285"/>
      <c r="N45" s="285"/>
      <c r="O45" s="292" t="str">
        <f aca="false">IFERROR(IF(COUNT($G45:$N45)=0,"",SUMIF($G$4:$N$4,"&gt;0",$G45:$N45)),"")</f>
        <v/>
      </c>
      <c r="P45" s="287" t="str">
        <f aca="false">IFERROR(IF($O45="","",IF(SUMIF($G$4:$N$4,"&gt;0",$G$4:$N$4)&lt;=0,"",ROUND($O45/SUMIF($G$4:$N$4,"&gt;0",$G$4:$N$4)*100,2))),"")</f>
        <v/>
      </c>
      <c r="Q45" s="288" t="str">
        <f aca="false">IFERROR(IF($P45="","",IF($S45="Fail",0,IF($S45="Passed",VLOOKUP($P45,Settings!$A$16:$C$22,3,TRUE()),""))),"")</f>
        <v/>
      </c>
      <c r="R45" s="289" t="str">
        <f aca="false">IFERROR(IF($P45="","",IF($S45="Fail","F",IF($S45="Passed",VLOOKUP($P45,Settings!$A$16:$B$22,2,TRUE()),""))),"")</f>
        <v/>
      </c>
      <c r="S45" s="289" t="str">
        <f aca="false">IFERROR(IF(COUNT($G45:$N45)=0,"",IF(OR(SUMIF($G$4:$N$4,"&gt;0",$G$4:$N$4)&lt;=0,Settings!$K$27&lt;=0),"Setup Required",IF(SUMPRODUCT(--($G$4:$N$4&gt;0),--ISNUMBER($G45:$N45))&lt;COUNTIF($G$4:$N$4,"&gt;0"),"Incomplete",IF(SUMPRODUCT(--($G$4:$N$4&gt;0),--ISNUMBER($G45:$N45),--IFERROR($G45:$N45&lt;$G$4:$N$4*Settings!$K$27/100,FALSE()))&gt;0,"Fail","Passed")))),"Input Error")</f>
        <v/>
      </c>
      <c r="T45" s="294"/>
      <c r="U45" s="289" t="str">
        <f aca="false">IFERROR(IF($D45="","",IF($S45="","",IF($S45="Incomplete","Marks incomplete",IF($S45="Setup Required","Check Settings",IF($S45="Fail","উন্নতির জন্য বিশেষ যত্ন প্রয়োজন",VLOOKUP($P45,Settings!$A$16:$E$22,5,TRUE())))))),"")</f>
        <v/>
      </c>
      <c r="V45" s="289" t="str">
        <f aca="false">IFERROR(IF($D45="","",IF(COUNT($G45:$N45)=0,"No marks",IF(SUMPRODUCT(--($G$4:$N$4&lt;=0),--ISNUMBER($G45:$N45))&gt;0,"Extra subject mark",IF(SUMPRODUCT(--($G$4:$N$4&gt;0),--ISNUMBER($G45:$N45))&lt;COUNTIF($G$4:$N$4,"&gt;0"),"Missing marks",IF(SUMPRODUCT(--($G$4:$N$4&gt;0),--ISNUMBER($G45:$N45),--IFERROR($G45:$N45&gt;$G$4:$N$4,FALSE()))&gt;0,"Mark exceeds full mark",IF($S45="Setup Required","Settings issue","OK")))))),"Input error")</f>
        <v/>
      </c>
      <c r="W45" s="271"/>
      <c r="X45" s="270"/>
      <c r="Y45" s="270"/>
      <c r="Z45" s="270"/>
    </row>
    <row r="46" customFormat="false" ht="33" hidden="false" customHeight="true" outlineLevel="0" collapsed="false">
      <c r="A46" s="295"/>
      <c r="B46" s="295"/>
      <c r="C46" s="295"/>
      <c r="D46" s="296"/>
      <c r="E46" s="296"/>
      <c r="F46" s="295"/>
      <c r="G46" s="295"/>
      <c r="H46" s="295"/>
      <c r="I46" s="295"/>
      <c r="J46" s="295"/>
      <c r="K46" s="295"/>
      <c r="L46" s="295"/>
      <c r="M46" s="295"/>
      <c r="N46" s="295"/>
      <c r="O46" s="295"/>
      <c r="P46" s="295"/>
      <c r="Q46" s="295"/>
      <c r="R46" s="295"/>
      <c r="S46" s="295"/>
      <c r="T46" s="295"/>
      <c r="U46" s="295"/>
      <c r="V46" s="295"/>
      <c r="W46" s="270"/>
      <c r="X46" s="270"/>
      <c r="Y46" s="270"/>
      <c r="Z46" s="270"/>
    </row>
    <row r="47" customFormat="false" ht="33" hidden="false" customHeight="true" outlineLevel="0" collapsed="false">
      <c r="A47" s="295"/>
      <c r="B47" s="295"/>
      <c r="C47" s="295"/>
      <c r="D47" s="296"/>
      <c r="E47" s="296"/>
      <c r="F47" s="295"/>
      <c r="G47" s="295"/>
      <c r="H47" s="295"/>
      <c r="I47" s="295"/>
      <c r="J47" s="295"/>
      <c r="K47" s="295"/>
      <c r="L47" s="295"/>
      <c r="M47" s="295"/>
      <c r="N47" s="295"/>
      <c r="O47" s="295"/>
      <c r="P47" s="295"/>
      <c r="Q47" s="295"/>
      <c r="R47" s="295"/>
      <c r="S47" s="295"/>
      <c r="T47" s="295"/>
      <c r="U47" s="295"/>
      <c r="V47" s="295"/>
      <c r="W47" s="270"/>
      <c r="X47" s="270"/>
      <c r="Y47" s="270"/>
      <c r="Z47" s="270"/>
    </row>
    <row r="48" customFormat="false" ht="33" hidden="false" customHeight="true" outlineLevel="0" collapsed="false">
      <c r="A48" s="295"/>
      <c r="B48" s="295"/>
      <c r="C48" s="295"/>
      <c r="D48" s="296"/>
      <c r="E48" s="296"/>
      <c r="F48" s="295"/>
      <c r="G48" s="295"/>
      <c r="H48" s="295"/>
      <c r="I48" s="295"/>
      <c r="J48" s="295"/>
      <c r="K48" s="295"/>
      <c r="L48" s="295"/>
      <c r="M48" s="295"/>
      <c r="N48" s="295"/>
      <c r="O48" s="295"/>
      <c r="P48" s="295"/>
      <c r="Q48" s="295"/>
      <c r="R48" s="295"/>
      <c r="S48" s="295"/>
      <c r="T48" s="295"/>
      <c r="U48" s="295"/>
      <c r="V48" s="295"/>
      <c r="W48" s="270"/>
      <c r="X48" s="270"/>
      <c r="Y48" s="270"/>
      <c r="Z48" s="270"/>
    </row>
    <row r="49" customFormat="false" ht="33" hidden="false" customHeight="true" outlineLevel="0" collapsed="false">
      <c r="A49" s="295"/>
      <c r="B49" s="295"/>
      <c r="C49" s="295"/>
      <c r="D49" s="296"/>
      <c r="E49" s="296"/>
      <c r="F49" s="295"/>
      <c r="G49" s="295"/>
      <c r="H49" s="295"/>
      <c r="I49" s="295"/>
      <c r="J49" s="295"/>
      <c r="K49" s="295"/>
      <c r="L49" s="295"/>
      <c r="M49" s="295"/>
      <c r="N49" s="295"/>
      <c r="O49" s="295"/>
      <c r="P49" s="295"/>
      <c r="Q49" s="295"/>
      <c r="R49" s="295"/>
      <c r="S49" s="295"/>
      <c r="T49" s="295"/>
      <c r="U49" s="295"/>
      <c r="V49" s="295"/>
      <c r="W49" s="270"/>
      <c r="X49" s="270"/>
      <c r="Y49" s="270"/>
      <c r="Z49" s="270"/>
    </row>
    <row r="50" customFormat="false" ht="33" hidden="false" customHeight="true" outlineLevel="0" collapsed="false">
      <c r="A50" s="295"/>
      <c r="B50" s="295"/>
      <c r="C50" s="295"/>
      <c r="D50" s="296"/>
      <c r="E50" s="296"/>
      <c r="F50" s="295"/>
      <c r="G50" s="295"/>
      <c r="H50" s="295"/>
      <c r="I50" s="295"/>
      <c r="J50" s="295"/>
      <c r="K50" s="295"/>
      <c r="L50" s="295"/>
      <c r="M50" s="295"/>
      <c r="N50" s="295"/>
      <c r="O50" s="295"/>
      <c r="P50" s="295"/>
      <c r="Q50" s="295"/>
      <c r="R50" s="295"/>
      <c r="S50" s="295"/>
      <c r="T50" s="295"/>
      <c r="U50" s="295"/>
      <c r="V50" s="295"/>
      <c r="W50" s="270"/>
      <c r="X50" s="270"/>
      <c r="Y50" s="270"/>
      <c r="Z50" s="270"/>
    </row>
    <row r="51" customFormat="false" ht="33" hidden="false" customHeight="true" outlineLevel="0" collapsed="false">
      <c r="A51" s="295"/>
      <c r="B51" s="295"/>
      <c r="C51" s="295"/>
      <c r="D51" s="296"/>
      <c r="E51" s="296"/>
      <c r="F51" s="295"/>
      <c r="G51" s="295"/>
      <c r="H51" s="295"/>
      <c r="I51" s="295"/>
      <c r="J51" s="295"/>
      <c r="K51" s="295"/>
      <c r="L51" s="295"/>
      <c r="M51" s="295"/>
      <c r="N51" s="295"/>
      <c r="O51" s="295"/>
      <c r="P51" s="295"/>
      <c r="Q51" s="295"/>
      <c r="R51" s="295"/>
      <c r="S51" s="295"/>
      <c r="T51" s="295"/>
      <c r="U51" s="295"/>
      <c r="V51" s="295"/>
      <c r="W51" s="270"/>
      <c r="X51" s="270"/>
      <c r="Y51" s="270"/>
      <c r="Z51" s="270"/>
    </row>
    <row r="52" customFormat="false" ht="33" hidden="false" customHeight="true" outlineLevel="0" collapsed="false">
      <c r="A52" s="295"/>
      <c r="B52" s="295"/>
      <c r="C52" s="295"/>
      <c r="D52" s="296"/>
      <c r="E52" s="296"/>
      <c r="F52" s="295"/>
      <c r="G52" s="295"/>
      <c r="H52" s="295"/>
      <c r="I52" s="295"/>
      <c r="J52" s="295"/>
      <c r="K52" s="295"/>
      <c r="L52" s="295"/>
      <c r="M52" s="295"/>
      <c r="N52" s="295"/>
      <c r="O52" s="295"/>
      <c r="P52" s="295"/>
      <c r="Q52" s="295"/>
      <c r="R52" s="295"/>
      <c r="S52" s="295"/>
      <c r="T52" s="295"/>
      <c r="U52" s="295"/>
      <c r="V52" s="295"/>
      <c r="W52" s="270"/>
      <c r="X52" s="270"/>
      <c r="Y52" s="270"/>
      <c r="Z52" s="270"/>
    </row>
    <row r="53" customFormat="false" ht="33" hidden="false" customHeight="true" outlineLevel="0" collapsed="false">
      <c r="A53" s="295"/>
      <c r="B53" s="295"/>
      <c r="C53" s="295"/>
      <c r="D53" s="296"/>
      <c r="E53" s="296"/>
      <c r="F53" s="295"/>
      <c r="G53" s="295"/>
      <c r="H53" s="295"/>
      <c r="I53" s="295"/>
      <c r="J53" s="295"/>
      <c r="K53" s="295"/>
      <c r="L53" s="295"/>
      <c r="M53" s="295"/>
      <c r="N53" s="295"/>
      <c r="O53" s="295"/>
      <c r="P53" s="295"/>
      <c r="Q53" s="295"/>
      <c r="R53" s="295"/>
      <c r="S53" s="295"/>
      <c r="T53" s="295"/>
      <c r="U53" s="295"/>
      <c r="V53" s="295"/>
      <c r="W53" s="270"/>
      <c r="X53" s="270"/>
      <c r="Y53" s="270"/>
      <c r="Z53" s="270"/>
    </row>
    <row r="54" customFormat="false" ht="33" hidden="false" customHeight="true" outlineLevel="0" collapsed="false">
      <c r="A54" s="295"/>
      <c r="B54" s="295"/>
      <c r="C54" s="295"/>
      <c r="D54" s="296"/>
      <c r="E54" s="296"/>
      <c r="F54" s="295"/>
      <c r="G54" s="295"/>
      <c r="H54" s="295"/>
      <c r="I54" s="295"/>
      <c r="J54" s="295"/>
      <c r="K54" s="295"/>
      <c r="L54" s="295"/>
      <c r="M54" s="295"/>
      <c r="N54" s="295"/>
      <c r="O54" s="295"/>
      <c r="P54" s="295"/>
      <c r="Q54" s="295"/>
      <c r="R54" s="295"/>
      <c r="S54" s="295"/>
      <c r="T54" s="295"/>
      <c r="U54" s="295"/>
      <c r="V54" s="295"/>
      <c r="W54" s="270"/>
      <c r="X54" s="270"/>
      <c r="Y54" s="270"/>
      <c r="Z54" s="270"/>
    </row>
    <row r="55" customFormat="false" ht="33" hidden="false" customHeight="true" outlineLevel="0" collapsed="false">
      <c r="A55" s="295"/>
      <c r="B55" s="295"/>
      <c r="C55" s="295"/>
      <c r="D55" s="296"/>
      <c r="E55" s="296"/>
      <c r="F55" s="295"/>
      <c r="G55" s="295"/>
      <c r="H55" s="295"/>
      <c r="I55" s="295"/>
      <c r="J55" s="295"/>
      <c r="K55" s="295"/>
      <c r="L55" s="295"/>
      <c r="M55" s="295"/>
      <c r="N55" s="295"/>
      <c r="O55" s="295"/>
      <c r="P55" s="295"/>
      <c r="Q55" s="295"/>
      <c r="R55" s="295"/>
      <c r="S55" s="295"/>
      <c r="T55" s="295"/>
      <c r="U55" s="295"/>
      <c r="V55" s="295"/>
      <c r="W55" s="270"/>
      <c r="X55" s="270"/>
      <c r="Y55" s="270"/>
      <c r="Z55" s="270"/>
    </row>
    <row r="56" customFormat="false" ht="33" hidden="false" customHeight="true" outlineLevel="0" collapsed="false">
      <c r="A56" s="295"/>
      <c r="B56" s="295"/>
      <c r="C56" s="295"/>
      <c r="D56" s="296"/>
      <c r="E56" s="296"/>
      <c r="F56" s="295"/>
      <c r="G56" s="295"/>
      <c r="H56" s="295"/>
      <c r="I56" s="295"/>
      <c r="J56" s="295"/>
      <c r="K56" s="295"/>
      <c r="L56" s="295"/>
      <c r="M56" s="295"/>
      <c r="N56" s="295"/>
      <c r="O56" s="295"/>
      <c r="P56" s="295"/>
      <c r="Q56" s="295"/>
      <c r="R56" s="295"/>
      <c r="S56" s="295"/>
      <c r="T56" s="295"/>
      <c r="U56" s="295"/>
      <c r="V56" s="295"/>
      <c r="W56" s="270"/>
      <c r="X56" s="270"/>
      <c r="Y56" s="270"/>
      <c r="Z56" s="270"/>
    </row>
    <row r="57" customFormat="false" ht="33" hidden="false" customHeight="true" outlineLevel="0" collapsed="false">
      <c r="A57" s="295"/>
      <c r="B57" s="295"/>
      <c r="C57" s="295"/>
      <c r="D57" s="296"/>
      <c r="E57" s="296"/>
      <c r="F57" s="295"/>
      <c r="G57" s="295"/>
      <c r="H57" s="295"/>
      <c r="I57" s="295"/>
      <c r="J57" s="295"/>
      <c r="K57" s="295"/>
      <c r="L57" s="295"/>
      <c r="M57" s="295"/>
      <c r="N57" s="295"/>
      <c r="O57" s="295"/>
      <c r="P57" s="295"/>
      <c r="Q57" s="295"/>
      <c r="R57" s="295"/>
      <c r="S57" s="295"/>
      <c r="T57" s="295"/>
      <c r="U57" s="295"/>
      <c r="V57" s="295"/>
      <c r="W57" s="270"/>
      <c r="X57" s="270"/>
      <c r="Y57" s="270"/>
      <c r="Z57" s="270"/>
    </row>
    <row r="58" customFormat="false" ht="33" hidden="false" customHeight="true" outlineLevel="0" collapsed="false">
      <c r="A58" s="295"/>
      <c r="B58" s="295"/>
      <c r="C58" s="295"/>
      <c r="D58" s="296"/>
      <c r="E58" s="296"/>
      <c r="F58" s="295"/>
      <c r="G58" s="295"/>
      <c r="H58" s="295"/>
      <c r="I58" s="295"/>
      <c r="J58" s="295"/>
      <c r="K58" s="295"/>
      <c r="L58" s="295"/>
      <c r="M58" s="295"/>
      <c r="N58" s="295"/>
      <c r="O58" s="295"/>
      <c r="P58" s="295"/>
      <c r="Q58" s="295"/>
      <c r="R58" s="295"/>
      <c r="S58" s="295"/>
      <c r="T58" s="295"/>
      <c r="U58" s="295"/>
      <c r="V58" s="295"/>
      <c r="W58" s="270"/>
      <c r="X58" s="270"/>
      <c r="Y58" s="270"/>
      <c r="Z58" s="270"/>
    </row>
    <row r="59" customFormat="false" ht="33" hidden="false" customHeight="true" outlineLevel="0" collapsed="false">
      <c r="A59" s="295"/>
      <c r="B59" s="295"/>
      <c r="C59" s="295"/>
      <c r="D59" s="296"/>
      <c r="E59" s="296"/>
      <c r="F59" s="295"/>
      <c r="G59" s="295"/>
      <c r="H59" s="295"/>
      <c r="I59" s="295"/>
      <c r="J59" s="295"/>
      <c r="K59" s="295"/>
      <c r="L59" s="295"/>
      <c r="M59" s="295"/>
      <c r="N59" s="295"/>
      <c r="O59" s="295"/>
      <c r="P59" s="295"/>
      <c r="Q59" s="295"/>
      <c r="R59" s="295"/>
      <c r="S59" s="295"/>
      <c r="T59" s="295"/>
      <c r="U59" s="295"/>
      <c r="V59" s="295"/>
      <c r="W59" s="270"/>
      <c r="X59" s="270"/>
      <c r="Y59" s="270"/>
      <c r="Z59" s="270"/>
    </row>
    <row r="60" customFormat="false" ht="33" hidden="false" customHeight="true" outlineLevel="0" collapsed="false">
      <c r="A60" s="295"/>
      <c r="B60" s="295"/>
      <c r="C60" s="295"/>
      <c r="D60" s="296"/>
      <c r="E60" s="296"/>
      <c r="F60" s="295"/>
      <c r="G60" s="295"/>
      <c r="H60" s="295"/>
      <c r="I60" s="295"/>
      <c r="J60" s="295"/>
      <c r="K60" s="295"/>
      <c r="L60" s="295"/>
      <c r="M60" s="295"/>
      <c r="N60" s="295"/>
      <c r="O60" s="295"/>
      <c r="P60" s="295"/>
      <c r="Q60" s="295"/>
      <c r="R60" s="295"/>
      <c r="S60" s="295"/>
      <c r="T60" s="295"/>
      <c r="U60" s="295"/>
      <c r="V60" s="295"/>
      <c r="W60" s="270"/>
      <c r="X60" s="270"/>
      <c r="Y60" s="270"/>
      <c r="Z60" s="270"/>
    </row>
    <row r="61" customFormat="false" ht="33" hidden="false" customHeight="true" outlineLevel="0" collapsed="false">
      <c r="A61" s="295"/>
      <c r="B61" s="295"/>
      <c r="C61" s="295"/>
      <c r="D61" s="296"/>
      <c r="E61" s="296"/>
      <c r="F61" s="295"/>
      <c r="G61" s="295"/>
      <c r="H61" s="295"/>
      <c r="I61" s="295"/>
      <c r="J61" s="295"/>
      <c r="K61" s="295"/>
      <c r="L61" s="295"/>
      <c r="M61" s="295"/>
      <c r="N61" s="295"/>
      <c r="O61" s="295"/>
      <c r="P61" s="295"/>
      <c r="Q61" s="295"/>
      <c r="R61" s="295"/>
      <c r="S61" s="295"/>
      <c r="T61" s="295"/>
      <c r="U61" s="295"/>
      <c r="V61" s="295"/>
      <c r="W61" s="270"/>
      <c r="X61" s="270"/>
      <c r="Y61" s="270"/>
      <c r="Z61" s="270"/>
    </row>
    <row r="62" customFormat="false" ht="33" hidden="false" customHeight="true" outlineLevel="0" collapsed="false">
      <c r="A62" s="295"/>
      <c r="B62" s="295"/>
      <c r="C62" s="295"/>
      <c r="D62" s="296"/>
      <c r="E62" s="296"/>
      <c r="F62" s="295"/>
      <c r="G62" s="295"/>
      <c r="H62" s="295"/>
      <c r="I62" s="295"/>
      <c r="J62" s="295"/>
      <c r="K62" s="295"/>
      <c r="L62" s="295"/>
      <c r="M62" s="295"/>
      <c r="N62" s="295"/>
      <c r="O62" s="295"/>
      <c r="P62" s="295"/>
      <c r="Q62" s="295"/>
      <c r="R62" s="295"/>
      <c r="S62" s="295"/>
      <c r="T62" s="295"/>
      <c r="U62" s="295"/>
      <c r="V62" s="295"/>
      <c r="W62" s="270"/>
      <c r="X62" s="270"/>
      <c r="Y62" s="270"/>
      <c r="Z62" s="270"/>
    </row>
    <row r="63" customFormat="false" ht="33" hidden="false" customHeight="true" outlineLevel="0" collapsed="false">
      <c r="A63" s="295"/>
      <c r="B63" s="295"/>
      <c r="C63" s="295"/>
      <c r="D63" s="296"/>
      <c r="E63" s="296"/>
      <c r="F63" s="295"/>
      <c r="G63" s="295"/>
      <c r="H63" s="295"/>
      <c r="I63" s="295"/>
      <c r="J63" s="295"/>
      <c r="K63" s="295"/>
      <c r="L63" s="295"/>
      <c r="M63" s="295"/>
      <c r="N63" s="295"/>
      <c r="O63" s="295"/>
      <c r="P63" s="295"/>
      <c r="Q63" s="295"/>
      <c r="R63" s="295"/>
      <c r="S63" s="295"/>
      <c r="T63" s="295"/>
      <c r="U63" s="295"/>
      <c r="V63" s="295"/>
      <c r="W63" s="270"/>
      <c r="X63" s="270"/>
      <c r="Y63" s="270"/>
      <c r="Z63" s="270"/>
    </row>
    <row r="64" customFormat="false" ht="33" hidden="false" customHeight="true" outlineLevel="0" collapsed="false">
      <c r="A64" s="295"/>
      <c r="B64" s="295"/>
      <c r="C64" s="295"/>
      <c r="D64" s="296"/>
      <c r="E64" s="296"/>
      <c r="F64" s="295"/>
      <c r="G64" s="295"/>
      <c r="H64" s="295"/>
      <c r="I64" s="295"/>
      <c r="J64" s="295"/>
      <c r="K64" s="295"/>
      <c r="L64" s="295"/>
      <c r="M64" s="295"/>
      <c r="N64" s="295"/>
      <c r="O64" s="295"/>
      <c r="P64" s="295"/>
      <c r="Q64" s="295"/>
      <c r="R64" s="295"/>
      <c r="S64" s="295"/>
      <c r="T64" s="295"/>
      <c r="U64" s="295"/>
      <c r="V64" s="295"/>
      <c r="W64" s="270"/>
      <c r="X64" s="270"/>
      <c r="Y64" s="270"/>
      <c r="Z64" s="270"/>
    </row>
    <row r="65" customFormat="false" ht="33" hidden="false" customHeight="true" outlineLevel="0" collapsed="false">
      <c r="A65" s="295"/>
      <c r="B65" s="295"/>
      <c r="C65" s="295"/>
      <c r="D65" s="296"/>
      <c r="E65" s="296"/>
      <c r="F65" s="295"/>
      <c r="G65" s="295"/>
      <c r="H65" s="295"/>
      <c r="I65" s="295"/>
      <c r="J65" s="295"/>
      <c r="K65" s="295"/>
      <c r="L65" s="295"/>
      <c r="M65" s="295"/>
      <c r="N65" s="295"/>
      <c r="O65" s="295"/>
      <c r="P65" s="295"/>
      <c r="Q65" s="295"/>
      <c r="R65" s="295"/>
      <c r="S65" s="295"/>
      <c r="T65" s="295"/>
      <c r="U65" s="295"/>
      <c r="V65" s="295"/>
      <c r="W65" s="270"/>
      <c r="X65" s="270"/>
      <c r="Y65" s="270"/>
      <c r="Z65" s="270"/>
    </row>
    <row r="66" customFormat="false" ht="33" hidden="false" customHeight="true" outlineLevel="0" collapsed="false">
      <c r="A66" s="295"/>
      <c r="B66" s="295"/>
      <c r="C66" s="295"/>
      <c r="D66" s="296"/>
      <c r="E66" s="296"/>
      <c r="F66" s="295"/>
      <c r="G66" s="295"/>
      <c r="H66" s="295"/>
      <c r="I66" s="295"/>
      <c r="J66" s="295"/>
      <c r="K66" s="295"/>
      <c r="L66" s="295"/>
      <c r="M66" s="295"/>
      <c r="N66" s="295"/>
      <c r="O66" s="295"/>
      <c r="P66" s="295"/>
      <c r="Q66" s="295"/>
      <c r="R66" s="295"/>
      <c r="S66" s="295"/>
      <c r="T66" s="295"/>
      <c r="U66" s="295"/>
      <c r="V66" s="295"/>
      <c r="W66" s="270"/>
      <c r="X66" s="270"/>
      <c r="Y66" s="270"/>
      <c r="Z66" s="270"/>
    </row>
    <row r="67" customFormat="false" ht="33" hidden="false" customHeight="true" outlineLevel="0" collapsed="false">
      <c r="A67" s="295"/>
      <c r="B67" s="295"/>
      <c r="C67" s="295"/>
      <c r="D67" s="296"/>
      <c r="E67" s="296"/>
      <c r="F67" s="295"/>
      <c r="G67" s="295"/>
      <c r="H67" s="295"/>
      <c r="I67" s="295"/>
      <c r="J67" s="295"/>
      <c r="K67" s="295"/>
      <c r="L67" s="295"/>
      <c r="M67" s="295"/>
      <c r="N67" s="295"/>
      <c r="O67" s="295"/>
      <c r="P67" s="295"/>
      <c r="Q67" s="295"/>
      <c r="R67" s="295"/>
      <c r="S67" s="295"/>
      <c r="T67" s="295"/>
      <c r="U67" s="295"/>
      <c r="V67" s="295"/>
      <c r="W67" s="270"/>
      <c r="X67" s="270"/>
      <c r="Y67" s="270"/>
      <c r="Z67" s="270"/>
    </row>
    <row r="68" customFormat="false" ht="33" hidden="false" customHeight="true" outlineLevel="0" collapsed="false">
      <c r="A68" s="295"/>
      <c r="B68" s="295"/>
      <c r="C68" s="295"/>
      <c r="D68" s="296"/>
      <c r="E68" s="296"/>
      <c r="F68" s="295"/>
      <c r="G68" s="295"/>
      <c r="H68" s="295"/>
      <c r="I68" s="295"/>
      <c r="J68" s="295"/>
      <c r="K68" s="295"/>
      <c r="L68" s="295"/>
      <c r="M68" s="295"/>
      <c r="N68" s="295"/>
      <c r="O68" s="295"/>
      <c r="P68" s="295"/>
      <c r="Q68" s="295"/>
      <c r="R68" s="295"/>
      <c r="S68" s="295"/>
      <c r="T68" s="295"/>
      <c r="U68" s="295"/>
      <c r="V68" s="295"/>
      <c r="W68" s="270"/>
      <c r="X68" s="270"/>
      <c r="Y68" s="270"/>
      <c r="Z68" s="270"/>
    </row>
    <row r="69" customFormat="false" ht="33" hidden="false" customHeight="true" outlineLevel="0" collapsed="false">
      <c r="A69" s="295"/>
      <c r="B69" s="295"/>
      <c r="C69" s="295"/>
      <c r="D69" s="296"/>
      <c r="E69" s="296"/>
      <c r="F69" s="295"/>
      <c r="G69" s="295"/>
      <c r="H69" s="295"/>
      <c r="I69" s="295"/>
      <c r="J69" s="295"/>
      <c r="K69" s="295"/>
      <c r="L69" s="295"/>
      <c r="M69" s="295"/>
      <c r="N69" s="295"/>
      <c r="O69" s="295"/>
      <c r="P69" s="295"/>
      <c r="Q69" s="295"/>
      <c r="R69" s="295"/>
      <c r="S69" s="295"/>
      <c r="T69" s="295"/>
      <c r="U69" s="295"/>
      <c r="V69" s="295"/>
      <c r="W69" s="270"/>
      <c r="X69" s="270"/>
      <c r="Y69" s="270"/>
      <c r="Z69" s="270"/>
    </row>
    <row r="70" customFormat="false" ht="33" hidden="false" customHeight="true" outlineLevel="0" collapsed="false">
      <c r="A70" s="295"/>
      <c r="B70" s="295"/>
      <c r="C70" s="295"/>
      <c r="D70" s="296"/>
      <c r="E70" s="296"/>
      <c r="F70" s="295"/>
      <c r="G70" s="295"/>
      <c r="H70" s="295"/>
      <c r="I70" s="295"/>
      <c r="J70" s="295"/>
      <c r="K70" s="295"/>
      <c r="L70" s="295"/>
      <c r="M70" s="295"/>
      <c r="N70" s="295"/>
      <c r="O70" s="295"/>
      <c r="P70" s="295"/>
      <c r="Q70" s="295"/>
      <c r="R70" s="295"/>
      <c r="S70" s="295"/>
      <c r="T70" s="295"/>
      <c r="U70" s="295"/>
      <c r="V70" s="295"/>
      <c r="W70" s="270"/>
      <c r="X70" s="270"/>
      <c r="Y70" s="270"/>
      <c r="Z70" s="270"/>
    </row>
    <row r="71" customFormat="false" ht="33" hidden="false" customHeight="true" outlineLevel="0" collapsed="false">
      <c r="A71" s="295"/>
      <c r="B71" s="295"/>
      <c r="C71" s="295"/>
      <c r="D71" s="296"/>
      <c r="E71" s="296"/>
      <c r="F71" s="295"/>
      <c r="G71" s="295"/>
      <c r="H71" s="295"/>
      <c r="I71" s="295"/>
      <c r="J71" s="295"/>
      <c r="K71" s="295"/>
      <c r="L71" s="295"/>
      <c r="M71" s="295"/>
      <c r="N71" s="295"/>
      <c r="O71" s="295"/>
      <c r="P71" s="295"/>
      <c r="Q71" s="295"/>
      <c r="R71" s="295"/>
      <c r="S71" s="295"/>
      <c r="T71" s="295"/>
      <c r="U71" s="295"/>
      <c r="V71" s="295"/>
      <c r="W71" s="270"/>
      <c r="X71" s="270"/>
      <c r="Y71" s="270"/>
      <c r="Z71" s="270"/>
    </row>
    <row r="72" customFormat="false" ht="33" hidden="false" customHeight="true" outlineLevel="0" collapsed="false">
      <c r="A72" s="295"/>
      <c r="B72" s="295"/>
      <c r="C72" s="295"/>
      <c r="D72" s="296"/>
      <c r="E72" s="296"/>
      <c r="F72" s="295"/>
      <c r="G72" s="295"/>
      <c r="H72" s="295"/>
      <c r="I72" s="295"/>
      <c r="J72" s="295"/>
      <c r="K72" s="295"/>
      <c r="L72" s="295"/>
      <c r="M72" s="295"/>
      <c r="N72" s="295"/>
      <c r="O72" s="295"/>
      <c r="P72" s="295"/>
      <c r="Q72" s="295"/>
      <c r="R72" s="295"/>
      <c r="S72" s="295"/>
      <c r="T72" s="295"/>
      <c r="U72" s="295"/>
      <c r="V72" s="295"/>
      <c r="W72" s="270"/>
      <c r="X72" s="270"/>
      <c r="Y72" s="270"/>
      <c r="Z72" s="270"/>
    </row>
    <row r="73" customFormat="false" ht="33" hidden="false" customHeight="true" outlineLevel="0" collapsed="false">
      <c r="A73" s="295"/>
      <c r="B73" s="295"/>
      <c r="C73" s="295"/>
      <c r="D73" s="296"/>
      <c r="E73" s="296"/>
      <c r="F73" s="295"/>
      <c r="G73" s="295"/>
      <c r="H73" s="295"/>
      <c r="I73" s="295"/>
      <c r="J73" s="295"/>
      <c r="K73" s="295"/>
      <c r="L73" s="295"/>
      <c r="M73" s="295"/>
      <c r="N73" s="295"/>
      <c r="O73" s="295"/>
      <c r="P73" s="295"/>
      <c r="Q73" s="295"/>
      <c r="R73" s="295"/>
      <c r="S73" s="295"/>
      <c r="T73" s="295"/>
      <c r="U73" s="295"/>
      <c r="V73" s="295"/>
      <c r="W73" s="270"/>
      <c r="X73" s="270"/>
      <c r="Y73" s="270"/>
      <c r="Z73" s="270"/>
    </row>
    <row r="74" customFormat="false" ht="33" hidden="false" customHeight="true" outlineLevel="0" collapsed="false">
      <c r="A74" s="295"/>
      <c r="B74" s="295"/>
      <c r="C74" s="295"/>
      <c r="D74" s="296"/>
      <c r="E74" s="296"/>
      <c r="F74" s="295"/>
      <c r="G74" s="295"/>
      <c r="H74" s="295"/>
      <c r="I74" s="295"/>
      <c r="J74" s="295"/>
      <c r="K74" s="295"/>
      <c r="L74" s="295"/>
      <c r="M74" s="295"/>
      <c r="N74" s="295"/>
      <c r="O74" s="295"/>
      <c r="P74" s="295"/>
      <c r="Q74" s="295"/>
      <c r="R74" s="295"/>
      <c r="S74" s="295"/>
      <c r="T74" s="295"/>
      <c r="U74" s="295"/>
      <c r="V74" s="295"/>
      <c r="W74" s="270"/>
      <c r="X74" s="270"/>
      <c r="Y74" s="270"/>
      <c r="Z74" s="270"/>
    </row>
    <row r="75" customFormat="false" ht="33" hidden="false" customHeight="true" outlineLevel="0" collapsed="false">
      <c r="A75" s="295"/>
      <c r="B75" s="295"/>
      <c r="C75" s="295"/>
      <c r="D75" s="296"/>
      <c r="E75" s="296"/>
      <c r="F75" s="295"/>
      <c r="G75" s="295"/>
      <c r="H75" s="295"/>
      <c r="I75" s="295"/>
      <c r="J75" s="295"/>
      <c r="K75" s="295"/>
      <c r="L75" s="295"/>
      <c r="M75" s="295"/>
      <c r="N75" s="295"/>
      <c r="O75" s="295"/>
      <c r="P75" s="295"/>
      <c r="Q75" s="295"/>
      <c r="R75" s="295"/>
      <c r="S75" s="295"/>
      <c r="T75" s="295"/>
      <c r="U75" s="295"/>
      <c r="V75" s="295"/>
      <c r="W75" s="270"/>
      <c r="X75" s="270"/>
      <c r="Y75" s="270"/>
      <c r="Z75" s="270"/>
    </row>
    <row r="76" customFormat="false" ht="33" hidden="false" customHeight="true" outlineLevel="0" collapsed="false">
      <c r="A76" s="295"/>
      <c r="B76" s="295"/>
      <c r="C76" s="295"/>
      <c r="D76" s="296"/>
      <c r="E76" s="296"/>
      <c r="F76" s="295"/>
      <c r="G76" s="295"/>
      <c r="H76" s="295"/>
      <c r="I76" s="295"/>
      <c r="J76" s="295"/>
      <c r="K76" s="295"/>
      <c r="L76" s="295"/>
      <c r="M76" s="295"/>
      <c r="N76" s="295"/>
      <c r="O76" s="295"/>
      <c r="P76" s="295"/>
      <c r="Q76" s="295"/>
      <c r="R76" s="295"/>
      <c r="S76" s="295"/>
      <c r="T76" s="295"/>
      <c r="U76" s="295"/>
      <c r="V76" s="295"/>
      <c r="W76" s="270"/>
      <c r="X76" s="270"/>
      <c r="Y76" s="270"/>
      <c r="Z76" s="270"/>
    </row>
    <row r="77" customFormat="false" ht="33" hidden="false" customHeight="true" outlineLevel="0" collapsed="false">
      <c r="A77" s="295"/>
      <c r="B77" s="295"/>
      <c r="C77" s="295"/>
      <c r="D77" s="296"/>
      <c r="E77" s="296"/>
      <c r="F77" s="295"/>
      <c r="G77" s="295"/>
      <c r="H77" s="295"/>
      <c r="I77" s="295"/>
      <c r="J77" s="295"/>
      <c r="K77" s="295"/>
      <c r="L77" s="295"/>
      <c r="M77" s="295"/>
      <c r="N77" s="295"/>
      <c r="O77" s="295"/>
      <c r="P77" s="295"/>
      <c r="Q77" s="295"/>
      <c r="R77" s="295"/>
      <c r="S77" s="295"/>
      <c r="T77" s="295"/>
      <c r="U77" s="295"/>
      <c r="V77" s="295"/>
      <c r="W77" s="270"/>
      <c r="X77" s="270"/>
      <c r="Y77" s="270"/>
      <c r="Z77" s="270"/>
    </row>
    <row r="78" customFormat="false" ht="33" hidden="false" customHeight="true" outlineLevel="0" collapsed="false">
      <c r="A78" s="295"/>
      <c r="B78" s="295"/>
      <c r="C78" s="295"/>
      <c r="D78" s="296"/>
      <c r="E78" s="296"/>
      <c r="F78" s="295"/>
      <c r="G78" s="295"/>
      <c r="H78" s="295"/>
      <c r="I78" s="295"/>
      <c r="J78" s="295"/>
      <c r="K78" s="295"/>
      <c r="L78" s="295"/>
      <c r="M78" s="295"/>
      <c r="N78" s="295"/>
      <c r="O78" s="295"/>
      <c r="P78" s="295"/>
      <c r="Q78" s="295"/>
      <c r="R78" s="295"/>
      <c r="S78" s="295"/>
      <c r="T78" s="295"/>
      <c r="U78" s="295"/>
      <c r="V78" s="295"/>
      <c r="W78" s="270"/>
      <c r="X78" s="270"/>
      <c r="Y78" s="270"/>
      <c r="Z78" s="270"/>
    </row>
    <row r="79" customFormat="false" ht="33" hidden="false" customHeight="true" outlineLevel="0" collapsed="false">
      <c r="A79" s="295"/>
      <c r="B79" s="295"/>
      <c r="C79" s="295"/>
      <c r="D79" s="296"/>
      <c r="E79" s="296"/>
      <c r="F79" s="295"/>
      <c r="G79" s="295"/>
      <c r="H79" s="295"/>
      <c r="I79" s="295"/>
      <c r="J79" s="295"/>
      <c r="K79" s="295"/>
      <c r="L79" s="295"/>
      <c r="M79" s="295"/>
      <c r="N79" s="295"/>
      <c r="O79" s="295"/>
      <c r="P79" s="295"/>
      <c r="Q79" s="295"/>
      <c r="R79" s="295"/>
      <c r="S79" s="295"/>
      <c r="T79" s="295"/>
      <c r="U79" s="295"/>
      <c r="V79" s="295"/>
      <c r="W79" s="270"/>
      <c r="X79" s="270"/>
      <c r="Y79" s="270"/>
      <c r="Z79" s="270"/>
    </row>
    <row r="80" customFormat="false" ht="33" hidden="false" customHeight="true" outlineLevel="0" collapsed="false">
      <c r="A80" s="295"/>
      <c r="B80" s="295"/>
      <c r="C80" s="295"/>
      <c r="D80" s="296"/>
      <c r="E80" s="296"/>
      <c r="F80" s="295"/>
      <c r="G80" s="295"/>
      <c r="H80" s="295"/>
      <c r="I80" s="295"/>
      <c r="J80" s="295"/>
      <c r="K80" s="295"/>
      <c r="L80" s="295"/>
      <c r="M80" s="295"/>
      <c r="N80" s="295"/>
      <c r="O80" s="295"/>
      <c r="P80" s="295"/>
      <c r="Q80" s="295"/>
      <c r="R80" s="295"/>
      <c r="S80" s="295"/>
      <c r="T80" s="295"/>
      <c r="U80" s="295"/>
      <c r="V80" s="295"/>
      <c r="W80" s="270"/>
      <c r="X80" s="270"/>
      <c r="Y80" s="270"/>
      <c r="Z80" s="270"/>
    </row>
    <row r="81" customFormat="false" ht="33" hidden="false" customHeight="true" outlineLevel="0" collapsed="false">
      <c r="A81" s="295"/>
      <c r="B81" s="295"/>
      <c r="C81" s="295"/>
      <c r="D81" s="296"/>
      <c r="E81" s="296"/>
      <c r="F81" s="295"/>
      <c r="G81" s="295"/>
      <c r="H81" s="295"/>
      <c r="I81" s="295"/>
      <c r="J81" s="295"/>
      <c r="K81" s="295"/>
      <c r="L81" s="295"/>
      <c r="M81" s="295"/>
      <c r="N81" s="295"/>
      <c r="O81" s="295"/>
      <c r="P81" s="295"/>
      <c r="Q81" s="295"/>
      <c r="R81" s="295"/>
      <c r="S81" s="295"/>
      <c r="T81" s="295"/>
      <c r="U81" s="295"/>
      <c r="V81" s="295"/>
      <c r="W81" s="270"/>
      <c r="X81" s="270"/>
      <c r="Y81" s="270"/>
      <c r="Z81" s="270"/>
    </row>
    <row r="82" customFormat="false" ht="33" hidden="false" customHeight="true" outlineLevel="0" collapsed="false">
      <c r="A82" s="295"/>
      <c r="B82" s="295"/>
      <c r="C82" s="295"/>
      <c r="D82" s="296"/>
      <c r="E82" s="296"/>
      <c r="F82" s="295"/>
      <c r="G82" s="295"/>
      <c r="H82" s="295"/>
      <c r="I82" s="295"/>
      <c r="J82" s="295"/>
      <c r="K82" s="295"/>
      <c r="L82" s="295"/>
      <c r="M82" s="295"/>
      <c r="N82" s="295"/>
      <c r="O82" s="295"/>
      <c r="P82" s="295"/>
      <c r="Q82" s="295"/>
      <c r="R82" s="295"/>
      <c r="S82" s="295"/>
      <c r="T82" s="295"/>
      <c r="U82" s="295"/>
      <c r="V82" s="295"/>
      <c r="W82" s="270"/>
      <c r="X82" s="270"/>
      <c r="Y82" s="270"/>
      <c r="Z82" s="270"/>
    </row>
    <row r="83" customFormat="false" ht="33" hidden="false" customHeight="true" outlineLevel="0" collapsed="false">
      <c r="A83" s="295"/>
      <c r="B83" s="295"/>
      <c r="C83" s="295"/>
      <c r="D83" s="296"/>
      <c r="E83" s="296"/>
      <c r="F83" s="295"/>
      <c r="G83" s="295"/>
      <c r="H83" s="295"/>
      <c r="I83" s="295"/>
      <c r="J83" s="295"/>
      <c r="K83" s="295"/>
      <c r="L83" s="295"/>
      <c r="M83" s="295"/>
      <c r="N83" s="295"/>
      <c r="O83" s="295"/>
      <c r="P83" s="295"/>
      <c r="Q83" s="295"/>
      <c r="R83" s="295"/>
      <c r="S83" s="295"/>
      <c r="T83" s="295"/>
      <c r="U83" s="295"/>
      <c r="V83" s="295"/>
      <c r="W83" s="270"/>
      <c r="X83" s="270"/>
      <c r="Y83" s="270"/>
      <c r="Z83" s="270"/>
    </row>
    <row r="84" customFormat="false" ht="33" hidden="false" customHeight="true" outlineLevel="0" collapsed="false">
      <c r="A84" s="295"/>
      <c r="B84" s="295"/>
      <c r="C84" s="295"/>
      <c r="D84" s="296"/>
      <c r="E84" s="296"/>
      <c r="F84" s="295"/>
      <c r="G84" s="295"/>
      <c r="H84" s="295"/>
      <c r="I84" s="295"/>
      <c r="J84" s="295"/>
      <c r="K84" s="295"/>
      <c r="L84" s="295"/>
      <c r="M84" s="295"/>
      <c r="N84" s="295"/>
      <c r="O84" s="295"/>
      <c r="P84" s="295"/>
      <c r="Q84" s="295"/>
      <c r="R84" s="295"/>
      <c r="S84" s="295"/>
      <c r="T84" s="295"/>
      <c r="U84" s="295"/>
      <c r="V84" s="295"/>
      <c r="W84" s="270"/>
      <c r="X84" s="270"/>
      <c r="Y84" s="270"/>
      <c r="Z84" s="270"/>
    </row>
    <row r="85" customFormat="false" ht="33" hidden="false" customHeight="true" outlineLevel="0" collapsed="false">
      <c r="A85" s="295"/>
      <c r="B85" s="295"/>
      <c r="C85" s="295"/>
      <c r="D85" s="296"/>
      <c r="E85" s="296"/>
      <c r="F85" s="295"/>
      <c r="G85" s="295"/>
      <c r="H85" s="295"/>
      <c r="I85" s="295"/>
      <c r="J85" s="295"/>
      <c r="K85" s="295"/>
      <c r="L85" s="295"/>
      <c r="M85" s="295"/>
      <c r="N85" s="295"/>
      <c r="O85" s="295"/>
      <c r="P85" s="295"/>
      <c r="Q85" s="295"/>
      <c r="R85" s="295"/>
      <c r="S85" s="295"/>
      <c r="T85" s="295"/>
      <c r="U85" s="295"/>
      <c r="V85" s="295"/>
      <c r="W85" s="270"/>
      <c r="X85" s="270"/>
      <c r="Y85" s="270"/>
      <c r="Z85" s="270"/>
    </row>
    <row r="86" customFormat="false" ht="33" hidden="false" customHeight="true" outlineLevel="0" collapsed="false">
      <c r="A86" s="295"/>
      <c r="B86" s="295"/>
      <c r="C86" s="295"/>
      <c r="D86" s="296"/>
      <c r="E86" s="296"/>
      <c r="F86" s="295"/>
      <c r="G86" s="295"/>
      <c r="H86" s="295"/>
      <c r="I86" s="295"/>
      <c r="J86" s="295"/>
      <c r="K86" s="295"/>
      <c r="L86" s="295"/>
      <c r="M86" s="295"/>
      <c r="N86" s="295"/>
      <c r="O86" s="295"/>
      <c r="P86" s="295"/>
      <c r="Q86" s="295"/>
      <c r="R86" s="295"/>
      <c r="S86" s="295"/>
      <c r="T86" s="295"/>
      <c r="U86" s="295"/>
      <c r="V86" s="295"/>
      <c r="W86" s="270"/>
      <c r="X86" s="270"/>
      <c r="Y86" s="270"/>
      <c r="Z86" s="270"/>
    </row>
    <row r="87" customFormat="false" ht="33" hidden="false" customHeight="true" outlineLevel="0" collapsed="false">
      <c r="A87" s="295"/>
      <c r="B87" s="295"/>
      <c r="C87" s="295"/>
      <c r="D87" s="296"/>
      <c r="E87" s="296"/>
      <c r="F87" s="295"/>
      <c r="G87" s="295"/>
      <c r="H87" s="295"/>
      <c r="I87" s="295"/>
      <c r="J87" s="295"/>
      <c r="K87" s="295"/>
      <c r="L87" s="295"/>
      <c r="M87" s="295"/>
      <c r="N87" s="295"/>
      <c r="O87" s="295"/>
      <c r="P87" s="295"/>
      <c r="Q87" s="295"/>
      <c r="R87" s="295"/>
      <c r="S87" s="295"/>
      <c r="T87" s="295"/>
      <c r="U87" s="295"/>
      <c r="V87" s="295"/>
      <c r="W87" s="270"/>
      <c r="X87" s="270"/>
      <c r="Y87" s="270"/>
      <c r="Z87" s="270"/>
    </row>
    <row r="88" customFormat="false" ht="33" hidden="false" customHeight="true" outlineLevel="0" collapsed="false">
      <c r="A88" s="295"/>
      <c r="B88" s="295"/>
      <c r="C88" s="295"/>
      <c r="D88" s="296"/>
      <c r="E88" s="296"/>
      <c r="F88" s="295"/>
      <c r="G88" s="295"/>
      <c r="H88" s="295"/>
      <c r="I88" s="295"/>
      <c r="J88" s="295"/>
      <c r="K88" s="295"/>
      <c r="L88" s="295"/>
      <c r="M88" s="295"/>
      <c r="N88" s="295"/>
      <c r="O88" s="295"/>
      <c r="P88" s="295"/>
      <c r="Q88" s="295"/>
      <c r="R88" s="295"/>
      <c r="S88" s="295"/>
      <c r="T88" s="295"/>
      <c r="U88" s="295"/>
      <c r="V88" s="295"/>
      <c r="W88" s="270"/>
      <c r="X88" s="270"/>
      <c r="Y88" s="270"/>
      <c r="Z88" s="270"/>
    </row>
    <row r="89" customFormat="false" ht="33" hidden="false" customHeight="true" outlineLevel="0" collapsed="false">
      <c r="A89" s="295"/>
      <c r="B89" s="295"/>
      <c r="C89" s="295"/>
      <c r="D89" s="296"/>
      <c r="E89" s="296"/>
      <c r="F89" s="295"/>
      <c r="G89" s="295"/>
      <c r="H89" s="295"/>
      <c r="I89" s="295"/>
      <c r="J89" s="295"/>
      <c r="K89" s="295"/>
      <c r="L89" s="295"/>
      <c r="M89" s="295"/>
      <c r="N89" s="295"/>
      <c r="O89" s="295"/>
      <c r="P89" s="295"/>
      <c r="Q89" s="295"/>
      <c r="R89" s="295"/>
      <c r="S89" s="295"/>
      <c r="T89" s="295"/>
      <c r="U89" s="295"/>
      <c r="V89" s="295"/>
      <c r="W89" s="270"/>
      <c r="X89" s="270"/>
      <c r="Y89" s="270"/>
      <c r="Z89" s="270"/>
    </row>
    <row r="90" customFormat="false" ht="33" hidden="false" customHeight="true" outlineLevel="0" collapsed="false">
      <c r="A90" s="295"/>
      <c r="B90" s="295"/>
      <c r="C90" s="295"/>
      <c r="D90" s="296"/>
      <c r="E90" s="296"/>
      <c r="F90" s="295"/>
      <c r="G90" s="295"/>
      <c r="H90" s="295"/>
      <c r="I90" s="295"/>
      <c r="J90" s="295"/>
      <c r="K90" s="295"/>
      <c r="L90" s="295"/>
      <c r="M90" s="295"/>
      <c r="N90" s="295"/>
      <c r="O90" s="295"/>
      <c r="P90" s="295"/>
      <c r="Q90" s="295"/>
      <c r="R90" s="295"/>
      <c r="S90" s="295"/>
      <c r="T90" s="295"/>
      <c r="U90" s="295"/>
      <c r="V90" s="295"/>
      <c r="W90" s="270"/>
      <c r="X90" s="270"/>
      <c r="Y90" s="270"/>
      <c r="Z90" s="270"/>
    </row>
    <row r="91" customFormat="false" ht="33" hidden="false" customHeight="true" outlineLevel="0" collapsed="false">
      <c r="A91" s="295"/>
      <c r="B91" s="295"/>
      <c r="C91" s="295"/>
      <c r="D91" s="296"/>
      <c r="E91" s="296"/>
      <c r="F91" s="295"/>
      <c r="G91" s="295"/>
      <c r="H91" s="295"/>
      <c r="I91" s="295"/>
      <c r="J91" s="295"/>
      <c r="K91" s="295"/>
      <c r="L91" s="295"/>
      <c r="M91" s="295"/>
      <c r="N91" s="295"/>
      <c r="O91" s="295"/>
      <c r="P91" s="295"/>
      <c r="Q91" s="295"/>
      <c r="R91" s="295"/>
      <c r="S91" s="295"/>
      <c r="T91" s="295"/>
      <c r="U91" s="295"/>
      <c r="V91" s="295"/>
      <c r="W91" s="270"/>
      <c r="X91" s="270"/>
      <c r="Y91" s="270"/>
      <c r="Z91" s="270"/>
    </row>
    <row r="92" customFormat="false" ht="33" hidden="false" customHeight="true" outlineLevel="0" collapsed="false">
      <c r="A92" s="295"/>
      <c r="B92" s="295"/>
      <c r="C92" s="295"/>
      <c r="D92" s="296"/>
      <c r="E92" s="296"/>
      <c r="F92" s="295"/>
      <c r="G92" s="295"/>
      <c r="H92" s="295"/>
      <c r="I92" s="295"/>
      <c r="J92" s="295"/>
      <c r="K92" s="295"/>
      <c r="L92" s="295"/>
      <c r="M92" s="295"/>
      <c r="N92" s="295"/>
      <c r="O92" s="295"/>
      <c r="P92" s="295"/>
      <c r="Q92" s="295"/>
      <c r="R92" s="295"/>
      <c r="S92" s="295"/>
      <c r="T92" s="295"/>
      <c r="U92" s="295"/>
      <c r="V92" s="295"/>
      <c r="W92" s="270"/>
      <c r="X92" s="270"/>
      <c r="Y92" s="270"/>
      <c r="Z92" s="270"/>
    </row>
    <row r="93" customFormat="false" ht="33" hidden="false" customHeight="true" outlineLevel="0" collapsed="false">
      <c r="A93" s="295"/>
      <c r="B93" s="295"/>
      <c r="C93" s="295"/>
      <c r="D93" s="296"/>
      <c r="E93" s="296"/>
      <c r="F93" s="295"/>
      <c r="G93" s="295"/>
      <c r="H93" s="295"/>
      <c r="I93" s="295"/>
      <c r="J93" s="295"/>
      <c r="K93" s="295"/>
      <c r="L93" s="295"/>
      <c r="M93" s="295"/>
      <c r="N93" s="295"/>
      <c r="O93" s="295"/>
      <c r="P93" s="295"/>
      <c r="Q93" s="295"/>
      <c r="R93" s="295"/>
      <c r="S93" s="295"/>
      <c r="T93" s="295"/>
      <c r="U93" s="295"/>
      <c r="V93" s="295"/>
      <c r="W93" s="270"/>
      <c r="X93" s="270"/>
      <c r="Y93" s="270"/>
      <c r="Z93" s="270"/>
    </row>
    <row r="94" customFormat="false" ht="33" hidden="false" customHeight="true" outlineLevel="0" collapsed="false">
      <c r="A94" s="295"/>
      <c r="B94" s="295"/>
      <c r="C94" s="295"/>
      <c r="D94" s="296"/>
      <c r="E94" s="296"/>
      <c r="F94" s="295"/>
      <c r="G94" s="295"/>
      <c r="H94" s="295"/>
      <c r="I94" s="295"/>
      <c r="J94" s="295"/>
      <c r="K94" s="295"/>
      <c r="L94" s="295"/>
      <c r="M94" s="295"/>
      <c r="N94" s="295"/>
      <c r="O94" s="295"/>
      <c r="P94" s="295"/>
      <c r="Q94" s="295"/>
      <c r="R94" s="295"/>
      <c r="S94" s="295"/>
      <c r="T94" s="295"/>
      <c r="U94" s="295"/>
      <c r="V94" s="295"/>
      <c r="W94" s="270"/>
      <c r="X94" s="270"/>
      <c r="Y94" s="270"/>
      <c r="Z94" s="270"/>
    </row>
    <row r="95" customFormat="false" ht="33" hidden="false" customHeight="true" outlineLevel="0" collapsed="false">
      <c r="A95" s="295"/>
      <c r="B95" s="295"/>
      <c r="C95" s="295"/>
      <c r="D95" s="296"/>
      <c r="E95" s="296"/>
      <c r="F95" s="295"/>
      <c r="G95" s="295"/>
      <c r="H95" s="295"/>
      <c r="I95" s="295"/>
      <c r="J95" s="295"/>
      <c r="K95" s="295"/>
      <c r="L95" s="295"/>
      <c r="M95" s="295"/>
      <c r="N95" s="295"/>
      <c r="O95" s="295"/>
      <c r="P95" s="295"/>
      <c r="Q95" s="295"/>
      <c r="R95" s="295"/>
      <c r="S95" s="295"/>
      <c r="T95" s="295"/>
      <c r="U95" s="295"/>
      <c r="V95" s="295"/>
      <c r="W95" s="270"/>
      <c r="X95" s="270"/>
      <c r="Y95" s="270"/>
      <c r="Z95" s="270"/>
    </row>
    <row r="96" customFormat="false" ht="33" hidden="false" customHeight="true" outlineLevel="0" collapsed="false">
      <c r="A96" s="295"/>
      <c r="B96" s="295"/>
      <c r="C96" s="295"/>
      <c r="D96" s="296"/>
      <c r="E96" s="296"/>
      <c r="F96" s="295"/>
      <c r="G96" s="295"/>
      <c r="H96" s="295"/>
      <c r="I96" s="295"/>
      <c r="J96" s="295"/>
      <c r="K96" s="295"/>
      <c r="L96" s="295"/>
      <c r="M96" s="295"/>
      <c r="N96" s="295"/>
      <c r="O96" s="295"/>
      <c r="P96" s="295"/>
      <c r="Q96" s="295"/>
      <c r="R96" s="295"/>
      <c r="S96" s="295"/>
      <c r="T96" s="295"/>
      <c r="U96" s="295"/>
      <c r="V96" s="295"/>
      <c r="W96" s="270"/>
      <c r="X96" s="270"/>
      <c r="Y96" s="270"/>
      <c r="Z96" s="270"/>
    </row>
    <row r="97" customFormat="false" ht="33" hidden="false" customHeight="true" outlineLevel="0" collapsed="false">
      <c r="A97" s="295"/>
      <c r="B97" s="295"/>
      <c r="C97" s="295"/>
      <c r="D97" s="296"/>
      <c r="E97" s="296"/>
      <c r="F97" s="295"/>
      <c r="G97" s="295"/>
      <c r="H97" s="295"/>
      <c r="I97" s="295"/>
      <c r="J97" s="295"/>
      <c r="K97" s="295"/>
      <c r="L97" s="295"/>
      <c r="M97" s="295"/>
      <c r="N97" s="295"/>
      <c r="O97" s="295"/>
      <c r="P97" s="295"/>
      <c r="Q97" s="295"/>
      <c r="R97" s="295"/>
      <c r="S97" s="295"/>
      <c r="T97" s="295"/>
      <c r="U97" s="295"/>
      <c r="V97" s="295"/>
      <c r="W97" s="270"/>
      <c r="X97" s="270"/>
      <c r="Y97" s="270"/>
      <c r="Z97" s="270"/>
    </row>
    <row r="98" customFormat="false" ht="33" hidden="false" customHeight="true" outlineLevel="0" collapsed="false">
      <c r="A98" s="295"/>
      <c r="B98" s="295"/>
      <c r="C98" s="295"/>
      <c r="D98" s="296"/>
      <c r="E98" s="296"/>
      <c r="F98" s="295"/>
      <c r="G98" s="295"/>
      <c r="H98" s="295"/>
      <c r="I98" s="295"/>
      <c r="J98" s="295"/>
      <c r="K98" s="295"/>
      <c r="L98" s="295"/>
      <c r="M98" s="295"/>
      <c r="N98" s="295"/>
      <c r="O98" s="295"/>
      <c r="P98" s="295"/>
      <c r="Q98" s="295"/>
      <c r="R98" s="295"/>
      <c r="S98" s="295"/>
      <c r="T98" s="295"/>
      <c r="U98" s="295"/>
      <c r="V98" s="295"/>
      <c r="W98" s="270"/>
      <c r="X98" s="270"/>
      <c r="Y98" s="270"/>
      <c r="Z98" s="270"/>
    </row>
    <row r="99" customFormat="false" ht="33" hidden="false" customHeight="true" outlineLevel="0" collapsed="false">
      <c r="A99" s="295"/>
      <c r="B99" s="295"/>
      <c r="C99" s="295"/>
      <c r="D99" s="296"/>
      <c r="E99" s="296"/>
      <c r="F99" s="295"/>
      <c r="G99" s="295"/>
      <c r="H99" s="295"/>
      <c r="I99" s="295"/>
      <c r="J99" s="295"/>
      <c r="K99" s="295"/>
      <c r="L99" s="295"/>
      <c r="M99" s="295"/>
      <c r="N99" s="295"/>
      <c r="O99" s="295"/>
      <c r="P99" s="295"/>
      <c r="Q99" s="295"/>
      <c r="R99" s="295"/>
      <c r="S99" s="295"/>
      <c r="T99" s="295"/>
      <c r="U99" s="295"/>
      <c r="V99" s="295"/>
      <c r="W99" s="270"/>
      <c r="X99" s="270"/>
      <c r="Y99" s="270"/>
      <c r="Z99" s="270"/>
    </row>
    <row r="100" customFormat="false" ht="33" hidden="false" customHeight="true" outlineLevel="0" collapsed="false">
      <c r="A100" s="295"/>
      <c r="B100" s="295"/>
      <c r="C100" s="295"/>
      <c r="D100" s="296"/>
      <c r="E100" s="296"/>
      <c r="F100" s="295"/>
      <c r="G100" s="295"/>
      <c r="H100" s="295"/>
      <c r="I100" s="295"/>
      <c r="J100" s="295"/>
      <c r="K100" s="295"/>
      <c r="L100" s="295"/>
      <c r="M100" s="295"/>
      <c r="N100" s="295"/>
      <c r="O100" s="295"/>
      <c r="P100" s="295"/>
      <c r="Q100" s="295"/>
      <c r="R100" s="295"/>
      <c r="S100" s="295"/>
      <c r="T100" s="295"/>
      <c r="U100" s="295"/>
      <c r="V100" s="295"/>
      <c r="W100" s="270"/>
      <c r="X100" s="270"/>
      <c r="Y100" s="270"/>
      <c r="Z100" s="270"/>
    </row>
    <row r="101" customFormat="false" ht="33" hidden="false" customHeight="true" outlineLevel="0" collapsed="false">
      <c r="A101" s="295"/>
      <c r="B101" s="295"/>
      <c r="C101" s="295"/>
      <c r="D101" s="296"/>
      <c r="E101" s="296"/>
      <c r="F101" s="295"/>
      <c r="G101" s="295"/>
      <c r="H101" s="295"/>
      <c r="I101" s="295"/>
      <c r="J101" s="295"/>
      <c r="K101" s="295"/>
      <c r="L101" s="295"/>
      <c r="M101" s="295"/>
      <c r="N101" s="295"/>
      <c r="O101" s="295"/>
      <c r="P101" s="295"/>
      <c r="Q101" s="295"/>
      <c r="R101" s="295"/>
      <c r="S101" s="295"/>
      <c r="T101" s="295"/>
      <c r="U101" s="295"/>
      <c r="V101" s="295"/>
      <c r="W101" s="270"/>
      <c r="X101" s="270"/>
      <c r="Y101" s="270"/>
      <c r="Z101" s="270"/>
    </row>
    <row r="102" customFormat="false" ht="33" hidden="false" customHeight="true" outlineLevel="0" collapsed="false">
      <c r="A102" s="295"/>
      <c r="B102" s="295"/>
      <c r="C102" s="295"/>
      <c r="D102" s="296"/>
      <c r="E102" s="296"/>
      <c r="F102" s="295"/>
      <c r="G102" s="295"/>
      <c r="H102" s="295"/>
      <c r="I102" s="295"/>
      <c r="J102" s="295"/>
      <c r="K102" s="295"/>
      <c r="L102" s="295"/>
      <c r="M102" s="295"/>
      <c r="N102" s="295"/>
      <c r="O102" s="295"/>
      <c r="P102" s="295"/>
      <c r="Q102" s="295"/>
      <c r="R102" s="295"/>
      <c r="S102" s="295"/>
      <c r="T102" s="295"/>
      <c r="U102" s="295"/>
      <c r="V102" s="295"/>
      <c r="W102" s="270"/>
      <c r="X102" s="270"/>
      <c r="Y102" s="270"/>
      <c r="Z102" s="270"/>
    </row>
    <row r="103" customFormat="false" ht="33" hidden="false" customHeight="true" outlineLevel="0" collapsed="false">
      <c r="A103" s="295"/>
      <c r="B103" s="295"/>
      <c r="C103" s="295"/>
      <c r="D103" s="296"/>
      <c r="E103" s="296"/>
      <c r="F103" s="295"/>
      <c r="G103" s="295"/>
      <c r="H103" s="295"/>
      <c r="I103" s="295"/>
      <c r="J103" s="295"/>
      <c r="K103" s="295"/>
      <c r="L103" s="295"/>
      <c r="M103" s="295"/>
      <c r="N103" s="295"/>
      <c r="O103" s="295"/>
      <c r="P103" s="295"/>
      <c r="Q103" s="295"/>
      <c r="R103" s="295"/>
      <c r="S103" s="295"/>
      <c r="T103" s="295"/>
      <c r="U103" s="295"/>
      <c r="V103" s="295"/>
      <c r="W103" s="270"/>
      <c r="X103" s="270"/>
      <c r="Y103" s="270"/>
      <c r="Z103" s="270"/>
    </row>
    <row r="104" customFormat="false" ht="33" hidden="false" customHeight="true" outlineLevel="0" collapsed="false">
      <c r="A104" s="295"/>
      <c r="B104" s="295"/>
      <c r="C104" s="295"/>
      <c r="D104" s="296"/>
      <c r="E104" s="296"/>
      <c r="F104" s="295"/>
      <c r="G104" s="295"/>
      <c r="H104" s="295"/>
      <c r="I104" s="295"/>
      <c r="J104" s="295"/>
      <c r="K104" s="295"/>
      <c r="L104" s="295"/>
      <c r="M104" s="295"/>
      <c r="N104" s="295"/>
      <c r="O104" s="295"/>
      <c r="P104" s="295"/>
      <c r="Q104" s="295"/>
      <c r="R104" s="295"/>
      <c r="S104" s="295"/>
      <c r="T104" s="295"/>
      <c r="U104" s="295"/>
      <c r="V104" s="295"/>
      <c r="W104" s="270"/>
      <c r="X104" s="270"/>
      <c r="Y104" s="270"/>
      <c r="Z104" s="270"/>
    </row>
    <row r="105" customFormat="false" ht="33" hidden="false" customHeight="true" outlineLevel="0" collapsed="false">
      <c r="A105" s="295"/>
      <c r="B105" s="295"/>
      <c r="C105" s="295"/>
      <c r="D105" s="296"/>
      <c r="E105" s="296"/>
      <c r="F105" s="295"/>
      <c r="G105" s="295"/>
      <c r="H105" s="295"/>
      <c r="I105" s="295"/>
      <c r="J105" s="295"/>
      <c r="K105" s="295"/>
      <c r="L105" s="295"/>
      <c r="M105" s="295"/>
      <c r="N105" s="295"/>
      <c r="O105" s="295"/>
      <c r="P105" s="295"/>
      <c r="Q105" s="295"/>
      <c r="R105" s="295"/>
      <c r="S105" s="295"/>
      <c r="T105" s="295"/>
      <c r="U105" s="295"/>
      <c r="V105" s="295"/>
      <c r="W105" s="270"/>
      <c r="X105" s="270"/>
      <c r="Y105" s="270"/>
      <c r="Z105" s="270"/>
    </row>
    <row r="106" customFormat="false" ht="33" hidden="false" customHeight="true" outlineLevel="0" collapsed="false">
      <c r="A106" s="295"/>
      <c r="B106" s="295"/>
      <c r="C106" s="295"/>
      <c r="D106" s="296"/>
      <c r="E106" s="296"/>
      <c r="F106" s="295"/>
      <c r="G106" s="295"/>
      <c r="H106" s="295"/>
      <c r="I106" s="295"/>
      <c r="J106" s="295"/>
      <c r="K106" s="295"/>
      <c r="L106" s="295"/>
      <c r="M106" s="295"/>
      <c r="N106" s="295"/>
      <c r="O106" s="295"/>
      <c r="P106" s="295"/>
      <c r="Q106" s="295"/>
      <c r="R106" s="295"/>
      <c r="S106" s="295"/>
      <c r="T106" s="295"/>
      <c r="U106" s="295"/>
      <c r="V106" s="295"/>
      <c r="W106" s="270"/>
      <c r="X106" s="270"/>
      <c r="Y106" s="270"/>
      <c r="Z106" s="270"/>
    </row>
    <row r="107" customFormat="false" ht="33" hidden="false" customHeight="true" outlineLevel="0" collapsed="false">
      <c r="A107" s="295"/>
      <c r="B107" s="295"/>
      <c r="C107" s="295"/>
      <c r="D107" s="296"/>
      <c r="E107" s="296"/>
      <c r="F107" s="295"/>
      <c r="G107" s="295"/>
      <c r="H107" s="295"/>
      <c r="I107" s="295"/>
      <c r="J107" s="295"/>
      <c r="K107" s="295"/>
      <c r="L107" s="295"/>
      <c r="M107" s="295"/>
      <c r="N107" s="295"/>
      <c r="O107" s="295"/>
      <c r="P107" s="295"/>
      <c r="Q107" s="295"/>
      <c r="R107" s="295"/>
      <c r="S107" s="295"/>
      <c r="T107" s="295"/>
      <c r="U107" s="295"/>
      <c r="V107" s="295"/>
      <c r="W107" s="270"/>
      <c r="X107" s="270"/>
      <c r="Y107" s="270"/>
      <c r="Z107" s="270"/>
    </row>
    <row r="108" customFormat="false" ht="33" hidden="false" customHeight="true" outlineLevel="0" collapsed="false">
      <c r="A108" s="295"/>
      <c r="B108" s="295"/>
      <c r="C108" s="295"/>
      <c r="D108" s="296"/>
      <c r="E108" s="296"/>
      <c r="F108" s="295"/>
      <c r="G108" s="295"/>
      <c r="H108" s="295"/>
      <c r="I108" s="295"/>
      <c r="J108" s="295"/>
      <c r="K108" s="295"/>
      <c r="L108" s="295"/>
      <c r="M108" s="295"/>
      <c r="N108" s="295"/>
      <c r="O108" s="295"/>
      <c r="P108" s="295"/>
      <c r="Q108" s="295"/>
      <c r="R108" s="295"/>
      <c r="S108" s="295"/>
      <c r="T108" s="295"/>
      <c r="U108" s="295"/>
      <c r="V108" s="295"/>
      <c r="W108" s="270"/>
      <c r="X108" s="270"/>
      <c r="Y108" s="270"/>
      <c r="Z108" s="270"/>
    </row>
    <row r="109" customFormat="false" ht="33" hidden="false" customHeight="true" outlineLevel="0" collapsed="false">
      <c r="A109" s="295"/>
      <c r="B109" s="295"/>
      <c r="C109" s="295"/>
      <c r="D109" s="296"/>
      <c r="E109" s="296"/>
      <c r="F109" s="295"/>
      <c r="G109" s="295"/>
      <c r="H109" s="295"/>
      <c r="I109" s="295"/>
      <c r="J109" s="295"/>
      <c r="K109" s="295"/>
      <c r="L109" s="295"/>
      <c r="M109" s="295"/>
      <c r="N109" s="295"/>
      <c r="O109" s="295"/>
      <c r="P109" s="295"/>
      <c r="Q109" s="295"/>
      <c r="R109" s="295"/>
      <c r="S109" s="295"/>
      <c r="T109" s="295"/>
      <c r="U109" s="295"/>
      <c r="V109" s="295"/>
      <c r="W109" s="270"/>
      <c r="X109" s="270"/>
      <c r="Y109" s="270"/>
      <c r="Z109" s="270"/>
    </row>
    <row r="110" customFormat="false" ht="33" hidden="false" customHeight="true" outlineLevel="0" collapsed="false">
      <c r="A110" s="295"/>
      <c r="B110" s="295"/>
      <c r="C110" s="295"/>
      <c r="D110" s="296"/>
      <c r="E110" s="296"/>
      <c r="F110" s="295"/>
      <c r="G110" s="295"/>
      <c r="H110" s="295"/>
      <c r="I110" s="295"/>
      <c r="J110" s="295"/>
      <c r="K110" s="295"/>
      <c r="L110" s="295"/>
      <c r="M110" s="295"/>
      <c r="N110" s="295"/>
      <c r="O110" s="295"/>
      <c r="P110" s="295"/>
      <c r="Q110" s="295"/>
      <c r="R110" s="295"/>
      <c r="S110" s="295"/>
      <c r="T110" s="295"/>
      <c r="U110" s="295"/>
      <c r="V110" s="295"/>
      <c r="W110" s="270"/>
      <c r="X110" s="270"/>
      <c r="Y110" s="270"/>
      <c r="Z110" s="270"/>
    </row>
    <row r="111" customFormat="false" ht="33" hidden="false" customHeight="true" outlineLevel="0" collapsed="false">
      <c r="A111" s="295"/>
      <c r="B111" s="295"/>
      <c r="C111" s="295"/>
      <c r="D111" s="296"/>
      <c r="E111" s="296"/>
      <c r="F111" s="295"/>
      <c r="G111" s="295"/>
      <c r="H111" s="295"/>
      <c r="I111" s="295"/>
      <c r="J111" s="295"/>
      <c r="K111" s="295"/>
      <c r="L111" s="295"/>
      <c r="M111" s="295"/>
      <c r="N111" s="295"/>
      <c r="O111" s="295"/>
      <c r="P111" s="295"/>
      <c r="Q111" s="295"/>
      <c r="R111" s="295"/>
      <c r="S111" s="295"/>
      <c r="T111" s="295"/>
      <c r="U111" s="295"/>
      <c r="V111" s="295"/>
      <c r="W111" s="270"/>
      <c r="X111" s="270"/>
      <c r="Y111" s="270"/>
      <c r="Z111" s="270"/>
    </row>
    <row r="112" customFormat="false" ht="33" hidden="false" customHeight="true" outlineLevel="0" collapsed="false">
      <c r="A112" s="295"/>
      <c r="B112" s="295"/>
      <c r="C112" s="295"/>
      <c r="D112" s="296"/>
      <c r="E112" s="296"/>
      <c r="F112" s="295"/>
      <c r="G112" s="295"/>
      <c r="H112" s="295"/>
      <c r="I112" s="295"/>
      <c r="J112" s="295"/>
      <c r="K112" s="295"/>
      <c r="L112" s="295"/>
      <c r="M112" s="295"/>
      <c r="N112" s="295"/>
      <c r="O112" s="295"/>
      <c r="P112" s="295"/>
      <c r="Q112" s="295"/>
      <c r="R112" s="295"/>
      <c r="S112" s="295"/>
      <c r="T112" s="295"/>
      <c r="U112" s="295"/>
      <c r="V112" s="295"/>
      <c r="W112" s="270"/>
      <c r="X112" s="270"/>
      <c r="Y112" s="270"/>
      <c r="Z112" s="270"/>
    </row>
    <row r="113" customFormat="false" ht="33" hidden="false" customHeight="true" outlineLevel="0" collapsed="false">
      <c r="A113" s="295"/>
      <c r="B113" s="295"/>
      <c r="C113" s="295"/>
      <c r="D113" s="296"/>
      <c r="E113" s="296"/>
      <c r="F113" s="295"/>
      <c r="G113" s="295"/>
      <c r="H113" s="295"/>
      <c r="I113" s="295"/>
      <c r="J113" s="295"/>
      <c r="K113" s="295"/>
      <c r="L113" s="295"/>
      <c r="M113" s="295"/>
      <c r="N113" s="295"/>
      <c r="O113" s="295"/>
      <c r="P113" s="295"/>
      <c r="Q113" s="295"/>
      <c r="R113" s="295"/>
      <c r="S113" s="295"/>
      <c r="T113" s="295"/>
      <c r="U113" s="295"/>
      <c r="V113" s="295"/>
      <c r="W113" s="270"/>
      <c r="X113" s="270"/>
      <c r="Y113" s="270"/>
      <c r="Z113" s="270"/>
    </row>
    <row r="114" customFormat="false" ht="33" hidden="false" customHeight="true" outlineLevel="0" collapsed="false">
      <c r="A114" s="295"/>
      <c r="B114" s="295"/>
      <c r="C114" s="295"/>
      <c r="D114" s="296"/>
      <c r="E114" s="296"/>
      <c r="F114" s="295"/>
      <c r="G114" s="295"/>
      <c r="H114" s="295"/>
      <c r="I114" s="295"/>
      <c r="J114" s="295"/>
      <c r="K114" s="295"/>
      <c r="L114" s="295"/>
      <c r="M114" s="295"/>
      <c r="N114" s="295"/>
      <c r="O114" s="295"/>
      <c r="P114" s="295"/>
      <c r="Q114" s="295"/>
      <c r="R114" s="295"/>
      <c r="S114" s="295"/>
      <c r="T114" s="295"/>
      <c r="U114" s="295"/>
      <c r="V114" s="295"/>
      <c r="W114" s="270"/>
      <c r="X114" s="270"/>
      <c r="Y114" s="270"/>
      <c r="Z114" s="270"/>
    </row>
    <row r="115" customFormat="false" ht="33" hidden="false" customHeight="true" outlineLevel="0" collapsed="false">
      <c r="A115" s="295"/>
      <c r="B115" s="295"/>
      <c r="C115" s="295"/>
      <c r="D115" s="296"/>
      <c r="E115" s="296"/>
      <c r="F115" s="295"/>
      <c r="G115" s="295"/>
      <c r="H115" s="295"/>
      <c r="I115" s="295"/>
      <c r="J115" s="295"/>
      <c r="K115" s="295"/>
      <c r="L115" s="295"/>
      <c r="M115" s="295"/>
      <c r="N115" s="295"/>
      <c r="O115" s="295"/>
      <c r="P115" s="295"/>
      <c r="Q115" s="295"/>
      <c r="R115" s="295"/>
      <c r="S115" s="295"/>
      <c r="T115" s="295"/>
      <c r="U115" s="295"/>
      <c r="V115" s="295"/>
      <c r="W115" s="270"/>
      <c r="X115" s="270"/>
      <c r="Y115" s="270"/>
      <c r="Z115" s="270"/>
    </row>
    <row r="116" customFormat="false" ht="33" hidden="false" customHeight="true" outlineLevel="0" collapsed="false">
      <c r="A116" s="295"/>
      <c r="B116" s="295"/>
      <c r="C116" s="295"/>
      <c r="D116" s="296"/>
      <c r="E116" s="296"/>
      <c r="F116" s="295"/>
      <c r="G116" s="295"/>
      <c r="H116" s="295"/>
      <c r="I116" s="295"/>
      <c r="J116" s="295"/>
      <c r="K116" s="295"/>
      <c r="L116" s="295"/>
      <c r="M116" s="295"/>
      <c r="N116" s="295"/>
      <c r="O116" s="295"/>
      <c r="P116" s="295"/>
      <c r="Q116" s="295"/>
      <c r="R116" s="295"/>
      <c r="S116" s="295"/>
      <c r="T116" s="295"/>
      <c r="U116" s="295"/>
      <c r="V116" s="295"/>
      <c r="W116" s="270"/>
      <c r="X116" s="270"/>
      <c r="Y116" s="270"/>
      <c r="Z116" s="270"/>
    </row>
    <row r="117" customFormat="false" ht="33" hidden="false" customHeight="true" outlineLevel="0" collapsed="false">
      <c r="A117" s="295"/>
      <c r="B117" s="295"/>
      <c r="C117" s="295"/>
      <c r="D117" s="296"/>
      <c r="E117" s="296"/>
      <c r="F117" s="295"/>
      <c r="G117" s="295"/>
      <c r="H117" s="295"/>
      <c r="I117" s="295"/>
      <c r="J117" s="295"/>
      <c r="K117" s="295"/>
      <c r="L117" s="295"/>
      <c r="M117" s="295"/>
      <c r="N117" s="295"/>
      <c r="O117" s="295"/>
      <c r="P117" s="295"/>
      <c r="Q117" s="295"/>
      <c r="R117" s="295"/>
      <c r="S117" s="295"/>
      <c r="T117" s="295"/>
      <c r="U117" s="295"/>
      <c r="V117" s="295"/>
      <c r="W117" s="270"/>
      <c r="X117" s="270"/>
      <c r="Y117" s="270"/>
      <c r="Z117" s="270"/>
    </row>
    <row r="118" customFormat="false" ht="33" hidden="false" customHeight="true" outlineLevel="0" collapsed="false">
      <c r="A118" s="295"/>
      <c r="B118" s="295"/>
      <c r="C118" s="295"/>
      <c r="D118" s="296"/>
      <c r="E118" s="296"/>
      <c r="F118" s="295"/>
      <c r="G118" s="295"/>
      <c r="H118" s="295"/>
      <c r="I118" s="295"/>
      <c r="J118" s="295"/>
      <c r="K118" s="295"/>
      <c r="L118" s="295"/>
      <c r="M118" s="295"/>
      <c r="N118" s="295"/>
      <c r="O118" s="295"/>
      <c r="P118" s="295"/>
      <c r="Q118" s="295"/>
      <c r="R118" s="295"/>
      <c r="S118" s="295"/>
      <c r="T118" s="295"/>
      <c r="U118" s="295"/>
      <c r="V118" s="295"/>
      <c r="W118" s="270"/>
      <c r="X118" s="270"/>
      <c r="Y118" s="270"/>
      <c r="Z118" s="270"/>
    </row>
    <row r="119" customFormat="false" ht="33" hidden="false" customHeight="true" outlineLevel="0" collapsed="false">
      <c r="A119" s="295"/>
      <c r="B119" s="295"/>
      <c r="C119" s="295"/>
      <c r="D119" s="296"/>
      <c r="E119" s="296"/>
      <c r="F119" s="295"/>
      <c r="G119" s="295"/>
      <c r="H119" s="295"/>
      <c r="I119" s="295"/>
      <c r="J119" s="295"/>
      <c r="K119" s="295"/>
      <c r="L119" s="295"/>
      <c r="M119" s="295"/>
      <c r="N119" s="295"/>
      <c r="O119" s="295"/>
      <c r="P119" s="295"/>
      <c r="Q119" s="295"/>
      <c r="R119" s="295"/>
      <c r="S119" s="295"/>
      <c r="T119" s="295"/>
      <c r="U119" s="295"/>
      <c r="V119" s="295"/>
      <c r="W119" s="270"/>
      <c r="X119" s="270"/>
      <c r="Y119" s="270"/>
      <c r="Z119" s="270"/>
    </row>
    <row r="120" customFormat="false" ht="33" hidden="false" customHeight="true" outlineLevel="0" collapsed="false">
      <c r="A120" s="295"/>
      <c r="B120" s="295"/>
      <c r="C120" s="295"/>
      <c r="D120" s="296"/>
      <c r="E120" s="296"/>
      <c r="F120" s="295"/>
      <c r="G120" s="295"/>
      <c r="H120" s="295"/>
      <c r="I120" s="295"/>
      <c r="J120" s="295"/>
      <c r="K120" s="295"/>
      <c r="L120" s="295"/>
      <c r="M120" s="295"/>
      <c r="N120" s="295"/>
      <c r="O120" s="295"/>
      <c r="P120" s="295"/>
      <c r="Q120" s="295"/>
      <c r="R120" s="295"/>
      <c r="S120" s="295"/>
      <c r="T120" s="295"/>
      <c r="U120" s="295"/>
      <c r="V120" s="295"/>
      <c r="W120" s="270"/>
      <c r="X120" s="270"/>
      <c r="Y120" s="270"/>
      <c r="Z120" s="270"/>
    </row>
    <row r="121" customFormat="false" ht="33" hidden="false" customHeight="true" outlineLevel="0" collapsed="false">
      <c r="A121" s="295"/>
      <c r="B121" s="295"/>
      <c r="C121" s="295"/>
      <c r="D121" s="296"/>
      <c r="E121" s="296"/>
      <c r="F121" s="295"/>
      <c r="G121" s="295"/>
      <c r="H121" s="295"/>
      <c r="I121" s="295"/>
      <c r="J121" s="295"/>
      <c r="K121" s="295"/>
      <c r="L121" s="295"/>
      <c r="M121" s="295"/>
      <c r="N121" s="295"/>
      <c r="O121" s="295"/>
      <c r="P121" s="295"/>
      <c r="Q121" s="295"/>
      <c r="R121" s="295"/>
      <c r="S121" s="295"/>
      <c r="T121" s="295"/>
      <c r="U121" s="295"/>
      <c r="V121" s="295"/>
      <c r="W121" s="270"/>
      <c r="X121" s="270"/>
      <c r="Y121" s="270"/>
      <c r="Z121" s="270"/>
    </row>
    <row r="122" customFormat="false" ht="33" hidden="false" customHeight="true" outlineLevel="0" collapsed="false">
      <c r="A122" s="295"/>
      <c r="B122" s="295"/>
      <c r="C122" s="295"/>
      <c r="D122" s="296"/>
      <c r="E122" s="296"/>
      <c r="F122" s="295"/>
      <c r="G122" s="295"/>
      <c r="H122" s="295"/>
      <c r="I122" s="295"/>
      <c r="J122" s="295"/>
      <c r="K122" s="295"/>
      <c r="L122" s="295"/>
      <c r="M122" s="295"/>
      <c r="N122" s="295"/>
      <c r="O122" s="295"/>
      <c r="P122" s="295"/>
      <c r="Q122" s="295"/>
      <c r="R122" s="295"/>
      <c r="S122" s="295"/>
      <c r="T122" s="295"/>
      <c r="U122" s="295"/>
      <c r="V122" s="295"/>
      <c r="W122" s="270"/>
      <c r="X122" s="270"/>
      <c r="Y122" s="270"/>
      <c r="Z122" s="270"/>
    </row>
    <row r="123" customFormat="false" ht="33" hidden="false" customHeight="true" outlineLevel="0" collapsed="false">
      <c r="A123" s="295"/>
      <c r="B123" s="295"/>
      <c r="C123" s="295"/>
      <c r="D123" s="296"/>
      <c r="E123" s="296"/>
      <c r="F123" s="295"/>
      <c r="G123" s="295"/>
      <c r="H123" s="295"/>
      <c r="I123" s="295"/>
      <c r="J123" s="295"/>
      <c r="K123" s="295"/>
      <c r="L123" s="295"/>
      <c r="M123" s="295"/>
      <c r="N123" s="295"/>
      <c r="O123" s="295"/>
      <c r="P123" s="295"/>
      <c r="Q123" s="295"/>
      <c r="R123" s="295"/>
      <c r="S123" s="295"/>
      <c r="T123" s="295"/>
      <c r="U123" s="295"/>
      <c r="V123" s="295"/>
      <c r="W123" s="270"/>
      <c r="X123" s="270"/>
      <c r="Y123" s="270"/>
      <c r="Z123" s="270"/>
    </row>
    <row r="124" customFormat="false" ht="33" hidden="false" customHeight="true" outlineLevel="0" collapsed="false">
      <c r="A124" s="295"/>
      <c r="B124" s="295"/>
      <c r="C124" s="295"/>
      <c r="D124" s="296"/>
      <c r="E124" s="296"/>
      <c r="F124" s="295"/>
      <c r="G124" s="295"/>
      <c r="H124" s="295"/>
      <c r="I124" s="295"/>
      <c r="J124" s="295"/>
      <c r="K124" s="295"/>
      <c r="L124" s="295"/>
      <c r="M124" s="295"/>
      <c r="N124" s="295"/>
      <c r="O124" s="295"/>
      <c r="P124" s="295"/>
      <c r="Q124" s="295"/>
      <c r="R124" s="295"/>
      <c r="S124" s="295"/>
      <c r="T124" s="295"/>
      <c r="U124" s="295"/>
      <c r="V124" s="295"/>
      <c r="W124" s="270"/>
      <c r="X124" s="270"/>
      <c r="Y124" s="270"/>
      <c r="Z124" s="270"/>
    </row>
    <row r="125" customFormat="false" ht="33" hidden="false" customHeight="true" outlineLevel="0" collapsed="false">
      <c r="A125" s="295"/>
      <c r="B125" s="295"/>
      <c r="C125" s="295"/>
      <c r="D125" s="296"/>
      <c r="E125" s="296"/>
      <c r="F125" s="295"/>
      <c r="G125" s="295"/>
      <c r="H125" s="295"/>
      <c r="I125" s="295"/>
      <c r="J125" s="295"/>
      <c r="K125" s="295"/>
      <c r="L125" s="295"/>
      <c r="M125" s="295"/>
      <c r="N125" s="295"/>
      <c r="O125" s="295"/>
      <c r="P125" s="295"/>
      <c r="Q125" s="295"/>
      <c r="R125" s="295"/>
      <c r="S125" s="295"/>
      <c r="T125" s="295"/>
      <c r="U125" s="295"/>
      <c r="V125" s="295"/>
      <c r="W125" s="270"/>
      <c r="X125" s="270"/>
      <c r="Y125" s="270"/>
      <c r="Z125" s="270"/>
    </row>
    <row r="126" customFormat="false" ht="33" hidden="false" customHeight="true" outlineLevel="0" collapsed="false">
      <c r="A126" s="295"/>
      <c r="B126" s="295"/>
      <c r="C126" s="295"/>
      <c r="D126" s="296"/>
      <c r="E126" s="296"/>
      <c r="F126" s="295"/>
      <c r="G126" s="295"/>
      <c r="H126" s="295"/>
      <c r="I126" s="295"/>
      <c r="J126" s="295"/>
      <c r="K126" s="295"/>
      <c r="L126" s="295"/>
      <c r="M126" s="295"/>
      <c r="N126" s="295"/>
      <c r="O126" s="295"/>
      <c r="P126" s="295"/>
      <c r="Q126" s="295"/>
      <c r="R126" s="295"/>
      <c r="S126" s="295"/>
      <c r="T126" s="295"/>
      <c r="U126" s="295"/>
      <c r="V126" s="295"/>
      <c r="W126" s="270"/>
      <c r="X126" s="270"/>
      <c r="Y126" s="270"/>
      <c r="Z126" s="270"/>
    </row>
    <row r="127" customFormat="false" ht="33" hidden="false" customHeight="true" outlineLevel="0" collapsed="false">
      <c r="A127" s="295"/>
      <c r="B127" s="295"/>
      <c r="C127" s="295"/>
      <c r="D127" s="296"/>
      <c r="E127" s="296"/>
      <c r="F127" s="295"/>
      <c r="G127" s="295"/>
      <c r="H127" s="295"/>
      <c r="I127" s="295"/>
      <c r="J127" s="295"/>
      <c r="K127" s="295"/>
      <c r="L127" s="295"/>
      <c r="M127" s="295"/>
      <c r="N127" s="295"/>
      <c r="O127" s="295"/>
      <c r="P127" s="295"/>
      <c r="Q127" s="295"/>
      <c r="R127" s="295"/>
      <c r="S127" s="295"/>
      <c r="T127" s="295"/>
      <c r="U127" s="295"/>
      <c r="V127" s="295"/>
      <c r="W127" s="270"/>
      <c r="X127" s="270"/>
      <c r="Y127" s="270"/>
      <c r="Z127" s="270"/>
    </row>
    <row r="128" customFormat="false" ht="33" hidden="false" customHeight="true" outlineLevel="0" collapsed="false">
      <c r="A128" s="295"/>
      <c r="B128" s="295"/>
      <c r="C128" s="295"/>
      <c r="D128" s="296"/>
      <c r="E128" s="296"/>
      <c r="F128" s="295"/>
      <c r="G128" s="295"/>
      <c r="H128" s="295"/>
      <c r="I128" s="295"/>
      <c r="J128" s="295"/>
      <c r="K128" s="295"/>
      <c r="L128" s="295"/>
      <c r="M128" s="295"/>
      <c r="N128" s="295"/>
      <c r="O128" s="295"/>
      <c r="P128" s="295"/>
      <c r="Q128" s="295"/>
      <c r="R128" s="295"/>
      <c r="S128" s="295"/>
      <c r="T128" s="295"/>
      <c r="U128" s="295"/>
      <c r="V128" s="295"/>
      <c r="W128" s="270"/>
      <c r="X128" s="270"/>
      <c r="Y128" s="270"/>
      <c r="Z128" s="270"/>
    </row>
    <row r="129" customFormat="false" ht="33" hidden="false" customHeight="true" outlineLevel="0" collapsed="false">
      <c r="A129" s="295"/>
      <c r="B129" s="295"/>
      <c r="C129" s="295"/>
      <c r="D129" s="296"/>
      <c r="E129" s="296"/>
      <c r="F129" s="295"/>
      <c r="G129" s="295"/>
      <c r="H129" s="295"/>
      <c r="I129" s="295"/>
      <c r="J129" s="295"/>
      <c r="K129" s="295"/>
      <c r="L129" s="295"/>
      <c r="M129" s="295"/>
      <c r="N129" s="295"/>
      <c r="O129" s="295"/>
      <c r="P129" s="295"/>
      <c r="Q129" s="295"/>
      <c r="R129" s="295"/>
      <c r="S129" s="295"/>
      <c r="T129" s="295"/>
      <c r="U129" s="295"/>
      <c r="V129" s="295"/>
      <c r="W129" s="270"/>
      <c r="X129" s="270"/>
      <c r="Y129" s="270"/>
      <c r="Z129" s="270"/>
    </row>
    <row r="130" customFormat="false" ht="33" hidden="false" customHeight="true" outlineLevel="0" collapsed="false">
      <c r="A130" s="295"/>
      <c r="B130" s="295"/>
      <c r="C130" s="295"/>
      <c r="D130" s="296"/>
      <c r="E130" s="296"/>
      <c r="F130" s="295"/>
      <c r="G130" s="295"/>
      <c r="H130" s="295"/>
      <c r="I130" s="295"/>
      <c r="J130" s="295"/>
      <c r="K130" s="295"/>
      <c r="L130" s="295"/>
      <c r="M130" s="295"/>
      <c r="N130" s="295"/>
      <c r="O130" s="295"/>
      <c r="P130" s="295"/>
      <c r="Q130" s="295"/>
      <c r="R130" s="295"/>
      <c r="S130" s="295"/>
      <c r="T130" s="295"/>
      <c r="U130" s="295"/>
      <c r="V130" s="295"/>
      <c r="W130" s="270"/>
      <c r="X130" s="270"/>
      <c r="Y130" s="270"/>
      <c r="Z130" s="270"/>
    </row>
    <row r="131" customFormat="false" ht="33" hidden="false" customHeight="true" outlineLevel="0" collapsed="false">
      <c r="A131" s="295"/>
      <c r="B131" s="295"/>
      <c r="C131" s="295"/>
      <c r="D131" s="296"/>
      <c r="E131" s="296"/>
      <c r="F131" s="295"/>
      <c r="G131" s="295"/>
      <c r="H131" s="295"/>
      <c r="I131" s="295"/>
      <c r="J131" s="295"/>
      <c r="K131" s="295"/>
      <c r="L131" s="295"/>
      <c r="M131" s="295"/>
      <c r="N131" s="295"/>
      <c r="O131" s="295"/>
      <c r="P131" s="295"/>
      <c r="Q131" s="295"/>
      <c r="R131" s="295"/>
      <c r="S131" s="295"/>
      <c r="T131" s="295"/>
      <c r="U131" s="295"/>
      <c r="V131" s="295"/>
      <c r="W131" s="270"/>
      <c r="X131" s="270"/>
      <c r="Y131" s="270"/>
      <c r="Z131" s="270"/>
    </row>
    <row r="132" customFormat="false" ht="33" hidden="false" customHeight="true" outlineLevel="0" collapsed="false">
      <c r="A132" s="295"/>
      <c r="B132" s="295"/>
      <c r="C132" s="295"/>
      <c r="D132" s="296"/>
      <c r="E132" s="296"/>
      <c r="F132" s="295"/>
      <c r="G132" s="295"/>
      <c r="H132" s="295"/>
      <c r="I132" s="295"/>
      <c r="J132" s="295"/>
      <c r="K132" s="295"/>
      <c r="L132" s="295"/>
      <c r="M132" s="295"/>
      <c r="N132" s="295"/>
      <c r="O132" s="295"/>
      <c r="P132" s="295"/>
      <c r="Q132" s="295"/>
      <c r="R132" s="295"/>
      <c r="S132" s="295"/>
      <c r="T132" s="295"/>
      <c r="U132" s="295"/>
      <c r="V132" s="295"/>
      <c r="W132" s="270"/>
      <c r="X132" s="270"/>
      <c r="Y132" s="270"/>
      <c r="Z132" s="270"/>
    </row>
    <row r="133" customFormat="false" ht="33" hidden="false" customHeight="true" outlineLevel="0" collapsed="false">
      <c r="A133" s="295"/>
      <c r="B133" s="295"/>
      <c r="C133" s="295"/>
      <c r="D133" s="296"/>
      <c r="E133" s="296"/>
      <c r="F133" s="295"/>
      <c r="G133" s="295"/>
      <c r="H133" s="295"/>
      <c r="I133" s="295"/>
      <c r="J133" s="295"/>
      <c r="K133" s="295"/>
      <c r="L133" s="295"/>
      <c r="M133" s="295"/>
      <c r="N133" s="295"/>
      <c r="O133" s="295"/>
      <c r="P133" s="295"/>
      <c r="Q133" s="295"/>
      <c r="R133" s="295"/>
      <c r="S133" s="295"/>
      <c r="T133" s="295"/>
      <c r="U133" s="295"/>
      <c r="V133" s="295"/>
      <c r="W133" s="270"/>
      <c r="X133" s="270"/>
      <c r="Y133" s="270"/>
      <c r="Z133" s="270"/>
    </row>
    <row r="134" customFormat="false" ht="33" hidden="false" customHeight="true" outlineLevel="0" collapsed="false">
      <c r="A134" s="295"/>
      <c r="B134" s="295"/>
      <c r="C134" s="295"/>
      <c r="D134" s="296"/>
      <c r="E134" s="296"/>
      <c r="F134" s="295"/>
      <c r="G134" s="295"/>
      <c r="H134" s="295"/>
      <c r="I134" s="295"/>
      <c r="J134" s="295"/>
      <c r="K134" s="295"/>
      <c r="L134" s="295"/>
      <c r="M134" s="295"/>
      <c r="N134" s="295"/>
      <c r="O134" s="295"/>
      <c r="P134" s="295"/>
      <c r="Q134" s="295"/>
      <c r="R134" s="295"/>
      <c r="S134" s="295"/>
      <c r="T134" s="295"/>
      <c r="U134" s="295"/>
      <c r="V134" s="295"/>
      <c r="W134" s="270"/>
      <c r="X134" s="270"/>
      <c r="Y134" s="270"/>
      <c r="Z134" s="270"/>
    </row>
    <row r="135" customFormat="false" ht="33" hidden="false" customHeight="true" outlineLevel="0" collapsed="false">
      <c r="A135" s="295"/>
      <c r="B135" s="295"/>
      <c r="C135" s="295"/>
      <c r="D135" s="296"/>
      <c r="E135" s="296"/>
      <c r="F135" s="295"/>
      <c r="G135" s="295"/>
      <c r="H135" s="295"/>
      <c r="I135" s="295"/>
      <c r="J135" s="295"/>
      <c r="K135" s="295"/>
      <c r="L135" s="295"/>
      <c r="M135" s="295"/>
      <c r="N135" s="295"/>
      <c r="O135" s="295"/>
      <c r="P135" s="295"/>
      <c r="Q135" s="295"/>
      <c r="R135" s="295"/>
      <c r="S135" s="295"/>
      <c r="T135" s="295"/>
      <c r="U135" s="295"/>
      <c r="V135" s="295"/>
      <c r="W135" s="270"/>
      <c r="X135" s="270"/>
      <c r="Y135" s="270"/>
      <c r="Z135" s="270"/>
    </row>
    <row r="136" customFormat="false" ht="33" hidden="false" customHeight="true" outlineLevel="0" collapsed="false">
      <c r="A136" s="295"/>
      <c r="B136" s="295"/>
      <c r="C136" s="295"/>
      <c r="D136" s="296"/>
      <c r="E136" s="296"/>
      <c r="F136" s="295"/>
      <c r="G136" s="295"/>
      <c r="H136" s="295"/>
      <c r="I136" s="295"/>
      <c r="J136" s="295"/>
      <c r="K136" s="295"/>
      <c r="L136" s="295"/>
      <c r="M136" s="295"/>
      <c r="N136" s="295"/>
      <c r="O136" s="295"/>
      <c r="P136" s="295"/>
      <c r="Q136" s="295"/>
      <c r="R136" s="295"/>
      <c r="S136" s="295"/>
      <c r="T136" s="295"/>
      <c r="U136" s="295"/>
      <c r="V136" s="295"/>
      <c r="W136" s="270"/>
      <c r="X136" s="270"/>
      <c r="Y136" s="270"/>
      <c r="Z136" s="270"/>
    </row>
    <row r="137" customFormat="false" ht="33" hidden="false" customHeight="true" outlineLevel="0" collapsed="false">
      <c r="A137" s="295"/>
      <c r="B137" s="295"/>
      <c r="C137" s="295"/>
      <c r="D137" s="296"/>
      <c r="E137" s="296"/>
      <c r="F137" s="295"/>
      <c r="G137" s="295"/>
      <c r="H137" s="295"/>
      <c r="I137" s="295"/>
      <c r="J137" s="295"/>
      <c r="K137" s="295"/>
      <c r="L137" s="295"/>
      <c r="M137" s="295"/>
      <c r="N137" s="295"/>
      <c r="O137" s="295"/>
      <c r="P137" s="295"/>
      <c r="Q137" s="295"/>
      <c r="R137" s="295"/>
      <c r="S137" s="295"/>
      <c r="T137" s="295"/>
      <c r="U137" s="295"/>
      <c r="V137" s="295"/>
      <c r="W137" s="270"/>
      <c r="X137" s="270"/>
      <c r="Y137" s="270"/>
      <c r="Z137" s="270"/>
    </row>
    <row r="138" customFormat="false" ht="33" hidden="false" customHeight="true" outlineLevel="0" collapsed="false">
      <c r="A138" s="295"/>
      <c r="B138" s="295"/>
      <c r="C138" s="295"/>
      <c r="D138" s="296"/>
      <c r="E138" s="296"/>
      <c r="F138" s="295"/>
      <c r="G138" s="295"/>
      <c r="H138" s="295"/>
      <c r="I138" s="295"/>
      <c r="J138" s="295"/>
      <c r="K138" s="295"/>
      <c r="L138" s="295"/>
      <c r="M138" s="295"/>
      <c r="N138" s="295"/>
      <c r="O138" s="295"/>
      <c r="P138" s="295"/>
      <c r="Q138" s="295"/>
      <c r="R138" s="295"/>
      <c r="S138" s="295"/>
      <c r="T138" s="295"/>
      <c r="U138" s="295"/>
      <c r="V138" s="295"/>
      <c r="W138" s="270"/>
      <c r="X138" s="270"/>
      <c r="Y138" s="270"/>
      <c r="Z138" s="270"/>
    </row>
    <row r="139" customFormat="false" ht="33" hidden="false" customHeight="true" outlineLevel="0" collapsed="false">
      <c r="A139" s="295"/>
      <c r="B139" s="295"/>
      <c r="C139" s="295"/>
      <c r="D139" s="296"/>
      <c r="E139" s="296"/>
      <c r="F139" s="295"/>
      <c r="G139" s="295"/>
      <c r="H139" s="295"/>
      <c r="I139" s="295"/>
      <c r="J139" s="295"/>
      <c r="K139" s="295"/>
      <c r="L139" s="295"/>
      <c r="M139" s="295"/>
      <c r="N139" s="295"/>
      <c r="O139" s="295"/>
      <c r="P139" s="295"/>
      <c r="Q139" s="295"/>
      <c r="R139" s="295"/>
      <c r="S139" s="295"/>
      <c r="T139" s="295"/>
      <c r="U139" s="295"/>
      <c r="V139" s="295"/>
      <c r="W139" s="270"/>
      <c r="X139" s="270"/>
      <c r="Y139" s="270"/>
      <c r="Z139" s="270"/>
    </row>
    <row r="140" customFormat="false" ht="33" hidden="false" customHeight="true" outlineLevel="0" collapsed="false">
      <c r="A140" s="295"/>
      <c r="B140" s="295"/>
      <c r="C140" s="295"/>
      <c r="D140" s="296"/>
      <c r="E140" s="296"/>
      <c r="F140" s="295"/>
      <c r="G140" s="295"/>
      <c r="H140" s="295"/>
      <c r="I140" s="295"/>
      <c r="J140" s="295"/>
      <c r="K140" s="295"/>
      <c r="L140" s="295"/>
      <c r="M140" s="295"/>
      <c r="N140" s="295"/>
      <c r="O140" s="295"/>
      <c r="P140" s="295"/>
      <c r="Q140" s="295"/>
      <c r="R140" s="295"/>
      <c r="S140" s="295"/>
      <c r="T140" s="295"/>
      <c r="U140" s="295"/>
      <c r="V140" s="295"/>
      <c r="W140" s="270"/>
      <c r="X140" s="270"/>
      <c r="Y140" s="270"/>
      <c r="Z140" s="270"/>
    </row>
    <row r="141" customFormat="false" ht="33" hidden="false" customHeight="true" outlineLevel="0" collapsed="false">
      <c r="A141" s="295"/>
      <c r="B141" s="295"/>
      <c r="C141" s="295"/>
      <c r="D141" s="296"/>
      <c r="E141" s="296"/>
      <c r="F141" s="295"/>
      <c r="G141" s="295"/>
      <c r="H141" s="295"/>
      <c r="I141" s="295"/>
      <c r="J141" s="295"/>
      <c r="K141" s="295"/>
      <c r="L141" s="295"/>
      <c r="M141" s="295"/>
      <c r="N141" s="295"/>
      <c r="O141" s="295"/>
      <c r="P141" s="295"/>
      <c r="Q141" s="295"/>
      <c r="R141" s="295"/>
      <c r="S141" s="295"/>
      <c r="T141" s="295"/>
      <c r="U141" s="295"/>
      <c r="V141" s="295"/>
      <c r="W141" s="270"/>
      <c r="X141" s="270"/>
      <c r="Y141" s="270"/>
      <c r="Z141" s="270"/>
    </row>
    <row r="142" customFormat="false" ht="33" hidden="false" customHeight="true" outlineLevel="0" collapsed="false">
      <c r="A142" s="295"/>
      <c r="B142" s="295"/>
      <c r="C142" s="295"/>
      <c r="D142" s="296"/>
      <c r="E142" s="296"/>
      <c r="F142" s="295"/>
      <c r="G142" s="295"/>
      <c r="H142" s="295"/>
      <c r="I142" s="295"/>
      <c r="J142" s="295"/>
      <c r="K142" s="295"/>
      <c r="L142" s="295"/>
      <c r="M142" s="295"/>
      <c r="N142" s="295"/>
      <c r="O142" s="295"/>
      <c r="P142" s="295"/>
      <c r="Q142" s="295"/>
      <c r="R142" s="295"/>
      <c r="S142" s="295"/>
      <c r="T142" s="295"/>
      <c r="U142" s="295"/>
      <c r="V142" s="295"/>
      <c r="W142" s="270"/>
      <c r="X142" s="270"/>
      <c r="Y142" s="270"/>
      <c r="Z142" s="270"/>
    </row>
    <row r="143" customFormat="false" ht="33" hidden="false" customHeight="true" outlineLevel="0" collapsed="false">
      <c r="A143" s="295"/>
      <c r="B143" s="295"/>
      <c r="C143" s="295"/>
      <c r="D143" s="296"/>
      <c r="E143" s="296"/>
      <c r="F143" s="295"/>
      <c r="G143" s="295"/>
      <c r="H143" s="295"/>
      <c r="I143" s="295"/>
      <c r="J143" s="295"/>
      <c r="K143" s="295"/>
      <c r="L143" s="295"/>
      <c r="M143" s="295"/>
      <c r="N143" s="295"/>
      <c r="O143" s="295"/>
      <c r="P143" s="295"/>
      <c r="Q143" s="295"/>
      <c r="R143" s="295"/>
      <c r="S143" s="295"/>
      <c r="T143" s="295"/>
      <c r="U143" s="295"/>
      <c r="V143" s="295"/>
      <c r="W143" s="270"/>
      <c r="X143" s="270"/>
      <c r="Y143" s="270"/>
      <c r="Z143" s="270"/>
    </row>
    <row r="144" customFormat="false" ht="33" hidden="false" customHeight="true" outlineLevel="0" collapsed="false">
      <c r="A144" s="295"/>
      <c r="B144" s="295"/>
      <c r="C144" s="295"/>
      <c r="D144" s="296"/>
      <c r="E144" s="296"/>
      <c r="F144" s="295"/>
      <c r="G144" s="295"/>
      <c r="H144" s="295"/>
      <c r="I144" s="295"/>
      <c r="J144" s="295"/>
      <c r="K144" s="295"/>
      <c r="L144" s="295"/>
      <c r="M144" s="295"/>
      <c r="N144" s="295"/>
      <c r="O144" s="295"/>
      <c r="P144" s="295"/>
      <c r="Q144" s="295"/>
      <c r="R144" s="295"/>
      <c r="S144" s="295"/>
      <c r="T144" s="295"/>
      <c r="U144" s="295"/>
      <c r="V144" s="295"/>
      <c r="W144" s="270"/>
      <c r="X144" s="270"/>
      <c r="Y144" s="270"/>
      <c r="Z144" s="270"/>
    </row>
    <row r="145" customFormat="false" ht="33" hidden="false" customHeight="true" outlineLevel="0" collapsed="false">
      <c r="A145" s="295"/>
      <c r="B145" s="295"/>
      <c r="C145" s="295"/>
      <c r="D145" s="296"/>
      <c r="E145" s="296"/>
      <c r="F145" s="295"/>
      <c r="G145" s="295"/>
      <c r="H145" s="295"/>
      <c r="I145" s="295"/>
      <c r="J145" s="295"/>
      <c r="K145" s="295"/>
      <c r="L145" s="295"/>
      <c r="M145" s="295"/>
      <c r="N145" s="295"/>
      <c r="O145" s="295"/>
      <c r="P145" s="295"/>
      <c r="Q145" s="295"/>
      <c r="R145" s="295"/>
      <c r="S145" s="295"/>
      <c r="T145" s="295"/>
      <c r="U145" s="295"/>
      <c r="V145" s="295"/>
      <c r="W145" s="270"/>
      <c r="X145" s="270"/>
      <c r="Y145" s="270"/>
      <c r="Z145" s="270"/>
    </row>
    <row r="146" customFormat="false" ht="33" hidden="false" customHeight="true" outlineLevel="0" collapsed="false">
      <c r="A146" s="295"/>
      <c r="B146" s="295"/>
      <c r="C146" s="295"/>
      <c r="D146" s="296"/>
      <c r="E146" s="296"/>
      <c r="F146" s="295"/>
      <c r="G146" s="295"/>
      <c r="H146" s="295"/>
      <c r="I146" s="295"/>
      <c r="J146" s="295"/>
      <c r="K146" s="295"/>
      <c r="L146" s="295"/>
      <c r="M146" s="295"/>
      <c r="N146" s="295"/>
      <c r="O146" s="295"/>
      <c r="P146" s="295"/>
      <c r="Q146" s="295"/>
      <c r="R146" s="295"/>
      <c r="S146" s="295"/>
      <c r="T146" s="295"/>
      <c r="U146" s="295"/>
      <c r="V146" s="295"/>
      <c r="W146" s="270"/>
      <c r="X146" s="270"/>
      <c r="Y146" s="270"/>
      <c r="Z146" s="270"/>
    </row>
    <row r="147" customFormat="false" ht="33" hidden="false" customHeight="true" outlineLevel="0" collapsed="false">
      <c r="A147" s="295"/>
      <c r="B147" s="295"/>
      <c r="C147" s="295"/>
      <c r="D147" s="296"/>
      <c r="E147" s="296"/>
      <c r="F147" s="295"/>
      <c r="G147" s="295"/>
      <c r="H147" s="295"/>
      <c r="I147" s="295"/>
      <c r="J147" s="295"/>
      <c r="K147" s="295"/>
      <c r="L147" s="295"/>
      <c r="M147" s="295"/>
      <c r="N147" s="295"/>
      <c r="O147" s="295"/>
      <c r="P147" s="295"/>
      <c r="Q147" s="295"/>
      <c r="R147" s="295"/>
      <c r="S147" s="295"/>
      <c r="T147" s="295"/>
      <c r="U147" s="295"/>
      <c r="V147" s="295"/>
      <c r="W147" s="270"/>
      <c r="X147" s="270"/>
      <c r="Y147" s="270"/>
      <c r="Z147" s="270"/>
    </row>
    <row r="148" customFormat="false" ht="33" hidden="false" customHeight="true" outlineLevel="0" collapsed="false">
      <c r="A148" s="295"/>
      <c r="B148" s="295"/>
      <c r="C148" s="295"/>
      <c r="D148" s="296"/>
      <c r="E148" s="296"/>
      <c r="F148" s="295"/>
      <c r="G148" s="295"/>
      <c r="H148" s="295"/>
      <c r="I148" s="295"/>
      <c r="J148" s="295"/>
      <c r="K148" s="295"/>
      <c r="L148" s="295"/>
      <c r="M148" s="295"/>
      <c r="N148" s="295"/>
      <c r="O148" s="295"/>
      <c r="P148" s="295"/>
      <c r="Q148" s="295"/>
      <c r="R148" s="295"/>
      <c r="S148" s="295"/>
      <c r="T148" s="295"/>
      <c r="U148" s="295"/>
      <c r="V148" s="295"/>
      <c r="W148" s="270"/>
      <c r="X148" s="270"/>
      <c r="Y148" s="270"/>
      <c r="Z148" s="270"/>
    </row>
    <row r="149" customFormat="false" ht="33" hidden="false" customHeight="true" outlineLevel="0" collapsed="false">
      <c r="A149" s="295"/>
      <c r="B149" s="295"/>
      <c r="C149" s="295"/>
      <c r="D149" s="296"/>
      <c r="E149" s="296"/>
      <c r="F149" s="295"/>
      <c r="G149" s="295"/>
      <c r="H149" s="295"/>
      <c r="I149" s="295"/>
      <c r="J149" s="295"/>
      <c r="K149" s="295"/>
      <c r="L149" s="295"/>
      <c r="M149" s="295"/>
      <c r="N149" s="295"/>
      <c r="O149" s="295"/>
      <c r="P149" s="295"/>
      <c r="Q149" s="295"/>
      <c r="R149" s="295"/>
      <c r="S149" s="295"/>
      <c r="T149" s="295"/>
      <c r="U149" s="295"/>
      <c r="V149" s="295"/>
      <c r="W149" s="270"/>
      <c r="X149" s="270"/>
      <c r="Y149" s="270"/>
      <c r="Z149" s="270"/>
    </row>
    <row r="150" customFormat="false" ht="33" hidden="false" customHeight="true" outlineLevel="0" collapsed="false">
      <c r="A150" s="295"/>
      <c r="B150" s="295"/>
      <c r="C150" s="295"/>
      <c r="D150" s="296"/>
      <c r="E150" s="296"/>
      <c r="F150" s="295"/>
      <c r="G150" s="295"/>
      <c r="H150" s="295"/>
      <c r="I150" s="295"/>
      <c r="J150" s="295"/>
      <c r="K150" s="295"/>
      <c r="L150" s="295"/>
      <c r="M150" s="295"/>
      <c r="N150" s="295"/>
      <c r="O150" s="295"/>
      <c r="P150" s="295"/>
      <c r="Q150" s="295"/>
      <c r="R150" s="295"/>
      <c r="S150" s="295"/>
      <c r="T150" s="295"/>
      <c r="U150" s="295"/>
      <c r="V150" s="295"/>
      <c r="W150" s="270"/>
      <c r="X150" s="270"/>
      <c r="Y150" s="270"/>
      <c r="Z150" s="270"/>
    </row>
    <row r="151" customFormat="false" ht="33" hidden="false" customHeight="true" outlineLevel="0" collapsed="false">
      <c r="A151" s="295"/>
      <c r="B151" s="295"/>
      <c r="C151" s="295"/>
      <c r="D151" s="296"/>
      <c r="E151" s="296"/>
      <c r="F151" s="295"/>
      <c r="G151" s="295"/>
      <c r="H151" s="295"/>
      <c r="I151" s="295"/>
      <c r="J151" s="295"/>
      <c r="K151" s="295"/>
      <c r="L151" s="295"/>
      <c r="M151" s="295"/>
      <c r="N151" s="295"/>
      <c r="O151" s="295"/>
      <c r="P151" s="295"/>
      <c r="Q151" s="295"/>
      <c r="R151" s="295"/>
      <c r="S151" s="295"/>
      <c r="T151" s="295"/>
      <c r="U151" s="295"/>
      <c r="V151" s="295"/>
      <c r="W151" s="270"/>
      <c r="X151" s="270"/>
      <c r="Y151" s="270"/>
      <c r="Z151" s="270"/>
    </row>
    <row r="152" customFormat="false" ht="33" hidden="false" customHeight="true" outlineLevel="0" collapsed="false">
      <c r="A152" s="295"/>
      <c r="B152" s="295"/>
      <c r="C152" s="295"/>
      <c r="D152" s="296"/>
      <c r="E152" s="296"/>
      <c r="F152" s="295"/>
      <c r="G152" s="295"/>
      <c r="H152" s="295"/>
      <c r="I152" s="295"/>
      <c r="J152" s="295"/>
      <c r="K152" s="295"/>
      <c r="L152" s="295"/>
      <c r="M152" s="295"/>
      <c r="N152" s="295"/>
      <c r="O152" s="295"/>
      <c r="P152" s="295"/>
      <c r="Q152" s="295"/>
      <c r="R152" s="295"/>
      <c r="S152" s="295"/>
      <c r="T152" s="295"/>
      <c r="U152" s="295"/>
      <c r="V152" s="295"/>
      <c r="W152" s="270"/>
      <c r="X152" s="270"/>
      <c r="Y152" s="270"/>
      <c r="Z152" s="270"/>
    </row>
    <row r="153" customFormat="false" ht="33" hidden="false" customHeight="true" outlineLevel="0" collapsed="false">
      <c r="A153" s="295"/>
      <c r="B153" s="295"/>
      <c r="C153" s="295"/>
      <c r="D153" s="296"/>
      <c r="E153" s="296"/>
      <c r="F153" s="295"/>
      <c r="G153" s="295"/>
      <c r="H153" s="295"/>
      <c r="I153" s="295"/>
      <c r="J153" s="295"/>
      <c r="K153" s="295"/>
      <c r="L153" s="295"/>
      <c r="M153" s="295"/>
      <c r="N153" s="295"/>
      <c r="O153" s="295"/>
      <c r="P153" s="295"/>
      <c r="Q153" s="295"/>
      <c r="R153" s="295"/>
      <c r="S153" s="295"/>
      <c r="T153" s="295"/>
      <c r="U153" s="295"/>
      <c r="V153" s="295"/>
      <c r="W153" s="270"/>
      <c r="X153" s="270"/>
      <c r="Y153" s="270"/>
      <c r="Z153" s="270"/>
    </row>
    <row r="154" customFormat="false" ht="33" hidden="false" customHeight="true" outlineLevel="0" collapsed="false">
      <c r="A154" s="295"/>
      <c r="B154" s="295"/>
      <c r="C154" s="295"/>
      <c r="D154" s="296"/>
      <c r="E154" s="296"/>
      <c r="F154" s="295"/>
      <c r="G154" s="295"/>
      <c r="H154" s="295"/>
      <c r="I154" s="295"/>
      <c r="J154" s="295"/>
      <c r="K154" s="295"/>
      <c r="L154" s="295"/>
      <c r="M154" s="295"/>
      <c r="N154" s="295"/>
      <c r="O154" s="295"/>
      <c r="P154" s="295"/>
      <c r="Q154" s="295"/>
      <c r="R154" s="295"/>
      <c r="S154" s="295"/>
      <c r="T154" s="295"/>
      <c r="U154" s="295"/>
      <c r="V154" s="295"/>
      <c r="W154" s="270"/>
      <c r="X154" s="270"/>
      <c r="Y154" s="270"/>
      <c r="Z154" s="270"/>
    </row>
    <row r="155" customFormat="false" ht="33" hidden="false" customHeight="true" outlineLevel="0" collapsed="false">
      <c r="A155" s="295"/>
      <c r="B155" s="295"/>
      <c r="C155" s="295"/>
      <c r="D155" s="296"/>
      <c r="E155" s="296"/>
      <c r="F155" s="295"/>
      <c r="G155" s="295"/>
      <c r="H155" s="295"/>
      <c r="I155" s="295"/>
      <c r="J155" s="295"/>
      <c r="K155" s="295"/>
      <c r="L155" s="295"/>
      <c r="M155" s="295"/>
      <c r="N155" s="295"/>
      <c r="O155" s="295"/>
      <c r="P155" s="295"/>
      <c r="Q155" s="295"/>
      <c r="R155" s="295"/>
      <c r="S155" s="295"/>
      <c r="T155" s="295"/>
      <c r="U155" s="295"/>
      <c r="V155" s="295"/>
      <c r="W155" s="270"/>
      <c r="X155" s="270"/>
      <c r="Y155" s="270"/>
      <c r="Z155" s="270"/>
    </row>
    <row r="156" customFormat="false" ht="33" hidden="false" customHeight="true" outlineLevel="0" collapsed="false">
      <c r="A156" s="295"/>
      <c r="B156" s="295"/>
      <c r="C156" s="295"/>
      <c r="D156" s="296"/>
      <c r="E156" s="296"/>
      <c r="F156" s="295"/>
      <c r="G156" s="295"/>
      <c r="H156" s="295"/>
      <c r="I156" s="295"/>
      <c r="J156" s="295"/>
      <c r="K156" s="295"/>
      <c r="L156" s="295"/>
      <c r="M156" s="295"/>
      <c r="N156" s="295"/>
      <c r="O156" s="295"/>
      <c r="P156" s="295"/>
      <c r="Q156" s="295"/>
      <c r="R156" s="295"/>
      <c r="S156" s="295"/>
      <c r="T156" s="295"/>
      <c r="U156" s="295"/>
      <c r="V156" s="295"/>
      <c r="W156" s="270"/>
      <c r="X156" s="270"/>
      <c r="Y156" s="270"/>
      <c r="Z156" s="270"/>
    </row>
    <row r="157" customFormat="false" ht="33" hidden="false" customHeight="true" outlineLevel="0" collapsed="false">
      <c r="A157" s="295"/>
      <c r="B157" s="295"/>
      <c r="C157" s="295"/>
      <c r="D157" s="296"/>
      <c r="E157" s="296"/>
      <c r="F157" s="295"/>
      <c r="G157" s="295"/>
      <c r="H157" s="295"/>
      <c r="I157" s="295"/>
      <c r="J157" s="295"/>
      <c r="K157" s="295"/>
      <c r="L157" s="295"/>
      <c r="M157" s="295"/>
      <c r="N157" s="295"/>
      <c r="O157" s="295"/>
      <c r="P157" s="295"/>
      <c r="Q157" s="295"/>
      <c r="R157" s="295"/>
      <c r="S157" s="295"/>
      <c r="T157" s="295"/>
      <c r="U157" s="295"/>
      <c r="V157" s="295"/>
      <c r="W157" s="270"/>
      <c r="X157" s="270"/>
      <c r="Y157" s="270"/>
      <c r="Z157" s="270"/>
    </row>
    <row r="158" customFormat="false" ht="33" hidden="false" customHeight="true" outlineLevel="0" collapsed="false">
      <c r="A158" s="295"/>
      <c r="B158" s="295"/>
      <c r="C158" s="295"/>
      <c r="D158" s="296"/>
      <c r="E158" s="296"/>
      <c r="F158" s="295"/>
      <c r="G158" s="295"/>
      <c r="H158" s="295"/>
      <c r="I158" s="295"/>
      <c r="J158" s="295"/>
      <c r="K158" s="295"/>
      <c r="L158" s="295"/>
      <c r="M158" s="295"/>
      <c r="N158" s="295"/>
      <c r="O158" s="295"/>
      <c r="P158" s="295"/>
      <c r="Q158" s="295"/>
      <c r="R158" s="295"/>
      <c r="S158" s="295"/>
      <c r="T158" s="295"/>
      <c r="U158" s="295"/>
      <c r="V158" s="295"/>
      <c r="W158" s="270"/>
      <c r="X158" s="270"/>
      <c r="Y158" s="270"/>
      <c r="Z158" s="270"/>
    </row>
    <row r="159" customFormat="false" ht="33" hidden="false" customHeight="true" outlineLevel="0" collapsed="false">
      <c r="A159" s="295"/>
      <c r="B159" s="295"/>
      <c r="C159" s="295"/>
      <c r="D159" s="296"/>
      <c r="E159" s="296"/>
      <c r="F159" s="295"/>
      <c r="G159" s="295"/>
      <c r="H159" s="295"/>
      <c r="I159" s="295"/>
      <c r="J159" s="295"/>
      <c r="K159" s="295"/>
      <c r="L159" s="295"/>
      <c r="M159" s="295"/>
      <c r="N159" s="295"/>
      <c r="O159" s="295"/>
      <c r="P159" s="295"/>
      <c r="Q159" s="295"/>
      <c r="R159" s="295"/>
      <c r="S159" s="295"/>
      <c r="T159" s="295"/>
      <c r="U159" s="295"/>
      <c r="V159" s="295"/>
      <c r="W159" s="270"/>
      <c r="X159" s="270"/>
      <c r="Y159" s="270"/>
      <c r="Z159" s="270"/>
    </row>
    <row r="160" customFormat="false" ht="33" hidden="false" customHeight="true" outlineLevel="0" collapsed="false">
      <c r="A160" s="295"/>
      <c r="B160" s="295"/>
      <c r="C160" s="295"/>
      <c r="D160" s="296"/>
      <c r="E160" s="296"/>
      <c r="F160" s="295"/>
      <c r="G160" s="295"/>
      <c r="H160" s="295"/>
      <c r="I160" s="295"/>
      <c r="J160" s="295"/>
      <c r="K160" s="295"/>
      <c r="L160" s="295"/>
      <c r="M160" s="295"/>
      <c r="N160" s="295"/>
      <c r="O160" s="295"/>
      <c r="P160" s="295"/>
      <c r="Q160" s="295"/>
      <c r="R160" s="295"/>
      <c r="S160" s="295"/>
      <c r="T160" s="295"/>
      <c r="U160" s="295"/>
      <c r="V160" s="295"/>
      <c r="W160" s="270"/>
      <c r="X160" s="270"/>
      <c r="Y160" s="270"/>
      <c r="Z160" s="270"/>
    </row>
    <row r="161" customFormat="false" ht="33" hidden="false" customHeight="true" outlineLevel="0" collapsed="false">
      <c r="A161" s="295"/>
      <c r="B161" s="295"/>
      <c r="C161" s="295"/>
      <c r="D161" s="296"/>
      <c r="E161" s="296"/>
      <c r="F161" s="295"/>
      <c r="G161" s="295"/>
      <c r="H161" s="295"/>
      <c r="I161" s="295"/>
      <c r="J161" s="295"/>
      <c r="K161" s="295"/>
      <c r="L161" s="295"/>
      <c r="M161" s="295"/>
      <c r="N161" s="295"/>
      <c r="O161" s="295"/>
      <c r="P161" s="295"/>
      <c r="Q161" s="295"/>
      <c r="R161" s="295"/>
      <c r="S161" s="295"/>
      <c r="T161" s="295"/>
      <c r="U161" s="295"/>
      <c r="V161" s="295"/>
      <c r="W161" s="270"/>
      <c r="X161" s="270"/>
      <c r="Y161" s="270"/>
      <c r="Z161" s="270"/>
    </row>
    <row r="162" customFormat="false" ht="33" hidden="false" customHeight="true" outlineLevel="0" collapsed="false">
      <c r="A162" s="295"/>
      <c r="B162" s="295"/>
      <c r="C162" s="295"/>
      <c r="D162" s="296"/>
      <c r="E162" s="296"/>
      <c r="F162" s="295"/>
      <c r="G162" s="295"/>
      <c r="H162" s="295"/>
      <c r="I162" s="295"/>
      <c r="J162" s="295"/>
      <c r="K162" s="295"/>
      <c r="L162" s="295"/>
      <c r="M162" s="295"/>
      <c r="N162" s="295"/>
      <c r="O162" s="295"/>
      <c r="P162" s="295"/>
      <c r="Q162" s="295"/>
      <c r="R162" s="295"/>
      <c r="S162" s="295"/>
      <c r="T162" s="295"/>
      <c r="U162" s="295"/>
      <c r="V162" s="295"/>
      <c r="W162" s="270"/>
      <c r="X162" s="270"/>
      <c r="Y162" s="270"/>
      <c r="Z162" s="270"/>
    </row>
    <row r="163" customFormat="false" ht="33" hidden="false" customHeight="true" outlineLevel="0" collapsed="false">
      <c r="A163" s="295"/>
      <c r="B163" s="295"/>
      <c r="C163" s="295"/>
      <c r="D163" s="296"/>
      <c r="E163" s="296"/>
      <c r="F163" s="295"/>
      <c r="G163" s="295"/>
      <c r="H163" s="295"/>
      <c r="I163" s="295"/>
      <c r="J163" s="295"/>
      <c r="K163" s="295"/>
      <c r="L163" s="295"/>
      <c r="M163" s="295"/>
      <c r="N163" s="295"/>
      <c r="O163" s="295"/>
      <c r="P163" s="295"/>
      <c r="Q163" s="295"/>
      <c r="R163" s="295"/>
      <c r="S163" s="295"/>
      <c r="T163" s="295"/>
      <c r="U163" s="295"/>
      <c r="V163" s="295"/>
      <c r="W163" s="270"/>
      <c r="X163" s="270"/>
      <c r="Y163" s="270"/>
      <c r="Z163" s="270"/>
    </row>
    <row r="164" customFormat="false" ht="33" hidden="false" customHeight="true" outlineLevel="0" collapsed="false">
      <c r="A164" s="295"/>
      <c r="B164" s="295"/>
      <c r="C164" s="295"/>
      <c r="D164" s="296"/>
      <c r="E164" s="296"/>
      <c r="F164" s="295"/>
      <c r="G164" s="295"/>
      <c r="H164" s="295"/>
      <c r="I164" s="295"/>
      <c r="J164" s="295"/>
      <c r="K164" s="295"/>
      <c r="L164" s="295"/>
      <c r="M164" s="295"/>
      <c r="N164" s="295"/>
      <c r="O164" s="295"/>
      <c r="P164" s="295"/>
      <c r="Q164" s="295"/>
      <c r="R164" s="295"/>
      <c r="S164" s="295"/>
      <c r="T164" s="295"/>
      <c r="U164" s="295"/>
      <c r="V164" s="295"/>
      <c r="W164" s="270"/>
      <c r="X164" s="270"/>
      <c r="Y164" s="270"/>
      <c r="Z164" s="270"/>
    </row>
    <row r="165" customFormat="false" ht="33" hidden="false" customHeight="true" outlineLevel="0" collapsed="false">
      <c r="A165" s="295"/>
      <c r="B165" s="295"/>
      <c r="C165" s="295"/>
      <c r="D165" s="296"/>
      <c r="E165" s="296"/>
      <c r="F165" s="295"/>
      <c r="G165" s="295"/>
      <c r="H165" s="295"/>
      <c r="I165" s="295"/>
      <c r="J165" s="295"/>
      <c r="K165" s="295"/>
      <c r="L165" s="295"/>
      <c r="M165" s="295"/>
      <c r="N165" s="295"/>
      <c r="O165" s="295"/>
      <c r="P165" s="295"/>
      <c r="Q165" s="295"/>
      <c r="R165" s="295"/>
      <c r="S165" s="295"/>
      <c r="T165" s="295"/>
      <c r="U165" s="295"/>
      <c r="V165" s="295"/>
      <c r="W165" s="270"/>
      <c r="X165" s="270"/>
      <c r="Y165" s="270"/>
      <c r="Z165" s="270"/>
    </row>
    <row r="166" customFormat="false" ht="33" hidden="false" customHeight="true" outlineLevel="0" collapsed="false">
      <c r="A166" s="295"/>
      <c r="B166" s="295"/>
      <c r="C166" s="295"/>
      <c r="D166" s="296"/>
      <c r="E166" s="296"/>
      <c r="F166" s="295"/>
      <c r="G166" s="295"/>
      <c r="H166" s="295"/>
      <c r="I166" s="295"/>
      <c r="J166" s="295"/>
      <c r="K166" s="295"/>
      <c r="L166" s="295"/>
      <c r="M166" s="295"/>
      <c r="N166" s="295"/>
      <c r="O166" s="295"/>
      <c r="P166" s="295"/>
      <c r="Q166" s="295"/>
      <c r="R166" s="295"/>
      <c r="S166" s="295"/>
      <c r="T166" s="295"/>
      <c r="U166" s="295"/>
      <c r="V166" s="295"/>
      <c r="W166" s="270"/>
      <c r="X166" s="270"/>
      <c r="Y166" s="270"/>
      <c r="Z166" s="270"/>
    </row>
    <row r="167" customFormat="false" ht="33" hidden="false" customHeight="true" outlineLevel="0" collapsed="false">
      <c r="A167" s="295"/>
      <c r="B167" s="295"/>
      <c r="C167" s="295"/>
      <c r="D167" s="296"/>
      <c r="E167" s="296"/>
      <c r="F167" s="295"/>
      <c r="G167" s="295"/>
      <c r="H167" s="295"/>
      <c r="I167" s="295"/>
      <c r="J167" s="295"/>
      <c r="K167" s="295"/>
      <c r="L167" s="295"/>
      <c r="M167" s="295"/>
      <c r="N167" s="295"/>
      <c r="O167" s="295"/>
      <c r="P167" s="295"/>
      <c r="Q167" s="295"/>
      <c r="R167" s="295"/>
      <c r="S167" s="295"/>
      <c r="T167" s="295"/>
      <c r="U167" s="295"/>
      <c r="V167" s="295"/>
      <c r="W167" s="270"/>
      <c r="X167" s="270"/>
      <c r="Y167" s="270"/>
      <c r="Z167" s="270"/>
    </row>
    <row r="168" customFormat="false" ht="33" hidden="false" customHeight="true" outlineLevel="0" collapsed="false">
      <c r="A168" s="295"/>
      <c r="B168" s="295"/>
      <c r="C168" s="295"/>
      <c r="D168" s="296"/>
      <c r="E168" s="296"/>
      <c r="F168" s="295"/>
      <c r="G168" s="295"/>
      <c r="H168" s="295"/>
      <c r="I168" s="295"/>
      <c r="J168" s="295"/>
      <c r="K168" s="295"/>
      <c r="L168" s="295"/>
      <c r="M168" s="295"/>
      <c r="N168" s="295"/>
      <c r="O168" s="295"/>
      <c r="P168" s="295"/>
      <c r="Q168" s="295"/>
      <c r="R168" s="295"/>
      <c r="S168" s="295"/>
      <c r="T168" s="295"/>
      <c r="U168" s="295"/>
      <c r="V168" s="295"/>
      <c r="W168" s="270"/>
      <c r="X168" s="270"/>
      <c r="Y168" s="270"/>
      <c r="Z168" s="270"/>
    </row>
    <row r="169" customFormat="false" ht="33" hidden="false" customHeight="true" outlineLevel="0" collapsed="false">
      <c r="A169" s="295"/>
      <c r="B169" s="295"/>
      <c r="C169" s="295"/>
      <c r="D169" s="296"/>
      <c r="E169" s="296"/>
      <c r="F169" s="295"/>
      <c r="G169" s="295"/>
      <c r="H169" s="295"/>
      <c r="I169" s="295"/>
      <c r="J169" s="295"/>
      <c r="K169" s="295"/>
      <c r="L169" s="295"/>
      <c r="M169" s="295"/>
      <c r="N169" s="295"/>
      <c r="O169" s="295"/>
      <c r="P169" s="295"/>
      <c r="Q169" s="295"/>
      <c r="R169" s="295"/>
      <c r="S169" s="295"/>
      <c r="T169" s="295"/>
      <c r="U169" s="295"/>
      <c r="V169" s="295"/>
      <c r="W169" s="270"/>
      <c r="X169" s="270"/>
      <c r="Y169" s="270"/>
      <c r="Z169" s="270"/>
    </row>
    <row r="170" customFormat="false" ht="33" hidden="false" customHeight="true" outlineLevel="0" collapsed="false">
      <c r="A170" s="295"/>
      <c r="B170" s="295"/>
      <c r="C170" s="295"/>
      <c r="D170" s="296"/>
      <c r="E170" s="296"/>
      <c r="F170" s="295"/>
      <c r="G170" s="295"/>
      <c r="H170" s="295"/>
      <c r="I170" s="295"/>
      <c r="J170" s="295"/>
      <c r="K170" s="295"/>
      <c r="L170" s="295"/>
      <c r="M170" s="295"/>
      <c r="N170" s="295"/>
      <c r="O170" s="295"/>
      <c r="P170" s="295"/>
      <c r="Q170" s="295"/>
      <c r="R170" s="295"/>
      <c r="S170" s="295"/>
      <c r="T170" s="295"/>
      <c r="U170" s="295"/>
      <c r="V170" s="295"/>
      <c r="W170" s="270"/>
      <c r="X170" s="270"/>
      <c r="Y170" s="270"/>
      <c r="Z170" s="270"/>
    </row>
    <row r="171" customFormat="false" ht="33" hidden="false" customHeight="true" outlineLevel="0" collapsed="false">
      <c r="A171" s="295"/>
      <c r="B171" s="295"/>
      <c r="C171" s="295"/>
      <c r="D171" s="296"/>
      <c r="E171" s="296"/>
      <c r="F171" s="295"/>
      <c r="G171" s="295"/>
      <c r="H171" s="295"/>
      <c r="I171" s="295"/>
      <c r="J171" s="295"/>
      <c r="K171" s="295"/>
      <c r="L171" s="295"/>
      <c r="M171" s="295"/>
      <c r="N171" s="295"/>
      <c r="O171" s="295"/>
      <c r="P171" s="295"/>
      <c r="Q171" s="295"/>
      <c r="R171" s="295"/>
      <c r="S171" s="295"/>
      <c r="T171" s="295"/>
      <c r="U171" s="295"/>
      <c r="V171" s="295"/>
      <c r="W171" s="270"/>
      <c r="X171" s="270"/>
      <c r="Y171" s="270"/>
      <c r="Z171" s="270"/>
    </row>
    <row r="172" customFormat="false" ht="33" hidden="false" customHeight="true" outlineLevel="0" collapsed="false">
      <c r="A172" s="295"/>
      <c r="B172" s="295"/>
      <c r="C172" s="295"/>
      <c r="D172" s="296"/>
      <c r="E172" s="296"/>
      <c r="F172" s="295"/>
      <c r="G172" s="295"/>
      <c r="H172" s="295"/>
      <c r="I172" s="295"/>
      <c r="J172" s="295"/>
      <c r="K172" s="295"/>
      <c r="L172" s="295"/>
      <c r="M172" s="295"/>
      <c r="N172" s="295"/>
      <c r="O172" s="295"/>
      <c r="P172" s="295"/>
      <c r="Q172" s="295"/>
      <c r="R172" s="295"/>
      <c r="S172" s="295"/>
      <c r="T172" s="295"/>
      <c r="U172" s="295"/>
      <c r="V172" s="295"/>
      <c r="W172" s="270"/>
      <c r="X172" s="270"/>
      <c r="Y172" s="270"/>
      <c r="Z172" s="270"/>
    </row>
    <row r="173" customFormat="false" ht="33" hidden="false" customHeight="true" outlineLevel="0" collapsed="false">
      <c r="A173" s="295"/>
      <c r="B173" s="295"/>
      <c r="C173" s="295"/>
      <c r="D173" s="296"/>
      <c r="E173" s="296"/>
      <c r="F173" s="295"/>
      <c r="G173" s="295"/>
      <c r="H173" s="295"/>
      <c r="I173" s="295"/>
      <c r="J173" s="295"/>
      <c r="K173" s="295"/>
      <c r="L173" s="295"/>
      <c r="M173" s="295"/>
      <c r="N173" s="295"/>
      <c r="O173" s="295"/>
      <c r="P173" s="295"/>
      <c r="Q173" s="295"/>
      <c r="R173" s="295"/>
      <c r="S173" s="295"/>
      <c r="T173" s="295"/>
      <c r="U173" s="295"/>
      <c r="V173" s="295"/>
      <c r="W173" s="270"/>
      <c r="X173" s="270"/>
      <c r="Y173" s="270"/>
      <c r="Z173" s="270"/>
    </row>
    <row r="174" customFormat="false" ht="33" hidden="false" customHeight="true" outlineLevel="0" collapsed="false">
      <c r="A174" s="295"/>
      <c r="B174" s="295"/>
      <c r="C174" s="295"/>
      <c r="D174" s="296"/>
      <c r="E174" s="296"/>
      <c r="F174" s="295"/>
      <c r="G174" s="295"/>
      <c r="H174" s="295"/>
      <c r="I174" s="295"/>
      <c r="J174" s="295"/>
      <c r="K174" s="295"/>
      <c r="L174" s="295"/>
      <c r="M174" s="295"/>
      <c r="N174" s="295"/>
      <c r="O174" s="295"/>
      <c r="P174" s="295"/>
      <c r="Q174" s="295"/>
      <c r="R174" s="295"/>
      <c r="S174" s="295"/>
      <c r="T174" s="295"/>
      <c r="U174" s="295"/>
      <c r="V174" s="295"/>
      <c r="W174" s="270"/>
      <c r="X174" s="270"/>
      <c r="Y174" s="270"/>
      <c r="Z174" s="270"/>
    </row>
    <row r="175" customFormat="false" ht="33" hidden="false" customHeight="true" outlineLevel="0" collapsed="false">
      <c r="A175" s="295"/>
      <c r="B175" s="295"/>
      <c r="C175" s="295"/>
      <c r="D175" s="296"/>
      <c r="E175" s="296"/>
      <c r="F175" s="295"/>
      <c r="G175" s="295"/>
      <c r="H175" s="295"/>
      <c r="I175" s="295"/>
      <c r="J175" s="295"/>
      <c r="K175" s="295"/>
      <c r="L175" s="295"/>
      <c r="M175" s="295"/>
      <c r="N175" s="295"/>
      <c r="O175" s="295"/>
      <c r="P175" s="295"/>
      <c r="Q175" s="295"/>
      <c r="R175" s="295"/>
      <c r="S175" s="295"/>
      <c r="T175" s="295"/>
      <c r="U175" s="295"/>
      <c r="V175" s="295"/>
      <c r="W175" s="270"/>
      <c r="X175" s="270"/>
      <c r="Y175" s="270"/>
      <c r="Z175" s="270"/>
    </row>
    <row r="176" customFormat="false" ht="33" hidden="false" customHeight="true" outlineLevel="0" collapsed="false">
      <c r="A176" s="295"/>
      <c r="B176" s="295"/>
      <c r="C176" s="295"/>
      <c r="D176" s="296"/>
      <c r="E176" s="296"/>
      <c r="F176" s="295"/>
      <c r="G176" s="295"/>
      <c r="H176" s="295"/>
      <c r="I176" s="295"/>
      <c r="J176" s="295"/>
      <c r="K176" s="295"/>
      <c r="L176" s="295"/>
      <c r="M176" s="295"/>
      <c r="N176" s="295"/>
      <c r="O176" s="295"/>
      <c r="P176" s="295"/>
      <c r="Q176" s="295"/>
      <c r="R176" s="295"/>
      <c r="S176" s="295"/>
      <c r="T176" s="295"/>
      <c r="U176" s="295"/>
      <c r="V176" s="295"/>
      <c r="W176" s="270"/>
      <c r="X176" s="270"/>
      <c r="Y176" s="270"/>
      <c r="Z176" s="270"/>
    </row>
    <row r="177" customFormat="false" ht="33" hidden="false" customHeight="true" outlineLevel="0" collapsed="false">
      <c r="A177" s="295"/>
      <c r="B177" s="295"/>
      <c r="C177" s="295"/>
      <c r="D177" s="296"/>
      <c r="E177" s="296"/>
      <c r="F177" s="295"/>
      <c r="G177" s="295"/>
      <c r="H177" s="295"/>
      <c r="I177" s="295"/>
      <c r="J177" s="295"/>
      <c r="K177" s="295"/>
      <c r="L177" s="295"/>
      <c r="M177" s="295"/>
      <c r="N177" s="295"/>
      <c r="O177" s="295"/>
      <c r="P177" s="295"/>
      <c r="Q177" s="295"/>
      <c r="R177" s="295"/>
      <c r="S177" s="295"/>
      <c r="T177" s="295"/>
      <c r="U177" s="295"/>
      <c r="V177" s="295"/>
      <c r="W177" s="270"/>
      <c r="X177" s="270"/>
      <c r="Y177" s="270"/>
      <c r="Z177" s="270"/>
    </row>
    <row r="178" customFormat="false" ht="33" hidden="false" customHeight="true" outlineLevel="0" collapsed="false">
      <c r="A178" s="295"/>
      <c r="B178" s="295"/>
      <c r="C178" s="295"/>
      <c r="D178" s="296"/>
      <c r="E178" s="296"/>
      <c r="F178" s="295"/>
      <c r="G178" s="295"/>
      <c r="H178" s="295"/>
      <c r="I178" s="295"/>
      <c r="J178" s="295"/>
      <c r="K178" s="295"/>
      <c r="L178" s="295"/>
      <c r="M178" s="295"/>
      <c r="N178" s="295"/>
      <c r="O178" s="295"/>
      <c r="P178" s="295"/>
      <c r="Q178" s="295"/>
      <c r="R178" s="295"/>
      <c r="S178" s="295"/>
      <c r="T178" s="295"/>
      <c r="U178" s="295"/>
      <c r="V178" s="295"/>
      <c r="W178" s="270"/>
      <c r="X178" s="270"/>
      <c r="Y178" s="270"/>
      <c r="Z178" s="270"/>
    </row>
    <row r="179" customFormat="false" ht="33" hidden="false" customHeight="true" outlineLevel="0" collapsed="false">
      <c r="A179" s="295"/>
      <c r="B179" s="295"/>
      <c r="C179" s="295"/>
      <c r="D179" s="296"/>
      <c r="E179" s="296"/>
      <c r="F179" s="295"/>
      <c r="G179" s="295"/>
      <c r="H179" s="295"/>
      <c r="I179" s="295"/>
      <c r="J179" s="295"/>
      <c r="K179" s="295"/>
      <c r="L179" s="295"/>
      <c r="M179" s="295"/>
      <c r="N179" s="295"/>
      <c r="O179" s="295"/>
      <c r="P179" s="295"/>
      <c r="Q179" s="295"/>
      <c r="R179" s="295"/>
      <c r="S179" s="295"/>
      <c r="T179" s="295"/>
      <c r="U179" s="295"/>
      <c r="V179" s="295"/>
      <c r="W179" s="270"/>
      <c r="X179" s="270"/>
      <c r="Y179" s="270"/>
      <c r="Z179" s="270"/>
    </row>
    <row r="180" customFormat="false" ht="33" hidden="false" customHeight="true" outlineLevel="0" collapsed="false">
      <c r="A180" s="295"/>
      <c r="B180" s="295"/>
      <c r="C180" s="295"/>
      <c r="D180" s="296"/>
      <c r="E180" s="296"/>
      <c r="F180" s="295"/>
      <c r="G180" s="295"/>
      <c r="H180" s="295"/>
      <c r="I180" s="295"/>
      <c r="J180" s="295"/>
      <c r="K180" s="295"/>
      <c r="L180" s="295"/>
      <c r="M180" s="295"/>
      <c r="N180" s="295"/>
      <c r="O180" s="295"/>
      <c r="P180" s="295"/>
      <c r="Q180" s="295"/>
      <c r="R180" s="295"/>
      <c r="S180" s="295"/>
      <c r="T180" s="295"/>
      <c r="U180" s="295"/>
      <c r="V180" s="295"/>
      <c r="W180" s="270"/>
      <c r="X180" s="270"/>
      <c r="Y180" s="270"/>
      <c r="Z180" s="270"/>
    </row>
    <row r="181" customFormat="false" ht="33" hidden="false" customHeight="true" outlineLevel="0" collapsed="false">
      <c r="A181" s="295"/>
      <c r="B181" s="295"/>
      <c r="C181" s="295"/>
      <c r="D181" s="296"/>
      <c r="E181" s="296"/>
      <c r="F181" s="295"/>
      <c r="G181" s="295"/>
      <c r="H181" s="295"/>
      <c r="I181" s="295"/>
      <c r="J181" s="295"/>
      <c r="K181" s="295"/>
      <c r="L181" s="295"/>
      <c r="M181" s="295"/>
      <c r="N181" s="295"/>
      <c r="O181" s="295"/>
      <c r="P181" s="295"/>
      <c r="Q181" s="295"/>
      <c r="R181" s="295"/>
      <c r="S181" s="295"/>
      <c r="T181" s="295"/>
      <c r="U181" s="295"/>
      <c r="V181" s="295"/>
      <c r="W181" s="270"/>
      <c r="X181" s="270"/>
      <c r="Y181" s="270"/>
      <c r="Z181" s="270"/>
    </row>
    <row r="182" customFormat="false" ht="33" hidden="false" customHeight="true" outlineLevel="0" collapsed="false">
      <c r="A182" s="295"/>
      <c r="B182" s="295"/>
      <c r="C182" s="295"/>
      <c r="D182" s="296"/>
      <c r="E182" s="296"/>
      <c r="F182" s="295"/>
      <c r="G182" s="295"/>
      <c r="H182" s="295"/>
      <c r="I182" s="295"/>
      <c r="J182" s="295"/>
      <c r="K182" s="295"/>
      <c r="L182" s="295"/>
      <c r="M182" s="295"/>
      <c r="N182" s="295"/>
      <c r="O182" s="295"/>
      <c r="P182" s="295"/>
      <c r="Q182" s="295"/>
      <c r="R182" s="295"/>
      <c r="S182" s="295"/>
      <c r="T182" s="295"/>
      <c r="U182" s="295"/>
      <c r="V182" s="295"/>
      <c r="W182" s="270"/>
      <c r="X182" s="270"/>
      <c r="Y182" s="270"/>
      <c r="Z182" s="270"/>
    </row>
    <row r="183" customFormat="false" ht="33" hidden="false" customHeight="true" outlineLevel="0" collapsed="false">
      <c r="A183" s="295"/>
      <c r="B183" s="295"/>
      <c r="C183" s="295"/>
      <c r="D183" s="296"/>
      <c r="E183" s="296"/>
      <c r="F183" s="295"/>
      <c r="G183" s="295"/>
      <c r="H183" s="295"/>
      <c r="I183" s="295"/>
      <c r="J183" s="295"/>
      <c r="K183" s="295"/>
      <c r="L183" s="295"/>
      <c r="M183" s="295"/>
      <c r="N183" s="295"/>
      <c r="O183" s="295"/>
      <c r="P183" s="295"/>
      <c r="Q183" s="295"/>
      <c r="R183" s="295"/>
      <c r="S183" s="295"/>
      <c r="T183" s="295"/>
      <c r="U183" s="295"/>
      <c r="V183" s="295"/>
      <c r="W183" s="270"/>
      <c r="X183" s="270"/>
      <c r="Y183" s="270"/>
      <c r="Z183" s="270"/>
    </row>
    <row r="184" customFormat="false" ht="33" hidden="false" customHeight="true" outlineLevel="0" collapsed="false">
      <c r="A184" s="295"/>
      <c r="B184" s="295"/>
      <c r="C184" s="295"/>
      <c r="D184" s="296"/>
      <c r="E184" s="296"/>
      <c r="F184" s="295"/>
      <c r="G184" s="295"/>
      <c r="H184" s="295"/>
      <c r="I184" s="295"/>
      <c r="J184" s="295"/>
      <c r="K184" s="295"/>
      <c r="L184" s="295"/>
      <c r="M184" s="295"/>
      <c r="N184" s="295"/>
      <c r="O184" s="295"/>
      <c r="P184" s="295"/>
      <c r="Q184" s="295"/>
      <c r="R184" s="295"/>
      <c r="S184" s="295"/>
      <c r="T184" s="295"/>
      <c r="U184" s="295"/>
      <c r="V184" s="295"/>
      <c r="W184" s="270"/>
      <c r="X184" s="270"/>
      <c r="Y184" s="270"/>
      <c r="Z184" s="270"/>
    </row>
    <row r="185" customFormat="false" ht="33" hidden="false" customHeight="true" outlineLevel="0" collapsed="false">
      <c r="A185" s="295"/>
      <c r="B185" s="295"/>
      <c r="C185" s="295"/>
      <c r="D185" s="296"/>
      <c r="E185" s="296"/>
      <c r="F185" s="295"/>
      <c r="G185" s="295"/>
      <c r="H185" s="295"/>
      <c r="I185" s="295"/>
      <c r="J185" s="295"/>
      <c r="K185" s="295"/>
      <c r="L185" s="295"/>
      <c r="M185" s="295"/>
      <c r="N185" s="295"/>
      <c r="O185" s="295"/>
      <c r="P185" s="295"/>
      <c r="Q185" s="295"/>
      <c r="R185" s="295"/>
      <c r="S185" s="295"/>
      <c r="T185" s="295"/>
      <c r="U185" s="295"/>
      <c r="V185" s="295"/>
      <c r="W185" s="270"/>
      <c r="X185" s="270"/>
      <c r="Y185" s="270"/>
      <c r="Z185" s="270"/>
    </row>
    <row r="186" customFormat="false" ht="33" hidden="false" customHeight="true" outlineLevel="0" collapsed="false">
      <c r="A186" s="295"/>
      <c r="B186" s="295"/>
      <c r="C186" s="295"/>
      <c r="D186" s="296"/>
      <c r="E186" s="296"/>
      <c r="F186" s="295"/>
      <c r="G186" s="295"/>
      <c r="H186" s="295"/>
      <c r="I186" s="295"/>
      <c r="J186" s="295"/>
      <c r="K186" s="295"/>
      <c r="L186" s="295"/>
      <c r="M186" s="295"/>
      <c r="N186" s="295"/>
      <c r="O186" s="295"/>
      <c r="P186" s="295"/>
      <c r="Q186" s="295"/>
      <c r="R186" s="295"/>
      <c r="S186" s="295"/>
      <c r="T186" s="295"/>
      <c r="U186" s="295"/>
      <c r="V186" s="295"/>
      <c r="W186" s="270"/>
      <c r="X186" s="270"/>
      <c r="Y186" s="270"/>
      <c r="Z186" s="270"/>
    </row>
    <row r="187" customFormat="false" ht="33" hidden="false" customHeight="true" outlineLevel="0" collapsed="false">
      <c r="A187" s="295"/>
      <c r="B187" s="295"/>
      <c r="C187" s="295"/>
      <c r="D187" s="296"/>
      <c r="E187" s="296"/>
      <c r="F187" s="295"/>
      <c r="G187" s="295"/>
      <c r="H187" s="295"/>
      <c r="I187" s="295"/>
      <c r="J187" s="295"/>
      <c r="K187" s="295"/>
      <c r="L187" s="295"/>
      <c r="M187" s="295"/>
      <c r="N187" s="295"/>
      <c r="O187" s="295"/>
      <c r="P187" s="295"/>
      <c r="Q187" s="295"/>
      <c r="R187" s="295"/>
      <c r="S187" s="295"/>
      <c r="T187" s="295"/>
      <c r="U187" s="295"/>
      <c r="V187" s="295"/>
      <c r="W187" s="270"/>
      <c r="X187" s="270"/>
      <c r="Y187" s="270"/>
      <c r="Z187" s="270"/>
    </row>
    <row r="188" customFormat="false" ht="33" hidden="false" customHeight="true" outlineLevel="0" collapsed="false">
      <c r="A188" s="295"/>
      <c r="B188" s="295"/>
      <c r="C188" s="295"/>
      <c r="D188" s="296"/>
      <c r="E188" s="296"/>
      <c r="F188" s="295"/>
      <c r="G188" s="295"/>
      <c r="H188" s="295"/>
      <c r="I188" s="295"/>
      <c r="J188" s="295"/>
      <c r="K188" s="295"/>
      <c r="L188" s="295"/>
      <c r="M188" s="295"/>
      <c r="N188" s="295"/>
      <c r="O188" s="295"/>
      <c r="P188" s="295"/>
      <c r="Q188" s="295"/>
      <c r="R188" s="295"/>
      <c r="S188" s="295"/>
      <c r="T188" s="295"/>
      <c r="U188" s="295"/>
      <c r="V188" s="295"/>
      <c r="W188" s="270"/>
      <c r="X188" s="270"/>
      <c r="Y188" s="270"/>
      <c r="Z188" s="270"/>
    </row>
    <row r="189" customFormat="false" ht="33" hidden="false" customHeight="true" outlineLevel="0" collapsed="false">
      <c r="A189" s="295"/>
      <c r="B189" s="295"/>
      <c r="C189" s="295"/>
      <c r="D189" s="296"/>
      <c r="E189" s="296"/>
      <c r="F189" s="295"/>
      <c r="G189" s="295"/>
      <c r="H189" s="295"/>
      <c r="I189" s="295"/>
      <c r="J189" s="295"/>
      <c r="K189" s="295"/>
      <c r="L189" s="295"/>
      <c r="M189" s="295"/>
      <c r="N189" s="295"/>
      <c r="O189" s="295"/>
      <c r="P189" s="295"/>
      <c r="Q189" s="295"/>
      <c r="R189" s="295"/>
      <c r="S189" s="295"/>
      <c r="T189" s="295"/>
      <c r="U189" s="295"/>
      <c r="V189" s="295"/>
      <c r="W189" s="270"/>
      <c r="X189" s="270"/>
      <c r="Y189" s="270"/>
      <c r="Z189" s="270"/>
    </row>
    <row r="190" customFormat="false" ht="33" hidden="false" customHeight="true" outlineLevel="0" collapsed="false">
      <c r="A190" s="295"/>
      <c r="B190" s="295"/>
      <c r="C190" s="295"/>
      <c r="D190" s="296"/>
      <c r="E190" s="296"/>
      <c r="F190" s="295"/>
      <c r="G190" s="295"/>
      <c r="H190" s="295"/>
      <c r="I190" s="295"/>
      <c r="J190" s="295"/>
      <c r="K190" s="295"/>
      <c r="L190" s="295"/>
      <c r="M190" s="295"/>
      <c r="N190" s="295"/>
      <c r="O190" s="295"/>
      <c r="P190" s="295"/>
      <c r="Q190" s="295"/>
      <c r="R190" s="295"/>
      <c r="S190" s="295"/>
      <c r="T190" s="295"/>
      <c r="U190" s="295"/>
      <c r="V190" s="295"/>
      <c r="W190" s="270"/>
      <c r="X190" s="270"/>
      <c r="Y190" s="270"/>
      <c r="Z190" s="270"/>
    </row>
    <row r="191" customFormat="false" ht="33" hidden="false" customHeight="true" outlineLevel="0" collapsed="false">
      <c r="A191" s="295"/>
      <c r="B191" s="295"/>
      <c r="C191" s="295"/>
      <c r="D191" s="296"/>
      <c r="E191" s="296"/>
      <c r="F191" s="295"/>
      <c r="G191" s="295"/>
      <c r="H191" s="295"/>
      <c r="I191" s="295"/>
      <c r="J191" s="295"/>
      <c r="K191" s="295"/>
      <c r="L191" s="295"/>
      <c r="M191" s="295"/>
      <c r="N191" s="295"/>
      <c r="O191" s="295"/>
      <c r="P191" s="295"/>
      <c r="Q191" s="295"/>
      <c r="R191" s="295"/>
      <c r="S191" s="295"/>
      <c r="T191" s="295"/>
      <c r="U191" s="295"/>
      <c r="V191" s="295"/>
      <c r="W191" s="270"/>
      <c r="X191" s="270"/>
      <c r="Y191" s="270"/>
      <c r="Z191" s="270"/>
    </row>
    <row r="192" customFormat="false" ht="33" hidden="false" customHeight="true" outlineLevel="0" collapsed="false">
      <c r="A192" s="295"/>
      <c r="B192" s="295"/>
      <c r="C192" s="295"/>
      <c r="D192" s="296"/>
      <c r="E192" s="296"/>
      <c r="F192" s="295"/>
      <c r="G192" s="295"/>
      <c r="H192" s="295"/>
      <c r="I192" s="295"/>
      <c r="J192" s="295"/>
      <c r="K192" s="295"/>
      <c r="L192" s="295"/>
      <c r="M192" s="295"/>
      <c r="N192" s="295"/>
      <c r="O192" s="295"/>
      <c r="P192" s="295"/>
      <c r="Q192" s="295"/>
      <c r="R192" s="295"/>
      <c r="S192" s="295"/>
      <c r="T192" s="295"/>
      <c r="U192" s="295"/>
      <c r="V192" s="295"/>
      <c r="W192" s="270"/>
      <c r="X192" s="270"/>
      <c r="Y192" s="270"/>
      <c r="Z192" s="270"/>
    </row>
    <row r="193" customFormat="false" ht="33" hidden="false" customHeight="true" outlineLevel="0" collapsed="false">
      <c r="A193" s="295"/>
      <c r="B193" s="295"/>
      <c r="C193" s="295"/>
      <c r="D193" s="296"/>
      <c r="E193" s="296"/>
      <c r="F193" s="295"/>
      <c r="G193" s="295"/>
      <c r="H193" s="295"/>
      <c r="I193" s="295"/>
      <c r="J193" s="295"/>
      <c r="K193" s="295"/>
      <c r="L193" s="295"/>
      <c r="M193" s="295"/>
      <c r="N193" s="295"/>
      <c r="O193" s="295"/>
      <c r="P193" s="295"/>
      <c r="Q193" s="295"/>
      <c r="R193" s="295"/>
      <c r="S193" s="295"/>
      <c r="T193" s="295"/>
      <c r="U193" s="295"/>
      <c r="V193" s="295"/>
      <c r="W193" s="270"/>
      <c r="X193" s="270"/>
      <c r="Y193" s="270"/>
      <c r="Z193" s="270"/>
    </row>
    <row r="194" customFormat="false" ht="33" hidden="false" customHeight="true" outlineLevel="0" collapsed="false">
      <c r="A194" s="295"/>
      <c r="B194" s="295"/>
      <c r="C194" s="295"/>
      <c r="D194" s="296"/>
      <c r="E194" s="296"/>
      <c r="F194" s="295"/>
      <c r="G194" s="295"/>
      <c r="H194" s="295"/>
      <c r="I194" s="295"/>
      <c r="J194" s="295"/>
      <c r="K194" s="295"/>
      <c r="L194" s="295"/>
      <c r="M194" s="295"/>
      <c r="N194" s="295"/>
      <c r="O194" s="295"/>
      <c r="P194" s="295"/>
      <c r="Q194" s="295"/>
      <c r="R194" s="295"/>
      <c r="S194" s="295"/>
      <c r="T194" s="295"/>
      <c r="U194" s="295"/>
      <c r="V194" s="295"/>
      <c r="W194" s="270"/>
      <c r="X194" s="270"/>
      <c r="Y194" s="270"/>
      <c r="Z194" s="270"/>
    </row>
    <row r="195" customFormat="false" ht="33" hidden="false" customHeight="true" outlineLevel="0" collapsed="false">
      <c r="A195" s="295"/>
      <c r="B195" s="295"/>
      <c r="C195" s="295"/>
      <c r="D195" s="296"/>
      <c r="E195" s="296"/>
      <c r="F195" s="295"/>
      <c r="G195" s="295"/>
      <c r="H195" s="295"/>
      <c r="I195" s="295"/>
      <c r="J195" s="295"/>
      <c r="K195" s="295"/>
      <c r="L195" s="295"/>
      <c r="M195" s="295"/>
      <c r="N195" s="295"/>
      <c r="O195" s="295"/>
      <c r="P195" s="295"/>
      <c r="Q195" s="295"/>
      <c r="R195" s="295"/>
      <c r="S195" s="295"/>
      <c r="T195" s="295"/>
      <c r="U195" s="295"/>
      <c r="V195" s="295"/>
      <c r="W195" s="270"/>
      <c r="X195" s="270"/>
      <c r="Y195" s="270"/>
      <c r="Z195" s="270"/>
    </row>
    <row r="196" customFormat="false" ht="33" hidden="false" customHeight="true" outlineLevel="0" collapsed="false">
      <c r="A196" s="295"/>
      <c r="B196" s="295"/>
      <c r="C196" s="295"/>
      <c r="D196" s="296"/>
      <c r="E196" s="296"/>
      <c r="F196" s="295"/>
      <c r="G196" s="295"/>
      <c r="H196" s="295"/>
      <c r="I196" s="295"/>
      <c r="J196" s="295"/>
      <c r="K196" s="295"/>
      <c r="L196" s="295"/>
      <c r="M196" s="295"/>
      <c r="N196" s="295"/>
      <c r="O196" s="295"/>
      <c r="P196" s="295"/>
      <c r="Q196" s="295"/>
      <c r="R196" s="295"/>
      <c r="S196" s="295"/>
      <c r="T196" s="295"/>
      <c r="U196" s="295"/>
      <c r="V196" s="295"/>
      <c r="W196" s="270"/>
      <c r="X196" s="270"/>
      <c r="Y196" s="270"/>
      <c r="Z196" s="270"/>
    </row>
    <row r="197" customFormat="false" ht="33" hidden="false" customHeight="true" outlineLevel="0" collapsed="false">
      <c r="A197" s="295"/>
      <c r="B197" s="295"/>
      <c r="C197" s="295"/>
      <c r="D197" s="296"/>
      <c r="E197" s="296"/>
      <c r="F197" s="295"/>
      <c r="G197" s="295"/>
      <c r="H197" s="295"/>
      <c r="I197" s="295"/>
      <c r="J197" s="295"/>
      <c r="K197" s="295"/>
      <c r="L197" s="295"/>
      <c r="M197" s="295"/>
      <c r="N197" s="295"/>
      <c r="O197" s="295"/>
      <c r="P197" s="295"/>
      <c r="Q197" s="295"/>
      <c r="R197" s="295"/>
      <c r="S197" s="295"/>
      <c r="T197" s="295"/>
      <c r="U197" s="295"/>
      <c r="V197" s="295"/>
      <c r="W197" s="270"/>
      <c r="X197" s="270"/>
      <c r="Y197" s="270"/>
      <c r="Z197" s="270"/>
    </row>
    <row r="198" customFormat="false" ht="33" hidden="false" customHeight="true" outlineLevel="0" collapsed="false">
      <c r="A198" s="295"/>
      <c r="B198" s="295"/>
      <c r="C198" s="295"/>
      <c r="D198" s="296"/>
      <c r="E198" s="296"/>
      <c r="F198" s="295"/>
      <c r="G198" s="295"/>
      <c r="H198" s="295"/>
      <c r="I198" s="295"/>
      <c r="J198" s="295"/>
      <c r="K198" s="295"/>
      <c r="L198" s="295"/>
      <c r="M198" s="295"/>
      <c r="N198" s="295"/>
      <c r="O198" s="295"/>
      <c r="P198" s="295"/>
      <c r="Q198" s="295"/>
      <c r="R198" s="295"/>
      <c r="S198" s="295"/>
      <c r="T198" s="295"/>
      <c r="U198" s="295"/>
      <c r="V198" s="295"/>
      <c r="W198" s="270"/>
      <c r="X198" s="270"/>
      <c r="Y198" s="270"/>
      <c r="Z198" s="270"/>
    </row>
    <row r="199" customFormat="false" ht="33" hidden="false" customHeight="true" outlineLevel="0" collapsed="false">
      <c r="A199" s="295"/>
      <c r="B199" s="295"/>
      <c r="C199" s="295"/>
      <c r="D199" s="296"/>
      <c r="E199" s="296"/>
      <c r="F199" s="295"/>
      <c r="G199" s="295"/>
      <c r="H199" s="295"/>
      <c r="I199" s="295"/>
      <c r="J199" s="295"/>
      <c r="K199" s="295"/>
      <c r="L199" s="295"/>
      <c r="M199" s="295"/>
      <c r="N199" s="295"/>
      <c r="O199" s="295"/>
      <c r="P199" s="295"/>
      <c r="Q199" s="295"/>
      <c r="R199" s="295"/>
      <c r="S199" s="295"/>
      <c r="T199" s="295"/>
      <c r="U199" s="295"/>
      <c r="V199" s="295"/>
      <c r="W199" s="270"/>
      <c r="X199" s="270"/>
      <c r="Y199" s="270"/>
      <c r="Z199" s="270"/>
    </row>
    <row r="200" customFormat="false" ht="33" hidden="false" customHeight="true" outlineLevel="0" collapsed="false">
      <c r="A200" s="295"/>
      <c r="B200" s="295"/>
      <c r="C200" s="295"/>
      <c r="D200" s="296"/>
      <c r="E200" s="296"/>
      <c r="F200" s="295"/>
      <c r="G200" s="295"/>
      <c r="H200" s="295"/>
      <c r="I200" s="295"/>
      <c r="J200" s="295"/>
      <c r="K200" s="295"/>
      <c r="L200" s="295"/>
      <c r="M200" s="295"/>
      <c r="N200" s="295"/>
      <c r="O200" s="295"/>
      <c r="P200" s="295"/>
      <c r="Q200" s="295"/>
      <c r="R200" s="295"/>
      <c r="S200" s="295"/>
      <c r="T200" s="295"/>
      <c r="U200" s="295"/>
      <c r="V200" s="295"/>
      <c r="W200" s="270"/>
      <c r="X200" s="270"/>
      <c r="Y200" s="270"/>
      <c r="Z200" s="270"/>
    </row>
    <row r="201" customFormat="false" ht="33" hidden="false" customHeight="true" outlineLevel="0" collapsed="false">
      <c r="A201" s="295"/>
      <c r="B201" s="295"/>
      <c r="C201" s="295"/>
      <c r="D201" s="296"/>
      <c r="E201" s="296"/>
      <c r="F201" s="295"/>
      <c r="G201" s="295"/>
      <c r="H201" s="295"/>
      <c r="I201" s="295"/>
      <c r="J201" s="295"/>
      <c r="K201" s="295"/>
      <c r="L201" s="295"/>
      <c r="M201" s="295"/>
      <c r="N201" s="295"/>
      <c r="O201" s="295"/>
      <c r="P201" s="295"/>
      <c r="Q201" s="295"/>
      <c r="R201" s="295"/>
      <c r="S201" s="295"/>
      <c r="T201" s="295"/>
      <c r="U201" s="295"/>
      <c r="V201" s="295"/>
      <c r="W201" s="270"/>
      <c r="X201" s="270"/>
      <c r="Y201" s="270"/>
      <c r="Z201" s="270"/>
    </row>
    <row r="202" customFormat="false" ht="33" hidden="false" customHeight="true" outlineLevel="0" collapsed="false">
      <c r="A202" s="295"/>
      <c r="B202" s="295"/>
      <c r="C202" s="295"/>
      <c r="D202" s="296"/>
      <c r="E202" s="296"/>
      <c r="F202" s="295"/>
      <c r="G202" s="295"/>
      <c r="H202" s="295"/>
      <c r="I202" s="295"/>
      <c r="J202" s="295"/>
      <c r="K202" s="295"/>
      <c r="L202" s="295"/>
      <c r="M202" s="295"/>
      <c r="N202" s="295"/>
      <c r="O202" s="295"/>
      <c r="P202" s="295"/>
      <c r="Q202" s="295"/>
      <c r="R202" s="295"/>
      <c r="S202" s="295"/>
      <c r="T202" s="295"/>
      <c r="U202" s="295"/>
      <c r="V202" s="295"/>
      <c r="W202" s="270"/>
      <c r="X202" s="270"/>
      <c r="Y202" s="270"/>
      <c r="Z202" s="270"/>
    </row>
    <row r="203" customFormat="false" ht="33" hidden="false" customHeight="true" outlineLevel="0" collapsed="false">
      <c r="A203" s="295"/>
      <c r="B203" s="295"/>
      <c r="C203" s="295"/>
      <c r="D203" s="296"/>
      <c r="E203" s="296"/>
      <c r="F203" s="295"/>
      <c r="G203" s="295"/>
      <c r="H203" s="295"/>
      <c r="I203" s="295"/>
      <c r="J203" s="295"/>
      <c r="K203" s="295"/>
      <c r="L203" s="295"/>
      <c r="M203" s="295"/>
      <c r="N203" s="295"/>
      <c r="O203" s="295"/>
      <c r="P203" s="295"/>
      <c r="Q203" s="295"/>
      <c r="R203" s="295"/>
      <c r="S203" s="295"/>
      <c r="T203" s="295"/>
      <c r="U203" s="295"/>
      <c r="V203" s="295"/>
      <c r="W203" s="270"/>
      <c r="X203" s="270"/>
      <c r="Y203" s="270"/>
      <c r="Z203" s="270"/>
    </row>
    <row r="204" customFormat="false" ht="33" hidden="false" customHeight="true" outlineLevel="0" collapsed="false">
      <c r="A204" s="295"/>
      <c r="B204" s="295"/>
      <c r="C204" s="295"/>
      <c r="D204" s="296"/>
      <c r="E204" s="296"/>
      <c r="F204" s="295"/>
      <c r="G204" s="295"/>
      <c r="H204" s="295"/>
      <c r="I204" s="295"/>
      <c r="J204" s="295"/>
      <c r="K204" s="295"/>
      <c r="L204" s="295"/>
      <c r="M204" s="295"/>
      <c r="N204" s="295"/>
      <c r="O204" s="295"/>
      <c r="P204" s="295"/>
      <c r="Q204" s="295"/>
      <c r="R204" s="295"/>
      <c r="S204" s="295"/>
      <c r="T204" s="295"/>
      <c r="U204" s="295"/>
      <c r="V204" s="295"/>
      <c r="W204" s="270"/>
      <c r="X204" s="270"/>
      <c r="Y204" s="270"/>
      <c r="Z204" s="270"/>
    </row>
    <row r="205" customFormat="false" ht="33" hidden="false" customHeight="true" outlineLevel="0" collapsed="false">
      <c r="A205" s="295"/>
      <c r="B205" s="295"/>
      <c r="C205" s="295"/>
      <c r="D205" s="296"/>
      <c r="E205" s="296"/>
      <c r="F205" s="295"/>
      <c r="G205" s="295"/>
      <c r="H205" s="295"/>
      <c r="I205" s="295"/>
      <c r="J205" s="295"/>
      <c r="K205" s="295"/>
      <c r="L205" s="295"/>
      <c r="M205" s="295"/>
      <c r="N205" s="295"/>
      <c r="O205" s="295"/>
      <c r="P205" s="295"/>
      <c r="Q205" s="295"/>
      <c r="R205" s="295"/>
      <c r="S205" s="295"/>
      <c r="T205" s="295"/>
      <c r="U205" s="295"/>
      <c r="V205" s="295"/>
      <c r="W205" s="270"/>
      <c r="X205" s="270"/>
      <c r="Y205" s="270"/>
      <c r="Z205" s="270"/>
    </row>
    <row r="206" customFormat="false" ht="33" hidden="false" customHeight="true" outlineLevel="0" collapsed="false">
      <c r="A206" s="295"/>
      <c r="B206" s="295"/>
      <c r="C206" s="295"/>
      <c r="D206" s="296"/>
      <c r="E206" s="296"/>
      <c r="F206" s="295"/>
      <c r="G206" s="295"/>
      <c r="H206" s="295"/>
      <c r="I206" s="295"/>
      <c r="J206" s="295"/>
      <c r="K206" s="295"/>
      <c r="L206" s="295"/>
      <c r="M206" s="295"/>
      <c r="N206" s="295"/>
      <c r="O206" s="295"/>
      <c r="P206" s="295"/>
      <c r="Q206" s="295"/>
      <c r="R206" s="295"/>
      <c r="S206" s="295"/>
      <c r="T206" s="295"/>
      <c r="U206" s="295"/>
      <c r="V206" s="295"/>
      <c r="W206" s="270"/>
      <c r="X206" s="270"/>
      <c r="Y206" s="270"/>
      <c r="Z206" s="270"/>
    </row>
    <row r="207" customFormat="false" ht="33" hidden="false" customHeight="true" outlineLevel="0" collapsed="false">
      <c r="A207" s="295"/>
      <c r="B207" s="295"/>
      <c r="C207" s="295"/>
      <c r="D207" s="296"/>
      <c r="E207" s="296"/>
      <c r="F207" s="295"/>
      <c r="G207" s="295"/>
      <c r="H207" s="295"/>
      <c r="I207" s="295"/>
      <c r="J207" s="295"/>
      <c r="K207" s="295"/>
      <c r="L207" s="295"/>
      <c r="M207" s="295"/>
      <c r="N207" s="295"/>
      <c r="O207" s="295"/>
      <c r="P207" s="295"/>
      <c r="Q207" s="295"/>
      <c r="R207" s="295"/>
      <c r="S207" s="295"/>
      <c r="T207" s="295"/>
      <c r="U207" s="295"/>
      <c r="V207" s="295"/>
      <c r="W207" s="270"/>
      <c r="X207" s="270"/>
      <c r="Y207" s="270"/>
      <c r="Z207" s="270"/>
    </row>
    <row r="208" customFormat="false" ht="33" hidden="false" customHeight="true" outlineLevel="0" collapsed="false">
      <c r="A208" s="295"/>
      <c r="B208" s="295"/>
      <c r="C208" s="295"/>
      <c r="D208" s="296"/>
      <c r="E208" s="296"/>
      <c r="F208" s="295"/>
      <c r="G208" s="295"/>
      <c r="H208" s="295"/>
      <c r="I208" s="295"/>
      <c r="J208" s="295"/>
      <c r="K208" s="295"/>
      <c r="L208" s="295"/>
      <c r="M208" s="295"/>
      <c r="N208" s="295"/>
      <c r="O208" s="295"/>
      <c r="P208" s="295"/>
      <c r="Q208" s="295"/>
      <c r="R208" s="295"/>
      <c r="S208" s="295"/>
      <c r="T208" s="295"/>
      <c r="U208" s="295"/>
      <c r="V208" s="295"/>
      <c r="W208" s="270"/>
      <c r="X208" s="270"/>
      <c r="Y208" s="270"/>
      <c r="Z208" s="270"/>
    </row>
    <row r="209" customFormat="false" ht="33" hidden="false" customHeight="true" outlineLevel="0" collapsed="false">
      <c r="A209" s="295"/>
      <c r="B209" s="295"/>
      <c r="C209" s="295"/>
      <c r="D209" s="296"/>
      <c r="E209" s="296"/>
      <c r="F209" s="295"/>
      <c r="G209" s="295"/>
      <c r="H209" s="295"/>
      <c r="I209" s="295"/>
      <c r="J209" s="295"/>
      <c r="K209" s="295"/>
      <c r="L209" s="295"/>
      <c r="M209" s="295"/>
      <c r="N209" s="295"/>
      <c r="O209" s="295"/>
      <c r="P209" s="295"/>
      <c r="Q209" s="295"/>
      <c r="R209" s="295"/>
      <c r="S209" s="295"/>
      <c r="T209" s="295"/>
      <c r="U209" s="295"/>
      <c r="V209" s="295"/>
      <c r="W209" s="270"/>
      <c r="X209" s="270"/>
      <c r="Y209" s="270"/>
      <c r="Z209" s="270"/>
    </row>
    <row r="210" customFormat="false" ht="33" hidden="false" customHeight="true" outlineLevel="0" collapsed="false">
      <c r="A210" s="295"/>
      <c r="B210" s="295"/>
      <c r="C210" s="295"/>
      <c r="D210" s="296"/>
      <c r="E210" s="296"/>
      <c r="F210" s="295"/>
      <c r="G210" s="295"/>
      <c r="H210" s="295"/>
      <c r="I210" s="295"/>
      <c r="J210" s="295"/>
      <c r="K210" s="295"/>
      <c r="L210" s="295"/>
      <c r="M210" s="295"/>
      <c r="N210" s="295"/>
      <c r="O210" s="295"/>
      <c r="P210" s="295"/>
      <c r="Q210" s="295"/>
      <c r="R210" s="295"/>
      <c r="S210" s="295"/>
      <c r="T210" s="295"/>
      <c r="U210" s="295"/>
      <c r="V210" s="295"/>
      <c r="W210" s="270"/>
      <c r="X210" s="270"/>
      <c r="Y210" s="270"/>
      <c r="Z210" s="270"/>
    </row>
    <row r="211" customFormat="false" ht="33" hidden="false" customHeight="true" outlineLevel="0" collapsed="false">
      <c r="A211" s="295"/>
      <c r="B211" s="295"/>
      <c r="C211" s="295"/>
      <c r="D211" s="296"/>
      <c r="E211" s="296"/>
      <c r="F211" s="295"/>
      <c r="G211" s="295"/>
      <c r="H211" s="295"/>
      <c r="I211" s="295"/>
      <c r="J211" s="295"/>
      <c r="K211" s="295"/>
      <c r="L211" s="295"/>
      <c r="M211" s="295"/>
      <c r="N211" s="295"/>
      <c r="O211" s="295"/>
      <c r="P211" s="295"/>
      <c r="Q211" s="295"/>
      <c r="R211" s="295"/>
      <c r="S211" s="295"/>
      <c r="T211" s="295"/>
      <c r="U211" s="295"/>
      <c r="V211" s="295"/>
      <c r="W211" s="270"/>
      <c r="X211" s="270"/>
      <c r="Y211" s="270"/>
      <c r="Z211" s="270"/>
    </row>
    <row r="212" customFormat="false" ht="33" hidden="false" customHeight="true" outlineLevel="0" collapsed="false">
      <c r="A212" s="295"/>
      <c r="B212" s="295"/>
      <c r="C212" s="295"/>
      <c r="D212" s="296"/>
      <c r="E212" s="296"/>
      <c r="F212" s="295"/>
      <c r="G212" s="295"/>
      <c r="H212" s="295"/>
      <c r="I212" s="295"/>
      <c r="J212" s="295"/>
      <c r="K212" s="295"/>
      <c r="L212" s="295"/>
      <c r="M212" s="295"/>
      <c r="N212" s="295"/>
      <c r="O212" s="295"/>
      <c r="P212" s="295"/>
      <c r="Q212" s="295"/>
      <c r="R212" s="295"/>
      <c r="S212" s="295"/>
      <c r="T212" s="295"/>
      <c r="U212" s="295"/>
      <c r="V212" s="295"/>
      <c r="W212" s="270"/>
      <c r="X212" s="270"/>
      <c r="Y212" s="270"/>
      <c r="Z212" s="270"/>
    </row>
    <row r="213" customFormat="false" ht="33" hidden="false" customHeight="true" outlineLevel="0" collapsed="false">
      <c r="A213" s="295"/>
      <c r="B213" s="295"/>
      <c r="C213" s="295"/>
      <c r="D213" s="296"/>
      <c r="E213" s="296"/>
      <c r="F213" s="295"/>
      <c r="G213" s="295"/>
      <c r="H213" s="295"/>
      <c r="I213" s="295"/>
      <c r="J213" s="295"/>
      <c r="K213" s="295"/>
      <c r="L213" s="295"/>
      <c r="M213" s="295"/>
      <c r="N213" s="295"/>
      <c r="O213" s="295"/>
      <c r="P213" s="295"/>
      <c r="Q213" s="295"/>
      <c r="R213" s="295"/>
      <c r="S213" s="295"/>
      <c r="T213" s="295"/>
      <c r="U213" s="295"/>
      <c r="V213" s="295"/>
      <c r="W213" s="270"/>
      <c r="X213" s="270"/>
      <c r="Y213" s="270"/>
      <c r="Z213" s="270"/>
    </row>
    <row r="214" customFormat="false" ht="33" hidden="false" customHeight="true" outlineLevel="0" collapsed="false">
      <c r="A214" s="295"/>
      <c r="B214" s="295"/>
      <c r="C214" s="295"/>
      <c r="D214" s="296"/>
      <c r="E214" s="296"/>
      <c r="F214" s="295"/>
      <c r="G214" s="295"/>
      <c r="H214" s="295"/>
      <c r="I214" s="295"/>
      <c r="J214" s="295"/>
      <c r="K214" s="295"/>
      <c r="L214" s="295"/>
      <c r="M214" s="295"/>
      <c r="N214" s="295"/>
      <c r="O214" s="295"/>
      <c r="P214" s="295"/>
      <c r="Q214" s="295"/>
      <c r="R214" s="295"/>
      <c r="S214" s="295"/>
      <c r="T214" s="295"/>
      <c r="U214" s="295"/>
      <c r="V214" s="295"/>
      <c r="W214" s="270"/>
      <c r="X214" s="270"/>
      <c r="Y214" s="270"/>
      <c r="Z214" s="270"/>
    </row>
    <row r="215" customFormat="false" ht="33" hidden="false" customHeight="true" outlineLevel="0" collapsed="false">
      <c r="A215" s="295"/>
      <c r="B215" s="295"/>
      <c r="C215" s="295"/>
      <c r="D215" s="296"/>
      <c r="E215" s="296"/>
      <c r="F215" s="295"/>
      <c r="G215" s="295"/>
      <c r="H215" s="295"/>
      <c r="I215" s="295"/>
      <c r="J215" s="295"/>
      <c r="K215" s="295"/>
      <c r="L215" s="295"/>
      <c r="M215" s="295"/>
      <c r="N215" s="295"/>
      <c r="O215" s="295"/>
      <c r="P215" s="295"/>
      <c r="Q215" s="295"/>
      <c r="R215" s="295"/>
      <c r="S215" s="295"/>
      <c r="T215" s="295"/>
      <c r="U215" s="295"/>
      <c r="V215" s="295"/>
      <c r="W215" s="270"/>
      <c r="X215" s="270"/>
      <c r="Y215" s="270"/>
      <c r="Z215" s="270"/>
    </row>
    <row r="216" customFormat="false" ht="33" hidden="false" customHeight="true" outlineLevel="0" collapsed="false">
      <c r="A216" s="295"/>
      <c r="B216" s="295"/>
      <c r="C216" s="295"/>
      <c r="D216" s="296"/>
      <c r="E216" s="296"/>
      <c r="F216" s="295"/>
      <c r="G216" s="295"/>
      <c r="H216" s="295"/>
      <c r="I216" s="295"/>
      <c r="J216" s="295"/>
      <c r="K216" s="295"/>
      <c r="L216" s="295"/>
      <c r="M216" s="295"/>
      <c r="N216" s="295"/>
      <c r="O216" s="295"/>
      <c r="P216" s="295"/>
      <c r="Q216" s="295"/>
      <c r="R216" s="295"/>
      <c r="S216" s="295"/>
      <c r="T216" s="295"/>
      <c r="U216" s="295"/>
      <c r="V216" s="295"/>
      <c r="W216" s="270"/>
      <c r="X216" s="270"/>
      <c r="Y216" s="270"/>
      <c r="Z216" s="270"/>
    </row>
    <row r="217" customFormat="false" ht="33" hidden="false" customHeight="true" outlineLevel="0" collapsed="false">
      <c r="A217" s="295"/>
      <c r="B217" s="295"/>
      <c r="C217" s="295"/>
      <c r="D217" s="296"/>
      <c r="E217" s="296"/>
      <c r="F217" s="295"/>
      <c r="G217" s="295"/>
      <c r="H217" s="295"/>
      <c r="I217" s="295"/>
      <c r="J217" s="295"/>
      <c r="K217" s="295"/>
      <c r="L217" s="295"/>
      <c r="M217" s="295"/>
      <c r="N217" s="295"/>
      <c r="O217" s="295"/>
      <c r="P217" s="295"/>
      <c r="Q217" s="295"/>
      <c r="R217" s="295"/>
      <c r="S217" s="295"/>
      <c r="T217" s="295"/>
      <c r="U217" s="295"/>
      <c r="V217" s="295"/>
      <c r="W217" s="270"/>
      <c r="X217" s="270"/>
      <c r="Y217" s="270"/>
      <c r="Z217" s="270"/>
    </row>
    <row r="218" customFormat="false" ht="33" hidden="false" customHeight="true" outlineLevel="0" collapsed="false">
      <c r="A218" s="295"/>
      <c r="B218" s="295"/>
      <c r="C218" s="295"/>
      <c r="D218" s="296"/>
      <c r="E218" s="296"/>
      <c r="F218" s="295"/>
      <c r="G218" s="295"/>
      <c r="H218" s="295"/>
      <c r="I218" s="295"/>
      <c r="J218" s="295"/>
      <c r="K218" s="295"/>
      <c r="L218" s="295"/>
      <c r="M218" s="295"/>
      <c r="N218" s="295"/>
      <c r="O218" s="295"/>
      <c r="P218" s="295"/>
      <c r="Q218" s="295"/>
      <c r="R218" s="295"/>
      <c r="S218" s="295"/>
      <c r="T218" s="295"/>
      <c r="U218" s="295"/>
      <c r="V218" s="295"/>
      <c r="W218" s="270"/>
      <c r="X218" s="270"/>
      <c r="Y218" s="270"/>
      <c r="Z218" s="270"/>
    </row>
    <row r="219" customFormat="false" ht="33" hidden="false" customHeight="true" outlineLevel="0" collapsed="false">
      <c r="A219" s="295"/>
      <c r="B219" s="295"/>
      <c r="C219" s="295"/>
      <c r="D219" s="296"/>
      <c r="E219" s="296"/>
      <c r="F219" s="295"/>
      <c r="G219" s="295"/>
      <c r="H219" s="295"/>
      <c r="I219" s="295"/>
      <c r="J219" s="295"/>
      <c r="K219" s="295"/>
      <c r="L219" s="295"/>
      <c r="M219" s="295"/>
      <c r="N219" s="295"/>
      <c r="O219" s="295"/>
      <c r="P219" s="295"/>
      <c r="Q219" s="295"/>
      <c r="R219" s="295"/>
      <c r="S219" s="295"/>
      <c r="T219" s="295"/>
      <c r="U219" s="295"/>
      <c r="V219" s="295"/>
      <c r="W219" s="270"/>
      <c r="X219" s="270"/>
      <c r="Y219" s="270"/>
      <c r="Z219" s="270"/>
    </row>
    <row r="220" customFormat="false" ht="33" hidden="false" customHeight="true" outlineLevel="0" collapsed="false">
      <c r="A220" s="295"/>
      <c r="B220" s="295"/>
      <c r="C220" s="295"/>
      <c r="D220" s="296"/>
      <c r="E220" s="296"/>
      <c r="F220" s="295"/>
      <c r="G220" s="295"/>
      <c r="H220" s="295"/>
      <c r="I220" s="295"/>
      <c r="J220" s="295"/>
      <c r="K220" s="295"/>
      <c r="L220" s="295"/>
      <c r="M220" s="295"/>
      <c r="N220" s="295"/>
      <c r="O220" s="295"/>
      <c r="P220" s="295"/>
      <c r="Q220" s="295"/>
      <c r="R220" s="295"/>
      <c r="S220" s="295"/>
      <c r="T220" s="295"/>
      <c r="U220" s="295"/>
      <c r="V220" s="295"/>
      <c r="W220" s="270"/>
      <c r="X220" s="270"/>
      <c r="Y220" s="270"/>
      <c r="Z220" s="270"/>
    </row>
    <row r="221" customFormat="false" ht="33" hidden="false" customHeight="true" outlineLevel="0" collapsed="false">
      <c r="A221" s="295"/>
      <c r="B221" s="295"/>
      <c r="C221" s="295"/>
      <c r="D221" s="296"/>
      <c r="E221" s="296"/>
      <c r="F221" s="295"/>
      <c r="G221" s="295"/>
      <c r="H221" s="295"/>
      <c r="I221" s="295"/>
      <c r="J221" s="295"/>
      <c r="K221" s="295"/>
      <c r="L221" s="295"/>
      <c r="M221" s="295"/>
      <c r="N221" s="295"/>
      <c r="O221" s="295"/>
      <c r="P221" s="295"/>
      <c r="Q221" s="295"/>
      <c r="R221" s="295"/>
      <c r="S221" s="295"/>
      <c r="T221" s="295"/>
      <c r="U221" s="295"/>
      <c r="V221" s="295"/>
      <c r="W221" s="270"/>
      <c r="X221" s="270"/>
      <c r="Y221" s="270"/>
      <c r="Z221" s="270"/>
    </row>
    <row r="222" customFormat="false" ht="33" hidden="false" customHeight="true" outlineLevel="0" collapsed="false">
      <c r="A222" s="295"/>
      <c r="B222" s="295"/>
      <c r="C222" s="295"/>
      <c r="D222" s="296"/>
      <c r="E222" s="296"/>
      <c r="F222" s="295"/>
      <c r="G222" s="295"/>
      <c r="H222" s="295"/>
      <c r="I222" s="295"/>
      <c r="J222" s="295"/>
      <c r="K222" s="295"/>
      <c r="L222" s="295"/>
      <c r="M222" s="295"/>
      <c r="N222" s="295"/>
      <c r="O222" s="295"/>
      <c r="P222" s="295"/>
      <c r="Q222" s="295"/>
      <c r="R222" s="295"/>
      <c r="S222" s="295"/>
      <c r="T222" s="295"/>
      <c r="U222" s="295"/>
      <c r="V222" s="295"/>
      <c r="W222" s="270"/>
      <c r="X222" s="270"/>
      <c r="Y222" s="270"/>
      <c r="Z222" s="270"/>
    </row>
    <row r="223" customFormat="false" ht="33" hidden="false" customHeight="true" outlineLevel="0" collapsed="false">
      <c r="A223" s="295"/>
      <c r="B223" s="295"/>
      <c r="C223" s="295"/>
      <c r="D223" s="296"/>
      <c r="E223" s="296"/>
      <c r="F223" s="295"/>
      <c r="G223" s="295"/>
      <c r="H223" s="295"/>
      <c r="I223" s="295"/>
      <c r="J223" s="295"/>
      <c r="K223" s="295"/>
      <c r="L223" s="295"/>
      <c r="M223" s="295"/>
      <c r="N223" s="295"/>
      <c r="O223" s="295"/>
      <c r="P223" s="295"/>
      <c r="Q223" s="295"/>
      <c r="R223" s="295"/>
      <c r="S223" s="295"/>
      <c r="T223" s="295"/>
      <c r="U223" s="295"/>
      <c r="V223" s="295"/>
      <c r="W223" s="270"/>
      <c r="X223" s="270"/>
      <c r="Y223" s="270"/>
      <c r="Z223" s="270"/>
    </row>
    <row r="224" customFormat="false" ht="33" hidden="false" customHeight="true" outlineLevel="0" collapsed="false">
      <c r="A224" s="295"/>
      <c r="B224" s="295"/>
      <c r="C224" s="295"/>
      <c r="D224" s="296"/>
      <c r="E224" s="296"/>
      <c r="F224" s="295"/>
      <c r="G224" s="295"/>
      <c r="H224" s="295"/>
      <c r="I224" s="295"/>
      <c r="J224" s="295"/>
      <c r="K224" s="295"/>
      <c r="L224" s="295"/>
      <c r="M224" s="295"/>
      <c r="N224" s="295"/>
      <c r="O224" s="295"/>
      <c r="P224" s="295"/>
      <c r="Q224" s="295"/>
      <c r="R224" s="295"/>
      <c r="S224" s="295"/>
      <c r="T224" s="295"/>
      <c r="U224" s="295"/>
      <c r="V224" s="295"/>
      <c r="W224" s="270"/>
      <c r="X224" s="270"/>
      <c r="Y224" s="270"/>
      <c r="Z224" s="270"/>
    </row>
    <row r="225" customFormat="false" ht="33" hidden="false" customHeight="true" outlineLevel="0" collapsed="false">
      <c r="A225" s="295"/>
      <c r="B225" s="295"/>
      <c r="C225" s="295"/>
      <c r="D225" s="296"/>
      <c r="E225" s="296"/>
      <c r="F225" s="295"/>
      <c r="G225" s="295"/>
      <c r="H225" s="295"/>
      <c r="I225" s="295"/>
      <c r="J225" s="295"/>
      <c r="K225" s="295"/>
      <c r="L225" s="295"/>
      <c r="M225" s="295"/>
      <c r="N225" s="295"/>
      <c r="O225" s="295"/>
      <c r="P225" s="295"/>
      <c r="Q225" s="295"/>
      <c r="R225" s="295"/>
      <c r="S225" s="295"/>
      <c r="T225" s="295"/>
      <c r="U225" s="295"/>
      <c r="V225" s="295"/>
      <c r="W225" s="270"/>
      <c r="X225" s="270"/>
      <c r="Y225" s="270"/>
      <c r="Z225" s="270"/>
    </row>
    <row r="226" customFormat="false" ht="33" hidden="false" customHeight="true" outlineLevel="0" collapsed="false">
      <c r="A226" s="295"/>
      <c r="B226" s="295"/>
      <c r="C226" s="295"/>
      <c r="D226" s="296"/>
      <c r="E226" s="296"/>
      <c r="F226" s="295"/>
      <c r="G226" s="295"/>
      <c r="H226" s="295"/>
      <c r="I226" s="295"/>
      <c r="J226" s="295"/>
      <c r="K226" s="295"/>
      <c r="L226" s="295"/>
      <c r="M226" s="295"/>
      <c r="N226" s="295"/>
      <c r="O226" s="295"/>
      <c r="P226" s="295"/>
      <c r="Q226" s="295"/>
      <c r="R226" s="295"/>
      <c r="S226" s="295"/>
      <c r="T226" s="295"/>
      <c r="U226" s="295"/>
      <c r="V226" s="295"/>
      <c r="W226" s="270"/>
      <c r="X226" s="270"/>
      <c r="Y226" s="270"/>
      <c r="Z226" s="270"/>
    </row>
    <row r="227" customFormat="false" ht="33" hidden="false" customHeight="true" outlineLevel="0" collapsed="false">
      <c r="A227" s="295"/>
      <c r="B227" s="295"/>
      <c r="C227" s="295"/>
      <c r="D227" s="296"/>
      <c r="E227" s="296"/>
      <c r="F227" s="295"/>
      <c r="G227" s="295"/>
      <c r="H227" s="295"/>
      <c r="I227" s="295"/>
      <c r="J227" s="295"/>
      <c r="K227" s="295"/>
      <c r="L227" s="295"/>
      <c r="M227" s="295"/>
      <c r="N227" s="295"/>
      <c r="O227" s="295"/>
      <c r="P227" s="295"/>
      <c r="Q227" s="295"/>
      <c r="R227" s="295"/>
      <c r="S227" s="295"/>
      <c r="T227" s="295"/>
      <c r="U227" s="295"/>
      <c r="V227" s="295"/>
      <c r="W227" s="270"/>
      <c r="X227" s="270"/>
      <c r="Y227" s="270"/>
      <c r="Z227" s="270"/>
    </row>
    <row r="228" customFormat="false" ht="33" hidden="false" customHeight="true" outlineLevel="0" collapsed="false">
      <c r="A228" s="295"/>
      <c r="B228" s="295"/>
      <c r="C228" s="295"/>
      <c r="D228" s="296"/>
      <c r="E228" s="296"/>
      <c r="F228" s="295"/>
      <c r="G228" s="295"/>
      <c r="H228" s="295"/>
      <c r="I228" s="295"/>
      <c r="J228" s="295"/>
      <c r="K228" s="295"/>
      <c r="L228" s="295"/>
      <c r="M228" s="295"/>
      <c r="N228" s="295"/>
      <c r="O228" s="295"/>
      <c r="P228" s="295"/>
      <c r="Q228" s="295"/>
      <c r="R228" s="295"/>
      <c r="S228" s="295"/>
      <c r="T228" s="295"/>
      <c r="U228" s="295"/>
      <c r="V228" s="295"/>
      <c r="W228" s="270"/>
      <c r="X228" s="270"/>
      <c r="Y228" s="270"/>
      <c r="Z228" s="270"/>
    </row>
    <row r="229" customFormat="false" ht="33" hidden="false" customHeight="true" outlineLevel="0" collapsed="false">
      <c r="A229" s="295"/>
      <c r="B229" s="295"/>
      <c r="C229" s="295"/>
      <c r="D229" s="296"/>
      <c r="E229" s="296"/>
      <c r="F229" s="295"/>
      <c r="G229" s="295"/>
      <c r="H229" s="295"/>
      <c r="I229" s="295"/>
      <c r="J229" s="295"/>
      <c r="K229" s="295"/>
      <c r="L229" s="295"/>
      <c r="M229" s="295"/>
      <c r="N229" s="295"/>
      <c r="O229" s="295"/>
      <c r="P229" s="295"/>
      <c r="Q229" s="295"/>
      <c r="R229" s="295"/>
      <c r="S229" s="295"/>
      <c r="T229" s="295"/>
      <c r="U229" s="295"/>
      <c r="V229" s="295"/>
      <c r="W229" s="270"/>
      <c r="X229" s="270"/>
      <c r="Y229" s="270"/>
      <c r="Z229" s="270"/>
    </row>
    <row r="230" customFormat="false" ht="33" hidden="false" customHeight="true" outlineLevel="0" collapsed="false">
      <c r="A230" s="295"/>
      <c r="B230" s="295"/>
      <c r="C230" s="295"/>
      <c r="D230" s="296"/>
      <c r="E230" s="296"/>
      <c r="F230" s="295"/>
      <c r="G230" s="295"/>
      <c r="H230" s="295"/>
      <c r="I230" s="295"/>
      <c r="J230" s="295"/>
      <c r="K230" s="295"/>
      <c r="L230" s="295"/>
      <c r="M230" s="295"/>
      <c r="N230" s="295"/>
      <c r="O230" s="295"/>
      <c r="P230" s="295"/>
      <c r="Q230" s="295"/>
      <c r="R230" s="295"/>
      <c r="S230" s="295"/>
      <c r="T230" s="295"/>
      <c r="U230" s="295"/>
      <c r="V230" s="295"/>
      <c r="W230" s="270"/>
      <c r="X230" s="270"/>
      <c r="Y230" s="270"/>
      <c r="Z230" s="270"/>
    </row>
    <row r="231" customFormat="false" ht="33" hidden="false" customHeight="true" outlineLevel="0" collapsed="false">
      <c r="A231" s="295"/>
      <c r="B231" s="295"/>
      <c r="C231" s="295"/>
      <c r="D231" s="296"/>
      <c r="E231" s="296"/>
      <c r="F231" s="295"/>
      <c r="G231" s="295"/>
      <c r="H231" s="295"/>
      <c r="I231" s="295"/>
      <c r="J231" s="295"/>
      <c r="K231" s="295"/>
      <c r="L231" s="295"/>
      <c r="M231" s="295"/>
      <c r="N231" s="295"/>
      <c r="O231" s="295"/>
      <c r="P231" s="295"/>
      <c r="Q231" s="295"/>
      <c r="R231" s="295"/>
      <c r="S231" s="295"/>
      <c r="T231" s="295"/>
      <c r="U231" s="295"/>
      <c r="V231" s="295"/>
      <c r="W231" s="270"/>
      <c r="X231" s="270"/>
      <c r="Y231" s="270"/>
      <c r="Z231" s="270"/>
    </row>
    <row r="232" customFormat="false" ht="33" hidden="false" customHeight="true" outlineLevel="0" collapsed="false">
      <c r="A232" s="295"/>
      <c r="B232" s="295"/>
      <c r="C232" s="295"/>
      <c r="D232" s="296"/>
      <c r="E232" s="296"/>
      <c r="F232" s="295"/>
      <c r="G232" s="295"/>
      <c r="H232" s="295"/>
      <c r="I232" s="295"/>
      <c r="J232" s="295"/>
      <c r="K232" s="295"/>
      <c r="L232" s="295"/>
      <c r="M232" s="295"/>
      <c r="N232" s="295"/>
      <c r="O232" s="295"/>
      <c r="P232" s="295"/>
      <c r="Q232" s="295"/>
      <c r="R232" s="295"/>
      <c r="S232" s="295"/>
      <c r="T232" s="295"/>
      <c r="U232" s="295"/>
      <c r="V232" s="295"/>
      <c r="W232" s="270"/>
      <c r="X232" s="270"/>
      <c r="Y232" s="270"/>
      <c r="Z232" s="270"/>
    </row>
    <row r="233" customFormat="false" ht="33" hidden="false" customHeight="true" outlineLevel="0" collapsed="false">
      <c r="A233" s="295"/>
      <c r="B233" s="295"/>
      <c r="C233" s="295"/>
      <c r="D233" s="296"/>
      <c r="E233" s="296"/>
      <c r="F233" s="295"/>
      <c r="G233" s="295"/>
      <c r="H233" s="295"/>
      <c r="I233" s="295"/>
      <c r="J233" s="295"/>
      <c r="K233" s="295"/>
      <c r="L233" s="295"/>
      <c r="M233" s="295"/>
      <c r="N233" s="295"/>
      <c r="O233" s="295"/>
      <c r="P233" s="295"/>
      <c r="Q233" s="295"/>
      <c r="R233" s="295"/>
      <c r="S233" s="295"/>
      <c r="T233" s="295"/>
      <c r="U233" s="295"/>
      <c r="V233" s="295"/>
      <c r="W233" s="270"/>
      <c r="X233" s="270"/>
      <c r="Y233" s="270"/>
      <c r="Z233" s="270"/>
    </row>
    <row r="234" customFormat="false" ht="33" hidden="false" customHeight="true" outlineLevel="0" collapsed="false">
      <c r="A234" s="295"/>
      <c r="B234" s="295"/>
      <c r="C234" s="295"/>
      <c r="D234" s="296"/>
      <c r="E234" s="296"/>
      <c r="F234" s="295"/>
      <c r="G234" s="295"/>
      <c r="H234" s="295"/>
      <c r="I234" s="295"/>
      <c r="J234" s="295"/>
      <c r="K234" s="295"/>
      <c r="L234" s="295"/>
      <c r="M234" s="295"/>
      <c r="N234" s="295"/>
      <c r="O234" s="295"/>
      <c r="P234" s="295"/>
      <c r="Q234" s="295"/>
      <c r="R234" s="295"/>
      <c r="S234" s="295"/>
      <c r="T234" s="295"/>
      <c r="U234" s="295"/>
      <c r="V234" s="295"/>
      <c r="W234" s="270"/>
      <c r="X234" s="270"/>
      <c r="Y234" s="270"/>
      <c r="Z234" s="270"/>
    </row>
    <row r="235" customFormat="false" ht="33" hidden="false" customHeight="true" outlineLevel="0" collapsed="false">
      <c r="A235" s="295"/>
      <c r="B235" s="295"/>
      <c r="C235" s="295"/>
      <c r="D235" s="296"/>
      <c r="E235" s="296"/>
      <c r="F235" s="295"/>
      <c r="G235" s="295"/>
      <c r="H235" s="295"/>
      <c r="I235" s="295"/>
      <c r="J235" s="295"/>
      <c r="K235" s="295"/>
      <c r="L235" s="295"/>
      <c r="M235" s="295"/>
      <c r="N235" s="295"/>
      <c r="O235" s="295"/>
      <c r="P235" s="295"/>
      <c r="Q235" s="295"/>
      <c r="R235" s="295"/>
      <c r="S235" s="295"/>
      <c r="T235" s="295"/>
      <c r="U235" s="295"/>
      <c r="V235" s="295"/>
      <c r="W235" s="270"/>
      <c r="X235" s="270"/>
      <c r="Y235" s="270"/>
      <c r="Z235" s="270"/>
    </row>
    <row r="236" customFormat="false" ht="33" hidden="false" customHeight="true" outlineLevel="0" collapsed="false">
      <c r="A236" s="295"/>
      <c r="B236" s="295"/>
      <c r="C236" s="295"/>
      <c r="D236" s="296"/>
      <c r="E236" s="296"/>
      <c r="F236" s="295"/>
      <c r="G236" s="295"/>
      <c r="H236" s="295"/>
      <c r="I236" s="295"/>
      <c r="J236" s="295"/>
      <c r="K236" s="295"/>
      <c r="L236" s="295"/>
      <c r="M236" s="295"/>
      <c r="N236" s="295"/>
      <c r="O236" s="295"/>
      <c r="P236" s="295"/>
      <c r="Q236" s="295"/>
      <c r="R236" s="295"/>
      <c r="S236" s="295"/>
      <c r="T236" s="295"/>
      <c r="U236" s="295"/>
      <c r="V236" s="295"/>
      <c r="W236" s="270"/>
      <c r="X236" s="270"/>
      <c r="Y236" s="270"/>
      <c r="Z236" s="270"/>
    </row>
    <row r="237" customFormat="false" ht="33" hidden="false" customHeight="true" outlineLevel="0" collapsed="false">
      <c r="A237" s="295"/>
      <c r="B237" s="295"/>
      <c r="C237" s="295"/>
      <c r="D237" s="296"/>
      <c r="E237" s="296"/>
      <c r="F237" s="295"/>
      <c r="G237" s="295"/>
      <c r="H237" s="295"/>
      <c r="I237" s="295"/>
      <c r="J237" s="295"/>
      <c r="K237" s="295"/>
      <c r="L237" s="295"/>
      <c r="M237" s="295"/>
      <c r="N237" s="295"/>
      <c r="O237" s="295"/>
      <c r="P237" s="295"/>
      <c r="Q237" s="295"/>
      <c r="R237" s="295"/>
      <c r="S237" s="295"/>
      <c r="T237" s="295"/>
      <c r="U237" s="295"/>
      <c r="V237" s="295"/>
      <c r="W237" s="270"/>
      <c r="X237" s="270"/>
      <c r="Y237" s="270"/>
      <c r="Z237" s="270"/>
    </row>
    <row r="238" customFormat="false" ht="33" hidden="false" customHeight="true" outlineLevel="0" collapsed="false">
      <c r="A238" s="295"/>
      <c r="B238" s="295"/>
      <c r="C238" s="295"/>
      <c r="D238" s="296"/>
      <c r="E238" s="296"/>
      <c r="F238" s="295"/>
      <c r="G238" s="295"/>
      <c r="H238" s="295"/>
      <c r="I238" s="295"/>
      <c r="J238" s="295"/>
      <c r="K238" s="295"/>
      <c r="L238" s="295"/>
      <c r="M238" s="295"/>
      <c r="N238" s="295"/>
      <c r="O238" s="295"/>
      <c r="P238" s="295"/>
      <c r="Q238" s="295"/>
      <c r="R238" s="295"/>
      <c r="S238" s="295"/>
      <c r="T238" s="295"/>
      <c r="U238" s="295"/>
      <c r="V238" s="295"/>
      <c r="W238" s="270"/>
      <c r="X238" s="270"/>
      <c r="Y238" s="270"/>
      <c r="Z238" s="270"/>
    </row>
    <row r="239" customFormat="false" ht="33" hidden="false" customHeight="true" outlineLevel="0" collapsed="false">
      <c r="A239" s="295"/>
      <c r="B239" s="295"/>
      <c r="C239" s="295"/>
      <c r="D239" s="296"/>
      <c r="E239" s="296"/>
      <c r="F239" s="295"/>
      <c r="G239" s="295"/>
      <c r="H239" s="295"/>
      <c r="I239" s="295"/>
      <c r="J239" s="295"/>
      <c r="K239" s="295"/>
      <c r="L239" s="295"/>
      <c r="M239" s="295"/>
      <c r="N239" s="295"/>
      <c r="O239" s="295"/>
      <c r="P239" s="295"/>
      <c r="Q239" s="295"/>
      <c r="R239" s="295"/>
      <c r="S239" s="295"/>
      <c r="T239" s="295"/>
      <c r="U239" s="295"/>
      <c r="V239" s="295"/>
      <c r="W239" s="270"/>
      <c r="X239" s="270"/>
      <c r="Y239" s="270"/>
      <c r="Z239" s="270"/>
    </row>
    <row r="240" customFormat="false" ht="33" hidden="false" customHeight="true" outlineLevel="0" collapsed="false">
      <c r="A240" s="295"/>
      <c r="B240" s="295"/>
      <c r="C240" s="295"/>
      <c r="D240" s="296"/>
      <c r="E240" s="296"/>
      <c r="F240" s="295"/>
      <c r="G240" s="295"/>
      <c r="H240" s="295"/>
      <c r="I240" s="295"/>
      <c r="J240" s="295"/>
      <c r="K240" s="295"/>
      <c r="L240" s="295"/>
      <c r="M240" s="295"/>
      <c r="N240" s="295"/>
      <c r="O240" s="295"/>
      <c r="P240" s="295"/>
      <c r="Q240" s="295"/>
      <c r="R240" s="295"/>
      <c r="S240" s="295"/>
      <c r="T240" s="295"/>
      <c r="U240" s="295"/>
      <c r="V240" s="295"/>
      <c r="W240" s="270"/>
      <c r="X240" s="270"/>
      <c r="Y240" s="270"/>
      <c r="Z240" s="270"/>
    </row>
    <row r="241" customFormat="false" ht="33" hidden="false" customHeight="true" outlineLevel="0" collapsed="false">
      <c r="A241" s="295"/>
      <c r="B241" s="295"/>
      <c r="C241" s="295"/>
      <c r="D241" s="296"/>
      <c r="E241" s="296"/>
      <c r="F241" s="295"/>
      <c r="G241" s="295"/>
      <c r="H241" s="295"/>
      <c r="I241" s="295"/>
      <c r="J241" s="295"/>
      <c r="K241" s="295"/>
      <c r="L241" s="295"/>
      <c r="M241" s="295"/>
      <c r="N241" s="295"/>
      <c r="O241" s="295"/>
      <c r="P241" s="295"/>
      <c r="Q241" s="295"/>
      <c r="R241" s="295"/>
      <c r="S241" s="295"/>
      <c r="T241" s="295"/>
      <c r="U241" s="295"/>
      <c r="V241" s="295"/>
      <c r="W241" s="270"/>
      <c r="X241" s="270"/>
      <c r="Y241" s="270"/>
      <c r="Z241" s="270"/>
    </row>
    <row r="242" customFormat="false" ht="33" hidden="false" customHeight="true" outlineLevel="0" collapsed="false">
      <c r="A242" s="295"/>
      <c r="B242" s="295"/>
      <c r="C242" s="295"/>
      <c r="D242" s="296"/>
      <c r="E242" s="296"/>
      <c r="F242" s="295"/>
      <c r="G242" s="295"/>
      <c r="H242" s="295"/>
      <c r="I242" s="295"/>
      <c r="J242" s="295"/>
      <c r="K242" s="295"/>
      <c r="L242" s="295"/>
      <c r="M242" s="295"/>
      <c r="N242" s="295"/>
      <c r="O242" s="295"/>
      <c r="P242" s="295"/>
      <c r="Q242" s="295"/>
      <c r="R242" s="295"/>
      <c r="S242" s="295"/>
      <c r="T242" s="295"/>
      <c r="U242" s="295"/>
      <c r="V242" s="295"/>
      <c r="W242" s="270"/>
      <c r="X242" s="270"/>
      <c r="Y242" s="270"/>
      <c r="Z242" s="270"/>
    </row>
    <row r="243" customFormat="false" ht="33" hidden="false" customHeight="true" outlineLevel="0" collapsed="false">
      <c r="A243" s="295"/>
      <c r="B243" s="295"/>
      <c r="C243" s="295"/>
      <c r="D243" s="296"/>
      <c r="E243" s="296"/>
      <c r="F243" s="295"/>
      <c r="G243" s="295"/>
      <c r="H243" s="295"/>
      <c r="I243" s="295"/>
      <c r="J243" s="295"/>
      <c r="K243" s="295"/>
      <c r="L243" s="295"/>
      <c r="M243" s="295"/>
      <c r="N243" s="295"/>
      <c r="O243" s="295"/>
      <c r="P243" s="295"/>
      <c r="Q243" s="295"/>
      <c r="R243" s="295"/>
      <c r="S243" s="295"/>
      <c r="T243" s="295"/>
      <c r="U243" s="295"/>
      <c r="V243" s="295"/>
      <c r="W243" s="270"/>
      <c r="X243" s="270"/>
      <c r="Y243" s="270"/>
      <c r="Z243" s="270"/>
    </row>
    <row r="244" customFormat="false" ht="33" hidden="false" customHeight="true" outlineLevel="0" collapsed="false">
      <c r="A244" s="295"/>
      <c r="B244" s="295"/>
      <c r="C244" s="295"/>
      <c r="D244" s="296"/>
      <c r="E244" s="296"/>
      <c r="F244" s="295"/>
      <c r="G244" s="295"/>
      <c r="H244" s="295"/>
      <c r="I244" s="295"/>
      <c r="J244" s="295"/>
      <c r="K244" s="295"/>
      <c r="L244" s="295"/>
      <c r="M244" s="295"/>
      <c r="N244" s="295"/>
      <c r="O244" s="295"/>
      <c r="P244" s="295"/>
      <c r="Q244" s="295"/>
      <c r="R244" s="295"/>
      <c r="S244" s="295"/>
      <c r="T244" s="295"/>
      <c r="U244" s="295"/>
      <c r="V244" s="295"/>
      <c r="W244" s="270"/>
      <c r="X244" s="270"/>
      <c r="Y244" s="270"/>
      <c r="Z244" s="270"/>
    </row>
    <row r="245" customFormat="false" ht="33" hidden="false" customHeight="true" outlineLevel="0" collapsed="false">
      <c r="A245" s="295"/>
      <c r="B245" s="295"/>
      <c r="C245" s="295"/>
      <c r="D245" s="296"/>
      <c r="E245" s="296"/>
      <c r="F245" s="295"/>
      <c r="G245" s="295"/>
      <c r="H245" s="295"/>
      <c r="I245" s="295"/>
      <c r="J245" s="295"/>
      <c r="K245" s="295"/>
      <c r="L245" s="295"/>
      <c r="M245" s="295"/>
      <c r="N245" s="295"/>
      <c r="O245" s="295"/>
      <c r="P245" s="295"/>
      <c r="Q245" s="295"/>
      <c r="R245" s="295"/>
      <c r="S245" s="295"/>
      <c r="T245" s="295"/>
      <c r="U245" s="295"/>
      <c r="V245" s="295"/>
      <c r="W245" s="270"/>
      <c r="X245" s="270"/>
      <c r="Y245" s="270"/>
      <c r="Z245" s="270"/>
    </row>
    <row r="246" customFormat="false" ht="33" hidden="false" customHeight="true" outlineLevel="0" collapsed="false">
      <c r="A246" s="295"/>
      <c r="B246" s="295"/>
      <c r="C246" s="295"/>
      <c r="D246" s="296"/>
      <c r="E246" s="296"/>
      <c r="F246" s="295"/>
      <c r="G246" s="295"/>
      <c r="H246" s="295"/>
      <c r="I246" s="295"/>
      <c r="J246" s="295"/>
      <c r="K246" s="295"/>
      <c r="L246" s="295"/>
      <c r="M246" s="295"/>
      <c r="N246" s="295"/>
      <c r="O246" s="295"/>
      <c r="P246" s="295"/>
      <c r="Q246" s="295"/>
      <c r="R246" s="295"/>
      <c r="S246" s="295"/>
      <c r="T246" s="295"/>
      <c r="U246" s="295"/>
      <c r="V246" s="295"/>
      <c r="W246" s="270"/>
      <c r="X246" s="270"/>
      <c r="Y246" s="270"/>
      <c r="Z246" s="270"/>
    </row>
    <row r="247" customFormat="false" ht="33" hidden="false" customHeight="true" outlineLevel="0" collapsed="false">
      <c r="A247" s="295"/>
      <c r="B247" s="295"/>
      <c r="C247" s="295"/>
      <c r="D247" s="296"/>
      <c r="E247" s="296"/>
      <c r="F247" s="295"/>
      <c r="G247" s="295"/>
      <c r="H247" s="295"/>
      <c r="I247" s="295"/>
      <c r="J247" s="295"/>
      <c r="K247" s="295"/>
      <c r="L247" s="295"/>
      <c r="M247" s="295"/>
      <c r="N247" s="295"/>
      <c r="O247" s="295"/>
      <c r="P247" s="295"/>
      <c r="Q247" s="295"/>
      <c r="R247" s="295"/>
      <c r="S247" s="295"/>
      <c r="T247" s="295"/>
      <c r="U247" s="295"/>
      <c r="V247" s="295"/>
      <c r="W247" s="270"/>
      <c r="X247" s="270"/>
      <c r="Y247" s="270"/>
      <c r="Z247" s="270"/>
    </row>
    <row r="248" customFormat="false" ht="33" hidden="false" customHeight="true" outlineLevel="0" collapsed="false">
      <c r="A248" s="295"/>
      <c r="B248" s="295"/>
      <c r="C248" s="295"/>
      <c r="D248" s="296"/>
      <c r="E248" s="296"/>
      <c r="F248" s="295"/>
      <c r="G248" s="295"/>
      <c r="H248" s="295"/>
      <c r="I248" s="295"/>
      <c r="J248" s="295"/>
      <c r="K248" s="295"/>
      <c r="L248" s="295"/>
      <c r="M248" s="295"/>
      <c r="N248" s="295"/>
      <c r="O248" s="295"/>
      <c r="P248" s="295"/>
      <c r="Q248" s="295"/>
      <c r="R248" s="295"/>
      <c r="S248" s="295"/>
      <c r="T248" s="295"/>
      <c r="U248" s="295"/>
      <c r="V248" s="295"/>
      <c r="W248" s="270"/>
      <c r="X248" s="270"/>
      <c r="Y248" s="270"/>
      <c r="Z248" s="270"/>
    </row>
    <row r="249" customFormat="false" ht="33" hidden="false" customHeight="true" outlineLevel="0" collapsed="false">
      <c r="A249" s="295"/>
      <c r="B249" s="295"/>
      <c r="C249" s="295"/>
      <c r="D249" s="296"/>
      <c r="E249" s="296"/>
      <c r="F249" s="295"/>
      <c r="G249" s="295"/>
      <c r="H249" s="295"/>
      <c r="I249" s="295"/>
      <c r="J249" s="295"/>
      <c r="K249" s="295"/>
      <c r="L249" s="295"/>
      <c r="M249" s="295"/>
      <c r="N249" s="295"/>
      <c r="O249" s="295"/>
      <c r="P249" s="295"/>
      <c r="Q249" s="295"/>
      <c r="R249" s="295"/>
      <c r="S249" s="295"/>
      <c r="T249" s="295"/>
      <c r="U249" s="295"/>
      <c r="V249" s="295"/>
      <c r="W249" s="270"/>
      <c r="X249" s="270"/>
      <c r="Y249" s="270"/>
      <c r="Z249" s="270"/>
    </row>
    <row r="250" customFormat="false" ht="33" hidden="false" customHeight="true" outlineLevel="0" collapsed="false">
      <c r="A250" s="295"/>
      <c r="B250" s="295"/>
      <c r="C250" s="295"/>
      <c r="D250" s="296"/>
      <c r="E250" s="296"/>
      <c r="F250" s="295"/>
      <c r="G250" s="295"/>
      <c r="H250" s="295"/>
      <c r="I250" s="295"/>
      <c r="J250" s="295"/>
      <c r="K250" s="295"/>
      <c r="L250" s="295"/>
      <c r="M250" s="295"/>
      <c r="N250" s="295"/>
      <c r="O250" s="295"/>
      <c r="P250" s="295"/>
      <c r="Q250" s="295"/>
      <c r="R250" s="295"/>
      <c r="S250" s="295"/>
      <c r="T250" s="295"/>
      <c r="U250" s="295"/>
      <c r="V250" s="295"/>
      <c r="W250" s="270"/>
      <c r="X250" s="270"/>
      <c r="Y250" s="270"/>
      <c r="Z250" s="270"/>
    </row>
    <row r="251" customFormat="false" ht="33" hidden="false" customHeight="true" outlineLevel="0" collapsed="false">
      <c r="A251" s="295"/>
      <c r="B251" s="295"/>
      <c r="C251" s="295"/>
      <c r="D251" s="296"/>
      <c r="E251" s="296"/>
      <c r="F251" s="295"/>
      <c r="G251" s="295"/>
      <c r="H251" s="295"/>
      <c r="I251" s="295"/>
      <c r="J251" s="295"/>
      <c r="K251" s="295"/>
      <c r="L251" s="295"/>
      <c r="M251" s="295"/>
      <c r="N251" s="295"/>
      <c r="O251" s="295"/>
      <c r="P251" s="295"/>
      <c r="Q251" s="295"/>
      <c r="R251" s="295"/>
      <c r="S251" s="295"/>
      <c r="T251" s="295"/>
      <c r="U251" s="295"/>
      <c r="V251" s="295"/>
      <c r="W251" s="270"/>
      <c r="X251" s="270"/>
      <c r="Y251" s="270"/>
      <c r="Z251" s="270"/>
    </row>
    <row r="252" customFormat="false" ht="33" hidden="false" customHeight="true" outlineLevel="0" collapsed="false">
      <c r="A252" s="295"/>
      <c r="B252" s="295"/>
      <c r="C252" s="295"/>
      <c r="D252" s="296"/>
      <c r="E252" s="296"/>
      <c r="F252" s="295"/>
      <c r="G252" s="295"/>
      <c r="H252" s="295"/>
      <c r="I252" s="295"/>
      <c r="J252" s="295"/>
      <c r="K252" s="295"/>
      <c r="L252" s="295"/>
      <c r="M252" s="295"/>
      <c r="N252" s="295"/>
      <c r="O252" s="295"/>
      <c r="P252" s="295"/>
      <c r="Q252" s="295"/>
      <c r="R252" s="295"/>
      <c r="S252" s="295"/>
      <c r="T252" s="295"/>
      <c r="U252" s="295"/>
      <c r="V252" s="295"/>
      <c r="W252" s="270"/>
      <c r="X252" s="270"/>
      <c r="Y252" s="270"/>
      <c r="Z252" s="270"/>
    </row>
    <row r="253" customFormat="false" ht="33" hidden="false" customHeight="true" outlineLevel="0" collapsed="false">
      <c r="A253" s="295"/>
      <c r="B253" s="295"/>
      <c r="C253" s="295"/>
      <c r="D253" s="296"/>
      <c r="E253" s="296"/>
      <c r="F253" s="295"/>
      <c r="G253" s="295"/>
      <c r="H253" s="295"/>
      <c r="I253" s="295"/>
      <c r="J253" s="295"/>
      <c r="K253" s="295"/>
      <c r="L253" s="295"/>
      <c r="M253" s="295"/>
      <c r="N253" s="295"/>
      <c r="O253" s="295"/>
      <c r="P253" s="295"/>
      <c r="Q253" s="295"/>
      <c r="R253" s="295"/>
      <c r="S253" s="295"/>
      <c r="T253" s="295"/>
      <c r="U253" s="295"/>
      <c r="V253" s="295"/>
      <c r="W253" s="270"/>
      <c r="X253" s="270"/>
      <c r="Y253" s="270"/>
      <c r="Z253" s="270"/>
    </row>
    <row r="254" customFormat="false" ht="33" hidden="false" customHeight="true" outlineLevel="0" collapsed="false">
      <c r="A254" s="295"/>
      <c r="B254" s="295"/>
      <c r="C254" s="295"/>
      <c r="D254" s="296"/>
      <c r="E254" s="296"/>
      <c r="F254" s="295"/>
      <c r="G254" s="295"/>
      <c r="H254" s="295"/>
      <c r="I254" s="295"/>
      <c r="J254" s="295"/>
      <c r="K254" s="295"/>
      <c r="L254" s="295"/>
      <c r="M254" s="295"/>
      <c r="N254" s="295"/>
      <c r="O254" s="295"/>
      <c r="P254" s="295"/>
      <c r="Q254" s="295"/>
      <c r="R254" s="295"/>
      <c r="S254" s="295"/>
      <c r="T254" s="295"/>
      <c r="U254" s="295"/>
      <c r="V254" s="295"/>
      <c r="W254" s="270"/>
      <c r="X254" s="270"/>
      <c r="Y254" s="270"/>
      <c r="Z254" s="270"/>
    </row>
    <row r="255" customFormat="false" ht="33" hidden="false" customHeight="true" outlineLevel="0" collapsed="false">
      <c r="A255" s="295"/>
      <c r="B255" s="295"/>
      <c r="C255" s="295"/>
      <c r="D255" s="296"/>
      <c r="E255" s="296"/>
      <c r="F255" s="295"/>
      <c r="G255" s="295"/>
      <c r="H255" s="295"/>
      <c r="I255" s="295"/>
      <c r="J255" s="295"/>
      <c r="K255" s="295"/>
      <c r="L255" s="295"/>
      <c r="M255" s="295"/>
      <c r="N255" s="295"/>
      <c r="O255" s="295"/>
      <c r="P255" s="295"/>
      <c r="Q255" s="295"/>
      <c r="R255" s="295"/>
      <c r="S255" s="295"/>
      <c r="T255" s="295"/>
      <c r="U255" s="295"/>
      <c r="V255" s="295"/>
      <c r="W255" s="270"/>
      <c r="X255" s="270"/>
      <c r="Y255" s="270"/>
      <c r="Z255" s="270"/>
    </row>
    <row r="256" customFormat="false" ht="33" hidden="false" customHeight="true" outlineLevel="0" collapsed="false">
      <c r="A256" s="295"/>
      <c r="B256" s="295"/>
      <c r="C256" s="295"/>
      <c r="D256" s="296"/>
      <c r="E256" s="296"/>
      <c r="F256" s="295"/>
      <c r="G256" s="295"/>
      <c r="H256" s="295"/>
      <c r="I256" s="295"/>
      <c r="J256" s="295"/>
      <c r="K256" s="295"/>
      <c r="L256" s="295"/>
      <c r="M256" s="295"/>
      <c r="N256" s="295"/>
      <c r="O256" s="295"/>
      <c r="P256" s="295"/>
      <c r="Q256" s="295"/>
      <c r="R256" s="295"/>
      <c r="S256" s="295"/>
      <c r="T256" s="295"/>
      <c r="U256" s="295"/>
      <c r="V256" s="295"/>
      <c r="W256" s="270"/>
      <c r="X256" s="270"/>
      <c r="Y256" s="270"/>
      <c r="Z256" s="270"/>
    </row>
    <row r="257" customFormat="false" ht="33" hidden="false" customHeight="true" outlineLevel="0" collapsed="false">
      <c r="A257" s="295"/>
      <c r="B257" s="295"/>
      <c r="C257" s="295"/>
      <c r="D257" s="296"/>
      <c r="E257" s="296"/>
      <c r="F257" s="295"/>
      <c r="G257" s="295"/>
      <c r="H257" s="295"/>
      <c r="I257" s="295"/>
      <c r="J257" s="295"/>
      <c r="K257" s="295"/>
      <c r="L257" s="295"/>
      <c r="M257" s="295"/>
      <c r="N257" s="295"/>
      <c r="O257" s="295"/>
      <c r="P257" s="295"/>
      <c r="Q257" s="295"/>
      <c r="R257" s="295"/>
      <c r="S257" s="295"/>
      <c r="T257" s="295"/>
      <c r="U257" s="295"/>
      <c r="V257" s="295"/>
      <c r="W257" s="270"/>
      <c r="X257" s="270"/>
      <c r="Y257" s="270"/>
      <c r="Z257" s="270"/>
    </row>
    <row r="258" customFormat="false" ht="33" hidden="false" customHeight="true" outlineLevel="0" collapsed="false">
      <c r="A258" s="295"/>
      <c r="B258" s="295"/>
      <c r="C258" s="295"/>
      <c r="D258" s="296"/>
      <c r="E258" s="296"/>
      <c r="F258" s="295"/>
      <c r="G258" s="295"/>
      <c r="H258" s="295"/>
      <c r="I258" s="295"/>
      <c r="J258" s="295"/>
      <c r="K258" s="295"/>
      <c r="L258" s="295"/>
      <c r="M258" s="295"/>
      <c r="N258" s="295"/>
      <c r="O258" s="295"/>
      <c r="P258" s="295"/>
      <c r="Q258" s="295"/>
      <c r="R258" s="295"/>
      <c r="S258" s="295"/>
      <c r="T258" s="295"/>
      <c r="U258" s="295"/>
      <c r="V258" s="295"/>
      <c r="W258" s="270"/>
      <c r="X258" s="270"/>
      <c r="Y258" s="270"/>
      <c r="Z258" s="270"/>
    </row>
    <row r="259" customFormat="false" ht="33" hidden="false" customHeight="true" outlineLevel="0" collapsed="false">
      <c r="A259" s="295"/>
      <c r="B259" s="295"/>
      <c r="C259" s="295"/>
      <c r="D259" s="296"/>
      <c r="E259" s="296"/>
      <c r="F259" s="295"/>
      <c r="G259" s="295"/>
      <c r="H259" s="295"/>
      <c r="I259" s="295"/>
      <c r="J259" s="295"/>
      <c r="K259" s="295"/>
      <c r="L259" s="295"/>
      <c r="M259" s="295"/>
      <c r="N259" s="295"/>
      <c r="O259" s="295"/>
      <c r="P259" s="295"/>
      <c r="Q259" s="295"/>
      <c r="R259" s="295"/>
      <c r="S259" s="295"/>
      <c r="T259" s="295"/>
      <c r="U259" s="295"/>
      <c r="V259" s="295"/>
      <c r="W259" s="270"/>
      <c r="X259" s="270"/>
      <c r="Y259" s="270"/>
      <c r="Z259" s="270"/>
    </row>
    <row r="260" customFormat="false" ht="33" hidden="false" customHeight="true" outlineLevel="0" collapsed="false">
      <c r="A260" s="295"/>
      <c r="B260" s="295"/>
      <c r="C260" s="295"/>
      <c r="D260" s="296"/>
      <c r="E260" s="296"/>
      <c r="F260" s="295"/>
      <c r="G260" s="295"/>
      <c r="H260" s="295"/>
      <c r="I260" s="295"/>
      <c r="J260" s="295"/>
      <c r="K260" s="295"/>
      <c r="L260" s="295"/>
      <c r="M260" s="295"/>
      <c r="N260" s="295"/>
      <c r="O260" s="295"/>
      <c r="P260" s="295"/>
      <c r="Q260" s="295"/>
      <c r="R260" s="295"/>
      <c r="S260" s="295"/>
      <c r="T260" s="295"/>
      <c r="U260" s="295"/>
      <c r="V260" s="295"/>
      <c r="W260" s="270"/>
      <c r="X260" s="270"/>
      <c r="Y260" s="270"/>
      <c r="Z260" s="270"/>
    </row>
    <row r="261" customFormat="false" ht="33" hidden="false" customHeight="true" outlineLevel="0" collapsed="false">
      <c r="A261" s="295"/>
      <c r="B261" s="295"/>
      <c r="C261" s="295"/>
      <c r="D261" s="296"/>
      <c r="E261" s="296"/>
      <c r="F261" s="295"/>
      <c r="G261" s="295"/>
      <c r="H261" s="295"/>
      <c r="I261" s="295"/>
      <c r="J261" s="295"/>
      <c r="K261" s="295"/>
      <c r="L261" s="295"/>
      <c r="M261" s="295"/>
      <c r="N261" s="295"/>
      <c r="O261" s="295"/>
      <c r="P261" s="295"/>
      <c r="Q261" s="295"/>
      <c r="R261" s="295"/>
      <c r="S261" s="295"/>
      <c r="T261" s="295"/>
      <c r="U261" s="295"/>
      <c r="V261" s="295"/>
      <c r="W261" s="270"/>
      <c r="X261" s="270"/>
      <c r="Y261" s="270"/>
      <c r="Z261" s="270"/>
    </row>
    <row r="262" customFormat="false" ht="33" hidden="false" customHeight="true" outlineLevel="0" collapsed="false">
      <c r="A262" s="295"/>
      <c r="B262" s="295"/>
      <c r="C262" s="295"/>
      <c r="D262" s="296"/>
      <c r="E262" s="296"/>
      <c r="F262" s="295"/>
      <c r="G262" s="295"/>
      <c r="H262" s="295"/>
      <c r="I262" s="295"/>
      <c r="J262" s="295"/>
      <c r="K262" s="295"/>
      <c r="L262" s="295"/>
      <c r="M262" s="295"/>
      <c r="N262" s="295"/>
      <c r="O262" s="295"/>
      <c r="P262" s="295"/>
      <c r="Q262" s="295"/>
      <c r="R262" s="295"/>
      <c r="S262" s="295"/>
      <c r="T262" s="295"/>
      <c r="U262" s="295"/>
      <c r="V262" s="295"/>
      <c r="W262" s="270"/>
      <c r="X262" s="270"/>
      <c r="Y262" s="270"/>
      <c r="Z262" s="270"/>
    </row>
    <row r="263" customFormat="false" ht="33" hidden="false" customHeight="true" outlineLevel="0" collapsed="false">
      <c r="A263" s="295"/>
      <c r="B263" s="295"/>
      <c r="C263" s="295"/>
      <c r="D263" s="296"/>
      <c r="E263" s="296"/>
      <c r="F263" s="295"/>
      <c r="G263" s="295"/>
      <c r="H263" s="295"/>
      <c r="I263" s="295"/>
      <c r="J263" s="295"/>
      <c r="K263" s="295"/>
      <c r="L263" s="295"/>
      <c r="M263" s="295"/>
      <c r="N263" s="295"/>
      <c r="O263" s="295"/>
      <c r="P263" s="295"/>
      <c r="Q263" s="295"/>
      <c r="R263" s="295"/>
      <c r="S263" s="295"/>
      <c r="T263" s="295"/>
      <c r="U263" s="295"/>
      <c r="V263" s="295"/>
      <c r="W263" s="270"/>
      <c r="X263" s="270"/>
      <c r="Y263" s="270"/>
      <c r="Z263" s="270"/>
    </row>
    <row r="264" customFormat="false" ht="33" hidden="false" customHeight="true" outlineLevel="0" collapsed="false">
      <c r="A264" s="295"/>
      <c r="B264" s="295"/>
      <c r="C264" s="295"/>
      <c r="D264" s="296"/>
      <c r="E264" s="296"/>
      <c r="F264" s="295"/>
      <c r="G264" s="295"/>
      <c r="H264" s="295"/>
      <c r="I264" s="295"/>
      <c r="J264" s="295"/>
      <c r="K264" s="295"/>
      <c r="L264" s="295"/>
      <c r="M264" s="295"/>
      <c r="N264" s="295"/>
      <c r="O264" s="295"/>
      <c r="P264" s="295"/>
      <c r="Q264" s="295"/>
      <c r="R264" s="295"/>
      <c r="S264" s="295"/>
      <c r="T264" s="295"/>
      <c r="U264" s="295"/>
      <c r="V264" s="295"/>
      <c r="W264" s="270"/>
      <c r="X264" s="270"/>
      <c r="Y264" s="270"/>
      <c r="Z264" s="270"/>
    </row>
    <row r="265" customFormat="false" ht="33" hidden="false" customHeight="true" outlineLevel="0" collapsed="false">
      <c r="A265" s="295"/>
      <c r="B265" s="295"/>
      <c r="C265" s="295"/>
      <c r="D265" s="296"/>
      <c r="E265" s="296"/>
      <c r="F265" s="295"/>
      <c r="G265" s="295"/>
      <c r="H265" s="295"/>
      <c r="I265" s="295"/>
      <c r="J265" s="295"/>
      <c r="K265" s="295"/>
      <c r="L265" s="295"/>
      <c r="M265" s="295"/>
      <c r="N265" s="295"/>
      <c r="O265" s="295"/>
      <c r="P265" s="295"/>
      <c r="Q265" s="295"/>
      <c r="R265" s="295"/>
      <c r="S265" s="295"/>
      <c r="T265" s="295"/>
      <c r="U265" s="295"/>
      <c r="V265" s="295"/>
      <c r="W265" s="270"/>
      <c r="X265" s="270"/>
      <c r="Y265" s="270"/>
      <c r="Z265" s="270"/>
    </row>
    <row r="266" customFormat="false" ht="33" hidden="false" customHeight="true" outlineLevel="0" collapsed="false">
      <c r="A266" s="295"/>
      <c r="B266" s="295"/>
      <c r="C266" s="295"/>
      <c r="D266" s="296"/>
      <c r="E266" s="296"/>
      <c r="F266" s="295"/>
      <c r="G266" s="295"/>
      <c r="H266" s="295"/>
      <c r="I266" s="295"/>
      <c r="J266" s="295"/>
      <c r="K266" s="295"/>
      <c r="L266" s="295"/>
      <c r="M266" s="295"/>
      <c r="N266" s="295"/>
      <c r="O266" s="295"/>
      <c r="P266" s="295"/>
      <c r="Q266" s="295"/>
      <c r="R266" s="295"/>
      <c r="S266" s="295"/>
      <c r="T266" s="295"/>
      <c r="U266" s="295"/>
      <c r="V266" s="295"/>
      <c r="W266" s="270"/>
      <c r="X266" s="270"/>
      <c r="Y266" s="270"/>
      <c r="Z266" s="270"/>
    </row>
    <row r="267" customFormat="false" ht="33" hidden="false" customHeight="true" outlineLevel="0" collapsed="false">
      <c r="A267" s="295"/>
      <c r="B267" s="295"/>
      <c r="C267" s="295"/>
      <c r="D267" s="296"/>
      <c r="E267" s="296"/>
      <c r="F267" s="295"/>
      <c r="G267" s="295"/>
      <c r="H267" s="295"/>
      <c r="I267" s="295"/>
      <c r="J267" s="295"/>
      <c r="K267" s="295"/>
      <c r="L267" s="295"/>
      <c r="M267" s="295"/>
      <c r="N267" s="295"/>
      <c r="O267" s="295"/>
      <c r="P267" s="295"/>
      <c r="Q267" s="295"/>
      <c r="R267" s="295"/>
      <c r="S267" s="295"/>
      <c r="T267" s="295"/>
      <c r="U267" s="295"/>
      <c r="V267" s="295"/>
      <c r="W267" s="270"/>
      <c r="X267" s="270"/>
      <c r="Y267" s="270"/>
      <c r="Z267" s="270"/>
    </row>
    <row r="268" customFormat="false" ht="33" hidden="false" customHeight="true" outlineLevel="0" collapsed="false">
      <c r="A268" s="295"/>
      <c r="B268" s="295"/>
      <c r="C268" s="295"/>
      <c r="D268" s="296"/>
      <c r="E268" s="296"/>
      <c r="F268" s="295"/>
      <c r="G268" s="295"/>
      <c r="H268" s="295"/>
      <c r="I268" s="295"/>
      <c r="J268" s="295"/>
      <c r="K268" s="295"/>
      <c r="L268" s="295"/>
      <c r="M268" s="295"/>
      <c r="N268" s="295"/>
      <c r="O268" s="295"/>
      <c r="P268" s="295"/>
      <c r="Q268" s="295"/>
      <c r="R268" s="295"/>
      <c r="S268" s="295"/>
      <c r="T268" s="295"/>
      <c r="U268" s="295"/>
      <c r="V268" s="295"/>
      <c r="W268" s="270"/>
      <c r="X268" s="270"/>
      <c r="Y268" s="270"/>
      <c r="Z268" s="270"/>
    </row>
    <row r="269" customFormat="false" ht="33" hidden="false" customHeight="true" outlineLevel="0" collapsed="false">
      <c r="A269" s="295"/>
      <c r="B269" s="295"/>
      <c r="C269" s="295"/>
      <c r="D269" s="296"/>
      <c r="E269" s="296"/>
      <c r="F269" s="295"/>
      <c r="G269" s="295"/>
      <c r="H269" s="295"/>
      <c r="I269" s="295"/>
      <c r="J269" s="295"/>
      <c r="K269" s="295"/>
      <c r="L269" s="295"/>
      <c r="M269" s="295"/>
      <c r="N269" s="295"/>
      <c r="O269" s="295"/>
      <c r="P269" s="295"/>
      <c r="Q269" s="295"/>
      <c r="R269" s="295"/>
      <c r="S269" s="295"/>
      <c r="T269" s="295"/>
      <c r="U269" s="295"/>
      <c r="V269" s="295"/>
      <c r="W269" s="270"/>
      <c r="X269" s="270"/>
      <c r="Y269" s="270"/>
      <c r="Z269" s="270"/>
    </row>
    <row r="270" customFormat="false" ht="33" hidden="false" customHeight="true" outlineLevel="0" collapsed="false">
      <c r="A270" s="295"/>
      <c r="B270" s="295"/>
      <c r="C270" s="295"/>
      <c r="D270" s="296"/>
      <c r="E270" s="296"/>
      <c r="F270" s="295"/>
      <c r="G270" s="295"/>
      <c r="H270" s="295"/>
      <c r="I270" s="295"/>
      <c r="J270" s="295"/>
      <c r="K270" s="295"/>
      <c r="L270" s="295"/>
      <c r="M270" s="295"/>
      <c r="N270" s="295"/>
      <c r="O270" s="295"/>
      <c r="P270" s="295"/>
      <c r="Q270" s="295"/>
      <c r="R270" s="295"/>
      <c r="S270" s="295"/>
      <c r="T270" s="295"/>
      <c r="U270" s="295"/>
      <c r="V270" s="295"/>
      <c r="W270" s="270"/>
      <c r="X270" s="270"/>
      <c r="Y270" s="270"/>
      <c r="Z270" s="270"/>
    </row>
    <row r="271" customFormat="false" ht="33" hidden="false" customHeight="true" outlineLevel="0" collapsed="false">
      <c r="A271" s="295"/>
      <c r="B271" s="295"/>
      <c r="C271" s="295"/>
      <c r="D271" s="296"/>
      <c r="E271" s="296"/>
      <c r="F271" s="295"/>
      <c r="G271" s="295"/>
      <c r="H271" s="295"/>
      <c r="I271" s="295"/>
      <c r="J271" s="295"/>
      <c r="K271" s="295"/>
      <c r="L271" s="295"/>
      <c r="M271" s="295"/>
      <c r="N271" s="295"/>
      <c r="O271" s="295"/>
      <c r="P271" s="295"/>
      <c r="Q271" s="295"/>
      <c r="R271" s="295"/>
      <c r="S271" s="295"/>
      <c r="T271" s="295"/>
      <c r="U271" s="295"/>
      <c r="V271" s="295"/>
      <c r="W271" s="270"/>
      <c r="X271" s="270"/>
      <c r="Y271" s="270"/>
      <c r="Z271" s="270"/>
    </row>
    <row r="272" customFormat="false" ht="33" hidden="false" customHeight="true" outlineLevel="0" collapsed="false">
      <c r="A272" s="295"/>
      <c r="B272" s="295"/>
      <c r="C272" s="295"/>
      <c r="D272" s="296"/>
      <c r="E272" s="296"/>
      <c r="F272" s="295"/>
      <c r="G272" s="295"/>
      <c r="H272" s="295"/>
      <c r="I272" s="295"/>
      <c r="J272" s="295"/>
      <c r="K272" s="295"/>
      <c r="L272" s="295"/>
      <c r="M272" s="295"/>
      <c r="N272" s="295"/>
      <c r="O272" s="295"/>
      <c r="P272" s="295"/>
      <c r="Q272" s="295"/>
      <c r="R272" s="295"/>
      <c r="S272" s="295"/>
      <c r="T272" s="295"/>
      <c r="U272" s="295"/>
      <c r="V272" s="295"/>
      <c r="W272" s="270"/>
      <c r="X272" s="270"/>
      <c r="Y272" s="270"/>
      <c r="Z272" s="270"/>
    </row>
    <row r="273" customFormat="false" ht="33" hidden="false" customHeight="true" outlineLevel="0" collapsed="false">
      <c r="A273" s="295"/>
      <c r="B273" s="295"/>
      <c r="C273" s="295"/>
      <c r="D273" s="296"/>
      <c r="E273" s="296"/>
      <c r="F273" s="295"/>
      <c r="G273" s="295"/>
      <c r="H273" s="295"/>
      <c r="I273" s="295"/>
      <c r="J273" s="295"/>
      <c r="K273" s="295"/>
      <c r="L273" s="295"/>
      <c r="M273" s="295"/>
      <c r="N273" s="295"/>
      <c r="O273" s="295"/>
      <c r="P273" s="295"/>
      <c r="Q273" s="295"/>
      <c r="R273" s="295"/>
      <c r="S273" s="295"/>
      <c r="T273" s="295"/>
      <c r="U273" s="295"/>
      <c r="V273" s="295"/>
      <c r="W273" s="270"/>
      <c r="X273" s="270"/>
      <c r="Y273" s="270"/>
      <c r="Z273" s="270"/>
    </row>
    <row r="274" customFormat="false" ht="33" hidden="false" customHeight="true" outlineLevel="0" collapsed="false">
      <c r="A274" s="295"/>
      <c r="B274" s="295"/>
      <c r="C274" s="295"/>
      <c r="D274" s="296"/>
      <c r="E274" s="296"/>
      <c r="F274" s="295"/>
      <c r="G274" s="295"/>
      <c r="H274" s="295"/>
      <c r="I274" s="295"/>
      <c r="J274" s="295"/>
      <c r="K274" s="295"/>
      <c r="L274" s="295"/>
      <c r="M274" s="295"/>
      <c r="N274" s="295"/>
      <c r="O274" s="295"/>
      <c r="P274" s="295"/>
      <c r="Q274" s="295"/>
      <c r="R274" s="295"/>
      <c r="S274" s="295"/>
      <c r="T274" s="295"/>
      <c r="U274" s="295"/>
      <c r="V274" s="295"/>
      <c r="W274" s="270"/>
      <c r="X274" s="270"/>
      <c r="Y274" s="270"/>
      <c r="Z274" s="270"/>
    </row>
    <row r="275" customFormat="false" ht="33" hidden="false" customHeight="true" outlineLevel="0" collapsed="false">
      <c r="A275" s="295"/>
      <c r="B275" s="295"/>
      <c r="C275" s="295"/>
      <c r="D275" s="296"/>
      <c r="E275" s="296"/>
      <c r="F275" s="295"/>
      <c r="G275" s="295"/>
      <c r="H275" s="295"/>
      <c r="I275" s="295"/>
      <c r="J275" s="295"/>
      <c r="K275" s="295"/>
      <c r="L275" s="295"/>
      <c r="M275" s="295"/>
      <c r="N275" s="295"/>
      <c r="O275" s="295"/>
      <c r="P275" s="295"/>
      <c r="Q275" s="295"/>
      <c r="R275" s="295"/>
      <c r="S275" s="295"/>
      <c r="T275" s="295"/>
      <c r="U275" s="295"/>
      <c r="V275" s="295"/>
      <c r="W275" s="270"/>
      <c r="X275" s="270"/>
      <c r="Y275" s="270"/>
      <c r="Z275" s="270"/>
    </row>
    <row r="276" customFormat="false" ht="33" hidden="false" customHeight="true" outlineLevel="0" collapsed="false">
      <c r="A276" s="295"/>
      <c r="B276" s="295"/>
      <c r="C276" s="295"/>
      <c r="D276" s="296"/>
      <c r="E276" s="296"/>
      <c r="F276" s="295"/>
      <c r="G276" s="295"/>
      <c r="H276" s="295"/>
      <c r="I276" s="295"/>
      <c r="J276" s="295"/>
      <c r="K276" s="295"/>
      <c r="L276" s="295"/>
      <c r="M276" s="295"/>
      <c r="N276" s="295"/>
      <c r="O276" s="295"/>
      <c r="P276" s="295"/>
      <c r="Q276" s="295"/>
      <c r="R276" s="295"/>
      <c r="S276" s="295"/>
      <c r="T276" s="295"/>
      <c r="U276" s="295"/>
      <c r="V276" s="295"/>
      <c r="W276" s="270"/>
      <c r="X276" s="270"/>
      <c r="Y276" s="270"/>
      <c r="Z276" s="270"/>
    </row>
    <row r="277" customFormat="false" ht="33" hidden="false" customHeight="true" outlineLevel="0" collapsed="false">
      <c r="A277" s="295"/>
      <c r="B277" s="295"/>
      <c r="C277" s="295"/>
      <c r="D277" s="296"/>
      <c r="E277" s="296"/>
      <c r="F277" s="295"/>
      <c r="G277" s="295"/>
      <c r="H277" s="295"/>
      <c r="I277" s="295"/>
      <c r="J277" s="295"/>
      <c r="K277" s="295"/>
      <c r="L277" s="295"/>
      <c r="M277" s="295"/>
      <c r="N277" s="295"/>
      <c r="O277" s="295"/>
      <c r="P277" s="295"/>
      <c r="Q277" s="295"/>
      <c r="R277" s="295"/>
      <c r="S277" s="295"/>
      <c r="T277" s="295"/>
      <c r="U277" s="295"/>
      <c r="V277" s="295"/>
      <c r="W277" s="270"/>
      <c r="X277" s="270"/>
      <c r="Y277" s="270"/>
      <c r="Z277" s="270"/>
    </row>
    <row r="278" customFormat="false" ht="33" hidden="false" customHeight="true" outlineLevel="0" collapsed="false">
      <c r="A278" s="295"/>
      <c r="B278" s="295"/>
      <c r="C278" s="295"/>
      <c r="D278" s="296"/>
      <c r="E278" s="296"/>
      <c r="F278" s="295"/>
      <c r="G278" s="295"/>
      <c r="H278" s="295"/>
      <c r="I278" s="295"/>
      <c r="J278" s="295"/>
      <c r="K278" s="295"/>
      <c r="L278" s="295"/>
      <c r="M278" s="295"/>
      <c r="N278" s="295"/>
      <c r="O278" s="295"/>
      <c r="P278" s="295"/>
      <c r="Q278" s="295"/>
      <c r="R278" s="295"/>
      <c r="S278" s="295"/>
      <c r="T278" s="295"/>
      <c r="U278" s="295"/>
      <c r="V278" s="295"/>
      <c r="W278" s="270"/>
      <c r="X278" s="270"/>
      <c r="Y278" s="270"/>
      <c r="Z278" s="270"/>
    </row>
    <row r="279" customFormat="false" ht="33" hidden="false" customHeight="true" outlineLevel="0" collapsed="false">
      <c r="A279" s="295"/>
      <c r="B279" s="295"/>
      <c r="C279" s="295"/>
      <c r="D279" s="296"/>
      <c r="E279" s="296"/>
      <c r="F279" s="295"/>
      <c r="G279" s="295"/>
      <c r="H279" s="295"/>
      <c r="I279" s="295"/>
      <c r="J279" s="295"/>
      <c r="K279" s="295"/>
      <c r="L279" s="295"/>
      <c r="M279" s="295"/>
      <c r="N279" s="295"/>
      <c r="O279" s="295"/>
      <c r="P279" s="295"/>
      <c r="Q279" s="295"/>
      <c r="R279" s="295"/>
      <c r="S279" s="295"/>
      <c r="T279" s="295"/>
      <c r="U279" s="295"/>
      <c r="V279" s="295"/>
      <c r="W279" s="270"/>
      <c r="X279" s="270"/>
      <c r="Y279" s="270"/>
      <c r="Z279" s="270"/>
    </row>
    <row r="280" customFormat="false" ht="33" hidden="false" customHeight="true" outlineLevel="0" collapsed="false">
      <c r="A280" s="295"/>
      <c r="B280" s="295"/>
      <c r="C280" s="295"/>
      <c r="D280" s="296"/>
      <c r="E280" s="296"/>
      <c r="F280" s="295"/>
      <c r="G280" s="295"/>
      <c r="H280" s="295"/>
      <c r="I280" s="295"/>
      <c r="J280" s="295"/>
      <c r="K280" s="295"/>
      <c r="L280" s="295"/>
      <c r="M280" s="295"/>
      <c r="N280" s="295"/>
      <c r="O280" s="295"/>
      <c r="P280" s="295"/>
      <c r="Q280" s="295"/>
      <c r="R280" s="295"/>
      <c r="S280" s="295"/>
      <c r="T280" s="295"/>
      <c r="U280" s="295"/>
      <c r="V280" s="295"/>
      <c r="W280" s="270"/>
      <c r="X280" s="270"/>
      <c r="Y280" s="270"/>
      <c r="Z280" s="270"/>
    </row>
    <row r="281" customFormat="false" ht="33" hidden="false" customHeight="true" outlineLevel="0" collapsed="false">
      <c r="A281" s="295"/>
      <c r="B281" s="295"/>
      <c r="C281" s="295"/>
      <c r="D281" s="296"/>
      <c r="E281" s="296"/>
      <c r="F281" s="295"/>
      <c r="G281" s="295"/>
      <c r="H281" s="295"/>
      <c r="I281" s="295"/>
      <c r="J281" s="295"/>
      <c r="K281" s="295"/>
      <c r="L281" s="295"/>
      <c r="M281" s="295"/>
      <c r="N281" s="295"/>
      <c r="O281" s="295"/>
      <c r="P281" s="295"/>
      <c r="Q281" s="295"/>
      <c r="R281" s="295"/>
      <c r="S281" s="295"/>
      <c r="T281" s="295"/>
      <c r="U281" s="295"/>
      <c r="V281" s="295"/>
      <c r="W281" s="270"/>
      <c r="X281" s="270"/>
      <c r="Y281" s="270"/>
      <c r="Z281" s="270"/>
    </row>
    <row r="282" customFormat="false" ht="33" hidden="false" customHeight="true" outlineLevel="0" collapsed="false">
      <c r="A282" s="295"/>
      <c r="B282" s="295"/>
      <c r="C282" s="295"/>
      <c r="D282" s="296"/>
      <c r="E282" s="296"/>
      <c r="F282" s="295"/>
      <c r="G282" s="295"/>
      <c r="H282" s="295"/>
      <c r="I282" s="295"/>
      <c r="J282" s="295"/>
      <c r="K282" s="295"/>
      <c r="L282" s="295"/>
      <c r="M282" s="295"/>
      <c r="N282" s="295"/>
      <c r="O282" s="295"/>
      <c r="P282" s="295"/>
      <c r="Q282" s="295"/>
      <c r="R282" s="295"/>
      <c r="S282" s="295"/>
      <c r="T282" s="295"/>
      <c r="U282" s="295"/>
      <c r="V282" s="295"/>
      <c r="W282" s="270"/>
      <c r="X282" s="270"/>
      <c r="Y282" s="270"/>
      <c r="Z282" s="270"/>
    </row>
    <row r="283" customFormat="false" ht="33" hidden="false" customHeight="true" outlineLevel="0" collapsed="false">
      <c r="A283" s="295"/>
      <c r="B283" s="295"/>
      <c r="C283" s="295"/>
      <c r="D283" s="296"/>
      <c r="E283" s="296"/>
      <c r="F283" s="295"/>
      <c r="G283" s="295"/>
      <c r="H283" s="295"/>
      <c r="I283" s="295"/>
      <c r="J283" s="295"/>
      <c r="K283" s="295"/>
      <c r="L283" s="295"/>
      <c r="M283" s="295"/>
      <c r="N283" s="295"/>
      <c r="O283" s="295"/>
      <c r="P283" s="295"/>
      <c r="Q283" s="295"/>
      <c r="R283" s="295"/>
      <c r="S283" s="295"/>
      <c r="T283" s="295"/>
      <c r="U283" s="295"/>
      <c r="V283" s="295"/>
      <c r="W283" s="270"/>
      <c r="X283" s="270"/>
      <c r="Y283" s="270"/>
      <c r="Z283" s="270"/>
    </row>
    <row r="284" customFormat="false" ht="33" hidden="false" customHeight="true" outlineLevel="0" collapsed="false">
      <c r="A284" s="295"/>
      <c r="B284" s="295"/>
      <c r="C284" s="295"/>
      <c r="D284" s="296"/>
      <c r="E284" s="296"/>
      <c r="F284" s="295"/>
      <c r="G284" s="295"/>
      <c r="H284" s="295"/>
      <c r="I284" s="295"/>
      <c r="J284" s="295"/>
      <c r="K284" s="295"/>
      <c r="L284" s="295"/>
      <c r="M284" s="295"/>
      <c r="N284" s="295"/>
      <c r="O284" s="295"/>
      <c r="P284" s="295"/>
      <c r="Q284" s="295"/>
      <c r="R284" s="295"/>
      <c r="S284" s="295"/>
      <c r="T284" s="295"/>
      <c r="U284" s="295"/>
      <c r="V284" s="295"/>
      <c r="W284" s="270"/>
      <c r="X284" s="270"/>
      <c r="Y284" s="270"/>
      <c r="Z284" s="270"/>
    </row>
    <row r="285" customFormat="false" ht="33" hidden="false" customHeight="true" outlineLevel="0" collapsed="false">
      <c r="A285" s="295"/>
      <c r="B285" s="295"/>
      <c r="C285" s="295"/>
      <c r="D285" s="296"/>
      <c r="E285" s="296"/>
      <c r="F285" s="295"/>
      <c r="G285" s="295"/>
      <c r="H285" s="295"/>
      <c r="I285" s="295"/>
      <c r="J285" s="295"/>
      <c r="K285" s="295"/>
      <c r="L285" s="295"/>
      <c r="M285" s="295"/>
      <c r="N285" s="295"/>
      <c r="O285" s="295"/>
      <c r="P285" s="295"/>
      <c r="Q285" s="295"/>
      <c r="R285" s="295"/>
      <c r="S285" s="295"/>
      <c r="T285" s="295"/>
      <c r="U285" s="295"/>
      <c r="V285" s="295"/>
      <c r="W285" s="270"/>
      <c r="X285" s="270"/>
      <c r="Y285" s="270"/>
      <c r="Z285" s="270"/>
    </row>
    <row r="286" customFormat="false" ht="33" hidden="false" customHeight="true" outlineLevel="0" collapsed="false">
      <c r="A286" s="295"/>
      <c r="B286" s="295"/>
      <c r="C286" s="295"/>
      <c r="D286" s="296"/>
      <c r="E286" s="296"/>
      <c r="F286" s="295"/>
      <c r="G286" s="295"/>
      <c r="H286" s="295"/>
      <c r="I286" s="295"/>
      <c r="J286" s="295"/>
      <c r="K286" s="295"/>
      <c r="L286" s="295"/>
      <c r="M286" s="295"/>
      <c r="N286" s="295"/>
      <c r="O286" s="295"/>
      <c r="P286" s="295"/>
      <c r="Q286" s="295"/>
      <c r="R286" s="295"/>
      <c r="S286" s="295"/>
      <c r="T286" s="295"/>
      <c r="U286" s="295"/>
      <c r="V286" s="295"/>
      <c r="W286" s="270"/>
      <c r="X286" s="270"/>
      <c r="Y286" s="270"/>
      <c r="Z286" s="270"/>
    </row>
    <row r="287" customFormat="false" ht="33" hidden="false" customHeight="true" outlineLevel="0" collapsed="false">
      <c r="A287" s="295"/>
      <c r="B287" s="295"/>
      <c r="C287" s="295"/>
      <c r="D287" s="296"/>
      <c r="E287" s="296"/>
      <c r="F287" s="295"/>
      <c r="G287" s="295"/>
      <c r="H287" s="295"/>
      <c r="I287" s="295"/>
      <c r="J287" s="295"/>
      <c r="K287" s="295"/>
      <c r="L287" s="295"/>
      <c r="M287" s="295"/>
      <c r="N287" s="295"/>
      <c r="O287" s="295"/>
      <c r="P287" s="295"/>
      <c r="Q287" s="295"/>
      <c r="R287" s="295"/>
      <c r="S287" s="295"/>
      <c r="T287" s="295"/>
      <c r="U287" s="295"/>
      <c r="V287" s="295"/>
      <c r="W287" s="270"/>
      <c r="X287" s="270"/>
      <c r="Y287" s="270"/>
      <c r="Z287" s="270"/>
    </row>
    <row r="288" customFormat="false" ht="33" hidden="false" customHeight="true" outlineLevel="0" collapsed="false">
      <c r="A288" s="295"/>
      <c r="B288" s="295"/>
      <c r="C288" s="295"/>
      <c r="D288" s="296"/>
      <c r="E288" s="296"/>
      <c r="F288" s="295"/>
      <c r="G288" s="295"/>
      <c r="H288" s="295"/>
      <c r="I288" s="295"/>
      <c r="J288" s="295"/>
      <c r="K288" s="295"/>
      <c r="L288" s="295"/>
      <c r="M288" s="295"/>
      <c r="N288" s="295"/>
      <c r="O288" s="295"/>
      <c r="P288" s="295"/>
      <c r="Q288" s="295"/>
      <c r="R288" s="295"/>
      <c r="S288" s="295"/>
      <c r="T288" s="295"/>
      <c r="U288" s="295"/>
      <c r="V288" s="295"/>
      <c r="W288" s="270"/>
      <c r="X288" s="270"/>
      <c r="Y288" s="270"/>
      <c r="Z288" s="270"/>
    </row>
    <row r="289" customFormat="false" ht="33" hidden="false" customHeight="true" outlineLevel="0" collapsed="false">
      <c r="A289" s="295"/>
      <c r="B289" s="295"/>
      <c r="C289" s="295"/>
      <c r="D289" s="296"/>
      <c r="E289" s="296"/>
      <c r="F289" s="295"/>
      <c r="G289" s="295"/>
      <c r="H289" s="295"/>
      <c r="I289" s="295"/>
      <c r="J289" s="295"/>
      <c r="K289" s="295"/>
      <c r="L289" s="295"/>
      <c r="M289" s="295"/>
      <c r="N289" s="295"/>
      <c r="O289" s="295"/>
      <c r="P289" s="295"/>
      <c r="Q289" s="295"/>
      <c r="R289" s="295"/>
      <c r="S289" s="295"/>
      <c r="T289" s="295"/>
      <c r="U289" s="295"/>
      <c r="V289" s="295"/>
      <c r="W289" s="270"/>
      <c r="X289" s="270"/>
      <c r="Y289" s="270"/>
      <c r="Z289" s="270"/>
    </row>
    <row r="290" customFormat="false" ht="33" hidden="false" customHeight="true" outlineLevel="0" collapsed="false">
      <c r="A290" s="295"/>
      <c r="B290" s="295"/>
      <c r="C290" s="295"/>
      <c r="D290" s="296"/>
      <c r="E290" s="296"/>
      <c r="F290" s="295"/>
      <c r="G290" s="295"/>
      <c r="H290" s="295"/>
      <c r="I290" s="295"/>
      <c r="J290" s="295"/>
      <c r="K290" s="295"/>
      <c r="L290" s="295"/>
      <c r="M290" s="295"/>
      <c r="N290" s="295"/>
      <c r="O290" s="295"/>
      <c r="P290" s="295"/>
      <c r="Q290" s="295"/>
      <c r="R290" s="295"/>
      <c r="S290" s="295"/>
      <c r="T290" s="295"/>
      <c r="U290" s="295"/>
      <c r="V290" s="295"/>
      <c r="W290" s="270"/>
      <c r="X290" s="270"/>
      <c r="Y290" s="270"/>
      <c r="Z290" s="270"/>
    </row>
    <row r="291" customFormat="false" ht="33" hidden="false" customHeight="true" outlineLevel="0" collapsed="false">
      <c r="A291" s="295"/>
      <c r="B291" s="295"/>
      <c r="C291" s="295"/>
      <c r="D291" s="296"/>
      <c r="E291" s="296"/>
      <c r="F291" s="295"/>
      <c r="G291" s="295"/>
      <c r="H291" s="295"/>
      <c r="I291" s="295"/>
      <c r="J291" s="295"/>
      <c r="K291" s="295"/>
      <c r="L291" s="295"/>
      <c r="M291" s="295"/>
      <c r="N291" s="295"/>
      <c r="O291" s="295"/>
      <c r="P291" s="295"/>
      <c r="Q291" s="295"/>
      <c r="R291" s="295"/>
      <c r="S291" s="295"/>
      <c r="T291" s="295"/>
      <c r="U291" s="295"/>
      <c r="V291" s="295"/>
      <c r="W291" s="270"/>
      <c r="X291" s="270"/>
      <c r="Y291" s="270"/>
      <c r="Z291" s="270"/>
    </row>
    <row r="292" customFormat="false" ht="33" hidden="false" customHeight="true" outlineLevel="0" collapsed="false">
      <c r="A292" s="295"/>
      <c r="B292" s="295"/>
      <c r="C292" s="295"/>
      <c r="D292" s="296"/>
      <c r="E292" s="296"/>
      <c r="F292" s="295"/>
      <c r="G292" s="295"/>
      <c r="H292" s="295"/>
      <c r="I292" s="295"/>
      <c r="J292" s="295"/>
      <c r="K292" s="295"/>
      <c r="L292" s="295"/>
      <c r="M292" s="295"/>
      <c r="N292" s="295"/>
      <c r="O292" s="295"/>
      <c r="P292" s="295"/>
      <c r="Q292" s="295"/>
      <c r="R292" s="295"/>
      <c r="S292" s="295"/>
      <c r="T292" s="295"/>
      <c r="U292" s="295"/>
      <c r="V292" s="295"/>
      <c r="W292" s="270"/>
      <c r="X292" s="270"/>
      <c r="Y292" s="270"/>
      <c r="Z292" s="270"/>
    </row>
    <row r="293" customFormat="false" ht="33" hidden="false" customHeight="true" outlineLevel="0" collapsed="false">
      <c r="A293" s="295"/>
      <c r="B293" s="295"/>
      <c r="C293" s="295"/>
      <c r="D293" s="296"/>
      <c r="E293" s="296"/>
      <c r="F293" s="295"/>
      <c r="G293" s="295"/>
      <c r="H293" s="295"/>
      <c r="I293" s="295"/>
      <c r="J293" s="295"/>
      <c r="K293" s="295"/>
      <c r="L293" s="295"/>
      <c r="M293" s="295"/>
      <c r="N293" s="295"/>
      <c r="O293" s="295"/>
      <c r="P293" s="295"/>
      <c r="Q293" s="295"/>
      <c r="R293" s="295"/>
      <c r="S293" s="295"/>
      <c r="T293" s="295"/>
      <c r="U293" s="295"/>
      <c r="V293" s="295"/>
      <c r="W293" s="270"/>
      <c r="X293" s="270"/>
      <c r="Y293" s="270"/>
      <c r="Z293" s="270"/>
    </row>
    <row r="294" customFormat="false" ht="33" hidden="false" customHeight="true" outlineLevel="0" collapsed="false">
      <c r="A294" s="295"/>
      <c r="B294" s="295"/>
      <c r="C294" s="295"/>
      <c r="D294" s="296"/>
      <c r="E294" s="296"/>
      <c r="F294" s="295"/>
      <c r="G294" s="295"/>
      <c r="H294" s="295"/>
      <c r="I294" s="295"/>
      <c r="J294" s="295"/>
      <c r="K294" s="295"/>
      <c r="L294" s="295"/>
      <c r="M294" s="295"/>
      <c r="N294" s="295"/>
      <c r="O294" s="295"/>
      <c r="P294" s="295"/>
      <c r="Q294" s="295"/>
      <c r="R294" s="295"/>
      <c r="S294" s="295"/>
      <c r="T294" s="295"/>
      <c r="U294" s="295"/>
      <c r="V294" s="295"/>
      <c r="W294" s="270"/>
      <c r="X294" s="270"/>
      <c r="Y294" s="270"/>
      <c r="Z294" s="270"/>
    </row>
    <row r="295" customFormat="false" ht="33" hidden="false" customHeight="true" outlineLevel="0" collapsed="false">
      <c r="A295" s="295"/>
      <c r="B295" s="295"/>
      <c r="C295" s="295"/>
      <c r="D295" s="296"/>
      <c r="E295" s="296"/>
      <c r="F295" s="295"/>
      <c r="G295" s="295"/>
      <c r="H295" s="295"/>
      <c r="I295" s="295"/>
      <c r="J295" s="295"/>
      <c r="K295" s="295"/>
      <c r="L295" s="295"/>
      <c r="M295" s="295"/>
      <c r="N295" s="295"/>
      <c r="O295" s="295"/>
      <c r="P295" s="295"/>
      <c r="Q295" s="295"/>
      <c r="R295" s="295"/>
      <c r="S295" s="295"/>
      <c r="T295" s="295"/>
      <c r="U295" s="295"/>
      <c r="V295" s="295"/>
      <c r="W295" s="270"/>
      <c r="X295" s="270"/>
      <c r="Y295" s="270"/>
      <c r="Z295" s="270"/>
    </row>
    <row r="296" customFormat="false" ht="33" hidden="false" customHeight="true" outlineLevel="0" collapsed="false">
      <c r="A296" s="295"/>
      <c r="B296" s="295"/>
      <c r="C296" s="295"/>
      <c r="D296" s="296"/>
      <c r="E296" s="296"/>
      <c r="F296" s="295"/>
      <c r="G296" s="295"/>
      <c r="H296" s="295"/>
      <c r="I296" s="295"/>
      <c r="J296" s="295"/>
      <c r="K296" s="295"/>
      <c r="L296" s="295"/>
      <c r="M296" s="295"/>
      <c r="N296" s="295"/>
      <c r="O296" s="295"/>
      <c r="P296" s="295"/>
      <c r="Q296" s="295"/>
      <c r="R296" s="295"/>
      <c r="S296" s="295"/>
      <c r="T296" s="295"/>
      <c r="U296" s="295"/>
      <c r="V296" s="295"/>
      <c r="W296" s="270"/>
      <c r="X296" s="270"/>
      <c r="Y296" s="270"/>
      <c r="Z296" s="270"/>
    </row>
    <row r="297" customFormat="false" ht="33" hidden="false" customHeight="true" outlineLevel="0" collapsed="false">
      <c r="A297" s="295"/>
      <c r="B297" s="295"/>
      <c r="C297" s="295"/>
      <c r="D297" s="296"/>
      <c r="E297" s="296"/>
      <c r="F297" s="295"/>
      <c r="G297" s="295"/>
      <c r="H297" s="295"/>
      <c r="I297" s="295"/>
      <c r="J297" s="295"/>
      <c r="K297" s="295"/>
      <c r="L297" s="295"/>
      <c r="M297" s="295"/>
      <c r="N297" s="295"/>
      <c r="O297" s="295"/>
      <c r="P297" s="295"/>
      <c r="Q297" s="295"/>
      <c r="R297" s="295"/>
      <c r="S297" s="295"/>
      <c r="T297" s="295"/>
      <c r="U297" s="295"/>
      <c r="V297" s="295"/>
      <c r="W297" s="270"/>
      <c r="X297" s="270"/>
      <c r="Y297" s="270"/>
      <c r="Z297" s="270"/>
    </row>
    <row r="298" customFormat="false" ht="33" hidden="false" customHeight="true" outlineLevel="0" collapsed="false">
      <c r="A298" s="295"/>
      <c r="B298" s="295"/>
      <c r="C298" s="295"/>
      <c r="D298" s="296"/>
      <c r="E298" s="296"/>
      <c r="F298" s="295"/>
      <c r="G298" s="295"/>
      <c r="H298" s="295"/>
      <c r="I298" s="295"/>
      <c r="J298" s="295"/>
      <c r="K298" s="295"/>
      <c r="L298" s="295"/>
      <c r="M298" s="295"/>
      <c r="N298" s="295"/>
      <c r="O298" s="295"/>
      <c r="P298" s="295"/>
      <c r="Q298" s="295"/>
      <c r="R298" s="295"/>
      <c r="S298" s="295"/>
      <c r="T298" s="295"/>
      <c r="U298" s="295"/>
      <c r="V298" s="295"/>
      <c r="W298" s="270"/>
      <c r="X298" s="270"/>
      <c r="Y298" s="270"/>
      <c r="Z298" s="270"/>
    </row>
    <row r="299" customFormat="false" ht="33" hidden="false" customHeight="true" outlineLevel="0" collapsed="false">
      <c r="A299" s="295"/>
      <c r="B299" s="295"/>
      <c r="C299" s="295"/>
      <c r="D299" s="296"/>
      <c r="E299" s="296"/>
      <c r="F299" s="295"/>
      <c r="G299" s="295"/>
      <c r="H299" s="295"/>
      <c r="I299" s="295"/>
      <c r="J299" s="295"/>
      <c r="K299" s="295"/>
      <c r="L299" s="295"/>
      <c r="M299" s="295"/>
      <c r="N299" s="295"/>
      <c r="O299" s="295"/>
      <c r="P299" s="295"/>
      <c r="Q299" s="295"/>
      <c r="R299" s="295"/>
      <c r="S299" s="295"/>
      <c r="T299" s="295"/>
      <c r="U299" s="295"/>
      <c r="V299" s="295"/>
      <c r="W299" s="270"/>
      <c r="X299" s="270"/>
      <c r="Y299" s="270"/>
      <c r="Z299" s="270"/>
    </row>
    <row r="300" customFormat="false" ht="33" hidden="false" customHeight="true" outlineLevel="0" collapsed="false">
      <c r="A300" s="295"/>
      <c r="B300" s="295"/>
      <c r="C300" s="295"/>
      <c r="D300" s="296"/>
      <c r="E300" s="296"/>
      <c r="F300" s="295"/>
      <c r="G300" s="295"/>
      <c r="H300" s="295"/>
      <c r="I300" s="295"/>
      <c r="J300" s="295"/>
      <c r="K300" s="295"/>
      <c r="L300" s="295"/>
      <c r="M300" s="295"/>
      <c r="N300" s="295"/>
      <c r="O300" s="295"/>
      <c r="P300" s="295"/>
      <c r="Q300" s="295"/>
      <c r="R300" s="295"/>
      <c r="S300" s="295"/>
      <c r="T300" s="295"/>
      <c r="U300" s="295"/>
      <c r="V300" s="295"/>
      <c r="W300" s="270"/>
      <c r="X300" s="270"/>
      <c r="Y300" s="270"/>
      <c r="Z300" s="270"/>
    </row>
    <row r="301" customFormat="false" ht="33" hidden="false" customHeight="true" outlineLevel="0" collapsed="false">
      <c r="A301" s="295"/>
      <c r="B301" s="295"/>
      <c r="C301" s="295"/>
      <c r="D301" s="296"/>
      <c r="E301" s="296"/>
      <c r="F301" s="295"/>
      <c r="G301" s="295"/>
      <c r="H301" s="295"/>
      <c r="I301" s="295"/>
      <c r="J301" s="295"/>
      <c r="K301" s="295"/>
      <c r="L301" s="295"/>
      <c r="M301" s="295"/>
      <c r="N301" s="295"/>
      <c r="O301" s="295"/>
      <c r="P301" s="295"/>
      <c r="Q301" s="295"/>
      <c r="R301" s="295"/>
      <c r="S301" s="295"/>
      <c r="T301" s="295"/>
      <c r="U301" s="295"/>
      <c r="V301" s="295"/>
      <c r="W301" s="270"/>
      <c r="X301" s="270"/>
      <c r="Y301" s="270"/>
      <c r="Z301" s="270"/>
    </row>
    <row r="302" customFormat="false" ht="33" hidden="false" customHeight="true" outlineLevel="0" collapsed="false">
      <c r="A302" s="295"/>
      <c r="B302" s="295"/>
      <c r="C302" s="295"/>
      <c r="D302" s="296"/>
      <c r="E302" s="296"/>
      <c r="F302" s="295"/>
      <c r="G302" s="295"/>
      <c r="H302" s="295"/>
      <c r="I302" s="295"/>
      <c r="J302" s="295"/>
      <c r="K302" s="295"/>
      <c r="L302" s="295"/>
      <c r="M302" s="295"/>
      <c r="N302" s="295"/>
      <c r="O302" s="295"/>
      <c r="P302" s="295"/>
      <c r="Q302" s="295"/>
      <c r="R302" s="295"/>
      <c r="S302" s="295"/>
      <c r="T302" s="295"/>
      <c r="U302" s="295"/>
      <c r="V302" s="295"/>
      <c r="W302" s="270"/>
      <c r="X302" s="270"/>
      <c r="Y302" s="270"/>
      <c r="Z302" s="270"/>
    </row>
    <row r="303" customFormat="false" ht="33" hidden="false" customHeight="true" outlineLevel="0" collapsed="false">
      <c r="A303" s="295"/>
      <c r="B303" s="295"/>
      <c r="C303" s="295"/>
      <c r="D303" s="296"/>
      <c r="E303" s="296"/>
      <c r="F303" s="295"/>
      <c r="G303" s="295"/>
      <c r="H303" s="295"/>
      <c r="I303" s="295"/>
      <c r="J303" s="295"/>
      <c r="K303" s="295"/>
      <c r="L303" s="295"/>
      <c r="M303" s="295"/>
      <c r="N303" s="295"/>
      <c r="O303" s="295"/>
      <c r="P303" s="295"/>
      <c r="Q303" s="295"/>
      <c r="R303" s="295"/>
      <c r="S303" s="295"/>
      <c r="T303" s="295"/>
      <c r="U303" s="295"/>
      <c r="V303" s="295"/>
      <c r="W303" s="270"/>
      <c r="X303" s="270"/>
      <c r="Y303" s="270"/>
      <c r="Z303" s="270"/>
    </row>
    <row r="304" customFormat="false" ht="33" hidden="false" customHeight="true" outlineLevel="0" collapsed="false">
      <c r="A304" s="295"/>
      <c r="B304" s="295"/>
      <c r="C304" s="295"/>
      <c r="D304" s="296"/>
      <c r="E304" s="296"/>
      <c r="F304" s="295"/>
      <c r="G304" s="295"/>
      <c r="H304" s="295"/>
      <c r="I304" s="295"/>
      <c r="J304" s="295"/>
      <c r="K304" s="295"/>
      <c r="L304" s="295"/>
      <c r="M304" s="295"/>
      <c r="N304" s="295"/>
      <c r="O304" s="295"/>
      <c r="P304" s="295"/>
      <c r="Q304" s="295"/>
      <c r="R304" s="295"/>
      <c r="S304" s="295"/>
      <c r="T304" s="295"/>
      <c r="U304" s="295"/>
      <c r="V304" s="295"/>
      <c r="W304" s="270"/>
      <c r="X304" s="270"/>
      <c r="Y304" s="270"/>
      <c r="Z304" s="270"/>
    </row>
    <row r="305" customFormat="false" ht="33" hidden="false" customHeight="true" outlineLevel="0" collapsed="false">
      <c r="A305" s="295"/>
      <c r="B305" s="295"/>
      <c r="C305" s="295"/>
      <c r="D305" s="296"/>
      <c r="E305" s="296"/>
      <c r="F305" s="295"/>
      <c r="G305" s="295"/>
      <c r="H305" s="295"/>
      <c r="I305" s="295"/>
      <c r="J305" s="295"/>
      <c r="K305" s="295"/>
      <c r="L305" s="295"/>
      <c r="M305" s="295"/>
      <c r="N305" s="295"/>
      <c r="O305" s="295"/>
      <c r="P305" s="295"/>
      <c r="Q305" s="295"/>
      <c r="R305" s="295"/>
      <c r="S305" s="295"/>
      <c r="T305" s="295"/>
      <c r="U305" s="295"/>
      <c r="V305" s="295"/>
      <c r="W305" s="270"/>
      <c r="X305" s="270"/>
      <c r="Y305" s="270"/>
      <c r="Z305" s="270"/>
    </row>
    <row r="306" customFormat="false" ht="33" hidden="false" customHeight="true" outlineLevel="0" collapsed="false">
      <c r="A306" s="295"/>
      <c r="B306" s="295"/>
      <c r="C306" s="295"/>
      <c r="D306" s="296"/>
      <c r="E306" s="296"/>
      <c r="F306" s="295"/>
      <c r="G306" s="295"/>
      <c r="H306" s="295"/>
      <c r="I306" s="295"/>
      <c r="J306" s="295"/>
      <c r="K306" s="295"/>
      <c r="L306" s="295"/>
      <c r="M306" s="295"/>
      <c r="N306" s="295"/>
      <c r="O306" s="295"/>
      <c r="P306" s="295"/>
      <c r="Q306" s="295"/>
      <c r="R306" s="295"/>
      <c r="S306" s="295"/>
      <c r="T306" s="295"/>
      <c r="U306" s="295"/>
      <c r="V306" s="295"/>
      <c r="W306" s="270"/>
      <c r="X306" s="270"/>
      <c r="Y306" s="270"/>
      <c r="Z306" s="270"/>
    </row>
    <row r="307" customFormat="false" ht="33" hidden="false" customHeight="true" outlineLevel="0" collapsed="false">
      <c r="A307" s="295"/>
      <c r="B307" s="295"/>
      <c r="C307" s="295"/>
      <c r="D307" s="296"/>
      <c r="E307" s="296"/>
      <c r="F307" s="295"/>
      <c r="G307" s="295"/>
      <c r="H307" s="295"/>
      <c r="I307" s="295"/>
      <c r="J307" s="295"/>
      <c r="K307" s="295"/>
      <c r="L307" s="295"/>
      <c r="M307" s="295"/>
      <c r="N307" s="295"/>
      <c r="O307" s="295"/>
      <c r="P307" s="295"/>
      <c r="Q307" s="295"/>
      <c r="R307" s="295"/>
      <c r="S307" s="295"/>
      <c r="T307" s="295"/>
      <c r="U307" s="295"/>
      <c r="V307" s="295"/>
      <c r="W307" s="270"/>
      <c r="X307" s="270"/>
      <c r="Y307" s="270"/>
      <c r="Z307" s="270"/>
    </row>
    <row r="308" customFormat="false" ht="33" hidden="false" customHeight="true" outlineLevel="0" collapsed="false">
      <c r="A308" s="295"/>
      <c r="B308" s="295"/>
      <c r="C308" s="295"/>
      <c r="D308" s="296"/>
      <c r="E308" s="296"/>
      <c r="F308" s="295"/>
      <c r="G308" s="295"/>
      <c r="H308" s="295"/>
      <c r="I308" s="295"/>
      <c r="J308" s="295"/>
      <c r="K308" s="295"/>
      <c r="L308" s="295"/>
      <c r="M308" s="295"/>
      <c r="N308" s="295"/>
      <c r="O308" s="295"/>
      <c r="P308" s="295"/>
      <c r="Q308" s="295"/>
      <c r="R308" s="295"/>
      <c r="S308" s="295"/>
      <c r="T308" s="295"/>
      <c r="U308" s="295"/>
      <c r="V308" s="295"/>
      <c r="W308" s="270"/>
      <c r="X308" s="270"/>
      <c r="Y308" s="270"/>
      <c r="Z308" s="270"/>
    </row>
    <row r="309" customFormat="false" ht="33" hidden="false" customHeight="true" outlineLevel="0" collapsed="false">
      <c r="A309" s="295"/>
      <c r="B309" s="295"/>
      <c r="C309" s="295"/>
      <c r="D309" s="296"/>
      <c r="E309" s="296"/>
      <c r="F309" s="295"/>
      <c r="G309" s="295"/>
      <c r="H309" s="295"/>
      <c r="I309" s="295"/>
      <c r="J309" s="295"/>
      <c r="K309" s="295"/>
      <c r="L309" s="295"/>
      <c r="M309" s="295"/>
      <c r="N309" s="295"/>
      <c r="O309" s="295"/>
      <c r="P309" s="295"/>
      <c r="Q309" s="295"/>
      <c r="R309" s="295"/>
      <c r="S309" s="295"/>
      <c r="T309" s="295"/>
      <c r="U309" s="295"/>
      <c r="V309" s="295"/>
      <c r="W309" s="270"/>
      <c r="X309" s="270"/>
      <c r="Y309" s="270"/>
      <c r="Z309" s="270"/>
    </row>
    <row r="310" customFormat="false" ht="33" hidden="false" customHeight="true" outlineLevel="0" collapsed="false">
      <c r="A310" s="295"/>
      <c r="B310" s="295"/>
      <c r="C310" s="295"/>
      <c r="D310" s="296"/>
      <c r="E310" s="296"/>
      <c r="F310" s="295"/>
      <c r="G310" s="295"/>
      <c r="H310" s="295"/>
      <c r="I310" s="295"/>
      <c r="J310" s="295"/>
      <c r="K310" s="295"/>
      <c r="L310" s="295"/>
      <c r="M310" s="295"/>
      <c r="N310" s="295"/>
      <c r="O310" s="295"/>
      <c r="P310" s="295"/>
      <c r="Q310" s="295"/>
      <c r="R310" s="295"/>
      <c r="S310" s="295"/>
      <c r="T310" s="295"/>
      <c r="U310" s="295"/>
      <c r="V310" s="295"/>
      <c r="W310" s="270"/>
      <c r="X310" s="270"/>
      <c r="Y310" s="270"/>
      <c r="Z310" s="270"/>
    </row>
    <row r="311" customFormat="false" ht="33" hidden="false" customHeight="true" outlineLevel="0" collapsed="false">
      <c r="A311" s="295"/>
      <c r="B311" s="295"/>
      <c r="C311" s="295"/>
      <c r="D311" s="296"/>
      <c r="E311" s="296"/>
      <c r="F311" s="295"/>
      <c r="G311" s="295"/>
      <c r="H311" s="295"/>
      <c r="I311" s="295"/>
      <c r="J311" s="295"/>
      <c r="K311" s="295"/>
      <c r="L311" s="295"/>
      <c r="M311" s="295"/>
      <c r="N311" s="295"/>
      <c r="O311" s="295"/>
      <c r="P311" s="295"/>
      <c r="Q311" s="295"/>
      <c r="R311" s="295"/>
      <c r="S311" s="295"/>
      <c r="T311" s="295"/>
      <c r="U311" s="295"/>
      <c r="V311" s="295"/>
      <c r="W311" s="270"/>
      <c r="X311" s="270"/>
      <c r="Y311" s="270"/>
      <c r="Z311" s="270"/>
    </row>
    <row r="312" customFormat="false" ht="33" hidden="false" customHeight="true" outlineLevel="0" collapsed="false">
      <c r="A312" s="295"/>
      <c r="B312" s="295"/>
      <c r="C312" s="295"/>
      <c r="D312" s="296"/>
      <c r="E312" s="296"/>
      <c r="F312" s="295"/>
      <c r="G312" s="295"/>
      <c r="H312" s="295"/>
      <c r="I312" s="295"/>
      <c r="J312" s="295"/>
      <c r="K312" s="295"/>
      <c r="L312" s="295"/>
      <c r="M312" s="295"/>
      <c r="N312" s="295"/>
      <c r="O312" s="295"/>
      <c r="P312" s="295"/>
      <c r="Q312" s="295"/>
      <c r="R312" s="295"/>
      <c r="S312" s="295"/>
      <c r="T312" s="295"/>
      <c r="U312" s="295"/>
      <c r="V312" s="295"/>
      <c r="W312" s="270"/>
      <c r="X312" s="270"/>
      <c r="Y312" s="270"/>
      <c r="Z312" s="270"/>
    </row>
    <row r="313" customFormat="false" ht="33" hidden="false" customHeight="true" outlineLevel="0" collapsed="false">
      <c r="A313" s="295"/>
      <c r="B313" s="295"/>
      <c r="C313" s="295"/>
      <c r="D313" s="296"/>
      <c r="E313" s="296"/>
      <c r="F313" s="295"/>
      <c r="G313" s="295"/>
      <c r="H313" s="295"/>
      <c r="I313" s="295"/>
      <c r="J313" s="295"/>
      <c r="K313" s="295"/>
      <c r="L313" s="295"/>
      <c r="M313" s="295"/>
      <c r="N313" s="295"/>
      <c r="O313" s="295"/>
      <c r="P313" s="295"/>
      <c r="Q313" s="295"/>
      <c r="R313" s="295"/>
      <c r="S313" s="295"/>
      <c r="T313" s="295"/>
      <c r="U313" s="295"/>
      <c r="V313" s="295"/>
      <c r="W313" s="270"/>
      <c r="X313" s="270"/>
      <c r="Y313" s="270"/>
      <c r="Z313" s="270"/>
    </row>
    <row r="314" customFormat="false" ht="33" hidden="false" customHeight="true" outlineLevel="0" collapsed="false">
      <c r="A314" s="295"/>
      <c r="B314" s="295"/>
      <c r="C314" s="295"/>
      <c r="D314" s="296"/>
      <c r="E314" s="296"/>
      <c r="F314" s="295"/>
      <c r="G314" s="295"/>
      <c r="H314" s="295"/>
      <c r="I314" s="295"/>
      <c r="J314" s="295"/>
      <c r="K314" s="295"/>
      <c r="L314" s="295"/>
      <c r="M314" s="295"/>
      <c r="N314" s="295"/>
      <c r="O314" s="295"/>
      <c r="P314" s="295"/>
      <c r="Q314" s="295"/>
      <c r="R314" s="295"/>
      <c r="S314" s="295"/>
      <c r="T314" s="295"/>
      <c r="U314" s="295"/>
      <c r="V314" s="295"/>
      <c r="W314" s="270"/>
      <c r="X314" s="270"/>
      <c r="Y314" s="270"/>
      <c r="Z314" s="270"/>
    </row>
    <row r="315" customFormat="false" ht="33" hidden="false" customHeight="true" outlineLevel="0" collapsed="false">
      <c r="A315" s="295"/>
      <c r="B315" s="295"/>
      <c r="C315" s="295"/>
      <c r="D315" s="296"/>
      <c r="E315" s="296"/>
      <c r="F315" s="295"/>
      <c r="G315" s="295"/>
      <c r="H315" s="295"/>
      <c r="I315" s="295"/>
      <c r="J315" s="295"/>
      <c r="K315" s="295"/>
      <c r="L315" s="295"/>
      <c r="M315" s="295"/>
      <c r="N315" s="295"/>
      <c r="O315" s="295"/>
      <c r="P315" s="295"/>
      <c r="Q315" s="295"/>
      <c r="R315" s="295"/>
      <c r="S315" s="295"/>
      <c r="T315" s="295"/>
      <c r="U315" s="295"/>
      <c r="V315" s="295"/>
      <c r="W315" s="270"/>
      <c r="X315" s="270"/>
      <c r="Y315" s="270"/>
      <c r="Z315" s="270"/>
    </row>
    <row r="316" customFormat="false" ht="33" hidden="false" customHeight="true" outlineLevel="0" collapsed="false">
      <c r="A316" s="295"/>
      <c r="B316" s="295"/>
      <c r="C316" s="295"/>
      <c r="D316" s="296"/>
      <c r="E316" s="296"/>
      <c r="F316" s="295"/>
      <c r="G316" s="295"/>
      <c r="H316" s="295"/>
      <c r="I316" s="295"/>
      <c r="J316" s="295"/>
      <c r="K316" s="295"/>
      <c r="L316" s="295"/>
      <c r="M316" s="295"/>
      <c r="N316" s="295"/>
      <c r="O316" s="295"/>
      <c r="P316" s="295"/>
      <c r="Q316" s="295"/>
      <c r="R316" s="295"/>
      <c r="S316" s="295"/>
      <c r="T316" s="295"/>
      <c r="U316" s="295"/>
      <c r="V316" s="295"/>
      <c r="W316" s="270"/>
      <c r="X316" s="270"/>
      <c r="Y316" s="270"/>
      <c r="Z316" s="270"/>
    </row>
    <row r="317" customFormat="false" ht="33" hidden="false" customHeight="true" outlineLevel="0" collapsed="false">
      <c r="A317" s="295"/>
      <c r="B317" s="295"/>
      <c r="C317" s="295"/>
      <c r="D317" s="296"/>
      <c r="E317" s="296"/>
      <c r="F317" s="295"/>
      <c r="G317" s="295"/>
      <c r="H317" s="295"/>
      <c r="I317" s="295"/>
      <c r="J317" s="295"/>
      <c r="K317" s="295"/>
      <c r="L317" s="295"/>
      <c r="M317" s="295"/>
      <c r="N317" s="295"/>
      <c r="O317" s="295"/>
      <c r="P317" s="295"/>
      <c r="Q317" s="295"/>
      <c r="R317" s="295"/>
      <c r="S317" s="295"/>
      <c r="T317" s="295"/>
      <c r="U317" s="295"/>
      <c r="V317" s="295"/>
      <c r="W317" s="270"/>
      <c r="X317" s="270"/>
      <c r="Y317" s="270"/>
      <c r="Z317" s="270"/>
    </row>
    <row r="318" customFormat="false" ht="33" hidden="false" customHeight="true" outlineLevel="0" collapsed="false">
      <c r="A318" s="295"/>
      <c r="B318" s="295"/>
      <c r="C318" s="295"/>
      <c r="D318" s="296"/>
      <c r="E318" s="296"/>
      <c r="F318" s="295"/>
      <c r="G318" s="295"/>
      <c r="H318" s="295"/>
      <c r="I318" s="295"/>
      <c r="J318" s="295"/>
      <c r="K318" s="295"/>
      <c r="L318" s="295"/>
      <c r="M318" s="295"/>
      <c r="N318" s="295"/>
      <c r="O318" s="295"/>
      <c r="P318" s="295"/>
      <c r="Q318" s="295"/>
      <c r="R318" s="295"/>
      <c r="S318" s="295"/>
      <c r="T318" s="295"/>
      <c r="U318" s="295"/>
      <c r="V318" s="295"/>
      <c r="W318" s="270"/>
      <c r="X318" s="270"/>
      <c r="Y318" s="270"/>
      <c r="Z318" s="270"/>
    </row>
    <row r="319" customFormat="false" ht="33" hidden="false" customHeight="true" outlineLevel="0" collapsed="false">
      <c r="A319" s="295"/>
      <c r="B319" s="295"/>
      <c r="C319" s="295"/>
      <c r="D319" s="296"/>
      <c r="E319" s="296"/>
      <c r="F319" s="295"/>
      <c r="G319" s="295"/>
      <c r="H319" s="295"/>
      <c r="I319" s="295"/>
      <c r="J319" s="295"/>
      <c r="K319" s="295"/>
      <c r="L319" s="295"/>
      <c r="M319" s="295"/>
      <c r="N319" s="295"/>
      <c r="O319" s="295"/>
      <c r="P319" s="295"/>
      <c r="Q319" s="295"/>
      <c r="R319" s="295"/>
      <c r="S319" s="295"/>
      <c r="T319" s="295"/>
      <c r="U319" s="295"/>
      <c r="V319" s="295"/>
      <c r="W319" s="270"/>
      <c r="X319" s="270"/>
      <c r="Y319" s="270"/>
      <c r="Z319" s="270"/>
    </row>
    <row r="320" customFormat="false" ht="33" hidden="false" customHeight="true" outlineLevel="0" collapsed="false">
      <c r="A320" s="295"/>
      <c r="B320" s="295"/>
      <c r="C320" s="295"/>
      <c r="D320" s="296"/>
      <c r="E320" s="296"/>
      <c r="F320" s="295"/>
      <c r="G320" s="295"/>
      <c r="H320" s="295"/>
      <c r="I320" s="295"/>
      <c r="J320" s="295"/>
      <c r="K320" s="295"/>
      <c r="L320" s="295"/>
      <c r="M320" s="295"/>
      <c r="N320" s="295"/>
      <c r="O320" s="295"/>
      <c r="P320" s="295"/>
      <c r="Q320" s="295"/>
      <c r="R320" s="295"/>
      <c r="S320" s="295"/>
      <c r="T320" s="295"/>
      <c r="U320" s="295"/>
      <c r="V320" s="295"/>
      <c r="W320" s="270"/>
      <c r="X320" s="270"/>
      <c r="Y320" s="270"/>
      <c r="Z320" s="270"/>
    </row>
    <row r="321" customFormat="false" ht="33" hidden="false" customHeight="true" outlineLevel="0" collapsed="false">
      <c r="A321" s="295"/>
      <c r="B321" s="295"/>
      <c r="C321" s="295"/>
      <c r="D321" s="296"/>
      <c r="E321" s="296"/>
      <c r="F321" s="295"/>
      <c r="G321" s="295"/>
      <c r="H321" s="295"/>
      <c r="I321" s="295"/>
      <c r="J321" s="295"/>
      <c r="K321" s="295"/>
      <c r="L321" s="295"/>
      <c r="M321" s="295"/>
      <c r="N321" s="295"/>
      <c r="O321" s="295"/>
      <c r="P321" s="295"/>
      <c r="Q321" s="295"/>
      <c r="R321" s="295"/>
      <c r="S321" s="295"/>
      <c r="T321" s="295"/>
      <c r="U321" s="295"/>
      <c r="V321" s="295"/>
      <c r="W321" s="270"/>
      <c r="X321" s="270"/>
      <c r="Y321" s="270"/>
      <c r="Z321" s="270"/>
    </row>
    <row r="322" customFormat="false" ht="33" hidden="false" customHeight="true" outlineLevel="0" collapsed="false">
      <c r="A322" s="295"/>
      <c r="B322" s="295"/>
      <c r="C322" s="295"/>
      <c r="D322" s="296"/>
      <c r="E322" s="296"/>
      <c r="F322" s="295"/>
      <c r="G322" s="295"/>
      <c r="H322" s="295"/>
      <c r="I322" s="295"/>
      <c r="J322" s="295"/>
      <c r="K322" s="295"/>
      <c r="L322" s="295"/>
      <c r="M322" s="295"/>
      <c r="N322" s="295"/>
      <c r="O322" s="295"/>
      <c r="P322" s="295"/>
      <c r="Q322" s="295"/>
      <c r="R322" s="295"/>
      <c r="S322" s="295"/>
      <c r="T322" s="295"/>
      <c r="U322" s="295"/>
      <c r="V322" s="295"/>
      <c r="W322" s="270"/>
      <c r="X322" s="270"/>
      <c r="Y322" s="270"/>
      <c r="Z322" s="270"/>
    </row>
    <row r="323" customFormat="false" ht="33" hidden="false" customHeight="true" outlineLevel="0" collapsed="false">
      <c r="A323" s="295"/>
      <c r="B323" s="295"/>
      <c r="C323" s="295"/>
      <c r="D323" s="296"/>
      <c r="E323" s="296"/>
      <c r="F323" s="295"/>
      <c r="G323" s="295"/>
      <c r="H323" s="295"/>
      <c r="I323" s="295"/>
      <c r="J323" s="295"/>
      <c r="K323" s="295"/>
      <c r="L323" s="295"/>
      <c r="M323" s="295"/>
      <c r="N323" s="295"/>
      <c r="O323" s="295"/>
      <c r="P323" s="295"/>
      <c r="Q323" s="295"/>
      <c r="R323" s="295"/>
      <c r="S323" s="295"/>
      <c r="T323" s="295"/>
      <c r="U323" s="295"/>
      <c r="V323" s="295"/>
      <c r="W323" s="270"/>
      <c r="X323" s="270"/>
      <c r="Y323" s="270"/>
      <c r="Z323" s="270"/>
    </row>
    <row r="324" customFormat="false" ht="33" hidden="false" customHeight="true" outlineLevel="0" collapsed="false">
      <c r="A324" s="295"/>
      <c r="B324" s="295"/>
      <c r="C324" s="295"/>
      <c r="D324" s="296"/>
      <c r="E324" s="296"/>
      <c r="F324" s="295"/>
      <c r="G324" s="295"/>
      <c r="H324" s="295"/>
      <c r="I324" s="295"/>
      <c r="J324" s="295"/>
      <c r="K324" s="295"/>
      <c r="L324" s="295"/>
      <c r="M324" s="295"/>
      <c r="N324" s="295"/>
      <c r="O324" s="295"/>
      <c r="P324" s="295"/>
      <c r="Q324" s="295"/>
      <c r="R324" s="295"/>
      <c r="S324" s="295"/>
      <c r="T324" s="295"/>
      <c r="U324" s="295"/>
      <c r="V324" s="295"/>
      <c r="W324" s="270"/>
      <c r="X324" s="270"/>
      <c r="Y324" s="270"/>
      <c r="Z324" s="270"/>
    </row>
    <row r="325" customFormat="false" ht="33" hidden="false" customHeight="true" outlineLevel="0" collapsed="false">
      <c r="A325" s="295"/>
      <c r="B325" s="295"/>
      <c r="C325" s="295"/>
      <c r="D325" s="296"/>
      <c r="E325" s="296"/>
      <c r="F325" s="295"/>
      <c r="G325" s="295"/>
      <c r="H325" s="295"/>
      <c r="I325" s="295"/>
      <c r="J325" s="295"/>
      <c r="K325" s="295"/>
      <c r="L325" s="295"/>
      <c r="M325" s="295"/>
      <c r="N325" s="295"/>
      <c r="O325" s="295"/>
      <c r="P325" s="295"/>
      <c r="Q325" s="295"/>
      <c r="R325" s="295"/>
      <c r="S325" s="295"/>
      <c r="T325" s="295"/>
      <c r="U325" s="295"/>
      <c r="V325" s="295"/>
      <c r="W325" s="270"/>
      <c r="X325" s="270"/>
      <c r="Y325" s="270"/>
      <c r="Z325" s="270"/>
    </row>
    <row r="326" customFormat="false" ht="33" hidden="false" customHeight="true" outlineLevel="0" collapsed="false">
      <c r="A326" s="295"/>
      <c r="B326" s="295"/>
      <c r="C326" s="295"/>
      <c r="D326" s="296"/>
      <c r="E326" s="296"/>
      <c r="F326" s="295"/>
      <c r="G326" s="295"/>
      <c r="H326" s="295"/>
      <c r="I326" s="295"/>
      <c r="J326" s="295"/>
      <c r="K326" s="295"/>
      <c r="L326" s="295"/>
      <c r="M326" s="295"/>
      <c r="N326" s="295"/>
      <c r="O326" s="295"/>
      <c r="P326" s="295"/>
      <c r="Q326" s="295"/>
      <c r="R326" s="295"/>
      <c r="S326" s="295"/>
      <c r="T326" s="295"/>
      <c r="U326" s="295"/>
      <c r="V326" s="295"/>
      <c r="W326" s="270"/>
      <c r="X326" s="270"/>
      <c r="Y326" s="270"/>
      <c r="Z326" s="270"/>
    </row>
    <row r="327" customFormat="false" ht="33" hidden="false" customHeight="true" outlineLevel="0" collapsed="false">
      <c r="A327" s="295"/>
      <c r="B327" s="295"/>
      <c r="C327" s="295"/>
      <c r="D327" s="296"/>
      <c r="E327" s="296"/>
      <c r="F327" s="295"/>
      <c r="G327" s="295"/>
      <c r="H327" s="295"/>
      <c r="I327" s="295"/>
      <c r="J327" s="295"/>
      <c r="K327" s="295"/>
      <c r="L327" s="295"/>
      <c r="M327" s="295"/>
      <c r="N327" s="295"/>
      <c r="O327" s="295"/>
      <c r="P327" s="295"/>
      <c r="Q327" s="295"/>
      <c r="R327" s="295"/>
      <c r="S327" s="295"/>
      <c r="T327" s="295"/>
      <c r="U327" s="295"/>
      <c r="V327" s="295"/>
      <c r="W327" s="270"/>
      <c r="X327" s="270"/>
      <c r="Y327" s="270"/>
      <c r="Z327" s="270"/>
    </row>
    <row r="328" customFormat="false" ht="33" hidden="false" customHeight="true" outlineLevel="0" collapsed="false">
      <c r="A328" s="295"/>
      <c r="B328" s="295"/>
      <c r="C328" s="295"/>
      <c r="D328" s="296"/>
      <c r="E328" s="296"/>
      <c r="F328" s="295"/>
      <c r="G328" s="295"/>
      <c r="H328" s="295"/>
      <c r="I328" s="295"/>
      <c r="J328" s="295"/>
      <c r="K328" s="295"/>
      <c r="L328" s="295"/>
      <c r="M328" s="295"/>
      <c r="N328" s="295"/>
      <c r="O328" s="295"/>
      <c r="P328" s="295"/>
      <c r="Q328" s="295"/>
      <c r="R328" s="295"/>
      <c r="S328" s="295"/>
      <c r="T328" s="295"/>
      <c r="U328" s="295"/>
      <c r="V328" s="295"/>
      <c r="W328" s="270"/>
      <c r="X328" s="270"/>
      <c r="Y328" s="270"/>
      <c r="Z328" s="270"/>
    </row>
    <row r="329" customFormat="false" ht="33" hidden="false" customHeight="true" outlineLevel="0" collapsed="false">
      <c r="A329" s="295"/>
      <c r="B329" s="295"/>
      <c r="C329" s="295"/>
      <c r="D329" s="296"/>
      <c r="E329" s="296"/>
      <c r="F329" s="295"/>
      <c r="G329" s="295"/>
      <c r="H329" s="295"/>
      <c r="I329" s="295"/>
      <c r="J329" s="295"/>
      <c r="K329" s="295"/>
      <c r="L329" s="295"/>
      <c r="M329" s="295"/>
      <c r="N329" s="295"/>
      <c r="O329" s="295"/>
      <c r="P329" s="295"/>
      <c r="Q329" s="295"/>
      <c r="R329" s="295"/>
      <c r="S329" s="295"/>
      <c r="T329" s="295"/>
      <c r="U329" s="295"/>
      <c r="V329" s="295"/>
      <c r="W329" s="270"/>
      <c r="X329" s="270"/>
      <c r="Y329" s="270"/>
      <c r="Z329" s="270"/>
    </row>
    <row r="330" customFormat="false" ht="33" hidden="false" customHeight="true" outlineLevel="0" collapsed="false">
      <c r="A330" s="295"/>
      <c r="B330" s="295"/>
      <c r="C330" s="295"/>
      <c r="D330" s="296"/>
      <c r="E330" s="296"/>
      <c r="F330" s="295"/>
      <c r="G330" s="295"/>
      <c r="H330" s="295"/>
      <c r="I330" s="295"/>
      <c r="J330" s="295"/>
      <c r="K330" s="295"/>
      <c r="L330" s="295"/>
      <c r="M330" s="295"/>
      <c r="N330" s="295"/>
      <c r="O330" s="295"/>
      <c r="P330" s="295"/>
      <c r="Q330" s="295"/>
      <c r="R330" s="295"/>
      <c r="S330" s="295"/>
      <c r="T330" s="295"/>
      <c r="U330" s="295"/>
      <c r="V330" s="295"/>
      <c r="W330" s="270"/>
      <c r="X330" s="270"/>
      <c r="Y330" s="270"/>
      <c r="Z330" s="270"/>
    </row>
    <row r="331" customFormat="false" ht="33" hidden="false" customHeight="true" outlineLevel="0" collapsed="false">
      <c r="A331" s="295"/>
      <c r="B331" s="295"/>
      <c r="C331" s="295"/>
      <c r="D331" s="296"/>
      <c r="E331" s="296"/>
      <c r="F331" s="295"/>
      <c r="G331" s="295"/>
      <c r="H331" s="295"/>
      <c r="I331" s="295"/>
      <c r="J331" s="295"/>
      <c r="K331" s="295"/>
      <c r="L331" s="295"/>
      <c r="M331" s="295"/>
      <c r="N331" s="295"/>
      <c r="O331" s="295"/>
      <c r="P331" s="295"/>
      <c r="Q331" s="295"/>
      <c r="R331" s="295"/>
      <c r="S331" s="295"/>
      <c r="T331" s="295"/>
      <c r="U331" s="295"/>
      <c r="V331" s="295"/>
      <c r="W331" s="270"/>
      <c r="X331" s="270"/>
      <c r="Y331" s="270"/>
      <c r="Z331" s="270"/>
    </row>
    <row r="332" customFormat="false" ht="33" hidden="false" customHeight="true" outlineLevel="0" collapsed="false">
      <c r="A332" s="295"/>
      <c r="B332" s="295"/>
      <c r="C332" s="295"/>
      <c r="D332" s="296"/>
      <c r="E332" s="296"/>
      <c r="F332" s="295"/>
      <c r="G332" s="295"/>
      <c r="H332" s="295"/>
      <c r="I332" s="295"/>
      <c r="J332" s="295"/>
      <c r="K332" s="295"/>
      <c r="L332" s="295"/>
      <c r="M332" s="295"/>
      <c r="N332" s="295"/>
      <c r="O332" s="295"/>
      <c r="P332" s="295"/>
      <c r="Q332" s="295"/>
      <c r="R332" s="295"/>
      <c r="S332" s="295"/>
      <c r="T332" s="295"/>
      <c r="U332" s="295"/>
      <c r="V332" s="295"/>
      <c r="W332" s="270"/>
      <c r="X332" s="270"/>
      <c r="Y332" s="270"/>
      <c r="Z332" s="270"/>
    </row>
    <row r="333" customFormat="false" ht="33" hidden="false" customHeight="true" outlineLevel="0" collapsed="false">
      <c r="A333" s="295"/>
      <c r="B333" s="295"/>
      <c r="C333" s="295"/>
      <c r="D333" s="296"/>
      <c r="E333" s="296"/>
      <c r="F333" s="295"/>
      <c r="G333" s="295"/>
      <c r="H333" s="295"/>
      <c r="I333" s="295"/>
      <c r="J333" s="295"/>
      <c r="K333" s="295"/>
      <c r="L333" s="295"/>
      <c r="M333" s="295"/>
      <c r="N333" s="295"/>
      <c r="O333" s="295"/>
      <c r="P333" s="295"/>
      <c r="Q333" s="295"/>
      <c r="R333" s="295"/>
      <c r="S333" s="295"/>
      <c r="T333" s="295"/>
      <c r="U333" s="295"/>
      <c r="V333" s="295"/>
      <c r="W333" s="270"/>
      <c r="X333" s="270"/>
      <c r="Y333" s="270"/>
      <c r="Z333" s="270"/>
    </row>
    <row r="334" customFormat="false" ht="33" hidden="false" customHeight="true" outlineLevel="0" collapsed="false">
      <c r="A334" s="295"/>
      <c r="B334" s="295"/>
      <c r="C334" s="295"/>
      <c r="D334" s="296"/>
      <c r="E334" s="296"/>
      <c r="F334" s="295"/>
      <c r="G334" s="295"/>
      <c r="H334" s="295"/>
      <c r="I334" s="295"/>
      <c r="J334" s="295"/>
      <c r="K334" s="295"/>
      <c r="L334" s="295"/>
      <c r="M334" s="295"/>
      <c r="N334" s="295"/>
      <c r="O334" s="295"/>
      <c r="P334" s="295"/>
      <c r="Q334" s="295"/>
      <c r="R334" s="295"/>
      <c r="S334" s="295"/>
      <c r="T334" s="295"/>
      <c r="U334" s="295"/>
      <c r="V334" s="295"/>
      <c r="W334" s="270"/>
      <c r="X334" s="270"/>
      <c r="Y334" s="270"/>
      <c r="Z334" s="270"/>
    </row>
    <row r="335" customFormat="false" ht="33" hidden="false" customHeight="true" outlineLevel="0" collapsed="false">
      <c r="A335" s="295"/>
      <c r="B335" s="295"/>
      <c r="C335" s="295"/>
      <c r="D335" s="296"/>
      <c r="E335" s="296"/>
      <c r="F335" s="295"/>
      <c r="G335" s="295"/>
      <c r="H335" s="295"/>
      <c r="I335" s="295"/>
      <c r="J335" s="295"/>
      <c r="K335" s="295"/>
      <c r="L335" s="295"/>
      <c r="M335" s="295"/>
      <c r="N335" s="295"/>
      <c r="O335" s="295"/>
      <c r="P335" s="295"/>
      <c r="Q335" s="295"/>
      <c r="R335" s="295"/>
      <c r="S335" s="295"/>
      <c r="T335" s="295"/>
      <c r="U335" s="295"/>
      <c r="V335" s="295"/>
      <c r="W335" s="270"/>
      <c r="X335" s="270"/>
      <c r="Y335" s="270"/>
      <c r="Z335" s="270"/>
    </row>
    <row r="336" customFormat="false" ht="33" hidden="false" customHeight="true" outlineLevel="0" collapsed="false">
      <c r="A336" s="295"/>
      <c r="B336" s="295"/>
      <c r="C336" s="295"/>
      <c r="D336" s="296"/>
      <c r="E336" s="296"/>
      <c r="F336" s="295"/>
      <c r="G336" s="295"/>
      <c r="H336" s="295"/>
      <c r="I336" s="295"/>
      <c r="J336" s="295"/>
      <c r="K336" s="295"/>
      <c r="L336" s="295"/>
      <c r="M336" s="295"/>
      <c r="N336" s="295"/>
      <c r="O336" s="295"/>
      <c r="P336" s="295"/>
      <c r="Q336" s="295"/>
      <c r="R336" s="295"/>
      <c r="S336" s="295"/>
      <c r="T336" s="295"/>
      <c r="U336" s="295"/>
      <c r="V336" s="295"/>
      <c r="W336" s="270"/>
      <c r="X336" s="270"/>
      <c r="Y336" s="270"/>
      <c r="Z336" s="270"/>
    </row>
    <row r="337" customFormat="false" ht="33" hidden="false" customHeight="true" outlineLevel="0" collapsed="false">
      <c r="A337" s="295"/>
      <c r="B337" s="295"/>
      <c r="C337" s="295"/>
      <c r="D337" s="296"/>
      <c r="E337" s="296"/>
      <c r="F337" s="295"/>
      <c r="G337" s="295"/>
      <c r="H337" s="295"/>
      <c r="I337" s="295"/>
      <c r="J337" s="295"/>
      <c r="K337" s="295"/>
      <c r="L337" s="295"/>
      <c r="M337" s="295"/>
      <c r="N337" s="295"/>
      <c r="O337" s="295"/>
      <c r="P337" s="295"/>
      <c r="Q337" s="295"/>
      <c r="R337" s="295"/>
      <c r="S337" s="295"/>
      <c r="T337" s="295"/>
      <c r="U337" s="295"/>
      <c r="V337" s="295"/>
      <c r="W337" s="270"/>
      <c r="X337" s="270"/>
      <c r="Y337" s="270"/>
      <c r="Z337" s="270"/>
    </row>
    <row r="338" customFormat="false" ht="33" hidden="false" customHeight="true" outlineLevel="0" collapsed="false">
      <c r="A338" s="295"/>
      <c r="B338" s="295"/>
      <c r="C338" s="295"/>
      <c r="D338" s="296"/>
      <c r="E338" s="296"/>
      <c r="F338" s="295"/>
      <c r="G338" s="295"/>
      <c r="H338" s="295"/>
      <c r="I338" s="295"/>
      <c r="J338" s="295"/>
      <c r="K338" s="295"/>
      <c r="L338" s="295"/>
      <c r="M338" s="295"/>
      <c r="N338" s="295"/>
      <c r="O338" s="295"/>
      <c r="P338" s="295"/>
      <c r="Q338" s="295"/>
      <c r="R338" s="295"/>
      <c r="S338" s="295"/>
      <c r="T338" s="295"/>
      <c r="U338" s="295"/>
      <c r="V338" s="295"/>
      <c r="W338" s="270"/>
      <c r="X338" s="270"/>
      <c r="Y338" s="270"/>
      <c r="Z338" s="270"/>
    </row>
    <row r="339" customFormat="false" ht="33" hidden="false" customHeight="true" outlineLevel="0" collapsed="false">
      <c r="A339" s="295"/>
      <c r="B339" s="295"/>
      <c r="C339" s="295"/>
      <c r="D339" s="296"/>
      <c r="E339" s="296"/>
      <c r="F339" s="295"/>
      <c r="G339" s="295"/>
      <c r="H339" s="295"/>
      <c r="I339" s="295"/>
      <c r="J339" s="295"/>
      <c r="K339" s="295"/>
      <c r="L339" s="295"/>
      <c r="M339" s="295"/>
      <c r="N339" s="295"/>
      <c r="O339" s="295"/>
      <c r="P339" s="295"/>
      <c r="Q339" s="295"/>
      <c r="R339" s="295"/>
      <c r="S339" s="295"/>
      <c r="T339" s="295"/>
      <c r="U339" s="295"/>
      <c r="V339" s="295"/>
      <c r="W339" s="270"/>
      <c r="X339" s="270"/>
      <c r="Y339" s="270"/>
      <c r="Z339" s="270"/>
    </row>
    <row r="340" customFormat="false" ht="33" hidden="false" customHeight="true" outlineLevel="0" collapsed="false">
      <c r="A340" s="295"/>
      <c r="B340" s="295"/>
      <c r="C340" s="295"/>
      <c r="D340" s="296"/>
      <c r="E340" s="296"/>
      <c r="F340" s="295"/>
      <c r="G340" s="295"/>
      <c r="H340" s="295"/>
      <c r="I340" s="295"/>
      <c r="J340" s="295"/>
      <c r="K340" s="295"/>
      <c r="L340" s="295"/>
      <c r="M340" s="295"/>
      <c r="N340" s="295"/>
      <c r="O340" s="295"/>
      <c r="P340" s="295"/>
      <c r="Q340" s="295"/>
      <c r="R340" s="295"/>
      <c r="S340" s="295"/>
      <c r="T340" s="295"/>
      <c r="U340" s="295"/>
      <c r="V340" s="295"/>
      <c r="W340" s="270"/>
      <c r="X340" s="270"/>
      <c r="Y340" s="270"/>
      <c r="Z340" s="270"/>
    </row>
    <row r="341" customFormat="false" ht="33" hidden="false" customHeight="true" outlineLevel="0" collapsed="false">
      <c r="A341" s="295"/>
      <c r="B341" s="295"/>
      <c r="C341" s="295"/>
      <c r="D341" s="296"/>
      <c r="E341" s="296"/>
      <c r="F341" s="295"/>
      <c r="G341" s="295"/>
      <c r="H341" s="295"/>
      <c r="I341" s="295"/>
      <c r="J341" s="295"/>
      <c r="K341" s="295"/>
      <c r="L341" s="295"/>
      <c r="M341" s="295"/>
      <c r="N341" s="295"/>
      <c r="O341" s="295"/>
      <c r="P341" s="295"/>
      <c r="Q341" s="295"/>
      <c r="R341" s="295"/>
      <c r="S341" s="295"/>
      <c r="T341" s="295"/>
      <c r="U341" s="295"/>
      <c r="V341" s="295"/>
      <c r="W341" s="270"/>
      <c r="X341" s="270"/>
      <c r="Y341" s="270"/>
      <c r="Z341" s="270"/>
    </row>
    <row r="342" customFormat="false" ht="33" hidden="false" customHeight="true" outlineLevel="0" collapsed="false">
      <c r="A342" s="295"/>
      <c r="B342" s="295"/>
      <c r="C342" s="295"/>
      <c r="D342" s="296"/>
      <c r="E342" s="296"/>
      <c r="F342" s="295"/>
      <c r="G342" s="295"/>
      <c r="H342" s="295"/>
      <c r="I342" s="295"/>
      <c r="J342" s="295"/>
      <c r="K342" s="295"/>
      <c r="L342" s="295"/>
      <c r="M342" s="295"/>
      <c r="N342" s="295"/>
      <c r="O342" s="295"/>
      <c r="P342" s="295"/>
      <c r="Q342" s="295"/>
      <c r="R342" s="295"/>
      <c r="S342" s="295"/>
      <c r="T342" s="295"/>
      <c r="U342" s="295"/>
      <c r="V342" s="295"/>
      <c r="W342" s="270"/>
      <c r="X342" s="270"/>
      <c r="Y342" s="270"/>
      <c r="Z342" s="270"/>
    </row>
    <row r="343" customFormat="false" ht="33" hidden="false" customHeight="true" outlineLevel="0" collapsed="false">
      <c r="A343" s="295"/>
      <c r="B343" s="295"/>
      <c r="C343" s="295"/>
      <c r="D343" s="296"/>
      <c r="E343" s="296"/>
      <c r="F343" s="295"/>
      <c r="G343" s="295"/>
      <c r="H343" s="295"/>
      <c r="I343" s="295"/>
      <c r="J343" s="295"/>
      <c r="K343" s="295"/>
      <c r="L343" s="295"/>
      <c r="M343" s="295"/>
      <c r="N343" s="295"/>
      <c r="O343" s="295"/>
      <c r="P343" s="295"/>
      <c r="Q343" s="295"/>
      <c r="R343" s="295"/>
      <c r="S343" s="295"/>
      <c r="T343" s="295"/>
      <c r="U343" s="295"/>
      <c r="V343" s="295"/>
      <c r="W343" s="270"/>
      <c r="X343" s="270"/>
      <c r="Y343" s="270"/>
      <c r="Z343" s="270"/>
    </row>
    <row r="344" customFormat="false" ht="33" hidden="false" customHeight="true" outlineLevel="0" collapsed="false">
      <c r="A344" s="295"/>
      <c r="B344" s="295"/>
      <c r="C344" s="295"/>
      <c r="D344" s="296"/>
      <c r="E344" s="296"/>
      <c r="F344" s="295"/>
      <c r="G344" s="295"/>
      <c r="H344" s="295"/>
      <c r="I344" s="295"/>
      <c r="J344" s="295"/>
      <c r="K344" s="295"/>
      <c r="L344" s="295"/>
      <c r="M344" s="295"/>
      <c r="N344" s="295"/>
      <c r="O344" s="295"/>
      <c r="P344" s="295"/>
      <c r="Q344" s="295"/>
      <c r="R344" s="295"/>
      <c r="S344" s="295"/>
      <c r="T344" s="295"/>
      <c r="U344" s="295"/>
      <c r="V344" s="295"/>
      <c r="W344" s="270"/>
      <c r="X344" s="270"/>
      <c r="Y344" s="270"/>
      <c r="Z344" s="270"/>
    </row>
    <row r="345" customFormat="false" ht="33" hidden="false" customHeight="true" outlineLevel="0" collapsed="false">
      <c r="A345" s="295"/>
      <c r="B345" s="295"/>
      <c r="C345" s="295"/>
      <c r="D345" s="296"/>
      <c r="E345" s="296"/>
      <c r="F345" s="295"/>
      <c r="G345" s="295"/>
      <c r="H345" s="295"/>
      <c r="I345" s="295"/>
      <c r="J345" s="295"/>
      <c r="K345" s="295"/>
      <c r="L345" s="295"/>
      <c r="M345" s="295"/>
      <c r="N345" s="295"/>
      <c r="O345" s="295"/>
      <c r="P345" s="295"/>
      <c r="Q345" s="295"/>
      <c r="R345" s="295"/>
      <c r="S345" s="295"/>
      <c r="T345" s="295"/>
      <c r="U345" s="295"/>
      <c r="V345" s="295"/>
      <c r="W345" s="270"/>
      <c r="X345" s="270"/>
      <c r="Y345" s="270"/>
      <c r="Z345" s="270"/>
    </row>
    <row r="346" customFormat="false" ht="33" hidden="false" customHeight="true" outlineLevel="0" collapsed="false">
      <c r="A346" s="295"/>
      <c r="B346" s="295"/>
      <c r="C346" s="295"/>
      <c r="D346" s="296"/>
      <c r="E346" s="296"/>
      <c r="F346" s="295"/>
      <c r="G346" s="295"/>
      <c r="H346" s="295"/>
      <c r="I346" s="295"/>
      <c r="J346" s="295"/>
      <c r="K346" s="295"/>
      <c r="L346" s="295"/>
      <c r="M346" s="295"/>
      <c r="N346" s="295"/>
      <c r="O346" s="295"/>
      <c r="P346" s="295"/>
      <c r="Q346" s="295"/>
      <c r="R346" s="295"/>
      <c r="S346" s="295"/>
      <c r="T346" s="295"/>
      <c r="U346" s="295"/>
      <c r="V346" s="295"/>
      <c r="W346" s="270"/>
      <c r="X346" s="270"/>
      <c r="Y346" s="270"/>
      <c r="Z346" s="270"/>
    </row>
    <row r="347" customFormat="false" ht="33" hidden="false" customHeight="true" outlineLevel="0" collapsed="false">
      <c r="A347" s="295"/>
      <c r="B347" s="295"/>
      <c r="C347" s="295"/>
      <c r="D347" s="296"/>
      <c r="E347" s="296"/>
      <c r="F347" s="295"/>
      <c r="G347" s="295"/>
      <c r="H347" s="295"/>
      <c r="I347" s="295"/>
      <c r="J347" s="295"/>
      <c r="K347" s="295"/>
      <c r="L347" s="295"/>
      <c r="M347" s="295"/>
      <c r="N347" s="295"/>
      <c r="O347" s="295"/>
      <c r="P347" s="295"/>
      <c r="Q347" s="295"/>
      <c r="R347" s="295"/>
      <c r="S347" s="295"/>
      <c r="T347" s="295"/>
      <c r="U347" s="295"/>
      <c r="V347" s="295"/>
      <c r="W347" s="270"/>
      <c r="X347" s="270"/>
      <c r="Y347" s="270"/>
      <c r="Z347" s="270"/>
    </row>
    <row r="348" customFormat="false" ht="33" hidden="false" customHeight="true" outlineLevel="0" collapsed="false">
      <c r="A348" s="295"/>
      <c r="B348" s="295"/>
      <c r="C348" s="295"/>
      <c r="D348" s="296"/>
      <c r="E348" s="296"/>
      <c r="F348" s="295"/>
      <c r="G348" s="295"/>
      <c r="H348" s="295"/>
      <c r="I348" s="295"/>
      <c r="J348" s="295"/>
      <c r="K348" s="295"/>
      <c r="L348" s="295"/>
      <c r="M348" s="295"/>
      <c r="N348" s="295"/>
      <c r="O348" s="295"/>
      <c r="P348" s="295"/>
      <c r="Q348" s="295"/>
      <c r="R348" s="295"/>
      <c r="S348" s="295"/>
      <c r="T348" s="295"/>
      <c r="U348" s="295"/>
      <c r="V348" s="295"/>
      <c r="W348" s="270"/>
      <c r="X348" s="270"/>
      <c r="Y348" s="270"/>
      <c r="Z348" s="270"/>
    </row>
    <row r="349" customFormat="false" ht="33" hidden="false" customHeight="true" outlineLevel="0" collapsed="false">
      <c r="A349" s="295"/>
      <c r="B349" s="295"/>
      <c r="C349" s="295"/>
      <c r="D349" s="296"/>
      <c r="E349" s="296"/>
      <c r="F349" s="295"/>
      <c r="G349" s="295"/>
      <c r="H349" s="295"/>
      <c r="I349" s="295"/>
      <c r="J349" s="295"/>
      <c r="K349" s="295"/>
      <c r="L349" s="295"/>
      <c r="M349" s="295"/>
      <c r="N349" s="295"/>
      <c r="O349" s="295"/>
      <c r="P349" s="295"/>
      <c r="Q349" s="295"/>
      <c r="R349" s="295"/>
      <c r="S349" s="295"/>
      <c r="T349" s="295"/>
      <c r="U349" s="295"/>
      <c r="V349" s="295"/>
      <c r="W349" s="270"/>
      <c r="X349" s="270"/>
      <c r="Y349" s="270"/>
      <c r="Z349" s="270"/>
    </row>
    <row r="350" customFormat="false" ht="33" hidden="false" customHeight="true" outlineLevel="0" collapsed="false">
      <c r="A350" s="295"/>
      <c r="B350" s="295"/>
      <c r="C350" s="295"/>
      <c r="D350" s="296"/>
      <c r="E350" s="296"/>
      <c r="F350" s="295"/>
      <c r="G350" s="295"/>
      <c r="H350" s="295"/>
      <c r="I350" s="295"/>
      <c r="J350" s="295"/>
      <c r="K350" s="295"/>
      <c r="L350" s="295"/>
      <c r="M350" s="295"/>
      <c r="N350" s="295"/>
      <c r="O350" s="295"/>
      <c r="P350" s="295"/>
      <c r="Q350" s="295"/>
      <c r="R350" s="295"/>
      <c r="S350" s="295"/>
      <c r="T350" s="295"/>
      <c r="U350" s="295"/>
      <c r="V350" s="295"/>
      <c r="W350" s="270"/>
      <c r="X350" s="270"/>
      <c r="Y350" s="270"/>
      <c r="Z350" s="270"/>
    </row>
    <row r="351" customFormat="false" ht="33" hidden="false" customHeight="true" outlineLevel="0" collapsed="false">
      <c r="A351" s="295"/>
      <c r="B351" s="295"/>
      <c r="C351" s="295"/>
      <c r="D351" s="296"/>
      <c r="E351" s="296"/>
      <c r="F351" s="295"/>
      <c r="G351" s="295"/>
      <c r="H351" s="295"/>
      <c r="I351" s="295"/>
      <c r="J351" s="295"/>
      <c r="K351" s="295"/>
      <c r="L351" s="295"/>
      <c r="M351" s="295"/>
      <c r="N351" s="295"/>
      <c r="O351" s="295"/>
      <c r="P351" s="295"/>
      <c r="Q351" s="295"/>
      <c r="R351" s="295"/>
      <c r="S351" s="295"/>
      <c r="T351" s="295"/>
      <c r="U351" s="295"/>
      <c r="V351" s="295"/>
      <c r="W351" s="270"/>
      <c r="X351" s="270"/>
      <c r="Y351" s="270"/>
      <c r="Z351" s="270"/>
    </row>
    <row r="352" customFormat="false" ht="33" hidden="false" customHeight="true" outlineLevel="0" collapsed="false">
      <c r="A352" s="295"/>
      <c r="B352" s="295"/>
      <c r="C352" s="295"/>
      <c r="D352" s="296"/>
      <c r="E352" s="296"/>
      <c r="F352" s="295"/>
      <c r="G352" s="295"/>
      <c r="H352" s="295"/>
      <c r="I352" s="295"/>
      <c r="J352" s="295"/>
      <c r="K352" s="295"/>
      <c r="L352" s="295"/>
      <c r="M352" s="295"/>
      <c r="N352" s="295"/>
      <c r="O352" s="295"/>
      <c r="P352" s="295"/>
      <c r="Q352" s="295"/>
      <c r="R352" s="295"/>
      <c r="S352" s="295"/>
      <c r="T352" s="295"/>
      <c r="U352" s="295"/>
      <c r="V352" s="295"/>
      <c r="W352" s="270"/>
      <c r="X352" s="270"/>
      <c r="Y352" s="270"/>
      <c r="Z352" s="270"/>
    </row>
    <row r="353" customFormat="false" ht="33" hidden="false" customHeight="true" outlineLevel="0" collapsed="false">
      <c r="A353" s="295"/>
      <c r="B353" s="295"/>
      <c r="C353" s="295"/>
      <c r="D353" s="296"/>
      <c r="E353" s="296"/>
      <c r="F353" s="295"/>
      <c r="G353" s="295"/>
      <c r="H353" s="295"/>
      <c r="I353" s="295"/>
      <c r="J353" s="295"/>
      <c r="K353" s="295"/>
      <c r="L353" s="295"/>
      <c r="M353" s="295"/>
      <c r="N353" s="295"/>
      <c r="O353" s="295"/>
      <c r="P353" s="295"/>
      <c r="Q353" s="295"/>
      <c r="R353" s="295"/>
      <c r="S353" s="295"/>
      <c r="T353" s="295"/>
      <c r="U353" s="295"/>
      <c r="V353" s="295"/>
      <c r="W353" s="270"/>
      <c r="X353" s="270"/>
      <c r="Y353" s="270"/>
      <c r="Z353" s="270"/>
    </row>
    <row r="354" customFormat="false" ht="33" hidden="false" customHeight="true" outlineLevel="0" collapsed="false">
      <c r="A354" s="295"/>
      <c r="B354" s="295"/>
      <c r="C354" s="295"/>
      <c r="D354" s="296"/>
      <c r="E354" s="296"/>
      <c r="F354" s="295"/>
      <c r="G354" s="295"/>
      <c r="H354" s="295"/>
      <c r="I354" s="295"/>
      <c r="J354" s="295"/>
      <c r="K354" s="295"/>
      <c r="L354" s="295"/>
      <c r="M354" s="295"/>
      <c r="N354" s="295"/>
      <c r="O354" s="295"/>
      <c r="P354" s="295"/>
      <c r="Q354" s="295"/>
      <c r="R354" s="295"/>
      <c r="S354" s="295"/>
      <c r="T354" s="295"/>
      <c r="U354" s="295"/>
      <c r="V354" s="295"/>
      <c r="W354" s="270"/>
      <c r="X354" s="270"/>
      <c r="Y354" s="270"/>
      <c r="Z354" s="270"/>
    </row>
    <row r="355" customFormat="false" ht="33" hidden="false" customHeight="true" outlineLevel="0" collapsed="false">
      <c r="A355" s="295"/>
      <c r="B355" s="295"/>
      <c r="C355" s="295"/>
      <c r="D355" s="296"/>
      <c r="E355" s="296"/>
      <c r="F355" s="295"/>
      <c r="G355" s="295"/>
      <c r="H355" s="295"/>
      <c r="I355" s="295"/>
      <c r="J355" s="295"/>
      <c r="K355" s="295"/>
      <c r="L355" s="295"/>
      <c r="M355" s="295"/>
      <c r="N355" s="295"/>
      <c r="O355" s="295"/>
      <c r="P355" s="295"/>
      <c r="Q355" s="295"/>
      <c r="R355" s="295"/>
      <c r="S355" s="295"/>
      <c r="T355" s="295"/>
      <c r="U355" s="295"/>
      <c r="V355" s="295"/>
      <c r="W355" s="270"/>
      <c r="X355" s="270"/>
      <c r="Y355" s="270"/>
      <c r="Z355" s="270"/>
    </row>
    <row r="356" customFormat="false" ht="33" hidden="false" customHeight="true" outlineLevel="0" collapsed="false">
      <c r="A356" s="295"/>
      <c r="B356" s="295"/>
      <c r="C356" s="295"/>
      <c r="D356" s="296"/>
      <c r="E356" s="296"/>
      <c r="F356" s="295"/>
      <c r="G356" s="295"/>
      <c r="H356" s="295"/>
      <c r="I356" s="295"/>
      <c r="J356" s="295"/>
      <c r="K356" s="295"/>
      <c r="L356" s="295"/>
      <c r="M356" s="295"/>
      <c r="N356" s="295"/>
      <c r="O356" s="295"/>
      <c r="P356" s="295"/>
      <c r="Q356" s="295"/>
      <c r="R356" s="295"/>
      <c r="S356" s="295"/>
      <c r="T356" s="295"/>
      <c r="U356" s="295"/>
      <c r="V356" s="295"/>
      <c r="W356" s="270"/>
      <c r="X356" s="270"/>
      <c r="Y356" s="270"/>
      <c r="Z356" s="270"/>
    </row>
    <row r="357" customFormat="false" ht="33" hidden="false" customHeight="true" outlineLevel="0" collapsed="false">
      <c r="A357" s="295"/>
      <c r="B357" s="295"/>
      <c r="C357" s="295"/>
      <c r="D357" s="296"/>
      <c r="E357" s="296"/>
      <c r="F357" s="295"/>
      <c r="G357" s="295"/>
      <c r="H357" s="295"/>
      <c r="I357" s="295"/>
      <c r="J357" s="295"/>
      <c r="K357" s="295"/>
      <c r="L357" s="295"/>
      <c r="M357" s="295"/>
      <c r="N357" s="295"/>
      <c r="O357" s="295"/>
      <c r="P357" s="295"/>
      <c r="Q357" s="295"/>
      <c r="R357" s="295"/>
      <c r="S357" s="295"/>
      <c r="T357" s="295"/>
      <c r="U357" s="295"/>
      <c r="V357" s="295"/>
      <c r="W357" s="270"/>
      <c r="X357" s="270"/>
      <c r="Y357" s="270"/>
      <c r="Z357" s="270"/>
    </row>
    <row r="358" customFormat="false" ht="33" hidden="false" customHeight="true" outlineLevel="0" collapsed="false">
      <c r="A358" s="295"/>
      <c r="B358" s="295"/>
      <c r="C358" s="295"/>
      <c r="D358" s="296"/>
      <c r="E358" s="296"/>
      <c r="F358" s="295"/>
      <c r="G358" s="295"/>
      <c r="H358" s="295"/>
      <c r="I358" s="295"/>
      <c r="J358" s="295"/>
      <c r="K358" s="295"/>
      <c r="L358" s="295"/>
      <c r="M358" s="295"/>
      <c r="N358" s="295"/>
      <c r="O358" s="295"/>
      <c r="P358" s="295"/>
      <c r="Q358" s="295"/>
      <c r="R358" s="295"/>
      <c r="S358" s="295"/>
      <c r="T358" s="295"/>
      <c r="U358" s="295"/>
      <c r="V358" s="295"/>
      <c r="W358" s="270"/>
      <c r="X358" s="270"/>
      <c r="Y358" s="270"/>
      <c r="Z358" s="270"/>
    </row>
    <row r="359" customFormat="false" ht="33" hidden="false" customHeight="true" outlineLevel="0" collapsed="false">
      <c r="A359" s="295"/>
      <c r="B359" s="295"/>
      <c r="C359" s="295"/>
      <c r="D359" s="296"/>
      <c r="E359" s="296"/>
      <c r="F359" s="295"/>
      <c r="G359" s="295"/>
      <c r="H359" s="295"/>
      <c r="I359" s="295"/>
      <c r="J359" s="295"/>
      <c r="K359" s="295"/>
      <c r="L359" s="295"/>
      <c r="M359" s="295"/>
      <c r="N359" s="295"/>
      <c r="O359" s="295"/>
      <c r="P359" s="295"/>
      <c r="Q359" s="295"/>
      <c r="R359" s="295"/>
      <c r="S359" s="295"/>
      <c r="T359" s="295"/>
      <c r="U359" s="295"/>
      <c r="V359" s="295"/>
      <c r="W359" s="270"/>
      <c r="X359" s="270"/>
      <c r="Y359" s="270"/>
      <c r="Z359" s="270"/>
    </row>
    <row r="360" customFormat="false" ht="33" hidden="false" customHeight="true" outlineLevel="0" collapsed="false">
      <c r="A360" s="295"/>
      <c r="B360" s="295"/>
      <c r="C360" s="295"/>
      <c r="D360" s="296"/>
      <c r="E360" s="296"/>
      <c r="F360" s="295"/>
      <c r="G360" s="295"/>
      <c r="H360" s="295"/>
      <c r="I360" s="295"/>
      <c r="J360" s="295"/>
      <c r="K360" s="295"/>
      <c r="L360" s="295"/>
      <c r="M360" s="295"/>
      <c r="N360" s="295"/>
      <c r="O360" s="295"/>
      <c r="P360" s="295"/>
      <c r="Q360" s="295"/>
      <c r="R360" s="295"/>
      <c r="S360" s="295"/>
      <c r="T360" s="295"/>
      <c r="U360" s="295"/>
      <c r="V360" s="295"/>
      <c r="W360" s="270"/>
      <c r="X360" s="270"/>
      <c r="Y360" s="270"/>
      <c r="Z360" s="270"/>
    </row>
    <row r="361" customFormat="false" ht="33" hidden="false" customHeight="true" outlineLevel="0" collapsed="false">
      <c r="A361" s="295"/>
      <c r="B361" s="295"/>
      <c r="C361" s="295"/>
      <c r="D361" s="296"/>
      <c r="E361" s="296"/>
      <c r="F361" s="295"/>
      <c r="G361" s="295"/>
      <c r="H361" s="295"/>
      <c r="I361" s="295"/>
      <c r="J361" s="295"/>
      <c r="K361" s="295"/>
      <c r="L361" s="295"/>
      <c r="M361" s="295"/>
      <c r="N361" s="295"/>
      <c r="O361" s="295"/>
      <c r="P361" s="295"/>
      <c r="Q361" s="295"/>
      <c r="R361" s="295"/>
      <c r="S361" s="295"/>
      <c r="T361" s="295"/>
      <c r="U361" s="295"/>
      <c r="V361" s="295"/>
      <c r="W361" s="270"/>
      <c r="X361" s="270"/>
      <c r="Y361" s="270"/>
      <c r="Z361" s="270"/>
    </row>
    <row r="362" customFormat="false" ht="33" hidden="false" customHeight="true" outlineLevel="0" collapsed="false">
      <c r="A362" s="295"/>
      <c r="B362" s="295"/>
      <c r="C362" s="295"/>
      <c r="D362" s="296"/>
      <c r="E362" s="296"/>
      <c r="F362" s="295"/>
      <c r="G362" s="295"/>
      <c r="H362" s="295"/>
      <c r="I362" s="295"/>
      <c r="J362" s="295"/>
      <c r="K362" s="295"/>
      <c r="L362" s="295"/>
      <c r="M362" s="295"/>
      <c r="N362" s="295"/>
      <c r="O362" s="295"/>
      <c r="P362" s="295"/>
      <c r="Q362" s="295"/>
      <c r="R362" s="295"/>
      <c r="S362" s="295"/>
      <c r="T362" s="295"/>
      <c r="U362" s="295"/>
      <c r="V362" s="295"/>
      <c r="W362" s="270"/>
      <c r="X362" s="270"/>
      <c r="Y362" s="270"/>
      <c r="Z362" s="270"/>
    </row>
    <row r="363" customFormat="false" ht="33" hidden="false" customHeight="true" outlineLevel="0" collapsed="false">
      <c r="A363" s="295"/>
      <c r="B363" s="295"/>
      <c r="C363" s="295"/>
      <c r="D363" s="296"/>
      <c r="E363" s="296"/>
      <c r="F363" s="295"/>
      <c r="G363" s="295"/>
      <c r="H363" s="295"/>
      <c r="I363" s="295"/>
      <c r="J363" s="295"/>
      <c r="K363" s="295"/>
      <c r="L363" s="295"/>
      <c r="M363" s="295"/>
      <c r="N363" s="295"/>
      <c r="O363" s="295"/>
      <c r="P363" s="295"/>
      <c r="Q363" s="295"/>
      <c r="R363" s="295"/>
      <c r="S363" s="295"/>
      <c r="T363" s="295"/>
      <c r="U363" s="295"/>
      <c r="V363" s="295"/>
      <c r="W363" s="270"/>
      <c r="X363" s="270"/>
      <c r="Y363" s="270"/>
      <c r="Z363" s="270"/>
    </row>
    <row r="364" customFormat="false" ht="33" hidden="false" customHeight="true" outlineLevel="0" collapsed="false">
      <c r="A364" s="295"/>
      <c r="B364" s="295"/>
      <c r="C364" s="295"/>
      <c r="D364" s="296"/>
      <c r="E364" s="296"/>
      <c r="F364" s="295"/>
      <c r="G364" s="295"/>
      <c r="H364" s="295"/>
      <c r="I364" s="295"/>
      <c r="J364" s="295"/>
      <c r="K364" s="295"/>
      <c r="L364" s="295"/>
      <c r="M364" s="295"/>
      <c r="N364" s="295"/>
      <c r="O364" s="295"/>
      <c r="P364" s="295"/>
      <c r="Q364" s="295"/>
      <c r="R364" s="295"/>
      <c r="S364" s="295"/>
      <c r="T364" s="295"/>
      <c r="U364" s="295"/>
      <c r="V364" s="295"/>
      <c r="W364" s="270"/>
      <c r="X364" s="270"/>
      <c r="Y364" s="270"/>
      <c r="Z364" s="270"/>
    </row>
    <row r="365" customFormat="false" ht="33" hidden="false" customHeight="true" outlineLevel="0" collapsed="false">
      <c r="A365" s="295"/>
      <c r="B365" s="295"/>
      <c r="C365" s="295"/>
      <c r="D365" s="296"/>
      <c r="E365" s="296"/>
      <c r="F365" s="295"/>
      <c r="G365" s="295"/>
      <c r="H365" s="295"/>
      <c r="I365" s="295"/>
      <c r="J365" s="295"/>
      <c r="K365" s="295"/>
      <c r="L365" s="295"/>
      <c r="M365" s="295"/>
      <c r="N365" s="295"/>
      <c r="O365" s="295"/>
      <c r="P365" s="295"/>
      <c r="Q365" s="295"/>
      <c r="R365" s="295"/>
      <c r="S365" s="295"/>
      <c r="T365" s="295"/>
      <c r="U365" s="295"/>
      <c r="V365" s="295"/>
      <c r="W365" s="270"/>
      <c r="X365" s="270"/>
      <c r="Y365" s="270"/>
      <c r="Z365" s="270"/>
    </row>
    <row r="366" customFormat="false" ht="33" hidden="false" customHeight="true" outlineLevel="0" collapsed="false">
      <c r="A366" s="295"/>
      <c r="B366" s="295"/>
      <c r="C366" s="295"/>
      <c r="D366" s="296"/>
      <c r="E366" s="296"/>
      <c r="F366" s="295"/>
      <c r="G366" s="295"/>
      <c r="H366" s="295"/>
      <c r="I366" s="295"/>
      <c r="J366" s="295"/>
      <c r="K366" s="295"/>
      <c r="L366" s="295"/>
      <c r="M366" s="295"/>
      <c r="N366" s="295"/>
      <c r="O366" s="295"/>
      <c r="P366" s="295"/>
      <c r="Q366" s="295"/>
      <c r="R366" s="295"/>
      <c r="S366" s="295"/>
      <c r="T366" s="295"/>
      <c r="U366" s="295"/>
      <c r="V366" s="295"/>
      <c r="W366" s="270"/>
      <c r="X366" s="270"/>
      <c r="Y366" s="270"/>
      <c r="Z366" s="270"/>
    </row>
    <row r="367" customFormat="false" ht="33" hidden="false" customHeight="true" outlineLevel="0" collapsed="false">
      <c r="A367" s="295"/>
      <c r="B367" s="295"/>
      <c r="C367" s="295"/>
      <c r="D367" s="296"/>
      <c r="E367" s="296"/>
      <c r="F367" s="295"/>
      <c r="G367" s="295"/>
      <c r="H367" s="295"/>
      <c r="I367" s="295"/>
      <c r="J367" s="295"/>
      <c r="K367" s="295"/>
      <c r="L367" s="295"/>
      <c r="M367" s="295"/>
      <c r="N367" s="295"/>
      <c r="O367" s="295"/>
      <c r="P367" s="295"/>
      <c r="Q367" s="295"/>
      <c r="R367" s="295"/>
      <c r="S367" s="295"/>
      <c r="T367" s="295"/>
      <c r="U367" s="295"/>
      <c r="V367" s="295"/>
      <c r="W367" s="270"/>
      <c r="X367" s="270"/>
      <c r="Y367" s="270"/>
      <c r="Z367" s="270"/>
    </row>
    <row r="368" customFormat="false" ht="33" hidden="false" customHeight="true" outlineLevel="0" collapsed="false">
      <c r="A368" s="295"/>
      <c r="B368" s="295"/>
      <c r="C368" s="295"/>
      <c r="D368" s="296"/>
      <c r="E368" s="296"/>
      <c r="F368" s="295"/>
      <c r="G368" s="295"/>
      <c r="H368" s="295"/>
      <c r="I368" s="295"/>
      <c r="J368" s="295"/>
      <c r="K368" s="295"/>
      <c r="L368" s="295"/>
      <c r="M368" s="295"/>
      <c r="N368" s="295"/>
      <c r="O368" s="295"/>
      <c r="P368" s="295"/>
      <c r="Q368" s="295"/>
      <c r="R368" s="295"/>
      <c r="S368" s="295"/>
      <c r="T368" s="295"/>
      <c r="U368" s="295"/>
      <c r="V368" s="295"/>
      <c r="W368" s="270"/>
      <c r="X368" s="270"/>
      <c r="Y368" s="270"/>
      <c r="Z368" s="270"/>
    </row>
    <row r="369" customFormat="false" ht="33" hidden="false" customHeight="true" outlineLevel="0" collapsed="false">
      <c r="A369" s="295"/>
      <c r="B369" s="295"/>
      <c r="C369" s="295"/>
      <c r="D369" s="296"/>
      <c r="E369" s="296"/>
      <c r="F369" s="295"/>
      <c r="G369" s="295"/>
      <c r="H369" s="295"/>
      <c r="I369" s="295"/>
      <c r="J369" s="295"/>
      <c r="K369" s="295"/>
      <c r="L369" s="295"/>
      <c r="M369" s="295"/>
      <c r="N369" s="295"/>
      <c r="O369" s="295"/>
      <c r="P369" s="295"/>
      <c r="Q369" s="295"/>
      <c r="R369" s="295"/>
      <c r="S369" s="295"/>
      <c r="T369" s="295"/>
      <c r="U369" s="295"/>
      <c r="V369" s="295"/>
      <c r="W369" s="270"/>
      <c r="X369" s="270"/>
      <c r="Y369" s="270"/>
      <c r="Z369" s="270"/>
    </row>
    <row r="370" customFormat="false" ht="33" hidden="false" customHeight="true" outlineLevel="0" collapsed="false">
      <c r="A370" s="295"/>
      <c r="B370" s="295"/>
      <c r="C370" s="295"/>
      <c r="D370" s="296"/>
      <c r="E370" s="296"/>
      <c r="F370" s="295"/>
      <c r="G370" s="295"/>
      <c r="H370" s="295"/>
      <c r="I370" s="295"/>
      <c r="J370" s="295"/>
      <c r="K370" s="295"/>
      <c r="L370" s="295"/>
      <c r="M370" s="295"/>
      <c r="N370" s="295"/>
      <c r="O370" s="295"/>
      <c r="P370" s="295"/>
      <c r="Q370" s="295"/>
      <c r="R370" s="295"/>
      <c r="S370" s="295"/>
      <c r="T370" s="295"/>
      <c r="U370" s="295"/>
      <c r="V370" s="295"/>
      <c r="W370" s="270"/>
      <c r="X370" s="270"/>
      <c r="Y370" s="270"/>
      <c r="Z370" s="270"/>
    </row>
    <row r="371" customFormat="false" ht="33" hidden="false" customHeight="true" outlineLevel="0" collapsed="false">
      <c r="A371" s="295"/>
      <c r="B371" s="295"/>
      <c r="C371" s="295"/>
      <c r="D371" s="296"/>
      <c r="E371" s="296"/>
      <c r="F371" s="295"/>
      <c r="G371" s="295"/>
      <c r="H371" s="295"/>
      <c r="I371" s="295"/>
      <c r="J371" s="295"/>
      <c r="K371" s="295"/>
      <c r="L371" s="295"/>
      <c r="M371" s="295"/>
      <c r="N371" s="295"/>
      <c r="O371" s="295"/>
      <c r="P371" s="295"/>
      <c r="Q371" s="295"/>
      <c r="R371" s="295"/>
      <c r="S371" s="295"/>
      <c r="T371" s="295"/>
      <c r="U371" s="295"/>
      <c r="V371" s="295"/>
      <c r="W371" s="270"/>
      <c r="X371" s="270"/>
      <c r="Y371" s="270"/>
      <c r="Z371" s="270"/>
    </row>
    <row r="372" customFormat="false" ht="33" hidden="false" customHeight="true" outlineLevel="0" collapsed="false">
      <c r="A372" s="295"/>
      <c r="B372" s="295"/>
      <c r="C372" s="295"/>
      <c r="D372" s="296"/>
      <c r="E372" s="296"/>
      <c r="F372" s="295"/>
      <c r="G372" s="295"/>
      <c r="H372" s="295"/>
      <c r="I372" s="295"/>
      <c r="J372" s="295"/>
      <c r="K372" s="295"/>
      <c r="L372" s="295"/>
      <c r="M372" s="295"/>
      <c r="N372" s="295"/>
      <c r="O372" s="295"/>
      <c r="P372" s="295"/>
      <c r="Q372" s="295"/>
      <c r="R372" s="295"/>
      <c r="S372" s="295"/>
      <c r="T372" s="295"/>
      <c r="U372" s="295"/>
      <c r="V372" s="295"/>
      <c r="W372" s="270"/>
      <c r="X372" s="270"/>
      <c r="Y372" s="270"/>
      <c r="Z372" s="270"/>
    </row>
    <row r="373" customFormat="false" ht="33" hidden="false" customHeight="true" outlineLevel="0" collapsed="false">
      <c r="A373" s="295"/>
      <c r="B373" s="295"/>
      <c r="C373" s="295"/>
      <c r="D373" s="296"/>
      <c r="E373" s="296"/>
      <c r="F373" s="295"/>
      <c r="G373" s="295"/>
      <c r="H373" s="295"/>
      <c r="I373" s="295"/>
      <c r="J373" s="295"/>
      <c r="K373" s="295"/>
      <c r="L373" s="295"/>
      <c r="M373" s="295"/>
      <c r="N373" s="295"/>
      <c r="O373" s="295"/>
      <c r="P373" s="295"/>
      <c r="Q373" s="295"/>
      <c r="R373" s="295"/>
      <c r="S373" s="295"/>
      <c r="T373" s="295"/>
      <c r="U373" s="295"/>
      <c r="V373" s="295"/>
      <c r="W373" s="270"/>
      <c r="X373" s="270"/>
      <c r="Y373" s="270"/>
      <c r="Z373" s="270"/>
    </row>
    <row r="374" customFormat="false" ht="33" hidden="false" customHeight="true" outlineLevel="0" collapsed="false">
      <c r="A374" s="295"/>
      <c r="B374" s="295"/>
      <c r="C374" s="295"/>
      <c r="D374" s="296"/>
      <c r="E374" s="296"/>
      <c r="F374" s="295"/>
      <c r="G374" s="295"/>
      <c r="H374" s="295"/>
      <c r="I374" s="295"/>
      <c r="J374" s="295"/>
      <c r="K374" s="295"/>
      <c r="L374" s="295"/>
      <c r="M374" s="295"/>
      <c r="N374" s="295"/>
      <c r="O374" s="295"/>
      <c r="P374" s="295"/>
      <c r="Q374" s="295"/>
      <c r="R374" s="295"/>
      <c r="S374" s="295"/>
      <c r="T374" s="295"/>
      <c r="U374" s="295"/>
      <c r="V374" s="295"/>
      <c r="W374" s="270"/>
      <c r="X374" s="270"/>
      <c r="Y374" s="270"/>
      <c r="Z374" s="270"/>
    </row>
    <row r="375" customFormat="false" ht="33" hidden="false" customHeight="true" outlineLevel="0" collapsed="false">
      <c r="A375" s="295"/>
      <c r="B375" s="295"/>
      <c r="C375" s="295"/>
      <c r="D375" s="296"/>
      <c r="E375" s="296"/>
      <c r="F375" s="295"/>
      <c r="G375" s="295"/>
      <c r="H375" s="295"/>
      <c r="I375" s="295"/>
      <c r="J375" s="295"/>
      <c r="K375" s="295"/>
      <c r="L375" s="295"/>
      <c r="M375" s="295"/>
      <c r="N375" s="295"/>
      <c r="O375" s="295"/>
      <c r="P375" s="295"/>
      <c r="Q375" s="295"/>
      <c r="R375" s="295"/>
      <c r="S375" s="295"/>
      <c r="T375" s="295"/>
      <c r="U375" s="295"/>
      <c r="V375" s="295"/>
      <c r="W375" s="270"/>
      <c r="X375" s="270"/>
      <c r="Y375" s="270"/>
      <c r="Z375" s="270"/>
    </row>
    <row r="376" customFormat="false" ht="33" hidden="false" customHeight="true" outlineLevel="0" collapsed="false">
      <c r="A376" s="295"/>
      <c r="B376" s="295"/>
      <c r="C376" s="295"/>
      <c r="D376" s="296"/>
      <c r="E376" s="296"/>
      <c r="F376" s="295"/>
      <c r="G376" s="295"/>
      <c r="H376" s="295"/>
      <c r="I376" s="295"/>
      <c r="J376" s="295"/>
      <c r="K376" s="295"/>
      <c r="L376" s="295"/>
      <c r="M376" s="295"/>
      <c r="N376" s="295"/>
      <c r="O376" s="295"/>
      <c r="P376" s="295"/>
      <c r="Q376" s="295"/>
      <c r="R376" s="295"/>
      <c r="S376" s="295"/>
      <c r="T376" s="295"/>
      <c r="U376" s="295"/>
      <c r="V376" s="295"/>
      <c r="W376" s="270"/>
      <c r="X376" s="270"/>
      <c r="Y376" s="270"/>
      <c r="Z376" s="270"/>
    </row>
    <row r="377" customFormat="false" ht="33" hidden="false" customHeight="true" outlineLevel="0" collapsed="false">
      <c r="A377" s="295"/>
      <c r="B377" s="295"/>
      <c r="C377" s="295"/>
      <c r="D377" s="296"/>
      <c r="E377" s="296"/>
      <c r="F377" s="295"/>
      <c r="G377" s="295"/>
      <c r="H377" s="295"/>
      <c r="I377" s="295"/>
      <c r="J377" s="295"/>
      <c r="K377" s="295"/>
      <c r="L377" s="295"/>
      <c r="M377" s="295"/>
      <c r="N377" s="295"/>
      <c r="O377" s="295"/>
      <c r="P377" s="295"/>
      <c r="Q377" s="295"/>
      <c r="R377" s="295"/>
      <c r="S377" s="295"/>
      <c r="T377" s="295"/>
      <c r="U377" s="295"/>
      <c r="V377" s="295"/>
      <c r="W377" s="270"/>
      <c r="X377" s="270"/>
      <c r="Y377" s="270"/>
      <c r="Z377" s="270"/>
    </row>
    <row r="378" customFormat="false" ht="33" hidden="false" customHeight="true" outlineLevel="0" collapsed="false">
      <c r="A378" s="295"/>
      <c r="B378" s="295"/>
      <c r="C378" s="295"/>
      <c r="D378" s="296"/>
      <c r="E378" s="296"/>
      <c r="F378" s="295"/>
      <c r="G378" s="295"/>
      <c r="H378" s="295"/>
      <c r="I378" s="295"/>
      <c r="J378" s="295"/>
      <c r="K378" s="295"/>
      <c r="L378" s="295"/>
      <c r="M378" s="295"/>
      <c r="N378" s="295"/>
      <c r="O378" s="295"/>
      <c r="P378" s="295"/>
      <c r="Q378" s="295"/>
      <c r="R378" s="295"/>
      <c r="S378" s="295"/>
      <c r="T378" s="295"/>
      <c r="U378" s="295"/>
      <c r="V378" s="295"/>
      <c r="W378" s="270"/>
      <c r="X378" s="270"/>
      <c r="Y378" s="270"/>
      <c r="Z378" s="270"/>
    </row>
    <row r="379" customFormat="false" ht="33" hidden="false" customHeight="true" outlineLevel="0" collapsed="false">
      <c r="A379" s="295"/>
      <c r="B379" s="295"/>
      <c r="C379" s="295"/>
      <c r="D379" s="296"/>
      <c r="E379" s="296"/>
      <c r="F379" s="295"/>
      <c r="G379" s="295"/>
      <c r="H379" s="295"/>
      <c r="I379" s="295"/>
      <c r="J379" s="295"/>
      <c r="K379" s="295"/>
      <c r="L379" s="295"/>
      <c r="M379" s="295"/>
      <c r="N379" s="295"/>
      <c r="O379" s="295"/>
      <c r="P379" s="295"/>
      <c r="Q379" s="295"/>
      <c r="R379" s="295"/>
      <c r="S379" s="295"/>
      <c r="T379" s="295"/>
      <c r="U379" s="295"/>
      <c r="V379" s="295"/>
      <c r="W379" s="270"/>
      <c r="X379" s="270"/>
      <c r="Y379" s="270"/>
      <c r="Z379" s="270"/>
    </row>
    <row r="380" customFormat="false" ht="33" hidden="false" customHeight="true" outlineLevel="0" collapsed="false">
      <c r="A380" s="295"/>
      <c r="B380" s="295"/>
      <c r="C380" s="295"/>
      <c r="D380" s="296"/>
      <c r="E380" s="296"/>
      <c r="F380" s="295"/>
      <c r="G380" s="295"/>
      <c r="H380" s="295"/>
      <c r="I380" s="295"/>
      <c r="J380" s="295"/>
      <c r="K380" s="295"/>
      <c r="L380" s="295"/>
      <c r="M380" s="295"/>
      <c r="N380" s="295"/>
      <c r="O380" s="295"/>
      <c r="P380" s="295"/>
      <c r="Q380" s="295"/>
      <c r="R380" s="295"/>
      <c r="S380" s="295"/>
      <c r="T380" s="295"/>
      <c r="U380" s="295"/>
      <c r="V380" s="295"/>
      <c r="W380" s="270"/>
      <c r="X380" s="270"/>
      <c r="Y380" s="270"/>
      <c r="Z380" s="270"/>
    </row>
    <row r="381" customFormat="false" ht="33" hidden="false" customHeight="true" outlineLevel="0" collapsed="false">
      <c r="A381" s="295"/>
      <c r="B381" s="295"/>
      <c r="C381" s="295"/>
      <c r="D381" s="296"/>
      <c r="E381" s="296"/>
      <c r="F381" s="295"/>
      <c r="G381" s="295"/>
      <c r="H381" s="295"/>
      <c r="I381" s="295"/>
      <c r="J381" s="295"/>
      <c r="K381" s="295"/>
      <c r="L381" s="295"/>
      <c r="M381" s="295"/>
      <c r="N381" s="295"/>
      <c r="O381" s="295"/>
      <c r="P381" s="295"/>
      <c r="Q381" s="295"/>
      <c r="R381" s="295"/>
      <c r="S381" s="295"/>
      <c r="T381" s="295"/>
      <c r="U381" s="295"/>
      <c r="V381" s="295"/>
      <c r="W381" s="270"/>
      <c r="X381" s="270"/>
      <c r="Y381" s="270"/>
      <c r="Z381" s="270"/>
    </row>
    <row r="382" customFormat="false" ht="33" hidden="false" customHeight="true" outlineLevel="0" collapsed="false">
      <c r="A382" s="295"/>
      <c r="B382" s="295"/>
      <c r="C382" s="295"/>
      <c r="D382" s="296"/>
      <c r="E382" s="296"/>
      <c r="F382" s="295"/>
      <c r="G382" s="295"/>
      <c r="H382" s="295"/>
      <c r="I382" s="295"/>
      <c r="J382" s="295"/>
      <c r="K382" s="295"/>
      <c r="L382" s="295"/>
      <c r="M382" s="295"/>
      <c r="N382" s="295"/>
      <c r="O382" s="295"/>
      <c r="P382" s="295"/>
      <c r="Q382" s="295"/>
      <c r="R382" s="295"/>
      <c r="S382" s="295"/>
      <c r="T382" s="295"/>
      <c r="U382" s="295"/>
      <c r="V382" s="295"/>
      <c r="W382" s="270"/>
      <c r="X382" s="270"/>
      <c r="Y382" s="270"/>
      <c r="Z382" s="270"/>
    </row>
    <row r="383" customFormat="false" ht="33" hidden="false" customHeight="true" outlineLevel="0" collapsed="false">
      <c r="A383" s="295"/>
      <c r="B383" s="295"/>
      <c r="C383" s="295"/>
      <c r="D383" s="296"/>
      <c r="E383" s="296"/>
      <c r="F383" s="295"/>
      <c r="G383" s="295"/>
      <c r="H383" s="295"/>
      <c r="I383" s="295"/>
      <c r="J383" s="295"/>
      <c r="K383" s="295"/>
      <c r="L383" s="295"/>
      <c r="M383" s="295"/>
      <c r="N383" s="295"/>
      <c r="O383" s="295"/>
      <c r="P383" s="295"/>
      <c r="Q383" s="295"/>
      <c r="R383" s="295"/>
      <c r="S383" s="295"/>
      <c r="T383" s="295"/>
      <c r="U383" s="295"/>
      <c r="V383" s="295"/>
      <c r="W383" s="270"/>
      <c r="X383" s="270"/>
      <c r="Y383" s="270"/>
      <c r="Z383" s="270"/>
    </row>
    <row r="384" customFormat="false" ht="33" hidden="false" customHeight="true" outlineLevel="0" collapsed="false">
      <c r="A384" s="295"/>
      <c r="B384" s="295"/>
      <c r="C384" s="295"/>
      <c r="D384" s="296"/>
      <c r="E384" s="296"/>
      <c r="F384" s="295"/>
      <c r="G384" s="295"/>
      <c r="H384" s="295"/>
      <c r="I384" s="295"/>
      <c r="J384" s="295"/>
      <c r="K384" s="295"/>
      <c r="L384" s="295"/>
      <c r="M384" s="295"/>
      <c r="N384" s="295"/>
      <c r="O384" s="295"/>
      <c r="P384" s="295"/>
      <c r="Q384" s="295"/>
      <c r="R384" s="295"/>
      <c r="S384" s="295"/>
      <c r="T384" s="295"/>
      <c r="U384" s="295"/>
      <c r="V384" s="295"/>
      <c r="W384" s="270"/>
      <c r="X384" s="270"/>
      <c r="Y384" s="270"/>
      <c r="Z384" s="270"/>
    </row>
    <row r="385" customFormat="false" ht="33" hidden="false" customHeight="true" outlineLevel="0" collapsed="false">
      <c r="A385" s="295"/>
      <c r="B385" s="295"/>
      <c r="C385" s="295"/>
      <c r="D385" s="296"/>
      <c r="E385" s="296"/>
      <c r="F385" s="295"/>
      <c r="G385" s="295"/>
      <c r="H385" s="295"/>
      <c r="I385" s="295"/>
      <c r="J385" s="295"/>
      <c r="K385" s="295"/>
      <c r="L385" s="295"/>
      <c r="M385" s="295"/>
      <c r="N385" s="295"/>
      <c r="O385" s="295"/>
      <c r="P385" s="295"/>
      <c r="Q385" s="295"/>
      <c r="R385" s="295"/>
      <c r="S385" s="295"/>
      <c r="T385" s="295"/>
      <c r="U385" s="295"/>
      <c r="V385" s="295"/>
      <c r="W385" s="270"/>
      <c r="X385" s="270"/>
      <c r="Y385" s="270"/>
      <c r="Z385" s="270"/>
    </row>
    <row r="386" customFormat="false" ht="33" hidden="false" customHeight="true" outlineLevel="0" collapsed="false">
      <c r="A386" s="295"/>
      <c r="B386" s="295"/>
      <c r="C386" s="295"/>
      <c r="D386" s="296"/>
      <c r="E386" s="296"/>
      <c r="F386" s="295"/>
      <c r="G386" s="295"/>
      <c r="H386" s="295"/>
      <c r="I386" s="295"/>
      <c r="J386" s="295"/>
      <c r="K386" s="295"/>
      <c r="L386" s="295"/>
      <c r="M386" s="295"/>
      <c r="N386" s="295"/>
      <c r="O386" s="295"/>
      <c r="P386" s="295"/>
      <c r="Q386" s="295"/>
      <c r="R386" s="295"/>
      <c r="S386" s="295"/>
      <c r="T386" s="295"/>
      <c r="U386" s="295"/>
      <c r="V386" s="295"/>
      <c r="W386" s="270"/>
      <c r="X386" s="270"/>
      <c r="Y386" s="270"/>
      <c r="Z386" s="270"/>
    </row>
    <row r="387" customFormat="false" ht="33" hidden="false" customHeight="true" outlineLevel="0" collapsed="false">
      <c r="A387" s="295"/>
      <c r="B387" s="295"/>
      <c r="C387" s="295"/>
      <c r="D387" s="296"/>
      <c r="E387" s="296"/>
      <c r="F387" s="295"/>
      <c r="G387" s="295"/>
      <c r="H387" s="295"/>
      <c r="I387" s="295"/>
      <c r="J387" s="295"/>
      <c r="K387" s="295"/>
      <c r="L387" s="295"/>
      <c r="M387" s="295"/>
      <c r="N387" s="295"/>
      <c r="O387" s="295"/>
      <c r="P387" s="295"/>
      <c r="Q387" s="295"/>
      <c r="R387" s="295"/>
      <c r="S387" s="295"/>
      <c r="T387" s="295"/>
      <c r="U387" s="295"/>
      <c r="V387" s="295"/>
      <c r="W387" s="270"/>
      <c r="X387" s="270"/>
      <c r="Y387" s="270"/>
      <c r="Z387" s="270"/>
    </row>
    <row r="388" customFormat="false" ht="33" hidden="false" customHeight="true" outlineLevel="0" collapsed="false">
      <c r="A388" s="295"/>
      <c r="B388" s="295"/>
      <c r="C388" s="295"/>
      <c r="D388" s="296"/>
      <c r="E388" s="296"/>
      <c r="F388" s="295"/>
      <c r="G388" s="295"/>
      <c r="H388" s="295"/>
      <c r="I388" s="295"/>
      <c r="J388" s="295"/>
      <c r="K388" s="295"/>
      <c r="L388" s="295"/>
      <c r="M388" s="295"/>
      <c r="N388" s="295"/>
      <c r="O388" s="295"/>
      <c r="P388" s="295"/>
      <c r="Q388" s="295"/>
      <c r="R388" s="295"/>
      <c r="S388" s="295"/>
      <c r="T388" s="295"/>
      <c r="U388" s="295"/>
      <c r="V388" s="295"/>
      <c r="W388" s="270"/>
      <c r="X388" s="270"/>
      <c r="Y388" s="270"/>
      <c r="Z388" s="270"/>
    </row>
    <row r="389" customFormat="false" ht="33" hidden="false" customHeight="true" outlineLevel="0" collapsed="false">
      <c r="A389" s="295"/>
      <c r="B389" s="295"/>
      <c r="C389" s="295"/>
      <c r="D389" s="296"/>
      <c r="E389" s="296"/>
      <c r="F389" s="295"/>
      <c r="G389" s="295"/>
      <c r="H389" s="295"/>
      <c r="I389" s="295"/>
      <c r="J389" s="295"/>
      <c r="K389" s="295"/>
      <c r="L389" s="295"/>
      <c r="M389" s="295"/>
      <c r="N389" s="295"/>
      <c r="O389" s="295"/>
      <c r="P389" s="295"/>
      <c r="Q389" s="295"/>
      <c r="R389" s="295"/>
      <c r="S389" s="295"/>
      <c r="T389" s="295"/>
      <c r="U389" s="295"/>
      <c r="V389" s="295"/>
      <c r="W389" s="270"/>
      <c r="X389" s="270"/>
      <c r="Y389" s="270"/>
      <c r="Z389" s="270"/>
    </row>
    <row r="390" customFormat="false" ht="33" hidden="false" customHeight="true" outlineLevel="0" collapsed="false">
      <c r="A390" s="295"/>
      <c r="B390" s="295"/>
      <c r="C390" s="295"/>
      <c r="D390" s="296"/>
      <c r="E390" s="296"/>
      <c r="F390" s="295"/>
      <c r="G390" s="295"/>
      <c r="H390" s="295"/>
      <c r="I390" s="295"/>
      <c r="J390" s="295"/>
      <c r="K390" s="295"/>
      <c r="L390" s="295"/>
      <c r="M390" s="295"/>
      <c r="N390" s="295"/>
      <c r="O390" s="295"/>
      <c r="P390" s="295"/>
      <c r="Q390" s="295"/>
      <c r="R390" s="295"/>
      <c r="S390" s="295"/>
      <c r="T390" s="295"/>
      <c r="U390" s="295"/>
      <c r="V390" s="295"/>
      <c r="W390" s="270"/>
      <c r="X390" s="270"/>
      <c r="Y390" s="270"/>
      <c r="Z390" s="270"/>
    </row>
    <row r="391" customFormat="false" ht="33" hidden="false" customHeight="true" outlineLevel="0" collapsed="false">
      <c r="A391" s="295"/>
      <c r="B391" s="295"/>
      <c r="C391" s="295"/>
      <c r="D391" s="296"/>
      <c r="E391" s="296"/>
      <c r="F391" s="295"/>
      <c r="G391" s="295"/>
      <c r="H391" s="295"/>
      <c r="I391" s="295"/>
      <c r="J391" s="295"/>
      <c r="K391" s="295"/>
      <c r="L391" s="295"/>
      <c r="M391" s="295"/>
      <c r="N391" s="295"/>
      <c r="O391" s="295"/>
      <c r="P391" s="295"/>
      <c r="Q391" s="295"/>
      <c r="R391" s="295"/>
      <c r="S391" s="295"/>
      <c r="T391" s="295"/>
      <c r="U391" s="295"/>
      <c r="V391" s="295"/>
      <c r="W391" s="270"/>
      <c r="X391" s="270"/>
      <c r="Y391" s="270"/>
      <c r="Z391" s="270"/>
    </row>
    <row r="392" customFormat="false" ht="33" hidden="false" customHeight="true" outlineLevel="0" collapsed="false">
      <c r="A392" s="295"/>
      <c r="B392" s="295"/>
      <c r="C392" s="295"/>
      <c r="D392" s="296"/>
      <c r="E392" s="296"/>
      <c r="F392" s="295"/>
      <c r="G392" s="295"/>
      <c r="H392" s="295"/>
      <c r="I392" s="295"/>
      <c r="J392" s="295"/>
      <c r="K392" s="295"/>
      <c r="L392" s="295"/>
      <c r="M392" s="295"/>
      <c r="N392" s="295"/>
      <c r="O392" s="295"/>
      <c r="P392" s="295"/>
      <c r="Q392" s="295"/>
      <c r="R392" s="295"/>
      <c r="S392" s="295"/>
      <c r="T392" s="295"/>
      <c r="U392" s="295"/>
      <c r="V392" s="295"/>
      <c r="W392" s="270"/>
      <c r="X392" s="270"/>
      <c r="Y392" s="270"/>
      <c r="Z392" s="270"/>
    </row>
    <row r="393" customFormat="false" ht="33" hidden="false" customHeight="true" outlineLevel="0" collapsed="false">
      <c r="A393" s="295"/>
      <c r="B393" s="295"/>
      <c r="C393" s="295"/>
      <c r="D393" s="296"/>
      <c r="E393" s="296"/>
      <c r="F393" s="295"/>
      <c r="G393" s="295"/>
      <c r="H393" s="295"/>
      <c r="I393" s="295"/>
      <c r="J393" s="295"/>
      <c r="K393" s="295"/>
      <c r="L393" s="295"/>
      <c r="M393" s="295"/>
      <c r="N393" s="295"/>
      <c r="O393" s="295"/>
      <c r="P393" s="295"/>
      <c r="Q393" s="295"/>
      <c r="R393" s="295"/>
      <c r="S393" s="295"/>
      <c r="T393" s="295"/>
      <c r="U393" s="295"/>
      <c r="V393" s="295"/>
      <c r="W393" s="270"/>
      <c r="X393" s="270"/>
      <c r="Y393" s="270"/>
      <c r="Z393" s="270"/>
    </row>
    <row r="394" customFormat="false" ht="33" hidden="false" customHeight="true" outlineLevel="0" collapsed="false">
      <c r="A394" s="295"/>
      <c r="B394" s="295"/>
      <c r="C394" s="295"/>
      <c r="D394" s="296"/>
      <c r="E394" s="296"/>
      <c r="F394" s="295"/>
      <c r="G394" s="295"/>
      <c r="H394" s="295"/>
      <c r="I394" s="295"/>
      <c r="J394" s="295"/>
      <c r="K394" s="295"/>
      <c r="L394" s="295"/>
      <c r="M394" s="295"/>
      <c r="N394" s="295"/>
      <c r="O394" s="295"/>
      <c r="P394" s="295"/>
      <c r="Q394" s="295"/>
      <c r="R394" s="295"/>
      <c r="S394" s="295"/>
      <c r="T394" s="295"/>
      <c r="U394" s="295"/>
      <c r="V394" s="295"/>
      <c r="W394" s="270"/>
      <c r="X394" s="270"/>
      <c r="Y394" s="270"/>
      <c r="Z394" s="270"/>
    </row>
    <row r="395" customFormat="false" ht="33" hidden="false" customHeight="true" outlineLevel="0" collapsed="false">
      <c r="A395" s="295"/>
      <c r="B395" s="295"/>
      <c r="C395" s="295"/>
      <c r="D395" s="296"/>
      <c r="E395" s="296"/>
      <c r="F395" s="295"/>
      <c r="G395" s="295"/>
      <c r="H395" s="295"/>
      <c r="I395" s="295"/>
      <c r="J395" s="295"/>
      <c r="K395" s="295"/>
      <c r="L395" s="295"/>
      <c r="M395" s="295"/>
      <c r="N395" s="295"/>
      <c r="O395" s="295"/>
      <c r="P395" s="295"/>
      <c r="Q395" s="295"/>
      <c r="R395" s="295"/>
      <c r="S395" s="295"/>
      <c r="T395" s="295"/>
      <c r="U395" s="295"/>
      <c r="V395" s="295"/>
      <c r="W395" s="270"/>
      <c r="X395" s="270"/>
      <c r="Y395" s="270"/>
      <c r="Z395" s="270"/>
    </row>
    <row r="396" customFormat="false" ht="33" hidden="false" customHeight="true" outlineLevel="0" collapsed="false">
      <c r="A396" s="295"/>
      <c r="B396" s="295"/>
      <c r="C396" s="295"/>
      <c r="D396" s="296"/>
      <c r="E396" s="296"/>
      <c r="F396" s="295"/>
      <c r="G396" s="295"/>
      <c r="H396" s="295"/>
      <c r="I396" s="295"/>
      <c r="J396" s="295"/>
      <c r="K396" s="295"/>
      <c r="L396" s="295"/>
      <c r="M396" s="295"/>
      <c r="N396" s="295"/>
      <c r="O396" s="295"/>
      <c r="P396" s="295"/>
      <c r="Q396" s="295"/>
      <c r="R396" s="295"/>
      <c r="S396" s="295"/>
      <c r="T396" s="295"/>
      <c r="U396" s="295"/>
      <c r="V396" s="295"/>
      <c r="W396" s="270"/>
      <c r="X396" s="270"/>
      <c r="Y396" s="270"/>
      <c r="Z396" s="270"/>
    </row>
    <row r="397" customFormat="false" ht="33" hidden="false" customHeight="true" outlineLevel="0" collapsed="false">
      <c r="A397" s="295"/>
      <c r="B397" s="295"/>
      <c r="C397" s="295"/>
      <c r="D397" s="296"/>
      <c r="E397" s="296"/>
      <c r="F397" s="295"/>
      <c r="G397" s="295"/>
      <c r="H397" s="295"/>
      <c r="I397" s="295"/>
      <c r="J397" s="295"/>
      <c r="K397" s="295"/>
      <c r="L397" s="295"/>
      <c r="M397" s="295"/>
      <c r="N397" s="295"/>
      <c r="O397" s="295"/>
      <c r="P397" s="295"/>
      <c r="Q397" s="295"/>
      <c r="R397" s="295"/>
      <c r="S397" s="295"/>
      <c r="T397" s="295"/>
      <c r="U397" s="295"/>
      <c r="V397" s="295"/>
      <c r="W397" s="270"/>
      <c r="X397" s="270"/>
      <c r="Y397" s="270"/>
      <c r="Z397" s="270"/>
    </row>
    <row r="398" customFormat="false" ht="33" hidden="false" customHeight="true" outlineLevel="0" collapsed="false">
      <c r="A398" s="295"/>
      <c r="B398" s="295"/>
      <c r="C398" s="295"/>
      <c r="D398" s="296"/>
      <c r="E398" s="296"/>
      <c r="F398" s="295"/>
      <c r="G398" s="295"/>
      <c r="H398" s="295"/>
      <c r="I398" s="295"/>
      <c r="J398" s="295"/>
      <c r="K398" s="295"/>
      <c r="L398" s="295"/>
      <c r="M398" s="295"/>
      <c r="N398" s="295"/>
      <c r="O398" s="295"/>
      <c r="P398" s="295"/>
      <c r="Q398" s="295"/>
      <c r="R398" s="295"/>
      <c r="S398" s="295"/>
      <c r="T398" s="295"/>
      <c r="U398" s="295"/>
      <c r="V398" s="295"/>
      <c r="W398" s="270"/>
      <c r="X398" s="270"/>
      <c r="Y398" s="270"/>
      <c r="Z398" s="270"/>
    </row>
    <row r="399" customFormat="false" ht="33" hidden="false" customHeight="true" outlineLevel="0" collapsed="false">
      <c r="A399" s="295"/>
      <c r="B399" s="295"/>
      <c r="C399" s="295"/>
      <c r="D399" s="296"/>
      <c r="E399" s="296"/>
      <c r="F399" s="295"/>
      <c r="G399" s="295"/>
      <c r="H399" s="295"/>
      <c r="I399" s="295"/>
      <c r="J399" s="295"/>
      <c r="K399" s="295"/>
      <c r="L399" s="295"/>
      <c r="M399" s="295"/>
      <c r="N399" s="295"/>
      <c r="O399" s="295"/>
      <c r="P399" s="295"/>
      <c r="Q399" s="295"/>
      <c r="R399" s="295"/>
      <c r="S399" s="295"/>
      <c r="T399" s="295"/>
      <c r="U399" s="295"/>
      <c r="V399" s="295"/>
      <c r="W399" s="270"/>
      <c r="X399" s="270"/>
      <c r="Y399" s="270"/>
      <c r="Z399" s="270"/>
    </row>
    <row r="400" customFormat="false" ht="33" hidden="false" customHeight="true" outlineLevel="0" collapsed="false">
      <c r="A400" s="295"/>
      <c r="B400" s="295"/>
      <c r="C400" s="295"/>
      <c r="D400" s="296"/>
      <c r="E400" s="296"/>
      <c r="F400" s="295"/>
      <c r="G400" s="295"/>
      <c r="H400" s="295"/>
      <c r="I400" s="295"/>
      <c r="J400" s="295"/>
      <c r="K400" s="295"/>
      <c r="L400" s="295"/>
      <c r="M400" s="295"/>
      <c r="N400" s="295"/>
      <c r="O400" s="295"/>
      <c r="P400" s="295"/>
      <c r="Q400" s="295"/>
      <c r="R400" s="295"/>
      <c r="S400" s="295"/>
      <c r="T400" s="295"/>
      <c r="U400" s="295"/>
      <c r="V400" s="295"/>
      <c r="W400" s="270"/>
      <c r="X400" s="270"/>
      <c r="Y400" s="270"/>
      <c r="Z400" s="270"/>
    </row>
    <row r="401" customFormat="false" ht="33" hidden="false" customHeight="true" outlineLevel="0" collapsed="false">
      <c r="A401" s="295"/>
      <c r="B401" s="295"/>
      <c r="C401" s="295"/>
      <c r="D401" s="296"/>
      <c r="E401" s="296"/>
      <c r="F401" s="295"/>
      <c r="G401" s="295"/>
      <c r="H401" s="295"/>
      <c r="I401" s="295"/>
      <c r="J401" s="295"/>
      <c r="K401" s="295"/>
      <c r="L401" s="295"/>
      <c r="M401" s="295"/>
      <c r="N401" s="295"/>
      <c r="O401" s="295"/>
      <c r="P401" s="295"/>
      <c r="Q401" s="295"/>
      <c r="R401" s="295"/>
      <c r="S401" s="295"/>
      <c r="T401" s="295"/>
      <c r="U401" s="295"/>
      <c r="V401" s="295"/>
      <c r="W401" s="270"/>
      <c r="X401" s="270"/>
      <c r="Y401" s="270"/>
      <c r="Z401" s="270"/>
    </row>
    <row r="402" customFormat="false" ht="33" hidden="false" customHeight="true" outlineLevel="0" collapsed="false">
      <c r="A402" s="295"/>
      <c r="B402" s="295"/>
      <c r="C402" s="295"/>
      <c r="D402" s="296"/>
      <c r="E402" s="296"/>
      <c r="F402" s="295"/>
      <c r="G402" s="295"/>
      <c r="H402" s="295"/>
      <c r="I402" s="295"/>
      <c r="J402" s="295"/>
      <c r="K402" s="295"/>
      <c r="L402" s="295"/>
      <c r="M402" s="295"/>
      <c r="N402" s="295"/>
      <c r="O402" s="295"/>
      <c r="P402" s="295"/>
      <c r="Q402" s="295"/>
      <c r="R402" s="295"/>
      <c r="S402" s="295"/>
      <c r="T402" s="295"/>
      <c r="U402" s="295"/>
      <c r="V402" s="295"/>
      <c r="W402" s="270"/>
      <c r="X402" s="270"/>
      <c r="Y402" s="270"/>
      <c r="Z402" s="270"/>
    </row>
    <row r="403" customFormat="false" ht="33" hidden="false" customHeight="true" outlineLevel="0" collapsed="false">
      <c r="A403" s="295"/>
      <c r="B403" s="295"/>
      <c r="C403" s="295"/>
      <c r="D403" s="296"/>
      <c r="E403" s="296"/>
      <c r="F403" s="295"/>
      <c r="G403" s="295"/>
      <c r="H403" s="295"/>
      <c r="I403" s="295"/>
      <c r="J403" s="295"/>
      <c r="K403" s="295"/>
      <c r="L403" s="295"/>
      <c r="M403" s="295"/>
      <c r="N403" s="295"/>
      <c r="O403" s="295"/>
      <c r="P403" s="295"/>
      <c r="Q403" s="295"/>
      <c r="R403" s="295"/>
      <c r="S403" s="295"/>
      <c r="T403" s="295"/>
      <c r="U403" s="295"/>
      <c r="V403" s="295"/>
      <c r="W403" s="270"/>
      <c r="X403" s="270"/>
      <c r="Y403" s="270"/>
      <c r="Z403" s="270"/>
    </row>
    <row r="404" customFormat="false" ht="33" hidden="false" customHeight="true" outlineLevel="0" collapsed="false">
      <c r="A404" s="295"/>
      <c r="B404" s="295"/>
      <c r="C404" s="295"/>
      <c r="D404" s="296"/>
      <c r="E404" s="296"/>
      <c r="F404" s="295"/>
      <c r="G404" s="295"/>
      <c r="H404" s="295"/>
      <c r="I404" s="295"/>
      <c r="J404" s="295"/>
      <c r="K404" s="295"/>
      <c r="L404" s="295"/>
      <c r="M404" s="295"/>
      <c r="N404" s="295"/>
      <c r="O404" s="295"/>
      <c r="P404" s="295"/>
      <c r="Q404" s="295"/>
      <c r="R404" s="295"/>
      <c r="S404" s="295"/>
      <c r="T404" s="295"/>
      <c r="U404" s="295"/>
      <c r="V404" s="295"/>
      <c r="W404" s="270"/>
      <c r="X404" s="270"/>
      <c r="Y404" s="270"/>
      <c r="Z404" s="270"/>
    </row>
    <row r="405" customFormat="false" ht="33" hidden="false" customHeight="true" outlineLevel="0" collapsed="false">
      <c r="A405" s="295"/>
      <c r="B405" s="295"/>
      <c r="C405" s="295"/>
      <c r="D405" s="296"/>
      <c r="E405" s="296"/>
      <c r="F405" s="295"/>
      <c r="G405" s="295"/>
      <c r="H405" s="295"/>
      <c r="I405" s="295"/>
      <c r="J405" s="295"/>
      <c r="K405" s="295"/>
      <c r="L405" s="295"/>
      <c r="M405" s="295"/>
      <c r="N405" s="295"/>
      <c r="O405" s="295"/>
      <c r="P405" s="295"/>
      <c r="Q405" s="295"/>
      <c r="R405" s="295"/>
      <c r="S405" s="295"/>
      <c r="T405" s="295"/>
      <c r="U405" s="295"/>
      <c r="V405" s="295"/>
      <c r="W405" s="270"/>
      <c r="X405" s="270"/>
      <c r="Y405" s="270"/>
      <c r="Z405" s="270"/>
    </row>
    <row r="406" customFormat="false" ht="33" hidden="false" customHeight="true" outlineLevel="0" collapsed="false">
      <c r="A406" s="295"/>
      <c r="B406" s="295"/>
      <c r="C406" s="295"/>
      <c r="D406" s="296"/>
      <c r="E406" s="296"/>
      <c r="F406" s="295"/>
      <c r="G406" s="295"/>
      <c r="H406" s="295"/>
      <c r="I406" s="295"/>
      <c r="J406" s="295"/>
      <c r="K406" s="295"/>
      <c r="L406" s="295"/>
      <c r="M406" s="295"/>
      <c r="N406" s="295"/>
      <c r="O406" s="295"/>
      <c r="P406" s="295"/>
      <c r="Q406" s="295"/>
      <c r="R406" s="295"/>
      <c r="S406" s="295"/>
      <c r="T406" s="295"/>
      <c r="U406" s="295"/>
      <c r="V406" s="295"/>
      <c r="W406" s="270"/>
      <c r="X406" s="270"/>
      <c r="Y406" s="270"/>
      <c r="Z406" s="270"/>
    </row>
    <row r="407" customFormat="false" ht="33" hidden="false" customHeight="true" outlineLevel="0" collapsed="false">
      <c r="A407" s="295"/>
      <c r="B407" s="295"/>
      <c r="C407" s="295"/>
      <c r="D407" s="296"/>
      <c r="E407" s="296"/>
      <c r="F407" s="295"/>
      <c r="G407" s="295"/>
      <c r="H407" s="295"/>
      <c r="I407" s="295"/>
      <c r="J407" s="295"/>
      <c r="K407" s="295"/>
      <c r="L407" s="295"/>
      <c r="M407" s="295"/>
      <c r="N407" s="295"/>
      <c r="O407" s="295"/>
      <c r="P407" s="295"/>
      <c r="Q407" s="295"/>
      <c r="R407" s="295"/>
      <c r="S407" s="295"/>
      <c r="T407" s="295"/>
      <c r="U407" s="295"/>
      <c r="V407" s="295"/>
      <c r="W407" s="270"/>
      <c r="X407" s="270"/>
      <c r="Y407" s="270"/>
      <c r="Z407" s="270"/>
    </row>
    <row r="408" customFormat="false" ht="33" hidden="false" customHeight="true" outlineLevel="0" collapsed="false">
      <c r="A408" s="295"/>
      <c r="B408" s="295"/>
      <c r="C408" s="295"/>
      <c r="D408" s="296"/>
      <c r="E408" s="296"/>
      <c r="F408" s="295"/>
      <c r="G408" s="295"/>
      <c r="H408" s="295"/>
      <c r="I408" s="295"/>
      <c r="J408" s="295"/>
      <c r="K408" s="295"/>
      <c r="L408" s="295"/>
      <c r="M408" s="295"/>
      <c r="N408" s="295"/>
      <c r="O408" s="295"/>
      <c r="P408" s="295"/>
      <c r="Q408" s="295"/>
      <c r="R408" s="295"/>
      <c r="S408" s="295"/>
      <c r="T408" s="295"/>
      <c r="U408" s="295"/>
      <c r="V408" s="295"/>
      <c r="W408" s="270"/>
      <c r="X408" s="270"/>
      <c r="Y408" s="270"/>
      <c r="Z408" s="270"/>
    </row>
    <row r="409" customFormat="false" ht="33" hidden="false" customHeight="true" outlineLevel="0" collapsed="false">
      <c r="A409" s="295"/>
      <c r="B409" s="295"/>
      <c r="C409" s="295"/>
      <c r="D409" s="296"/>
      <c r="E409" s="296"/>
      <c r="F409" s="295"/>
      <c r="G409" s="295"/>
      <c r="H409" s="295"/>
      <c r="I409" s="295"/>
      <c r="J409" s="295"/>
      <c r="K409" s="295"/>
      <c r="L409" s="295"/>
      <c r="M409" s="295"/>
      <c r="N409" s="295"/>
      <c r="O409" s="295"/>
      <c r="P409" s="295"/>
      <c r="Q409" s="295"/>
      <c r="R409" s="295"/>
      <c r="S409" s="295"/>
      <c r="T409" s="295"/>
      <c r="U409" s="295"/>
      <c r="V409" s="295"/>
      <c r="W409" s="270"/>
      <c r="X409" s="270"/>
      <c r="Y409" s="270"/>
      <c r="Z409" s="270"/>
    </row>
    <row r="410" customFormat="false" ht="33" hidden="false" customHeight="true" outlineLevel="0" collapsed="false">
      <c r="A410" s="295"/>
      <c r="B410" s="295"/>
      <c r="C410" s="295"/>
      <c r="D410" s="296"/>
      <c r="E410" s="296"/>
      <c r="F410" s="295"/>
      <c r="G410" s="295"/>
      <c r="H410" s="295"/>
      <c r="I410" s="295"/>
      <c r="J410" s="295"/>
      <c r="K410" s="295"/>
      <c r="L410" s="295"/>
      <c r="M410" s="295"/>
      <c r="N410" s="295"/>
      <c r="O410" s="295"/>
      <c r="P410" s="295"/>
      <c r="Q410" s="295"/>
      <c r="R410" s="295"/>
      <c r="S410" s="295"/>
      <c r="T410" s="295"/>
      <c r="U410" s="295"/>
      <c r="V410" s="295"/>
      <c r="W410" s="270"/>
      <c r="X410" s="270"/>
      <c r="Y410" s="270"/>
      <c r="Z410" s="270"/>
    </row>
    <row r="411" customFormat="false" ht="33" hidden="false" customHeight="true" outlineLevel="0" collapsed="false">
      <c r="A411" s="295"/>
      <c r="B411" s="295"/>
      <c r="C411" s="295"/>
      <c r="D411" s="296"/>
      <c r="E411" s="296"/>
      <c r="F411" s="295"/>
      <c r="G411" s="295"/>
      <c r="H411" s="295"/>
      <c r="I411" s="295"/>
      <c r="J411" s="295"/>
      <c r="K411" s="295"/>
      <c r="L411" s="295"/>
      <c r="M411" s="295"/>
      <c r="N411" s="295"/>
      <c r="O411" s="295"/>
      <c r="P411" s="295"/>
      <c r="Q411" s="295"/>
      <c r="R411" s="295"/>
      <c r="S411" s="295"/>
      <c r="T411" s="295"/>
      <c r="U411" s="295"/>
      <c r="V411" s="295"/>
      <c r="W411" s="270"/>
      <c r="X411" s="270"/>
      <c r="Y411" s="270"/>
      <c r="Z411" s="270"/>
    </row>
    <row r="412" customFormat="false" ht="33" hidden="false" customHeight="true" outlineLevel="0" collapsed="false">
      <c r="A412" s="295"/>
      <c r="B412" s="295"/>
      <c r="C412" s="295"/>
      <c r="D412" s="296"/>
      <c r="E412" s="296"/>
      <c r="F412" s="295"/>
      <c r="G412" s="295"/>
      <c r="H412" s="295"/>
      <c r="I412" s="295"/>
      <c r="J412" s="295"/>
      <c r="K412" s="295"/>
      <c r="L412" s="295"/>
      <c r="M412" s="295"/>
      <c r="N412" s="295"/>
      <c r="O412" s="295"/>
      <c r="P412" s="295"/>
      <c r="Q412" s="295"/>
      <c r="R412" s="295"/>
      <c r="S412" s="295"/>
      <c r="T412" s="295"/>
      <c r="U412" s="295"/>
      <c r="V412" s="295"/>
      <c r="W412" s="270"/>
      <c r="X412" s="270"/>
      <c r="Y412" s="270"/>
      <c r="Z412" s="270"/>
    </row>
    <row r="413" customFormat="false" ht="33" hidden="false" customHeight="true" outlineLevel="0" collapsed="false">
      <c r="A413" s="295"/>
      <c r="B413" s="295"/>
      <c r="C413" s="295"/>
      <c r="D413" s="296"/>
      <c r="E413" s="296"/>
      <c r="F413" s="295"/>
      <c r="G413" s="295"/>
      <c r="H413" s="295"/>
      <c r="I413" s="295"/>
      <c r="J413" s="295"/>
      <c r="K413" s="295"/>
      <c r="L413" s="295"/>
      <c r="M413" s="295"/>
      <c r="N413" s="295"/>
      <c r="O413" s="295"/>
      <c r="P413" s="295"/>
      <c r="Q413" s="295"/>
      <c r="R413" s="295"/>
      <c r="S413" s="295"/>
      <c r="T413" s="295"/>
      <c r="U413" s="295"/>
      <c r="V413" s="295"/>
      <c r="W413" s="270"/>
      <c r="X413" s="270"/>
      <c r="Y413" s="270"/>
      <c r="Z413" s="270"/>
    </row>
    <row r="414" customFormat="false" ht="33" hidden="false" customHeight="true" outlineLevel="0" collapsed="false">
      <c r="A414" s="295"/>
      <c r="B414" s="295"/>
      <c r="C414" s="295"/>
      <c r="D414" s="296"/>
      <c r="E414" s="296"/>
      <c r="F414" s="295"/>
      <c r="G414" s="295"/>
      <c r="H414" s="295"/>
      <c r="I414" s="295"/>
      <c r="J414" s="295"/>
      <c r="K414" s="295"/>
      <c r="L414" s="295"/>
      <c r="M414" s="295"/>
      <c r="N414" s="295"/>
      <c r="O414" s="295"/>
      <c r="P414" s="295"/>
      <c r="Q414" s="295"/>
      <c r="R414" s="295"/>
      <c r="S414" s="295"/>
      <c r="T414" s="295"/>
      <c r="U414" s="295"/>
      <c r="V414" s="295"/>
      <c r="W414" s="270"/>
      <c r="X414" s="270"/>
      <c r="Y414" s="270"/>
      <c r="Z414" s="270"/>
    </row>
    <row r="415" customFormat="false" ht="33" hidden="false" customHeight="true" outlineLevel="0" collapsed="false">
      <c r="A415" s="295"/>
      <c r="B415" s="295"/>
      <c r="C415" s="295"/>
      <c r="D415" s="296"/>
      <c r="E415" s="296"/>
      <c r="F415" s="295"/>
      <c r="G415" s="295"/>
      <c r="H415" s="295"/>
      <c r="I415" s="295"/>
      <c r="J415" s="295"/>
      <c r="K415" s="295"/>
      <c r="L415" s="295"/>
      <c r="M415" s="295"/>
      <c r="N415" s="295"/>
      <c r="O415" s="295"/>
      <c r="P415" s="295"/>
      <c r="Q415" s="295"/>
      <c r="R415" s="295"/>
      <c r="S415" s="295"/>
      <c r="T415" s="295"/>
      <c r="U415" s="295"/>
      <c r="V415" s="295"/>
      <c r="W415" s="270"/>
      <c r="X415" s="270"/>
      <c r="Y415" s="270"/>
      <c r="Z415" s="270"/>
    </row>
    <row r="416" customFormat="false" ht="33" hidden="false" customHeight="true" outlineLevel="0" collapsed="false">
      <c r="A416" s="295"/>
      <c r="B416" s="295"/>
      <c r="C416" s="295"/>
      <c r="D416" s="296"/>
      <c r="E416" s="296"/>
      <c r="F416" s="295"/>
      <c r="G416" s="295"/>
      <c r="H416" s="295"/>
      <c r="I416" s="295"/>
      <c r="J416" s="295"/>
      <c r="K416" s="295"/>
      <c r="L416" s="295"/>
      <c r="M416" s="295"/>
      <c r="N416" s="295"/>
      <c r="O416" s="295"/>
      <c r="P416" s="295"/>
      <c r="Q416" s="295"/>
      <c r="R416" s="295"/>
      <c r="S416" s="295"/>
      <c r="T416" s="295"/>
      <c r="U416" s="295"/>
      <c r="V416" s="295"/>
      <c r="W416" s="270"/>
      <c r="X416" s="270"/>
      <c r="Y416" s="270"/>
      <c r="Z416" s="270"/>
    </row>
    <row r="417" customFormat="false" ht="33" hidden="false" customHeight="true" outlineLevel="0" collapsed="false">
      <c r="A417" s="295"/>
      <c r="B417" s="295"/>
      <c r="C417" s="295"/>
      <c r="D417" s="296"/>
      <c r="E417" s="296"/>
      <c r="F417" s="295"/>
      <c r="G417" s="295"/>
      <c r="H417" s="295"/>
      <c r="I417" s="295"/>
      <c r="J417" s="295"/>
      <c r="K417" s="295"/>
      <c r="L417" s="295"/>
      <c r="M417" s="295"/>
      <c r="N417" s="295"/>
      <c r="O417" s="295"/>
      <c r="P417" s="295"/>
      <c r="Q417" s="295"/>
      <c r="R417" s="295"/>
      <c r="S417" s="295"/>
      <c r="T417" s="295"/>
      <c r="U417" s="295"/>
      <c r="V417" s="295"/>
      <c r="W417" s="270"/>
      <c r="X417" s="270"/>
      <c r="Y417" s="270"/>
      <c r="Z417" s="270"/>
    </row>
    <row r="418" customFormat="false" ht="33" hidden="false" customHeight="true" outlineLevel="0" collapsed="false">
      <c r="A418" s="295"/>
      <c r="B418" s="295"/>
      <c r="C418" s="295"/>
      <c r="D418" s="296"/>
      <c r="E418" s="296"/>
      <c r="F418" s="295"/>
      <c r="G418" s="295"/>
      <c r="H418" s="295"/>
      <c r="I418" s="295"/>
      <c r="J418" s="295"/>
      <c r="K418" s="295"/>
      <c r="L418" s="295"/>
      <c r="M418" s="295"/>
      <c r="N418" s="295"/>
      <c r="O418" s="295"/>
      <c r="P418" s="295"/>
      <c r="Q418" s="295"/>
      <c r="R418" s="295"/>
      <c r="S418" s="295"/>
      <c r="T418" s="295"/>
      <c r="U418" s="295"/>
      <c r="V418" s="295"/>
      <c r="W418" s="270"/>
      <c r="X418" s="270"/>
      <c r="Y418" s="270"/>
      <c r="Z418" s="270"/>
    </row>
    <row r="419" customFormat="false" ht="33" hidden="false" customHeight="true" outlineLevel="0" collapsed="false">
      <c r="A419" s="295"/>
      <c r="B419" s="295"/>
      <c r="C419" s="295"/>
      <c r="D419" s="296"/>
      <c r="E419" s="296"/>
      <c r="F419" s="295"/>
      <c r="G419" s="295"/>
      <c r="H419" s="295"/>
      <c r="I419" s="295"/>
      <c r="J419" s="295"/>
      <c r="K419" s="295"/>
      <c r="L419" s="295"/>
      <c r="M419" s="295"/>
      <c r="N419" s="295"/>
      <c r="O419" s="295"/>
      <c r="P419" s="295"/>
      <c r="Q419" s="295"/>
      <c r="R419" s="295"/>
      <c r="S419" s="295"/>
      <c r="T419" s="295"/>
      <c r="U419" s="295"/>
      <c r="V419" s="295"/>
      <c r="W419" s="270"/>
      <c r="X419" s="270"/>
      <c r="Y419" s="270"/>
      <c r="Z419" s="270"/>
    </row>
    <row r="420" customFormat="false" ht="33" hidden="false" customHeight="true" outlineLevel="0" collapsed="false">
      <c r="A420" s="295"/>
      <c r="B420" s="295"/>
      <c r="C420" s="295"/>
      <c r="D420" s="296"/>
      <c r="E420" s="296"/>
      <c r="F420" s="295"/>
      <c r="G420" s="295"/>
      <c r="H420" s="295"/>
      <c r="I420" s="295"/>
      <c r="J420" s="295"/>
      <c r="K420" s="295"/>
      <c r="L420" s="295"/>
      <c r="M420" s="295"/>
      <c r="N420" s="295"/>
      <c r="O420" s="295"/>
      <c r="P420" s="295"/>
      <c r="Q420" s="295"/>
      <c r="R420" s="295"/>
      <c r="S420" s="295"/>
      <c r="T420" s="295"/>
      <c r="U420" s="295"/>
      <c r="V420" s="295"/>
      <c r="W420" s="270"/>
      <c r="X420" s="270"/>
      <c r="Y420" s="270"/>
      <c r="Z420" s="270"/>
    </row>
    <row r="421" customFormat="false" ht="33" hidden="false" customHeight="true" outlineLevel="0" collapsed="false">
      <c r="A421" s="295"/>
      <c r="B421" s="295"/>
      <c r="C421" s="295"/>
      <c r="D421" s="296"/>
      <c r="E421" s="296"/>
      <c r="F421" s="295"/>
      <c r="G421" s="295"/>
      <c r="H421" s="295"/>
      <c r="I421" s="295"/>
      <c r="J421" s="295"/>
      <c r="K421" s="295"/>
      <c r="L421" s="295"/>
      <c r="M421" s="295"/>
      <c r="N421" s="295"/>
      <c r="O421" s="295"/>
      <c r="P421" s="295"/>
      <c r="Q421" s="295"/>
      <c r="R421" s="295"/>
      <c r="S421" s="295"/>
      <c r="T421" s="295"/>
      <c r="U421" s="295"/>
      <c r="V421" s="295"/>
      <c r="W421" s="270"/>
      <c r="X421" s="270"/>
      <c r="Y421" s="270"/>
      <c r="Z421" s="270"/>
    </row>
    <row r="422" customFormat="false" ht="33" hidden="false" customHeight="true" outlineLevel="0" collapsed="false">
      <c r="A422" s="295"/>
      <c r="B422" s="295"/>
      <c r="C422" s="295"/>
      <c r="D422" s="296"/>
      <c r="E422" s="296"/>
      <c r="F422" s="295"/>
      <c r="G422" s="295"/>
      <c r="H422" s="295"/>
      <c r="I422" s="295"/>
      <c r="J422" s="295"/>
      <c r="K422" s="295"/>
      <c r="L422" s="295"/>
      <c r="M422" s="295"/>
      <c r="N422" s="295"/>
      <c r="O422" s="295"/>
      <c r="P422" s="295"/>
      <c r="Q422" s="295"/>
      <c r="R422" s="295"/>
      <c r="S422" s="295"/>
      <c r="T422" s="295"/>
      <c r="U422" s="295"/>
      <c r="V422" s="295"/>
      <c r="W422" s="270"/>
      <c r="X422" s="270"/>
      <c r="Y422" s="270"/>
      <c r="Z422" s="270"/>
    </row>
    <row r="423" customFormat="false" ht="33" hidden="false" customHeight="true" outlineLevel="0" collapsed="false">
      <c r="A423" s="295"/>
      <c r="B423" s="295"/>
      <c r="C423" s="295"/>
      <c r="D423" s="296"/>
      <c r="E423" s="296"/>
      <c r="F423" s="295"/>
      <c r="G423" s="295"/>
      <c r="H423" s="295"/>
      <c r="I423" s="295"/>
      <c r="J423" s="295"/>
      <c r="K423" s="295"/>
      <c r="L423" s="295"/>
      <c r="M423" s="295"/>
      <c r="N423" s="295"/>
      <c r="O423" s="295"/>
      <c r="P423" s="295"/>
      <c r="Q423" s="295"/>
      <c r="R423" s="295"/>
      <c r="S423" s="295"/>
      <c r="T423" s="295"/>
      <c r="U423" s="295"/>
      <c r="V423" s="295"/>
      <c r="W423" s="270"/>
      <c r="X423" s="270"/>
      <c r="Y423" s="270"/>
      <c r="Z423" s="270"/>
    </row>
    <row r="424" customFormat="false" ht="33" hidden="false" customHeight="true" outlineLevel="0" collapsed="false">
      <c r="A424" s="295"/>
      <c r="B424" s="295"/>
      <c r="C424" s="295"/>
      <c r="D424" s="296"/>
      <c r="E424" s="296"/>
      <c r="F424" s="295"/>
      <c r="G424" s="295"/>
      <c r="H424" s="295"/>
      <c r="I424" s="295"/>
      <c r="J424" s="295"/>
      <c r="K424" s="295"/>
      <c r="L424" s="295"/>
      <c r="M424" s="295"/>
      <c r="N424" s="295"/>
      <c r="O424" s="295"/>
      <c r="P424" s="295"/>
      <c r="Q424" s="295"/>
      <c r="R424" s="295"/>
      <c r="S424" s="295"/>
      <c r="T424" s="295"/>
      <c r="U424" s="295"/>
      <c r="V424" s="295"/>
      <c r="W424" s="270"/>
      <c r="X424" s="270"/>
      <c r="Y424" s="270"/>
      <c r="Z424" s="270"/>
    </row>
    <row r="425" customFormat="false" ht="33" hidden="false" customHeight="true" outlineLevel="0" collapsed="false">
      <c r="A425" s="295"/>
      <c r="B425" s="295"/>
      <c r="C425" s="295"/>
      <c r="D425" s="296"/>
      <c r="E425" s="296"/>
      <c r="F425" s="295"/>
      <c r="G425" s="295"/>
      <c r="H425" s="295"/>
      <c r="I425" s="295"/>
      <c r="J425" s="295"/>
      <c r="K425" s="295"/>
      <c r="L425" s="295"/>
      <c r="M425" s="295"/>
      <c r="N425" s="295"/>
      <c r="O425" s="295"/>
      <c r="P425" s="295"/>
      <c r="Q425" s="295"/>
      <c r="R425" s="295"/>
      <c r="S425" s="295"/>
      <c r="T425" s="295"/>
      <c r="U425" s="295"/>
      <c r="V425" s="295"/>
      <c r="W425" s="270"/>
      <c r="X425" s="270"/>
      <c r="Y425" s="270"/>
      <c r="Z425" s="270"/>
    </row>
    <row r="426" customFormat="false" ht="33" hidden="false" customHeight="true" outlineLevel="0" collapsed="false">
      <c r="A426" s="295"/>
      <c r="B426" s="295"/>
      <c r="C426" s="295"/>
      <c r="D426" s="296"/>
      <c r="E426" s="296"/>
      <c r="F426" s="295"/>
      <c r="G426" s="295"/>
      <c r="H426" s="295"/>
      <c r="I426" s="295"/>
      <c r="J426" s="295"/>
      <c r="K426" s="295"/>
      <c r="L426" s="295"/>
      <c r="M426" s="295"/>
      <c r="N426" s="295"/>
      <c r="O426" s="295"/>
      <c r="P426" s="295"/>
      <c r="Q426" s="295"/>
      <c r="R426" s="295"/>
      <c r="S426" s="295"/>
      <c r="T426" s="295"/>
      <c r="U426" s="295"/>
      <c r="V426" s="295"/>
      <c r="W426" s="270"/>
      <c r="X426" s="270"/>
      <c r="Y426" s="270"/>
      <c r="Z426" s="270"/>
    </row>
    <row r="427" customFormat="false" ht="33" hidden="false" customHeight="true" outlineLevel="0" collapsed="false">
      <c r="A427" s="295"/>
      <c r="B427" s="295"/>
      <c r="C427" s="295"/>
      <c r="D427" s="296"/>
      <c r="E427" s="296"/>
      <c r="F427" s="295"/>
      <c r="G427" s="295"/>
      <c r="H427" s="295"/>
      <c r="I427" s="295"/>
      <c r="J427" s="295"/>
      <c r="K427" s="295"/>
      <c r="L427" s="295"/>
      <c r="M427" s="295"/>
      <c r="N427" s="295"/>
      <c r="O427" s="295"/>
      <c r="P427" s="295"/>
      <c r="Q427" s="295"/>
      <c r="R427" s="295"/>
      <c r="S427" s="295"/>
      <c r="T427" s="295"/>
      <c r="U427" s="295"/>
      <c r="V427" s="295"/>
      <c r="W427" s="270"/>
      <c r="X427" s="270"/>
      <c r="Y427" s="270"/>
      <c r="Z427" s="270"/>
    </row>
    <row r="428" customFormat="false" ht="33" hidden="false" customHeight="true" outlineLevel="0" collapsed="false">
      <c r="A428" s="295"/>
      <c r="B428" s="295"/>
      <c r="C428" s="295"/>
      <c r="D428" s="296"/>
      <c r="E428" s="296"/>
      <c r="F428" s="295"/>
      <c r="G428" s="295"/>
      <c r="H428" s="295"/>
      <c r="I428" s="295"/>
      <c r="J428" s="295"/>
      <c r="K428" s="295"/>
      <c r="L428" s="295"/>
      <c r="M428" s="295"/>
      <c r="N428" s="295"/>
      <c r="O428" s="295"/>
      <c r="P428" s="295"/>
      <c r="Q428" s="295"/>
      <c r="R428" s="295"/>
      <c r="S428" s="295"/>
      <c r="T428" s="295"/>
      <c r="U428" s="295"/>
      <c r="V428" s="295"/>
      <c r="W428" s="270"/>
      <c r="X428" s="270"/>
      <c r="Y428" s="270"/>
      <c r="Z428" s="270"/>
    </row>
    <row r="429" customFormat="false" ht="33" hidden="false" customHeight="true" outlineLevel="0" collapsed="false">
      <c r="A429" s="295"/>
      <c r="B429" s="295"/>
      <c r="C429" s="295"/>
      <c r="D429" s="296"/>
      <c r="E429" s="296"/>
      <c r="F429" s="295"/>
      <c r="G429" s="295"/>
      <c r="H429" s="295"/>
      <c r="I429" s="295"/>
      <c r="J429" s="295"/>
      <c r="K429" s="295"/>
      <c r="L429" s="295"/>
      <c r="M429" s="295"/>
      <c r="N429" s="295"/>
      <c r="O429" s="295"/>
      <c r="P429" s="295"/>
      <c r="Q429" s="295"/>
      <c r="R429" s="295"/>
      <c r="S429" s="295"/>
      <c r="T429" s="295"/>
      <c r="U429" s="295"/>
      <c r="V429" s="295"/>
      <c r="W429" s="270"/>
      <c r="X429" s="270"/>
      <c r="Y429" s="270"/>
      <c r="Z429" s="270"/>
    </row>
    <row r="430" customFormat="false" ht="33" hidden="false" customHeight="true" outlineLevel="0" collapsed="false">
      <c r="A430" s="295"/>
      <c r="B430" s="295"/>
      <c r="C430" s="295"/>
      <c r="D430" s="296"/>
      <c r="E430" s="296"/>
      <c r="F430" s="295"/>
      <c r="G430" s="295"/>
      <c r="H430" s="295"/>
      <c r="I430" s="295"/>
      <c r="J430" s="295"/>
      <c r="K430" s="295"/>
      <c r="L430" s="295"/>
      <c r="M430" s="295"/>
      <c r="N430" s="295"/>
      <c r="O430" s="295"/>
      <c r="P430" s="295"/>
      <c r="Q430" s="295"/>
      <c r="R430" s="295"/>
      <c r="S430" s="295"/>
      <c r="T430" s="295"/>
      <c r="U430" s="295"/>
      <c r="V430" s="295"/>
      <c r="W430" s="270"/>
      <c r="X430" s="270"/>
      <c r="Y430" s="270"/>
      <c r="Z430" s="270"/>
    </row>
    <row r="431" customFormat="false" ht="33" hidden="false" customHeight="true" outlineLevel="0" collapsed="false">
      <c r="A431" s="295"/>
      <c r="B431" s="295"/>
      <c r="C431" s="295"/>
      <c r="D431" s="296"/>
      <c r="E431" s="296"/>
      <c r="F431" s="295"/>
      <c r="G431" s="295"/>
      <c r="H431" s="295"/>
      <c r="I431" s="295"/>
      <c r="J431" s="295"/>
      <c r="K431" s="295"/>
      <c r="L431" s="295"/>
      <c r="M431" s="295"/>
      <c r="N431" s="295"/>
      <c r="O431" s="295"/>
      <c r="P431" s="295"/>
      <c r="Q431" s="295"/>
      <c r="R431" s="295"/>
      <c r="S431" s="295"/>
      <c r="T431" s="295"/>
      <c r="U431" s="295"/>
      <c r="V431" s="295"/>
      <c r="W431" s="270"/>
      <c r="X431" s="270"/>
      <c r="Y431" s="270"/>
      <c r="Z431" s="270"/>
    </row>
    <row r="432" customFormat="false" ht="33" hidden="false" customHeight="true" outlineLevel="0" collapsed="false">
      <c r="A432" s="295"/>
      <c r="B432" s="295"/>
      <c r="C432" s="295"/>
      <c r="D432" s="296"/>
      <c r="E432" s="296"/>
      <c r="F432" s="295"/>
      <c r="G432" s="295"/>
      <c r="H432" s="295"/>
      <c r="I432" s="295"/>
      <c r="J432" s="295"/>
      <c r="K432" s="295"/>
      <c r="L432" s="295"/>
      <c r="M432" s="295"/>
      <c r="N432" s="295"/>
      <c r="O432" s="295"/>
      <c r="P432" s="295"/>
      <c r="Q432" s="295"/>
      <c r="R432" s="295"/>
      <c r="S432" s="295"/>
      <c r="T432" s="295"/>
      <c r="U432" s="295"/>
      <c r="V432" s="295"/>
      <c r="W432" s="270"/>
      <c r="X432" s="270"/>
      <c r="Y432" s="270"/>
      <c r="Z432" s="270"/>
    </row>
    <row r="433" customFormat="false" ht="33" hidden="false" customHeight="true" outlineLevel="0" collapsed="false">
      <c r="A433" s="295"/>
      <c r="B433" s="295"/>
      <c r="C433" s="295"/>
      <c r="D433" s="296"/>
      <c r="E433" s="296"/>
      <c r="F433" s="295"/>
      <c r="G433" s="295"/>
      <c r="H433" s="295"/>
      <c r="I433" s="295"/>
      <c r="J433" s="295"/>
      <c r="K433" s="295"/>
      <c r="L433" s="295"/>
      <c r="M433" s="295"/>
      <c r="N433" s="295"/>
      <c r="O433" s="295"/>
      <c r="P433" s="295"/>
      <c r="Q433" s="295"/>
      <c r="R433" s="295"/>
      <c r="S433" s="295"/>
      <c r="T433" s="295"/>
      <c r="U433" s="295"/>
      <c r="V433" s="295"/>
      <c r="W433" s="270"/>
      <c r="X433" s="270"/>
      <c r="Y433" s="270"/>
      <c r="Z433" s="270"/>
    </row>
    <row r="434" customFormat="false" ht="33" hidden="false" customHeight="true" outlineLevel="0" collapsed="false">
      <c r="A434" s="295"/>
      <c r="B434" s="295"/>
      <c r="C434" s="295"/>
      <c r="D434" s="296"/>
      <c r="E434" s="296"/>
      <c r="F434" s="295"/>
      <c r="G434" s="295"/>
      <c r="H434" s="295"/>
      <c r="I434" s="295"/>
      <c r="J434" s="295"/>
      <c r="K434" s="295"/>
      <c r="L434" s="295"/>
      <c r="M434" s="295"/>
      <c r="N434" s="295"/>
      <c r="O434" s="295"/>
      <c r="P434" s="295"/>
      <c r="Q434" s="295"/>
      <c r="R434" s="295"/>
      <c r="S434" s="295"/>
      <c r="T434" s="295"/>
      <c r="U434" s="295"/>
      <c r="V434" s="295"/>
      <c r="W434" s="270"/>
      <c r="X434" s="270"/>
      <c r="Y434" s="270"/>
      <c r="Z434" s="270"/>
    </row>
    <row r="435" customFormat="false" ht="33" hidden="false" customHeight="true" outlineLevel="0" collapsed="false">
      <c r="A435" s="295"/>
      <c r="B435" s="295"/>
      <c r="C435" s="295"/>
      <c r="D435" s="296"/>
      <c r="E435" s="296"/>
      <c r="F435" s="295"/>
      <c r="G435" s="295"/>
      <c r="H435" s="295"/>
      <c r="I435" s="295"/>
      <c r="J435" s="295"/>
      <c r="K435" s="295"/>
      <c r="L435" s="295"/>
      <c r="M435" s="295"/>
      <c r="N435" s="295"/>
      <c r="O435" s="295"/>
      <c r="P435" s="295"/>
      <c r="Q435" s="295"/>
      <c r="R435" s="295"/>
      <c r="S435" s="295"/>
      <c r="T435" s="295"/>
      <c r="U435" s="295"/>
      <c r="V435" s="295"/>
      <c r="W435" s="270"/>
      <c r="X435" s="270"/>
      <c r="Y435" s="270"/>
      <c r="Z435" s="270"/>
    </row>
    <row r="436" customFormat="false" ht="33" hidden="false" customHeight="true" outlineLevel="0" collapsed="false">
      <c r="A436" s="295"/>
      <c r="B436" s="295"/>
      <c r="C436" s="295"/>
      <c r="D436" s="296"/>
      <c r="E436" s="296"/>
      <c r="F436" s="295"/>
      <c r="G436" s="295"/>
      <c r="H436" s="295"/>
      <c r="I436" s="295"/>
      <c r="J436" s="295"/>
      <c r="K436" s="295"/>
      <c r="L436" s="295"/>
      <c r="M436" s="295"/>
      <c r="N436" s="295"/>
      <c r="O436" s="295"/>
      <c r="P436" s="295"/>
      <c r="Q436" s="295"/>
      <c r="R436" s="295"/>
      <c r="S436" s="295"/>
      <c r="T436" s="295"/>
      <c r="U436" s="295"/>
      <c r="V436" s="295"/>
      <c r="W436" s="270"/>
      <c r="X436" s="270"/>
      <c r="Y436" s="270"/>
      <c r="Z436" s="270"/>
    </row>
    <row r="437" customFormat="false" ht="33" hidden="false" customHeight="true" outlineLevel="0" collapsed="false">
      <c r="A437" s="295"/>
      <c r="B437" s="295"/>
      <c r="C437" s="295"/>
      <c r="D437" s="296"/>
      <c r="E437" s="296"/>
      <c r="F437" s="295"/>
      <c r="G437" s="295"/>
      <c r="H437" s="295"/>
      <c r="I437" s="295"/>
      <c r="J437" s="295"/>
      <c r="K437" s="295"/>
      <c r="L437" s="295"/>
      <c r="M437" s="295"/>
      <c r="N437" s="295"/>
      <c r="O437" s="295"/>
      <c r="P437" s="295"/>
      <c r="Q437" s="295"/>
      <c r="R437" s="295"/>
      <c r="S437" s="295"/>
      <c r="T437" s="295"/>
      <c r="U437" s="295"/>
      <c r="V437" s="295"/>
      <c r="W437" s="270"/>
      <c r="X437" s="270"/>
      <c r="Y437" s="270"/>
      <c r="Z437" s="270"/>
    </row>
    <row r="438" customFormat="false" ht="33" hidden="false" customHeight="true" outlineLevel="0" collapsed="false">
      <c r="A438" s="295"/>
      <c r="B438" s="295"/>
      <c r="C438" s="295"/>
      <c r="D438" s="296"/>
      <c r="E438" s="296"/>
      <c r="F438" s="295"/>
      <c r="G438" s="295"/>
      <c r="H438" s="295"/>
      <c r="I438" s="295"/>
      <c r="J438" s="295"/>
      <c r="K438" s="295"/>
      <c r="L438" s="295"/>
      <c r="M438" s="295"/>
      <c r="N438" s="295"/>
      <c r="O438" s="295"/>
      <c r="P438" s="295"/>
      <c r="Q438" s="295"/>
      <c r="R438" s="295"/>
      <c r="S438" s="295"/>
      <c r="T438" s="295"/>
      <c r="U438" s="295"/>
      <c r="V438" s="295"/>
      <c r="W438" s="270"/>
      <c r="X438" s="270"/>
      <c r="Y438" s="270"/>
      <c r="Z438" s="270"/>
    </row>
    <row r="439" customFormat="false" ht="33" hidden="false" customHeight="true" outlineLevel="0" collapsed="false">
      <c r="A439" s="295"/>
      <c r="B439" s="295"/>
      <c r="C439" s="295"/>
      <c r="D439" s="296"/>
      <c r="E439" s="296"/>
      <c r="F439" s="295"/>
      <c r="G439" s="295"/>
      <c r="H439" s="295"/>
      <c r="I439" s="295"/>
      <c r="J439" s="295"/>
      <c r="K439" s="295"/>
      <c r="L439" s="295"/>
      <c r="M439" s="295"/>
      <c r="N439" s="295"/>
      <c r="O439" s="295"/>
      <c r="P439" s="295"/>
      <c r="Q439" s="295"/>
      <c r="R439" s="295"/>
      <c r="S439" s="295"/>
      <c r="T439" s="295"/>
      <c r="U439" s="295"/>
      <c r="V439" s="295"/>
      <c r="W439" s="270"/>
      <c r="X439" s="270"/>
      <c r="Y439" s="270"/>
      <c r="Z439" s="270"/>
    </row>
    <row r="440" customFormat="false" ht="33" hidden="false" customHeight="true" outlineLevel="0" collapsed="false">
      <c r="A440" s="295"/>
      <c r="B440" s="295"/>
      <c r="C440" s="295"/>
      <c r="D440" s="296"/>
      <c r="E440" s="296"/>
      <c r="F440" s="295"/>
      <c r="G440" s="295"/>
      <c r="H440" s="295"/>
      <c r="I440" s="295"/>
      <c r="J440" s="295"/>
      <c r="K440" s="295"/>
      <c r="L440" s="295"/>
      <c r="M440" s="295"/>
      <c r="N440" s="295"/>
      <c r="O440" s="295"/>
      <c r="P440" s="295"/>
      <c r="Q440" s="295"/>
      <c r="R440" s="295"/>
      <c r="S440" s="295"/>
      <c r="T440" s="295"/>
      <c r="U440" s="295"/>
      <c r="V440" s="295"/>
      <c r="W440" s="270"/>
      <c r="X440" s="270"/>
      <c r="Y440" s="270"/>
      <c r="Z440" s="270"/>
    </row>
    <row r="441" customFormat="false" ht="33" hidden="false" customHeight="true" outlineLevel="0" collapsed="false">
      <c r="A441" s="295"/>
      <c r="B441" s="295"/>
      <c r="C441" s="295"/>
      <c r="D441" s="296"/>
      <c r="E441" s="296"/>
      <c r="F441" s="295"/>
      <c r="G441" s="295"/>
      <c r="H441" s="295"/>
      <c r="I441" s="295"/>
      <c r="J441" s="295"/>
      <c r="K441" s="295"/>
      <c r="L441" s="295"/>
      <c r="M441" s="295"/>
      <c r="N441" s="295"/>
      <c r="O441" s="295"/>
      <c r="P441" s="295"/>
      <c r="Q441" s="295"/>
      <c r="R441" s="295"/>
      <c r="S441" s="295"/>
      <c r="T441" s="295"/>
      <c r="U441" s="295"/>
      <c r="V441" s="295"/>
      <c r="W441" s="270"/>
      <c r="X441" s="270"/>
      <c r="Y441" s="270"/>
      <c r="Z441" s="270"/>
    </row>
    <row r="442" customFormat="false" ht="33" hidden="false" customHeight="true" outlineLevel="0" collapsed="false">
      <c r="A442" s="295"/>
      <c r="B442" s="295"/>
      <c r="C442" s="295"/>
      <c r="D442" s="296"/>
      <c r="E442" s="296"/>
      <c r="F442" s="295"/>
      <c r="G442" s="295"/>
      <c r="H442" s="295"/>
      <c r="I442" s="295"/>
      <c r="J442" s="295"/>
      <c r="K442" s="295"/>
      <c r="L442" s="295"/>
      <c r="M442" s="295"/>
      <c r="N442" s="295"/>
      <c r="O442" s="295"/>
      <c r="P442" s="295"/>
      <c r="Q442" s="295"/>
      <c r="R442" s="295"/>
      <c r="S442" s="295"/>
      <c r="T442" s="295"/>
      <c r="U442" s="295"/>
      <c r="V442" s="295"/>
      <c r="W442" s="270"/>
      <c r="X442" s="270"/>
      <c r="Y442" s="270"/>
      <c r="Z442" s="270"/>
    </row>
    <row r="443" customFormat="false" ht="33" hidden="false" customHeight="true" outlineLevel="0" collapsed="false">
      <c r="A443" s="295"/>
      <c r="B443" s="295"/>
      <c r="C443" s="295"/>
      <c r="D443" s="296"/>
      <c r="E443" s="296"/>
      <c r="F443" s="295"/>
      <c r="G443" s="295"/>
      <c r="H443" s="295"/>
      <c r="I443" s="295"/>
      <c r="J443" s="295"/>
      <c r="K443" s="295"/>
      <c r="L443" s="295"/>
      <c r="M443" s="295"/>
      <c r="N443" s="295"/>
      <c r="O443" s="295"/>
      <c r="P443" s="295"/>
      <c r="Q443" s="295"/>
      <c r="R443" s="295"/>
      <c r="S443" s="295"/>
      <c r="T443" s="295"/>
      <c r="U443" s="295"/>
      <c r="V443" s="295"/>
      <c r="W443" s="270"/>
      <c r="X443" s="270"/>
      <c r="Y443" s="270"/>
      <c r="Z443" s="270"/>
    </row>
    <row r="444" customFormat="false" ht="33" hidden="false" customHeight="true" outlineLevel="0" collapsed="false">
      <c r="A444" s="295"/>
      <c r="B444" s="295"/>
      <c r="C444" s="295"/>
      <c r="D444" s="296"/>
      <c r="E444" s="296"/>
      <c r="F444" s="295"/>
      <c r="G444" s="295"/>
      <c r="H444" s="295"/>
      <c r="I444" s="295"/>
      <c r="J444" s="295"/>
      <c r="K444" s="295"/>
      <c r="L444" s="295"/>
      <c r="M444" s="295"/>
      <c r="N444" s="295"/>
      <c r="O444" s="295"/>
      <c r="P444" s="295"/>
      <c r="Q444" s="295"/>
      <c r="R444" s="295"/>
      <c r="S444" s="295"/>
      <c r="T444" s="295"/>
      <c r="U444" s="295"/>
      <c r="V444" s="295"/>
      <c r="W444" s="270"/>
      <c r="X444" s="270"/>
      <c r="Y444" s="270"/>
      <c r="Z444" s="270"/>
    </row>
    <row r="445" customFormat="false" ht="33" hidden="false" customHeight="true" outlineLevel="0" collapsed="false">
      <c r="A445" s="295"/>
      <c r="B445" s="295"/>
      <c r="C445" s="295"/>
      <c r="D445" s="296"/>
      <c r="E445" s="296"/>
      <c r="F445" s="295"/>
      <c r="G445" s="295"/>
      <c r="H445" s="295"/>
      <c r="I445" s="295"/>
      <c r="J445" s="295"/>
      <c r="K445" s="295"/>
      <c r="L445" s="295"/>
      <c r="M445" s="295"/>
      <c r="N445" s="295"/>
      <c r="O445" s="295"/>
      <c r="P445" s="295"/>
      <c r="Q445" s="295"/>
      <c r="R445" s="295"/>
      <c r="S445" s="295"/>
      <c r="T445" s="295"/>
      <c r="U445" s="295"/>
      <c r="V445" s="295"/>
      <c r="W445" s="270"/>
      <c r="X445" s="270"/>
      <c r="Y445" s="270"/>
      <c r="Z445" s="270"/>
    </row>
    <row r="446" customFormat="false" ht="33" hidden="false" customHeight="true" outlineLevel="0" collapsed="false">
      <c r="A446" s="295"/>
      <c r="B446" s="295"/>
      <c r="C446" s="295"/>
      <c r="D446" s="296"/>
      <c r="E446" s="296"/>
      <c r="F446" s="295"/>
      <c r="G446" s="295"/>
      <c r="H446" s="295"/>
      <c r="I446" s="295"/>
      <c r="J446" s="295"/>
      <c r="K446" s="295"/>
      <c r="L446" s="295"/>
      <c r="M446" s="295"/>
      <c r="N446" s="295"/>
      <c r="O446" s="295"/>
      <c r="P446" s="295"/>
      <c r="Q446" s="295"/>
      <c r="R446" s="295"/>
      <c r="S446" s="295"/>
      <c r="T446" s="295"/>
      <c r="U446" s="295"/>
      <c r="V446" s="295"/>
      <c r="W446" s="270"/>
      <c r="X446" s="270"/>
      <c r="Y446" s="270"/>
      <c r="Z446" s="270"/>
    </row>
    <row r="447" customFormat="false" ht="33" hidden="false" customHeight="true" outlineLevel="0" collapsed="false">
      <c r="A447" s="295"/>
      <c r="B447" s="295"/>
      <c r="C447" s="295"/>
      <c r="D447" s="296"/>
      <c r="E447" s="296"/>
      <c r="F447" s="295"/>
      <c r="G447" s="295"/>
      <c r="H447" s="295"/>
      <c r="I447" s="295"/>
      <c r="J447" s="295"/>
      <c r="K447" s="295"/>
      <c r="L447" s="295"/>
      <c r="M447" s="295"/>
      <c r="N447" s="295"/>
      <c r="O447" s="295"/>
      <c r="P447" s="295"/>
      <c r="Q447" s="295"/>
      <c r="R447" s="295"/>
      <c r="S447" s="295"/>
      <c r="T447" s="295"/>
      <c r="U447" s="295"/>
      <c r="V447" s="295"/>
      <c r="W447" s="270"/>
      <c r="X447" s="270"/>
      <c r="Y447" s="270"/>
      <c r="Z447" s="270"/>
    </row>
    <row r="448" customFormat="false" ht="33" hidden="false" customHeight="true" outlineLevel="0" collapsed="false">
      <c r="A448" s="295"/>
      <c r="B448" s="295"/>
      <c r="C448" s="295"/>
      <c r="D448" s="296"/>
      <c r="E448" s="296"/>
      <c r="F448" s="295"/>
      <c r="G448" s="295"/>
      <c r="H448" s="295"/>
      <c r="I448" s="295"/>
      <c r="J448" s="295"/>
      <c r="K448" s="295"/>
      <c r="L448" s="295"/>
      <c r="M448" s="295"/>
      <c r="N448" s="295"/>
      <c r="O448" s="295"/>
      <c r="P448" s="295"/>
      <c r="Q448" s="295"/>
      <c r="R448" s="295"/>
      <c r="S448" s="295"/>
      <c r="T448" s="295"/>
      <c r="U448" s="295"/>
      <c r="V448" s="295"/>
      <c r="W448" s="270"/>
      <c r="X448" s="270"/>
      <c r="Y448" s="270"/>
      <c r="Z448" s="270"/>
    </row>
    <row r="449" customFormat="false" ht="33" hidden="false" customHeight="true" outlineLevel="0" collapsed="false">
      <c r="A449" s="295"/>
      <c r="B449" s="295"/>
      <c r="C449" s="295"/>
      <c r="D449" s="296"/>
      <c r="E449" s="296"/>
      <c r="F449" s="295"/>
      <c r="G449" s="295"/>
      <c r="H449" s="295"/>
      <c r="I449" s="295"/>
      <c r="J449" s="295"/>
      <c r="K449" s="295"/>
      <c r="L449" s="295"/>
      <c r="M449" s="295"/>
      <c r="N449" s="295"/>
      <c r="O449" s="295"/>
      <c r="P449" s="295"/>
      <c r="Q449" s="295"/>
      <c r="R449" s="295"/>
      <c r="S449" s="295"/>
      <c r="T449" s="295"/>
      <c r="U449" s="295"/>
      <c r="V449" s="295"/>
      <c r="W449" s="270"/>
      <c r="X449" s="270"/>
      <c r="Y449" s="270"/>
      <c r="Z449" s="270"/>
    </row>
    <row r="450" customFormat="false" ht="33" hidden="false" customHeight="true" outlineLevel="0" collapsed="false">
      <c r="A450" s="295"/>
      <c r="B450" s="295"/>
      <c r="C450" s="295"/>
      <c r="D450" s="296"/>
      <c r="E450" s="296"/>
      <c r="F450" s="295"/>
      <c r="G450" s="295"/>
      <c r="H450" s="295"/>
      <c r="I450" s="295"/>
      <c r="J450" s="295"/>
      <c r="K450" s="295"/>
      <c r="L450" s="295"/>
      <c r="M450" s="295"/>
      <c r="N450" s="295"/>
      <c r="O450" s="295"/>
      <c r="P450" s="295"/>
      <c r="Q450" s="295"/>
      <c r="R450" s="295"/>
      <c r="S450" s="295"/>
      <c r="T450" s="295"/>
      <c r="U450" s="295"/>
      <c r="V450" s="295"/>
      <c r="W450" s="270"/>
      <c r="X450" s="270"/>
      <c r="Y450" s="270"/>
      <c r="Z450" s="270"/>
    </row>
    <row r="451" customFormat="false" ht="33" hidden="false" customHeight="true" outlineLevel="0" collapsed="false">
      <c r="A451" s="295"/>
      <c r="B451" s="295"/>
      <c r="C451" s="295"/>
      <c r="D451" s="296"/>
      <c r="E451" s="296"/>
      <c r="F451" s="295"/>
      <c r="G451" s="295"/>
      <c r="H451" s="295"/>
      <c r="I451" s="295"/>
      <c r="J451" s="295"/>
      <c r="K451" s="295"/>
      <c r="L451" s="295"/>
      <c r="M451" s="295"/>
      <c r="N451" s="295"/>
      <c r="O451" s="295"/>
      <c r="P451" s="295"/>
      <c r="Q451" s="295"/>
      <c r="R451" s="295"/>
      <c r="S451" s="295"/>
      <c r="T451" s="295"/>
      <c r="U451" s="295"/>
      <c r="V451" s="295"/>
      <c r="W451" s="270"/>
      <c r="X451" s="270"/>
      <c r="Y451" s="270"/>
      <c r="Z451" s="270"/>
    </row>
    <row r="452" customFormat="false" ht="33" hidden="false" customHeight="true" outlineLevel="0" collapsed="false">
      <c r="A452" s="295"/>
      <c r="B452" s="295"/>
      <c r="C452" s="295"/>
      <c r="D452" s="296"/>
      <c r="E452" s="296"/>
      <c r="F452" s="295"/>
      <c r="G452" s="295"/>
      <c r="H452" s="295"/>
      <c r="I452" s="295"/>
      <c r="J452" s="295"/>
      <c r="K452" s="295"/>
      <c r="L452" s="295"/>
      <c r="M452" s="295"/>
      <c r="N452" s="295"/>
      <c r="O452" s="295"/>
      <c r="P452" s="295"/>
      <c r="Q452" s="295"/>
      <c r="R452" s="295"/>
      <c r="S452" s="295"/>
      <c r="T452" s="295"/>
      <c r="U452" s="295"/>
      <c r="V452" s="295"/>
      <c r="W452" s="270"/>
      <c r="X452" s="270"/>
      <c r="Y452" s="270"/>
      <c r="Z452" s="270"/>
    </row>
    <row r="453" customFormat="false" ht="33" hidden="false" customHeight="true" outlineLevel="0" collapsed="false">
      <c r="A453" s="295"/>
      <c r="B453" s="295"/>
      <c r="C453" s="295"/>
      <c r="D453" s="296"/>
      <c r="E453" s="296"/>
      <c r="F453" s="295"/>
      <c r="G453" s="295"/>
      <c r="H453" s="295"/>
      <c r="I453" s="295"/>
      <c r="J453" s="295"/>
      <c r="K453" s="295"/>
      <c r="L453" s="295"/>
      <c r="M453" s="295"/>
      <c r="N453" s="295"/>
      <c r="O453" s="295"/>
      <c r="P453" s="295"/>
      <c r="Q453" s="295"/>
      <c r="R453" s="295"/>
      <c r="S453" s="295"/>
      <c r="T453" s="295"/>
      <c r="U453" s="295"/>
      <c r="V453" s="295"/>
      <c r="W453" s="270"/>
      <c r="X453" s="270"/>
      <c r="Y453" s="270"/>
      <c r="Z453" s="270"/>
    </row>
    <row r="454" customFormat="false" ht="33" hidden="false" customHeight="true" outlineLevel="0" collapsed="false">
      <c r="A454" s="295"/>
      <c r="B454" s="295"/>
      <c r="C454" s="295"/>
      <c r="D454" s="296"/>
      <c r="E454" s="296"/>
      <c r="F454" s="295"/>
      <c r="G454" s="295"/>
      <c r="H454" s="295"/>
      <c r="I454" s="295"/>
      <c r="J454" s="295"/>
      <c r="K454" s="295"/>
      <c r="L454" s="295"/>
      <c r="M454" s="295"/>
      <c r="N454" s="295"/>
      <c r="O454" s="295"/>
      <c r="P454" s="295"/>
      <c r="Q454" s="295"/>
      <c r="R454" s="295"/>
      <c r="S454" s="295"/>
      <c r="T454" s="295"/>
      <c r="U454" s="295"/>
      <c r="V454" s="295"/>
      <c r="W454" s="270"/>
      <c r="X454" s="270"/>
      <c r="Y454" s="270"/>
      <c r="Z454" s="270"/>
    </row>
    <row r="455" customFormat="false" ht="33" hidden="false" customHeight="true" outlineLevel="0" collapsed="false">
      <c r="A455" s="295"/>
      <c r="B455" s="295"/>
      <c r="C455" s="295"/>
      <c r="D455" s="296"/>
      <c r="E455" s="296"/>
      <c r="F455" s="295"/>
      <c r="G455" s="295"/>
      <c r="H455" s="295"/>
      <c r="I455" s="295"/>
      <c r="J455" s="295"/>
      <c r="K455" s="295"/>
      <c r="L455" s="295"/>
      <c r="M455" s="295"/>
      <c r="N455" s="295"/>
      <c r="O455" s="295"/>
      <c r="P455" s="295"/>
      <c r="Q455" s="295"/>
      <c r="R455" s="295"/>
      <c r="S455" s="295"/>
      <c r="T455" s="295"/>
      <c r="U455" s="295"/>
      <c r="V455" s="295"/>
      <c r="W455" s="270"/>
      <c r="X455" s="270"/>
      <c r="Y455" s="270"/>
      <c r="Z455" s="270"/>
    </row>
    <row r="456" customFormat="false" ht="33" hidden="false" customHeight="true" outlineLevel="0" collapsed="false">
      <c r="A456" s="295"/>
      <c r="B456" s="295"/>
      <c r="C456" s="295"/>
      <c r="D456" s="296"/>
      <c r="E456" s="296"/>
      <c r="F456" s="295"/>
      <c r="G456" s="295"/>
      <c r="H456" s="295"/>
      <c r="I456" s="295"/>
      <c r="J456" s="295"/>
      <c r="K456" s="295"/>
      <c r="L456" s="295"/>
      <c r="M456" s="295"/>
      <c r="N456" s="295"/>
      <c r="O456" s="295"/>
      <c r="P456" s="295"/>
      <c r="Q456" s="295"/>
      <c r="R456" s="295"/>
      <c r="S456" s="295"/>
      <c r="T456" s="295"/>
      <c r="U456" s="295"/>
      <c r="V456" s="295"/>
      <c r="W456" s="270"/>
      <c r="X456" s="270"/>
      <c r="Y456" s="270"/>
      <c r="Z456" s="270"/>
    </row>
    <row r="457" customFormat="false" ht="33" hidden="false" customHeight="true" outlineLevel="0" collapsed="false">
      <c r="A457" s="295"/>
      <c r="B457" s="295"/>
      <c r="C457" s="295"/>
      <c r="D457" s="296"/>
      <c r="E457" s="296"/>
      <c r="F457" s="295"/>
      <c r="G457" s="295"/>
      <c r="H457" s="295"/>
      <c r="I457" s="295"/>
      <c r="J457" s="295"/>
      <c r="K457" s="295"/>
      <c r="L457" s="295"/>
      <c r="M457" s="295"/>
      <c r="N457" s="295"/>
      <c r="O457" s="295"/>
      <c r="P457" s="295"/>
      <c r="Q457" s="295"/>
      <c r="R457" s="295"/>
      <c r="S457" s="295"/>
      <c r="T457" s="295"/>
      <c r="U457" s="295"/>
      <c r="V457" s="295"/>
      <c r="W457" s="270"/>
      <c r="X457" s="270"/>
      <c r="Y457" s="270"/>
      <c r="Z457" s="270"/>
    </row>
    <row r="458" customFormat="false" ht="33" hidden="false" customHeight="true" outlineLevel="0" collapsed="false">
      <c r="A458" s="295"/>
      <c r="B458" s="295"/>
      <c r="C458" s="295"/>
      <c r="D458" s="296"/>
      <c r="E458" s="296"/>
      <c r="F458" s="295"/>
      <c r="G458" s="295"/>
      <c r="H458" s="295"/>
      <c r="I458" s="295"/>
      <c r="J458" s="295"/>
      <c r="K458" s="295"/>
      <c r="L458" s="295"/>
      <c r="M458" s="295"/>
      <c r="N458" s="295"/>
      <c r="O458" s="295"/>
      <c r="P458" s="295"/>
      <c r="Q458" s="295"/>
      <c r="R458" s="295"/>
      <c r="S458" s="295"/>
      <c r="T458" s="295"/>
      <c r="U458" s="295"/>
      <c r="V458" s="295"/>
      <c r="W458" s="270"/>
      <c r="X458" s="270"/>
      <c r="Y458" s="270"/>
      <c r="Z458" s="270"/>
    </row>
    <row r="459" customFormat="false" ht="33" hidden="false" customHeight="true" outlineLevel="0" collapsed="false">
      <c r="A459" s="295"/>
      <c r="B459" s="295"/>
      <c r="C459" s="295"/>
      <c r="D459" s="296"/>
      <c r="E459" s="296"/>
      <c r="F459" s="295"/>
      <c r="G459" s="295"/>
      <c r="H459" s="295"/>
      <c r="I459" s="295"/>
      <c r="J459" s="295"/>
      <c r="K459" s="295"/>
      <c r="L459" s="295"/>
      <c r="M459" s="295"/>
      <c r="N459" s="295"/>
      <c r="O459" s="295"/>
      <c r="P459" s="295"/>
      <c r="Q459" s="295"/>
      <c r="R459" s="295"/>
      <c r="S459" s="295"/>
      <c r="T459" s="295"/>
      <c r="U459" s="295"/>
      <c r="V459" s="295"/>
      <c r="W459" s="270"/>
      <c r="X459" s="270"/>
      <c r="Y459" s="270"/>
      <c r="Z459" s="270"/>
    </row>
    <row r="460" customFormat="false" ht="33" hidden="false" customHeight="true" outlineLevel="0" collapsed="false">
      <c r="A460" s="295"/>
      <c r="B460" s="295"/>
      <c r="C460" s="295"/>
      <c r="D460" s="296"/>
      <c r="E460" s="296"/>
      <c r="F460" s="295"/>
      <c r="G460" s="295"/>
      <c r="H460" s="295"/>
      <c r="I460" s="295"/>
      <c r="J460" s="295"/>
      <c r="K460" s="295"/>
      <c r="L460" s="295"/>
      <c r="M460" s="295"/>
      <c r="N460" s="295"/>
      <c r="O460" s="295"/>
      <c r="P460" s="295"/>
      <c r="Q460" s="295"/>
      <c r="R460" s="295"/>
      <c r="S460" s="295"/>
      <c r="T460" s="295"/>
      <c r="U460" s="295"/>
      <c r="V460" s="295"/>
      <c r="W460" s="270"/>
      <c r="X460" s="270"/>
      <c r="Y460" s="270"/>
      <c r="Z460" s="270"/>
    </row>
    <row r="461" customFormat="false" ht="33" hidden="false" customHeight="true" outlineLevel="0" collapsed="false">
      <c r="A461" s="295"/>
      <c r="B461" s="295"/>
      <c r="C461" s="295"/>
      <c r="D461" s="296"/>
      <c r="E461" s="296"/>
      <c r="F461" s="295"/>
      <c r="G461" s="295"/>
      <c r="H461" s="295"/>
      <c r="I461" s="295"/>
      <c r="J461" s="295"/>
      <c r="K461" s="295"/>
      <c r="L461" s="295"/>
      <c r="M461" s="295"/>
      <c r="N461" s="295"/>
      <c r="O461" s="295"/>
      <c r="P461" s="295"/>
      <c r="Q461" s="295"/>
      <c r="R461" s="295"/>
      <c r="S461" s="295"/>
      <c r="T461" s="295"/>
      <c r="U461" s="295"/>
      <c r="V461" s="295"/>
      <c r="W461" s="270"/>
      <c r="X461" s="270"/>
      <c r="Y461" s="270"/>
      <c r="Z461" s="270"/>
    </row>
    <row r="462" customFormat="false" ht="33" hidden="false" customHeight="true" outlineLevel="0" collapsed="false">
      <c r="A462" s="295"/>
      <c r="B462" s="295"/>
      <c r="C462" s="295"/>
      <c r="D462" s="296"/>
      <c r="E462" s="296"/>
      <c r="F462" s="295"/>
      <c r="G462" s="295"/>
      <c r="H462" s="295"/>
      <c r="I462" s="295"/>
      <c r="J462" s="295"/>
      <c r="K462" s="295"/>
      <c r="L462" s="295"/>
      <c r="M462" s="295"/>
      <c r="N462" s="295"/>
      <c r="O462" s="295"/>
      <c r="P462" s="295"/>
      <c r="Q462" s="295"/>
      <c r="R462" s="295"/>
      <c r="S462" s="295"/>
      <c r="T462" s="295"/>
      <c r="U462" s="295"/>
      <c r="V462" s="295"/>
      <c r="W462" s="270"/>
      <c r="X462" s="270"/>
      <c r="Y462" s="270"/>
      <c r="Z462" s="270"/>
    </row>
    <row r="463" customFormat="false" ht="33" hidden="false" customHeight="true" outlineLevel="0" collapsed="false">
      <c r="A463" s="295"/>
      <c r="B463" s="295"/>
      <c r="C463" s="295"/>
      <c r="D463" s="296"/>
      <c r="E463" s="296"/>
      <c r="F463" s="295"/>
      <c r="G463" s="295"/>
      <c r="H463" s="295"/>
      <c r="I463" s="295"/>
      <c r="J463" s="295"/>
      <c r="K463" s="295"/>
      <c r="L463" s="295"/>
      <c r="M463" s="295"/>
      <c r="N463" s="295"/>
      <c r="O463" s="295"/>
      <c r="P463" s="295"/>
      <c r="Q463" s="295"/>
      <c r="R463" s="295"/>
      <c r="S463" s="295"/>
      <c r="T463" s="295"/>
      <c r="U463" s="295"/>
      <c r="V463" s="295"/>
      <c r="W463" s="270"/>
      <c r="X463" s="270"/>
      <c r="Y463" s="270"/>
      <c r="Z463" s="270"/>
    </row>
    <row r="464" customFormat="false" ht="33" hidden="false" customHeight="true" outlineLevel="0" collapsed="false">
      <c r="A464" s="295"/>
      <c r="B464" s="295"/>
      <c r="C464" s="295"/>
      <c r="D464" s="296"/>
      <c r="E464" s="296"/>
      <c r="F464" s="295"/>
      <c r="G464" s="295"/>
      <c r="H464" s="295"/>
      <c r="I464" s="295"/>
      <c r="J464" s="295"/>
      <c r="K464" s="295"/>
      <c r="L464" s="295"/>
      <c r="M464" s="295"/>
      <c r="N464" s="295"/>
      <c r="O464" s="295"/>
      <c r="P464" s="295"/>
      <c r="Q464" s="295"/>
      <c r="R464" s="295"/>
      <c r="S464" s="295"/>
      <c r="T464" s="295"/>
      <c r="U464" s="295"/>
      <c r="V464" s="295"/>
      <c r="W464" s="270"/>
      <c r="X464" s="270"/>
      <c r="Y464" s="270"/>
      <c r="Z464" s="270"/>
    </row>
    <row r="465" customFormat="false" ht="33" hidden="false" customHeight="true" outlineLevel="0" collapsed="false">
      <c r="A465" s="295"/>
      <c r="B465" s="295"/>
      <c r="C465" s="295"/>
      <c r="D465" s="296"/>
      <c r="E465" s="296"/>
      <c r="F465" s="295"/>
      <c r="G465" s="295"/>
      <c r="H465" s="295"/>
      <c r="I465" s="295"/>
      <c r="J465" s="295"/>
      <c r="K465" s="295"/>
      <c r="L465" s="295"/>
      <c r="M465" s="295"/>
      <c r="N465" s="295"/>
      <c r="O465" s="295"/>
      <c r="P465" s="295"/>
      <c r="Q465" s="295"/>
      <c r="R465" s="295"/>
      <c r="S465" s="295"/>
      <c r="T465" s="295"/>
      <c r="U465" s="295"/>
      <c r="V465" s="295"/>
      <c r="W465" s="270"/>
      <c r="X465" s="270"/>
      <c r="Y465" s="270"/>
      <c r="Z465" s="270"/>
    </row>
    <row r="466" customFormat="false" ht="33" hidden="false" customHeight="true" outlineLevel="0" collapsed="false">
      <c r="A466" s="295"/>
      <c r="B466" s="295"/>
      <c r="C466" s="295"/>
      <c r="D466" s="296"/>
      <c r="E466" s="296"/>
      <c r="F466" s="295"/>
      <c r="G466" s="295"/>
      <c r="H466" s="295"/>
      <c r="I466" s="295"/>
      <c r="J466" s="295"/>
      <c r="K466" s="295"/>
      <c r="L466" s="295"/>
      <c r="M466" s="295"/>
      <c r="N466" s="295"/>
      <c r="O466" s="295"/>
      <c r="P466" s="295"/>
      <c r="Q466" s="295"/>
      <c r="R466" s="295"/>
      <c r="S466" s="295"/>
      <c r="T466" s="295"/>
      <c r="U466" s="295"/>
      <c r="V466" s="295"/>
      <c r="W466" s="270"/>
      <c r="X466" s="270"/>
      <c r="Y466" s="270"/>
      <c r="Z466" s="270"/>
    </row>
    <row r="467" customFormat="false" ht="33" hidden="false" customHeight="true" outlineLevel="0" collapsed="false">
      <c r="A467" s="295"/>
      <c r="B467" s="295"/>
      <c r="C467" s="295"/>
      <c r="D467" s="296"/>
      <c r="E467" s="296"/>
      <c r="F467" s="295"/>
      <c r="G467" s="295"/>
      <c r="H467" s="295"/>
      <c r="I467" s="295"/>
      <c r="J467" s="295"/>
      <c r="K467" s="295"/>
      <c r="L467" s="295"/>
      <c r="M467" s="295"/>
      <c r="N467" s="295"/>
      <c r="O467" s="295"/>
      <c r="P467" s="295"/>
      <c r="Q467" s="295"/>
      <c r="R467" s="295"/>
      <c r="S467" s="295"/>
      <c r="T467" s="295"/>
      <c r="U467" s="295"/>
      <c r="V467" s="295"/>
      <c r="W467" s="270"/>
      <c r="X467" s="270"/>
      <c r="Y467" s="270"/>
      <c r="Z467" s="270"/>
    </row>
    <row r="468" customFormat="false" ht="33" hidden="false" customHeight="true" outlineLevel="0" collapsed="false">
      <c r="A468" s="295"/>
      <c r="B468" s="295"/>
      <c r="C468" s="295"/>
      <c r="D468" s="296"/>
      <c r="E468" s="296"/>
      <c r="F468" s="295"/>
      <c r="G468" s="295"/>
      <c r="H468" s="295"/>
      <c r="I468" s="295"/>
      <c r="J468" s="295"/>
      <c r="K468" s="295"/>
      <c r="L468" s="295"/>
      <c r="M468" s="295"/>
      <c r="N468" s="295"/>
      <c r="O468" s="295"/>
      <c r="P468" s="295"/>
      <c r="Q468" s="295"/>
      <c r="R468" s="295"/>
      <c r="S468" s="295"/>
      <c r="T468" s="295"/>
      <c r="U468" s="295"/>
      <c r="V468" s="295"/>
      <c r="W468" s="270"/>
      <c r="X468" s="270"/>
      <c r="Y468" s="270"/>
      <c r="Z468" s="270"/>
    </row>
    <row r="469" customFormat="false" ht="33" hidden="false" customHeight="true" outlineLevel="0" collapsed="false">
      <c r="A469" s="295"/>
      <c r="B469" s="295"/>
      <c r="C469" s="295"/>
      <c r="D469" s="296"/>
      <c r="E469" s="296"/>
      <c r="F469" s="295"/>
      <c r="G469" s="295"/>
      <c r="H469" s="295"/>
      <c r="I469" s="295"/>
      <c r="J469" s="295"/>
      <c r="K469" s="295"/>
      <c r="L469" s="295"/>
      <c r="M469" s="295"/>
      <c r="N469" s="295"/>
      <c r="O469" s="295"/>
      <c r="P469" s="295"/>
      <c r="Q469" s="295"/>
      <c r="R469" s="295"/>
      <c r="S469" s="295"/>
      <c r="T469" s="295"/>
      <c r="U469" s="295"/>
      <c r="V469" s="295"/>
      <c r="W469" s="270"/>
      <c r="X469" s="270"/>
      <c r="Y469" s="270"/>
      <c r="Z469" s="270"/>
    </row>
    <row r="470" customFormat="false" ht="33" hidden="false" customHeight="true" outlineLevel="0" collapsed="false">
      <c r="A470" s="295"/>
      <c r="B470" s="295"/>
      <c r="C470" s="295"/>
      <c r="D470" s="296"/>
      <c r="E470" s="296"/>
      <c r="F470" s="295"/>
      <c r="G470" s="295"/>
      <c r="H470" s="295"/>
      <c r="I470" s="295"/>
      <c r="J470" s="295"/>
      <c r="K470" s="295"/>
      <c r="L470" s="295"/>
      <c r="M470" s="295"/>
      <c r="N470" s="295"/>
      <c r="O470" s="295"/>
      <c r="P470" s="295"/>
      <c r="Q470" s="295"/>
      <c r="R470" s="295"/>
      <c r="S470" s="295"/>
      <c r="T470" s="295"/>
      <c r="U470" s="295"/>
      <c r="V470" s="295"/>
      <c r="W470" s="270"/>
      <c r="X470" s="270"/>
      <c r="Y470" s="270"/>
      <c r="Z470" s="270"/>
    </row>
    <row r="471" customFormat="false" ht="33" hidden="false" customHeight="true" outlineLevel="0" collapsed="false">
      <c r="A471" s="295"/>
      <c r="B471" s="295"/>
      <c r="C471" s="295"/>
      <c r="D471" s="296"/>
      <c r="E471" s="296"/>
      <c r="F471" s="295"/>
      <c r="G471" s="295"/>
      <c r="H471" s="295"/>
      <c r="I471" s="295"/>
      <c r="J471" s="295"/>
      <c r="K471" s="295"/>
      <c r="L471" s="295"/>
      <c r="M471" s="295"/>
      <c r="N471" s="295"/>
      <c r="O471" s="295"/>
      <c r="P471" s="295"/>
      <c r="Q471" s="295"/>
      <c r="R471" s="295"/>
      <c r="S471" s="295"/>
      <c r="T471" s="295"/>
      <c r="U471" s="295"/>
      <c r="V471" s="295"/>
      <c r="W471" s="270"/>
      <c r="X471" s="270"/>
      <c r="Y471" s="270"/>
      <c r="Z471" s="270"/>
    </row>
    <row r="472" customFormat="false" ht="33" hidden="false" customHeight="true" outlineLevel="0" collapsed="false">
      <c r="A472" s="295"/>
      <c r="B472" s="295"/>
      <c r="C472" s="295"/>
      <c r="D472" s="296"/>
      <c r="E472" s="296"/>
      <c r="F472" s="295"/>
      <c r="G472" s="295"/>
      <c r="H472" s="295"/>
      <c r="I472" s="295"/>
      <c r="J472" s="295"/>
      <c r="K472" s="295"/>
      <c r="L472" s="295"/>
      <c r="M472" s="295"/>
      <c r="N472" s="295"/>
      <c r="O472" s="295"/>
      <c r="P472" s="295"/>
      <c r="Q472" s="295"/>
      <c r="R472" s="295"/>
      <c r="S472" s="295"/>
      <c r="T472" s="295"/>
      <c r="U472" s="295"/>
      <c r="V472" s="295"/>
      <c r="W472" s="270"/>
      <c r="X472" s="270"/>
      <c r="Y472" s="270"/>
      <c r="Z472" s="270"/>
    </row>
    <row r="473" customFormat="false" ht="33" hidden="false" customHeight="true" outlineLevel="0" collapsed="false">
      <c r="A473" s="295"/>
      <c r="B473" s="295"/>
      <c r="C473" s="295"/>
      <c r="D473" s="296"/>
      <c r="E473" s="296"/>
      <c r="F473" s="295"/>
      <c r="G473" s="295"/>
      <c r="H473" s="295"/>
      <c r="I473" s="295"/>
      <c r="J473" s="295"/>
      <c r="K473" s="295"/>
      <c r="L473" s="295"/>
      <c r="M473" s="295"/>
      <c r="N473" s="295"/>
      <c r="O473" s="295"/>
      <c r="P473" s="295"/>
      <c r="Q473" s="295"/>
      <c r="R473" s="295"/>
      <c r="S473" s="295"/>
      <c r="T473" s="295"/>
      <c r="U473" s="295"/>
      <c r="V473" s="295"/>
      <c r="W473" s="270"/>
      <c r="X473" s="270"/>
      <c r="Y473" s="270"/>
      <c r="Z473" s="270"/>
    </row>
    <row r="474" customFormat="false" ht="33" hidden="false" customHeight="true" outlineLevel="0" collapsed="false">
      <c r="A474" s="295"/>
      <c r="B474" s="295"/>
      <c r="C474" s="295"/>
      <c r="D474" s="296"/>
      <c r="E474" s="296"/>
      <c r="F474" s="295"/>
      <c r="G474" s="295"/>
      <c r="H474" s="295"/>
      <c r="I474" s="295"/>
      <c r="J474" s="295"/>
      <c r="K474" s="295"/>
      <c r="L474" s="295"/>
      <c r="M474" s="295"/>
      <c r="N474" s="295"/>
      <c r="O474" s="295"/>
      <c r="P474" s="295"/>
      <c r="Q474" s="295"/>
      <c r="R474" s="295"/>
      <c r="S474" s="295"/>
      <c r="T474" s="295"/>
      <c r="U474" s="295"/>
      <c r="V474" s="295"/>
      <c r="W474" s="270"/>
      <c r="X474" s="270"/>
      <c r="Y474" s="270"/>
      <c r="Z474" s="270"/>
    </row>
    <row r="475" customFormat="false" ht="33" hidden="false" customHeight="true" outlineLevel="0" collapsed="false">
      <c r="A475" s="295"/>
      <c r="B475" s="295"/>
      <c r="C475" s="295"/>
      <c r="D475" s="296"/>
      <c r="E475" s="296"/>
      <c r="F475" s="295"/>
      <c r="G475" s="295"/>
      <c r="H475" s="295"/>
      <c r="I475" s="295"/>
      <c r="J475" s="295"/>
      <c r="K475" s="295"/>
      <c r="L475" s="295"/>
      <c r="M475" s="295"/>
      <c r="N475" s="295"/>
      <c r="O475" s="295"/>
      <c r="P475" s="295"/>
      <c r="Q475" s="295"/>
      <c r="R475" s="295"/>
      <c r="S475" s="295"/>
      <c r="T475" s="295"/>
      <c r="U475" s="295"/>
      <c r="V475" s="295"/>
      <c r="W475" s="270"/>
      <c r="X475" s="270"/>
      <c r="Y475" s="270"/>
      <c r="Z475" s="270"/>
    </row>
    <row r="476" customFormat="false" ht="33" hidden="false" customHeight="true" outlineLevel="0" collapsed="false">
      <c r="A476" s="295"/>
      <c r="B476" s="295"/>
      <c r="C476" s="295"/>
      <c r="D476" s="296"/>
      <c r="E476" s="296"/>
      <c r="F476" s="295"/>
      <c r="G476" s="295"/>
      <c r="H476" s="295"/>
      <c r="I476" s="295"/>
      <c r="J476" s="295"/>
      <c r="K476" s="295"/>
      <c r="L476" s="295"/>
      <c r="M476" s="295"/>
      <c r="N476" s="295"/>
      <c r="O476" s="295"/>
      <c r="P476" s="295"/>
      <c r="Q476" s="295"/>
      <c r="R476" s="295"/>
      <c r="S476" s="295"/>
      <c r="T476" s="295"/>
      <c r="U476" s="295"/>
      <c r="V476" s="295"/>
      <c r="W476" s="270"/>
      <c r="X476" s="270"/>
      <c r="Y476" s="270"/>
      <c r="Z476" s="270"/>
    </row>
    <row r="477" customFormat="false" ht="33" hidden="false" customHeight="true" outlineLevel="0" collapsed="false">
      <c r="A477" s="295"/>
      <c r="B477" s="295"/>
      <c r="C477" s="295"/>
      <c r="D477" s="296"/>
      <c r="E477" s="296"/>
      <c r="F477" s="295"/>
      <c r="G477" s="295"/>
      <c r="H477" s="295"/>
      <c r="I477" s="295"/>
      <c r="J477" s="295"/>
      <c r="K477" s="295"/>
      <c r="L477" s="295"/>
      <c r="M477" s="295"/>
      <c r="N477" s="295"/>
      <c r="O477" s="295"/>
      <c r="P477" s="295"/>
      <c r="Q477" s="295"/>
      <c r="R477" s="295"/>
      <c r="S477" s="295"/>
      <c r="T477" s="295"/>
      <c r="U477" s="295"/>
      <c r="V477" s="295"/>
      <c r="W477" s="270"/>
      <c r="X477" s="270"/>
      <c r="Y477" s="270"/>
      <c r="Z477" s="270"/>
    </row>
    <row r="478" customFormat="false" ht="33" hidden="false" customHeight="true" outlineLevel="0" collapsed="false">
      <c r="A478" s="295"/>
      <c r="B478" s="295"/>
      <c r="C478" s="295"/>
      <c r="D478" s="296"/>
      <c r="E478" s="296"/>
      <c r="F478" s="295"/>
      <c r="G478" s="295"/>
      <c r="H478" s="295"/>
      <c r="I478" s="295"/>
      <c r="J478" s="295"/>
      <c r="K478" s="295"/>
      <c r="L478" s="295"/>
      <c r="M478" s="295"/>
      <c r="N478" s="295"/>
      <c r="O478" s="295"/>
      <c r="P478" s="295"/>
      <c r="Q478" s="295"/>
      <c r="R478" s="295"/>
      <c r="S478" s="295"/>
      <c r="T478" s="295"/>
      <c r="U478" s="295"/>
      <c r="V478" s="295"/>
      <c r="W478" s="270"/>
      <c r="X478" s="270"/>
      <c r="Y478" s="270"/>
      <c r="Z478" s="270"/>
    </row>
    <row r="479" customFormat="false" ht="33" hidden="false" customHeight="true" outlineLevel="0" collapsed="false">
      <c r="A479" s="295"/>
      <c r="B479" s="295"/>
      <c r="C479" s="295"/>
      <c r="D479" s="296"/>
      <c r="E479" s="296"/>
      <c r="F479" s="295"/>
      <c r="G479" s="295"/>
      <c r="H479" s="295"/>
      <c r="I479" s="295"/>
      <c r="J479" s="295"/>
      <c r="K479" s="295"/>
      <c r="L479" s="295"/>
      <c r="M479" s="295"/>
      <c r="N479" s="295"/>
      <c r="O479" s="295"/>
      <c r="P479" s="295"/>
      <c r="Q479" s="295"/>
      <c r="R479" s="295"/>
      <c r="S479" s="295"/>
      <c r="T479" s="295"/>
      <c r="U479" s="295"/>
      <c r="V479" s="295"/>
      <c r="W479" s="270"/>
      <c r="X479" s="270"/>
      <c r="Y479" s="270"/>
      <c r="Z479" s="270"/>
    </row>
    <row r="480" customFormat="false" ht="33" hidden="false" customHeight="true" outlineLevel="0" collapsed="false">
      <c r="A480" s="295"/>
      <c r="B480" s="295"/>
      <c r="C480" s="295"/>
      <c r="D480" s="296"/>
      <c r="E480" s="296"/>
      <c r="F480" s="295"/>
      <c r="G480" s="295"/>
      <c r="H480" s="295"/>
      <c r="I480" s="295"/>
      <c r="J480" s="295"/>
      <c r="K480" s="295"/>
      <c r="L480" s="295"/>
      <c r="M480" s="295"/>
      <c r="N480" s="295"/>
      <c r="O480" s="295"/>
      <c r="P480" s="295"/>
      <c r="Q480" s="295"/>
      <c r="R480" s="295"/>
      <c r="S480" s="295"/>
      <c r="T480" s="295"/>
      <c r="U480" s="295"/>
      <c r="V480" s="295"/>
      <c r="W480" s="270"/>
      <c r="X480" s="270"/>
      <c r="Y480" s="270"/>
      <c r="Z480" s="270"/>
    </row>
    <row r="481" customFormat="false" ht="33" hidden="false" customHeight="true" outlineLevel="0" collapsed="false">
      <c r="A481" s="295"/>
      <c r="B481" s="295"/>
      <c r="C481" s="295"/>
      <c r="D481" s="296"/>
      <c r="E481" s="296"/>
      <c r="F481" s="295"/>
      <c r="G481" s="295"/>
      <c r="H481" s="295"/>
      <c r="I481" s="295"/>
      <c r="J481" s="295"/>
      <c r="K481" s="295"/>
      <c r="L481" s="295"/>
      <c r="M481" s="295"/>
      <c r="N481" s="295"/>
      <c r="O481" s="295"/>
      <c r="P481" s="295"/>
      <c r="Q481" s="295"/>
      <c r="R481" s="295"/>
      <c r="S481" s="295"/>
      <c r="T481" s="295"/>
      <c r="U481" s="295"/>
      <c r="V481" s="295"/>
      <c r="W481" s="270"/>
      <c r="X481" s="270"/>
      <c r="Y481" s="270"/>
      <c r="Z481" s="270"/>
    </row>
    <row r="482" customFormat="false" ht="33" hidden="false" customHeight="true" outlineLevel="0" collapsed="false">
      <c r="A482" s="295"/>
      <c r="B482" s="295"/>
      <c r="C482" s="295"/>
      <c r="D482" s="296"/>
      <c r="E482" s="296"/>
      <c r="F482" s="295"/>
      <c r="G482" s="295"/>
      <c r="H482" s="295"/>
      <c r="I482" s="295"/>
      <c r="J482" s="295"/>
      <c r="K482" s="295"/>
      <c r="L482" s="295"/>
      <c r="M482" s="295"/>
      <c r="N482" s="295"/>
      <c r="O482" s="295"/>
      <c r="P482" s="295"/>
      <c r="Q482" s="295"/>
      <c r="R482" s="295"/>
      <c r="S482" s="295"/>
      <c r="T482" s="295"/>
      <c r="U482" s="295"/>
      <c r="V482" s="295"/>
      <c r="W482" s="270"/>
      <c r="X482" s="270"/>
      <c r="Y482" s="270"/>
      <c r="Z482" s="270"/>
    </row>
    <row r="483" customFormat="false" ht="33" hidden="false" customHeight="true" outlineLevel="0" collapsed="false">
      <c r="A483" s="295"/>
      <c r="B483" s="295"/>
      <c r="C483" s="295"/>
      <c r="D483" s="296"/>
      <c r="E483" s="296"/>
      <c r="F483" s="295"/>
      <c r="G483" s="295"/>
      <c r="H483" s="295"/>
      <c r="I483" s="295"/>
      <c r="J483" s="295"/>
      <c r="K483" s="295"/>
      <c r="L483" s="295"/>
      <c r="M483" s="295"/>
      <c r="N483" s="295"/>
      <c r="O483" s="295"/>
      <c r="P483" s="295"/>
      <c r="Q483" s="295"/>
      <c r="R483" s="295"/>
      <c r="S483" s="295"/>
      <c r="T483" s="295"/>
      <c r="U483" s="295"/>
      <c r="V483" s="295"/>
      <c r="W483" s="270"/>
      <c r="X483" s="270"/>
      <c r="Y483" s="270"/>
      <c r="Z483" s="270"/>
    </row>
    <row r="484" customFormat="false" ht="33" hidden="false" customHeight="true" outlineLevel="0" collapsed="false">
      <c r="A484" s="295"/>
      <c r="B484" s="295"/>
      <c r="C484" s="295"/>
      <c r="D484" s="296"/>
      <c r="E484" s="296"/>
      <c r="F484" s="295"/>
      <c r="G484" s="295"/>
      <c r="H484" s="295"/>
      <c r="I484" s="295"/>
      <c r="J484" s="295"/>
      <c r="K484" s="295"/>
      <c r="L484" s="295"/>
      <c r="M484" s="295"/>
      <c r="N484" s="295"/>
      <c r="O484" s="295"/>
      <c r="P484" s="295"/>
      <c r="Q484" s="295"/>
      <c r="R484" s="295"/>
      <c r="S484" s="295"/>
      <c r="T484" s="295"/>
      <c r="U484" s="295"/>
      <c r="V484" s="295"/>
      <c r="W484" s="270"/>
      <c r="X484" s="270"/>
      <c r="Y484" s="270"/>
      <c r="Z484" s="270"/>
    </row>
    <row r="485" customFormat="false" ht="33" hidden="false" customHeight="true" outlineLevel="0" collapsed="false">
      <c r="A485" s="295"/>
      <c r="B485" s="295"/>
      <c r="C485" s="295"/>
      <c r="D485" s="296"/>
      <c r="E485" s="296"/>
      <c r="F485" s="295"/>
      <c r="G485" s="295"/>
      <c r="H485" s="295"/>
      <c r="I485" s="295"/>
      <c r="J485" s="295"/>
      <c r="K485" s="295"/>
      <c r="L485" s="295"/>
      <c r="M485" s="295"/>
      <c r="N485" s="295"/>
      <c r="O485" s="295"/>
      <c r="P485" s="295"/>
      <c r="Q485" s="295"/>
      <c r="R485" s="295"/>
      <c r="S485" s="295"/>
      <c r="T485" s="295"/>
      <c r="U485" s="295"/>
      <c r="V485" s="295"/>
      <c r="W485" s="270"/>
      <c r="X485" s="270"/>
      <c r="Y485" s="270"/>
      <c r="Z485" s="270"/>
    </row>
    <row r="486" customFormat="false" ht="33" hidden="false" customHeight="true" outlineLevel="0" collapsed="false">
      <c r="A486" s="295"/>
      <c r="B486" s="295"/>
      <c r="C486" s="295"/>
      <c r="D486" s="296"/>
      <c r="E486" s="296"/>
      <c r="F486" s="295"/>
      <c r="G486" s="295"/>
      <c r="H486" s="295"/>
      <c r="I486" s="295"/>
      <c r="J486" s="295"/>
      <c r="K486" s="295"/>
      <c r="L486" s="295"/>
      <c r="M486" s="295"/>
      <c r="N486" s="295"/>
      <c r="O486" s="295"/>
      <c r="P486" s="295"/>
      <c r="Q486" s="295"/>
      <c r="R486" s="295"/>
      <c r="S486" s="295"/>
      <c r="T486" s="295"/>
      <c r="U486" s="295"/>
      <c r="V486" s="295"/>
      <c r="W486" s="270"/>
      <c r="X486" s="270"/>
      <c r="Y486" s="270"/>
      <c r="Z486" s="270"/>
    </row>
    <row r="487" customFormat="false" ht="33" hidden="false" customHeight="true" outlineLevel="0" collapsed="false">
      <c r="A487" s="295"/>
      <c r="B487" s="295"/>
      <c r="C487" s="295"/>
      <c r="D487" s="296"/>
      <c r="E487" s="296"/>
      <c r="F487" s="295"/>
      <c r="G487" s="295"/>
      <c r="H487" s="295"/>
      <c r="I487" s="295"/>
      <c r="J487" s="295"/>
      <c r="K487" s="295"/>
      <c r="L487" s="295"/>
      <c r="M487" s="295"/>
      <c r="N487" s="295"/>
      <c r="O487" s="295"/>
      <c r="P487" s="295"/>
      <c r="Q487" s="295"/>
      <c r="R487" s="295"/>
      <c r="S487" s="295"/>
      <c r="T487" s="295"/>
      <c r="U487" s="295"/>
      <c r="V487" s="295"/>
      <c r="W487" s="270"/>
      <c r="X487" s="270"/>
      <c r="Y487" s="270"/>
      <c r="Z487" s="270"/>
    </row>
    <row r="488" customFormat="false" ht="33" hidden="false" customHeight="true" outlineLevel="0" collapsed="false">
      <c r="A488" s="295"/>
      <c r="B488" s="295"/>
      <c r="C488" s="295"/>
      <c r="D488" s="296"/>
      <c r="E488" s="296"/>
      <c r="F488" s="295"/>
      <c r="G488" s="295"/>
      <c r="H488" s="295"/>
      <c r="I488" s="295"/>
      <c r="J488" s="295"/>
      <c r="K488" s="295"/>
      <c r="L488" s="295"/>
      <c r="M488" s="295"/>
      <c r="N488" s="295"/>
      <c r="O488" s="295"/>
      <c r="P488" s="295"/>
      <c r="Q488" s="295"/>
      <c r="R488" s="295"/>
      <c r="S488" s="295"/>
      <c r="T488" s="295"/>
      <c r="U488" s="295"/>
      <c r="V488" s="295"/>
      <c r="W488" s="270"/>
      <c r="X488" s="270"/>
      <c r="Y488" s="270"/>
      <c r="Z488" s="270"/>
    </row>
    <row r="489" customFormat="false" ht="33" hidden="false" customHeight="true" outlineLevel="0" collapsed="false">
      <c r="A489" s="295"/>
      <c r="B489" s="295"/>
      <c r="C489" s="295"/>
      <c r="D489" s="296"/>
      <c r="E489" s="296"/>
      <c r="F489" s="295"/>
      <c r="G489" s="295"/>
      <c r="H489" s="295"/>
      <c r="I489" s="295"/>
      <c r="J489" s="295"/>
      <c r="K489" s="295"/>
      <c r="L489" s="295"/>
      <c r="M489" s="295"/>
      <c r="N489" s="295"/>
      <c r="O489" s="295"/>
      <c r="P489" s="295"/>
      <c r="Q489" s="295"/>
      <c r="R489" s="295"/>
      <c r="S489" s="295"/>
      <c r="T489" s="295"/>
      <c r="U489" s="295"/>
      <c r="V489" s="295"/>
      <c r="W489" s="270"/>
      <c r="X489" s="270"/>
      <c r="Y489" s="270"/>
      <c r="Z489" s="270"/>
    </row>
    <row r="490" customFormat="false" ht="33" hidden="false" customHeight="true" outlineLevel="0" collapsed="false">
      <c r="A490" s="295"/>
      <c r="B490" s="295"/>
      <c r="C490" s="295"/>
      <c r="D490" s="296"/>
      <c r="E490" s="296"/>
      <c r="F490" s="295"/>
      <c r="G490" s="295"/>
      <c r="H490" s="295"/>
      <c r="I490" s="295"/>
      <c r="J490" s="295"/>
      <c r="K490" s="295"/>
      <c r="L490" s="295"/>
      <c r="M490" s="295"/>
      <c r="N490" s="295"/>
      <c r="O490" s="295"/>
      <c r="P490" s="295"/>
      <c r="Q490" s="295"/>
      <c r="R490" s="295"/>
      <c r="S490" s="295"/>
      <c r="T490" s="295"/>
      <c r="U490" s="295"/>
      <c r="V490" s="295"/>
      <c r="W490" s="270"/>
      <c r="X490" s="270"/>
      <c r="Y490" s="270"/>
      <c r="Z490" s="270"/>
    </row>
    <row r="491" customFormat="false" ht="33" hidden="false" customHeight="true" outlineLevel="0" collapsed="false">
      <c r="A491" s="295"/>
      <c r="B491" s="295"/>
      <c r="C491" s="295"/>
      <c r="D491" s="296"/>
      <c r="E491" s="296"/>
      <c r="F491" s="295"/>
      <c r="G491" s="295"/>
      <c r="H491" s="295"/>
      <c r="I491" s="295"/>
      <c r="J491" s="295"/>
      <c r="K491" s="295"/>
      <c r="L491" s="295"/>
      <c r="M491" s="295"/>
      <c r="N491" s="295"/>
      <c r="O491" s="295"/>
      <c r="P491" s="295"/>
      <c r="Q491" s="295"/>
      <c r="R491" s="295"/>
      <c r="S491" s="295"/>
      <c r="T491" s="295"/>
      <c r="U491" s="295"/>
      <c r="V491" s="295"/>
      <c r="W491" s="270"/>
      <c r="X491" s="270"/>
      <c r="Y491" s="270"/>
      <c r="Z491" s="270"/>
    </row>
    <row r="492" customFormat="false" ht="33" hidden="false" customHeight="true" outlineLevel="0" collapsed="false">
      <c r="A492" s="295"/>
      <c r="B492" s="295"/>
      <c r="C492" s="295"/>
      <c r="D492" s="296"/>
      <c r="E492" s="296"/>
      <c r="F492" s="295"/>
      <c r="G492" s="295"/>
      <c r="H492" s="295"/>
      <c r="I492" s="295"/>
      <c r="J492" s="295"/>
      <c r="K492" s="295"/>
      <c r="L492" s="295"/>
      <c r="M492" s="295"/>
      <c r="N492" s="295"/>
      <c r="O492" s="295"/>
      <c r="P492" s="295"/>
      <c r="Q492" s="295"/>
      <c r="R492" s="295"/>
      <c r="S492" s="295"/>
      <c r="T492" s="295"/>
      <c r="U492" s="295"/>
      <c r="V492" s="295"/>
      <c r="W492" s="270"/>
      <c r="X492" s="270"/>
      <c r="Y492" s="270"/>
      <c r="Z492" s="270"/>
    </row>
    <row r="493" customFormat="false" ht="33" hidden="false" customHeight="true" outlineLevel="0" collapsed="false">
      <c r="A493" s="295"/>
      <c r="B493" s="295"/>
      <c r="C493" s="295"/>
      <c r="D493" s="296"/>
      <c r="E493" s="296"/>
      <c r="F493" s="295"/>
      <c r="G493" s="295"/>
      <c r="H493" s="295"/>
      <c r="I493" s="295"/>
      <c r="J493" s="295"/>
      <c r="K493" s="295"/>
      <c r="L493" s="295"/>
      <c r="M493" s="295"/>
      <c r="N493" s="295"/>
      <c r="O493" s="295"/>
      <c r="P493" s="295"/>
      <c r="Q493" s="295"/>
      <c r="R493" s="295"/>
      <c r="S493" s="295"/>
      <c r="T493" s="295"/>
      <c r="U493" s="295"/>
      <c r="V493" s="295"/>
      <c r="W493" s="270"/>
      <c r="X493" s="270"/>
      <c r="Y493" s="270"/>
      <c r="Z493" s="270"/>
    </row>
    <row r="494" customFormat="false" ht="33" hidden="false" customHeight="true" outlineLevel="0" collapsed="false">
      <c r="A494" s="295"/>
      <c r="B494" s="295"/>
      <c r="C494" s="295"/>
      <c r="D494" s="296"/>
      <c r="E494" s="296"/>
      <c r="F494" s="295"/>
      <c r="G494" s="295"/>
      <c r="H494" s="295"/>
      <c r="I494" s="295"/>
      <c r="J494" s="295"/>
      <c r="K494" s="295"/>
      <c r="L494" s="295"/>
      <c r="M494" s="295"/>
      <c r="N494" s="295"/>
      <c r="O494" s="295"/>
      <c r="P494" s="295"/>
      <c r="Q494" s="295"/>
      <c r="R494" s="295"/>
      <c r="S494" s="295"/>
      <c r="T494" s="295"/>
      <c r="U494" s="295"/>
      <c r="V494" s="295"/>
      <c r="W494" s="270"/>
      <c r="X494" s="270"/>
      <c r="Y494" s="270"/>
      <c r="Z494" s="270"/>
    </row>
    <row r="495" customFormat="false" ht="33" hidden="false" customHeight="true" outlineLevel="0" collapsed="false">
      <c r="A495" s="295"/>
      <c r="B495" s="295"/>
      <c r="C495" s="295"/>
      <c r="D495" s="296"/>
      <c r="E495" s="296"/>
      <c r="F495" s="295"/>
      <c r="G495" s="295"/>
      <c r="H495" s="295"/>
      <c r="I495" s="295"/>
      <c r="J495" s="295"/>
      <c r="K495" s="295"/>
      <c r="L495" s="295"/>
      <c r="M495" s="295"/>
      <c r="N495" s="295"/>
      <c r="O495" s="295"/>
      <c r="P495" s="295"/>
      <c r="Q495" s="295"/>
      <c r="R495" s="295"/>
      <c r="S495" s="295"/>
      <c r="T495" s="295"/>
      <c r="U495" s="295"/>
      <c r="V495" s="295"/>
      <c r="W495" s="270"/>
      <c r="X495" s="270"/>
      <c r="Y495" s="270"/>
      <c r="Z495" s="270"/>
    </row>
    <row r="496" customFormat="false" ht="33" hidden="false" customHeight="true" outlineLevel="0" collapsed="false">
      <c r="A496" s="295"/>
      <c r="B496" s="295"/>
      <c r="C496" s="295"/>
      <c r="D496" s="296"/>
      <c r="E496" s="296"/>
      <c r="F496" s="295"/>
      <c r="G496" s="295"/>
      <c r="H496" s="295"/>
      <c r="I496" s="295"/>
      <c r="J496" s="295"/>
      <c r="K496" s="295"/>
      <c r="L496" s="295"/>
      <c r="M496" s="295"/>
      <c r="N496" s="295"/>
      <c r="O496" s="295"/>
      <c r="P496" s="295"/>
      <c r="Q496" s="295"/>
      <c r="R496" s="295"/>
      <c r="S496" s="295"/>
      <c r="T496" s="295"/>
      <c r="U496" s="295"/>
      <c r="V496" s="295"/>
      <c r="W496" s="270"/>
      <c r="X496" s="270"/>
      <c r="Y496" s="270"/>
      <c r="Z496" s="270"/>
    </row>
    <row r="497" customFormat="false" ht="33" hidden="false" customHeight="true" outlineLevel="0" collapsed="false">
      <c r="A497" s="295"/>
      <c r="B497" s="295"/>
      <c r="C497" s="295"/>
      <c r="D497" s="296"/>
      <c r="E497" s="296"/>
      <c r="F497" s="295"/>
      <c r="G497" s="295"/>
      <c r="H497" s="295"/>
      <c r="I497" s="295"/>
      <c r="J497" s="295"/>
      <c r="K497" s="295"/>
      <c r="L497" s="295"/>
      <c r="M497" s="295"/>
      <c r="N497" s="295"/>
      <c r="O497" s="295"/>
      <c r="P497" s="295"/>
      <c r="Q497" s="295"/>
      <c r="R497" s="295"/>
      <c r="S497" s="295"/>
      <c r="T497" s="295"/>
      <c r="U497" s="295"/>
      <c r="V497" s="295"/>
      <c r="W497" s="270"/>
      <c r="X497" s="270"/>
      <c r="Y497" s="270"/>
      <c r="Z497" s="270"/>
    </row>
    <row r="498" customFormat="false" ht="33" hidden="false" customHeight="true" outlineLevel="0" collapsed="false">
      <c r="A498" s="295"/>
      <c r="B498" s="295"/>
      <c r="C498" s="295"/>
      <c r="D498" s="296"/>
      <c r="E498" s="296"/>
      <c r="F498" s="295"/>
      <c r="G498" s="295"/>
      <c r="H498" s="295"/>
      <c r="I498" s="295"/>
      <c r="J498" s="295"/>
      <c r="K498" s="295"/>
      <c r="L498" s="295"/>
      <c r="M498" s="295"/>
      <c r="N498" s="295"/>
      <c r="O498" s="295"/>
      <c r="P498" s="295"/>
      <c r="Q498" s="295"/>
      <c r="R498" s="295"/>
      <c r="S498" s="295"/>
      <c r="T498" s="295"/>
      <c r="U498" s="295"/>
      <c r="V498" s="295"/>
      <c r="W498" s="270"/>
      <c r="X498" s="270"/>
      <c r="Y498" s="270"/>
      <c r="Z498" s="270"/>
    </row>
    <row r="499" customFormat="false" ht="33" hidden="false" customHeight="true" outlineLevel="0" collapsed="false">
      <c r="A499" s="295"/>
      <c r="B499" s="295"/>
      <c r="C499" s="295"/>
      <c r="D499" s="296"/>
      <c r="E499" s="296"/>
      <c r="F499" s="295"/>
      <c r="G499" s="295"/>
      <c r="H499" s="295"/>
      <c r="I499" s="295"/>
      <c r="J499" s="295"/>
      <c r="K499" s="295"/>
      <c r="L499" s="295"/>
      <c r="M499" s="295"/>
      <c r="N499" s="295"/>
      <c r="O499" s="295"/>
      <c r="P499" s="295"/>
      <c r="Q499" s="295"/>
      <c r="R499" s="295"/>
      <c r="S499" s="295"/>
      <c r="T499" s="295"/>
      <c r="U499" s="295"/>
      <c r="V499" s="295"/>
      <c r="W499" s="270"/>
      <c r="X499" s="270"/>
      <c r="Y499" s="270"/>
      <c r="Z499" s="270"/>
    </row>
    <row r="500" customFormat="false" ht="33" hidden="false" customHeight="true" outlineLevel="0" collapsed="false">
      <c r="A500" s="295"/>
      <c r="B500" s="295"/>
      <c r="C500" s="295"/>
      <c r="D500" s="296"/>
      <c r="E500" s="296"/>
      <c r="F500" s="295"/>
      <c r="G500" s="295"/>
      <c r="H500" s="295"/>
      <c r="I500" s="295"/>
      <c r="J500" s="295"/>
      <c r="K500" s="295"/>
      <c r="L500" s="295"/>
      <c r="M500" s="295"/>
      <c r="N500" s="295"/>
      <c r="O500" s="295"/>
      <c r="P500" s="295"/>
      <c r="Q500" s="295"/>
      <c r="R500" s="295"/>
      <c r="S500" s="295"/>
      <c r="T500" s="295"/>
      <c r="U500" s="295"/>
      <c r="V500" s="295"/>
      <c r="W500" s="270"/>
      <c r="X500" s="270"/>
      <c r="Y500" s="270"/>
      <c r="Z500" s="270"/>
    </row>
    <row r="501" customFormat="false" ht="33" hidden="false" customHeight="true" outlineLevel="0" collapsed="false">
      <c r="A501" s="295"/>
      <c r="B501" s="295"/>
      <c r="C501" s="295"/>
      <c r="D501" s="296"/>
      <c r="E501" s="296"/>
      <c r="F501" s="295"/>
      <c r="G501" s="295"/>
      <c r="H501" s="295"/>
      <c r="I501" s="295"/>
      <c r="J501" s="295"/>
      <c r="K501" s="295"/>
      <c r="L501" s="295"/>
      <c r="M501" s="295"/>
      <c r="N501" s="295"/>
      <c r="O501" s="295"/>
      <c r="P501" s="295"/>
      <c r="Q501" s="295"/>
      <c r="R501" s="295"/>
      <c r="S501" s="295"/>
      <c r="T501" s="295"/>
      <c r="U501" s="295"/>
      <c r="V501" s="295"/>
      <c r="W501" s="270"/>
      <c r="X501" s="270"/>
      <c r="Y501" s="270"/>
      <c r="Z501" s="270"/>
    </row>
    <row r="502" customFormat="false" ht="33" hidden="false" customHeight="true" outlineLevel="0" collapsed="false">
      <c r="A502" s="295"/>
      <c r="B502" s="295"/>
      <c r="C502" s="295"/>
      <c r="D502" s="296"/>
      <c r="E502" s="296"/>
      <c r="F502" s="295"/>
      <c r="G502" s="295"/>
      <c r="H502" s="295"/>
      <c r="I502" s="295"/>
      <c r="J502" s="295"/>
      <c r="K502" s="295"/>
      <c r="L502" s="295"/>
      <c r="M502" s="295"/>
      <c r="N502" s="295"/>
      <c r="O502" s="295"/>
      <c r="P502" s="295"/>
      <c r="Q502" s="295"/>
      <c r="R502" s="295"/>
      <c r="S502" s="295"/>
      <c r="T502" s="295"/>
      <c r="U502" s="295"/>
      <c r="V502" s="295"/>
      <c r="W502" s="270"/>
      <c r="X502" s="270"/>
      <c r="Y502" s="270"/>
      <c r="Z502" s="270"/>
    </row>
    <row r="503" customFormat="false" ht="33" hidden="false" customHeight="true" outlineLevel="0" collapsed="false">
      <c r="A503" s="295"/>
      <c r="B503" s="295"/>
      <c r="C503" s="295"/>
      <c r="D503" s="296"/>
      <c r="E503" s="296"/>
      <c r="F503" s="295"/>
      <c r="G503" s="295"/>
      <c r="H503" s="295"/>
      <c r="I503" s="295"/>
      <c r="J503" s="295"/>
      <c r="K503" s="295"/>
      <c r="L503" s="295"/>
      <c r="M503" s="295"/>
      <c r="N503" s="295"/>
      <c r="O503" s="295"/>
      <c r="P503" s="295"/>
      <c r="Q503" s="295"/>
      <c r="R503" s="295"/>
      <c r="S503" s="295"/>
      <c r="T503" s="295"/>
      <c r="U503" s="295"/>
      <c r="V503" s="295"/>
      <c r="W503" s="270"/>
      <c r="X503" s="270"/>
      <c r="Y503" s="270"/>
      <c r="Z503" s="270"/>
    </row>
    <row r="504" customFormat="false" ht="33" hidden="false" customHeight="true" outlineLevel="0" collapsed="false">
      <c r="A504" s="295"/>
      <c r="B504" s="295"/>
      <c r="C504" s="295"/>
      <c r="D504" s="296"/>
      <c r="E504" s="296"/>
      <c r="F504" s="295"/>
      <c r="G504" s="295"/>
      <c r="H504" s="295"/>
      <c r="I504" s="295"/>
      <c r="J504" s="295"/>
      <c r="K504" s="295"/>
      <c r="L504" s="295"/>
      <c r="M504" s="295"/>
      <c r="N504" s="295"/>
      <c r="O504" s="295"/>
      <c r="P504" s="295"/>
      <c r="Q504" s="295"/>
      <c r="R504" s="295"/>
      <c r="S504" s="295"/>
      <c r="T504" s="295"/>
      <c r="U504" s="295"/>
      <c r="V504" s="295"/>
      <c r="W504" s="270"/>
      <c r="X504" s="270"/>
      <c r="Y504" s="270"/>
      <c r="Z504" s="270"/>
    </row>
    <row r="505" customFormat="false" ht="33" hidden="false" customHeight="true" outlineLevel="0" collapsed="false">
      <c r="A505" s="295"/>
      <c r="B505" s="295"/>
      <c r="C505" s="295"/>
      <c r="D505" s="296"/>
      <c r="E505" s="296"/>
      <c r="F505" s="295"/>
      <c r="G505" s="295"/>
      <c r="H505" s="295"/>
      <c r="I505" s="295"/>
      <c r="J505" s="295"/>
      <c r="K505" s="295"/>
      <c r="L505" s="295"/>
      <c r="M505" s="295"/>
      <c r="N505" s="295"/>
      <c r="O505" s="295"/>
      <c r="P505" s="295"/>
      <c r="Q505" s="295"/>
      <c r="R505" s="295"/>
      <c r="S505" s="295"/>
      <c r="T505" s="295"/>
      <c r="U505" s="295"/>
      <c r="V505" s="295"/>
      <c r="W505" s="270"/>
      <c r="X505" s="270"/>
      <c r="Y505" s="270"/>
      <c r="Z505" s="270"/>
    </row>
    <row r="506" customFormat="false" ht="33" hidden="false" customHeight="true" outlineLevel="0" collapsed="false">
      <c r="A506" s="295"/>
      <c r="B506" s="295"/>
      <c r="C506" s="295"/>
      <c r="D506" s="296"/>
      <c r="E506" s="296"/>
      <c r="F506" s="295"/>
      <c r="G506" s="295"/>
      <c r="H506" s="295"/>
      <c r="I506" s="295"/>
      <c r="J506" s="295"/>
      <c r="K506" s="295"/>
      <c r="L506" s="295"/>
      <c r="M506" s="295"/>
      <c r="N506" s="295"/>
      <c r="O506" s="295"/>
      <c r="P506" s="295"/>
      <c r="Q506" s="295"/>
      <c r="R506" s="295"/>
      <c r="S506" s="295"/>
      <c r="T506" s="295"/>
      <c r="U506" s="295"/>
      <c r="V506" s="295"/>
      <c r="W506" s="270"/>
      <c r="X506" s="270"/>
      <c r="Y506" s="270"/>
      <c r="Z506" s="270"/>
    </row>
    <row r="507" customFormat="false" ht="33" hidden="false" customHeight="true" outlineLevel="0" collapsed="false">
      <c r="A507" s="295"/>
      <c r="B507" s="295"/>
      <c r="C507" s="295"/>
      <c r="D507" s="296"/>
      <c r="E507" s="296"/>
      <c r="F507" s="295"/>
      <c r="G507" s="295"/>
      <c r="H507" s="295"/>
      <c r="I507" s="295"/>
      <c r="J507" s="295"/>
      <c r="K507" s="295"/>
      <c r="L507" s="295"/>
      <c r="M507" s="295"/>
      <c r="N507" s="295"/>
      <c r="O507" s="295"/>
      <c r="P507" s="295"/>
      <c r="Q507" s="295"/>
      <c r="R507" s="295"/>
      <c r="S507" s="295"/>
      <c r="T507" s="295"/>
      <c r="U507" s="295"/>
      <c r="V507" s="295"/>
      <c r="W507" s="270"/>
      <c r="X507" s="270"/>
      <c r="Y507" s="270"/>
      <c r="Z507" s="270"/>
    </row>
    <row r="508" customFormat="false" ht="33" hidden="false" customHeight="true" outlineLevel="0" collapsed="false">
      <c r="A508" s="295"/>
      <c r="B508" s="295"/>
      <c r="C508" s="295"/>
      <c r="D508" s="296"/>
      <c r="E508" s="296"/>
      <c r="F508" s="295"/>
      <c r="G508" s="295"/>
      <c r="H508" s="295"/>
      <c r="I508" s="295"/>
      <c r="J508" s="295"/>
      <c r="K508" s="295"/>
      <c r="L508" s="295"/>
      <c r="M508" s="295"/>
      <c r="N508" s="295"/>
      <c r="O508" s="295"/>
      <c r="P508" s="295"/>
      <c r="Q508" s="295"/>
      <c r="R508" s="295"/>
      <c r="S508" s="295"/>
      <c r="T508" s="295"/>
      <c r="U508" s="295"/>
      <c r="V508" s="295"/>
      <c r="W508" s="270"/>
      <c r="X508" s="270"/>
      <c r="Y508" s="270"/>
      <c r="Z508" s="270"/>
    </row>
    <row r="509" customFormat="false" ht="33" hidden="false" customHeight="true" outlineLevel="0" collapsed="false">
      <c r="A509" s="295"/>
      <c r="B509" s="295"/>
      <c r="C509" s="295"/>
      <c r="D509" s="296"/>
      <c r="E509" s="296"/>
      <c r="F509" s="295"/>
      <c r="G509" s="295"/>
      <c r="H509" s="295"/>
      <c r="I509" s="295"/>
      <c r="J509" s="295"/>
      <c r="K509" s="295"/>
      <c r="L509" s="295"/>
      <c r="M509" s="295"/>
      <c r="N509" s="295"/>
      <c r="O509" s="295"/>
      <c r="P509" s="295"/>
      <c r="Q509" s="295"/>
      <c r="R509" s="295"/>
      <c r="S509" s="295"/>
      <c r="T509" s="295"/>
      <c r="U509" s="295"/>
      <c r="V509" s="295"/>
      <c r="W509" s="270"/>
      <c r="X509" s="270"/>
      <c r="Y509" s="270"/>
      <c r="Z509" s="270"/>
    </row>
    <row r="510" customFormat="false" ht="33" hidden="false" customHeight="true" outlineLevel="0" collapsed="false">
      <c r="A510" s="295"/>
      <c r="B510" s="295"/>
      <c r="C510" s="295"/>
      <c r="D510" s="296"/>
      <c r="E510" s="296"/>
      <c r="F510" s="295"/>
      <c r="G510" s="295"/>
      <c r="H510" s="295"/>
      <c r="I510" s="295"/>
      <c r="J510" s="295"/>
      <c r="K510" s="295"/>
      <c r="L510" s="295"/>
      <c r="M510" s="295"/>
      <c r="N510" s="295"/>
      <c r="O510" s="295"/>
      <c r="P510" s="295"/>
      <c r="Q510" s="295"/>
      <c r="R510" s="295"/>
      <c r="S510" s="295"/>
      <c r="T510" s="295"/>
      <c r="U510" s="295"/>
      <c r="V510" s="295"/>
      <c r="W510" s="270"/>
      <c r="X510" s="270"/>
      <c r="Y510" s="270"/>
      <c r="Z510" s="270"/>
    </row>
    <row r="511" customFormat="false" ht="33" hidden="false" customHeight="true" outlineLevel="0" collapsed="false">
      <c r="A511" s="295"/>
      <c r="B511" s="295"/>
      <c r="C511" s="295"/>
      <c r="D511" s="296"/>
      <c r="E511" s="296"/>
      <c r="F511" s="295"/>
      <c r="G511" s="295"/>
      <c r="H511" s="295"/>
      <c r="I511" s="295"/>
      <c r="J511" s="295"/>
      <c r="K511" s="295"/>
      <c r="L511" s="295"/>
      <c r="M511" s="295"/>
      <c r="N511" s="295"/>
      <c r="O511" s="295"/>
      <c r="P511" s="295"/>
      <c r="Q511" s="295"/>
      <c r="R511" s="295"/>
      <c r="S511" s="295"/>
      <c r="T511" s="295"/>
      <c r="U511" s="295"/>
      <c r="V511" s="295"/>
      <c r="W511" s="270"/>
      <c r="X511" s="270"/>
      <c r="Y511" s="270"/>
      <c r="Z511" s="270"/>
    </row>
    <row r="512" customFormat="false" ht="33" hidden="false" customHeight="true" outlineLevel="0" collapsed="false">
      <c r="A512" s="295"/>
      <c r="B512" s="295"/>
      <c r="C512" s="295"/>
      <c r="D512" s="296"/>
      <c r="E512" s="296"/>
      <c r="F512" s="295"/>
      <c r="G512" s="295"/>
      <c r="H512" s="295"/>
      <c r="I512" s="295"/>
      <c r="J512" s="295"/>
      <c r="K512" s="295"/>
      <c r="L512" s="295"/>
      <c r="M512" s="295"/>
      <c r="N512" s="295"/>
      <c r="O512" s="295"/>
      <c r="P512" s="295"/>
      <c r="Q512" s="295"/>
      <c r="R512" s="295"/>
      <c r="S512" s="295"/>
      <c r="T512" s="295"/>
      <c r="U512" s="295"/>
      <c r="V512" s="295"/>
      <c r="W512" s="270"/>
      <c r="X512" s="270"/>
      <c r="Y512" s="270"/>
      <c r="Z512" s="270"/>
    </row>
    <row r="513" customFormat="false" ht="33" hidden="false" customHeight="true" outlineLevel="0" collapsed="false">
      <c r="A513" s="295"/>
      <c r="B513" s="295"/>
      <c r="C513" s="295"/>
      <c r="D513" s="296"/>
      <c r="E513" s="296"/>
      <c r="F513" s="295"/>
      <c r="G513" s="295"/>
      <c r="H513" s="295"/>
      <c r="I513" s="295"/>
      <c r="J513" s="295"/>
      <c r="K513" s="295"/>
      <c r="L513" s="295"/>
      <c r="M513" s="295"/>
      <c r="N513" s="295"/>
      <c r="O513" s="295"/>
      <c r="P513" s="295"/>
      <c r="Q513" s="295"/>
      <c r="R513" s="295"/>
      <c r="S513" s="295"/>
      <c r="T513" s="295"/>
      <c r="U513" s="295"/>
      <c r="V513" s="295"/>
      <c r="W513" s="270"/>
      <c r="X513" s="270"/>
      <c r="Y513" s="270"/>
      <c r="Z513" s="270"/>
    </row>
    <row r="514" customFormat="false" ht="33" hidden="false" customHeight="true" outlineLevel="0" collapsed="false">
      <c r="A514" s="295"/>
      <c r="B514" s="295"/>
      <c r="C514" s="295"/>
      <c r="D514" s="296"/>
      <c r="E514" s="296"/>
      <c r="F514" s="295"/>
      <c r="G514" s="295"/>
      <c r="H514" s="295"/>
      <c r="I514" s="295"/>
      <c r="J514" s="295"/>
      <c r="K514" s="295"/>
      <c r="L514" s="295"/>
      <c r="M514" s="295"/>
      <c r="N514" s="295"/>
      <c r="O514" s="295"/>
      <c r="P514" s="295"/>
      <c r="Q514" s="295"/>
      <c r="R514" s="295"/>
      <c r="S514" s="295"/>
      <c r="T514" s="295"/>
      <c r="U514" s="295"/>
      <c r="V514" s="295"/>
      <c r="W514" s="270"/>
      <c r="X514" s="270"/>
      <c r="Y514" s="270"/>
      <c r="Z514" s="270"/>
    </row>
    <row r="515" customFormat="false" ht="33" hidden="false" customHeight="true" outlineLevel="0" collapsed="false">
      <c r="A515" s="295"/>
      <c r="B515" s="295"/>
      <c r="C515" s="295"/>
      <c r="D515" s="296"/>
      <c r="E515" s="296"/>
      <c r="F515" s="295"/>
      <c r="G515" s="295"/>
      <c r="H515" s="295"/>
      <c r="I515" s="295"/>
      <c r="J515" s="295"/>
      <c r="K515" s="295"/>
      <c r="L515" s="295"/>
      <c r="M515" s="295"/>
      <c r="N515" s="295"/>
      <c r="O515" s="295"/>
      <c r="P515" s="295"/>
      <c r="Q515" s="295"/>
      <c r="R515" s="295"/>
      <c r="S515" s="295"/>
      <c r="T515" s="295"/>
      <c r="U515" s="295"/>
      <c r="V515" s="295"/>
      <c r="W515" s="270"/>
      <c r="X515" s="270"/>
      <c r="Y515" s="270"/>
      <c r="Z515" s="270"/>
    </row>
    <row r="516" customFormat="false" ht="33" hidden="false" customHeight="true" outlineLevel="0" collapsed="false">
      <c r="A516" s="295"/>
      <c r="B516" s="295"/>
      <c r="C516" s="295"/>
      <c r="D516" s="296"/>
      <c r="E516" s="296"/>
      <c r="F516" s="295"/>
      <c r="G516" s="295"/>
      <c r="H516" s="295"/>
      <c r="I516" s="295"/>
      <c r="J516" s="295"/>
      <c r="K516" s="295"/>
      <c r="L516" s="295"/>
      <c r="M516" s="295"/>
      <c r="N516" s="295"/>
      <c r="O516" s="295"/>
      <c r="P516" s="295"/>
      <c r="Q516" s="295"/>
      <c r="R516" s="295"/>
      <c r="S516" s="295"/>
      <c r="T516" s="295"/>
      <c r="U516" s="295"/>
      <c r="V516" s="295"/>
      <c r="W516" s="270"/>
      <c r="X516" s="270"/>
      <c r="Y516" s="270"/>
      <c r="Z516" s="270"/>
    </row>
    <row r="517" customFormat="false" ht="33" hidden="false" customHeight="true" outlineLevel="0" collapsed="false">
      <c r="A517" s="295"/>
      <c r="B517" s="295"/>
      <c r="C517" s="295"/>
      <c r="D517" s="296"/>
      <c r="E517" s="296"/>
      <c r="F517" s="295"/>
      <c r="G517" s="295"/>
      <c r="H517" s="295"/>
      <c r="I517" s="295"/>
      <c r="J517" s="295"/>
      <c r="K517" s="295"/>
      <c r="L517" s="295"/>
      <c r="M517" s="295"/>
      <c r="N517" s="295"/>
      <c r="O517" s="295"/>
      <c r="P517" s="295"/>
      <c r="Q517" s="295"/>
      <c r="R517" s="295"/>
      <c r="S517" s="295"/>
      <c r="T517" s="295"/>
      <c r="U517" s="295"/>
      <c r="V517" s="295"/>
      <c r="W517" s="270"/>
      <c r="X517" s="270"/>
      <c r="Y517" s="270"/>
      <c r="Z517" s="270"/>
    </row>
    <row r="518" customFormat="false" ht="33" hidden="false" customHeight="true" outlineLevel="0" collapsed="false">
      <c r="A518" s="295"/>
      <c r="B518" s="295"/>
      <c r="C518" s="295"/>
      <c r="D518" s="296"/>
      <c r="E518" s="296"/>
      <c r="F518" s="295"/>
      <c r="G518" s="295"/>
      <c r="H518" s="295"/>
      <c r="I518" s="295"/>
      <c r="J518" s="295"/>
      <c r="K518" s="295"/>
      <c r="L518" s="295"/>
      <c r="M518" s="295"/>
      <c r="N518" s="295"/>
      <c r="O518" s="295"/>
      <c r="P518" s="295"/>
      <c r="Q518" s="295"/>
      <c r="R518" s="295"/>
      <c r="S518" s="295"/>
      <c r="T518" s="295"/>
      <c r="U518" s="295"/>
      <c r="V518" s="295"/>
      <c r="W518" s="270"/>
      <c r="X518" s="270"/>
      <c r="Y518" s="270"/>
      <c r="Z518" s="270"/>
    </row>
    <row r="519" customFormat="false" ht="33" hidden="false" customHeight="true" outlineLevel="0" collapsed="false">
      <c r="A519" s="295"/>
      <c r="B519" s="295"/>
      <c r="C519" s="295"/>
      <c r="D519" s="296"/>
      <c r="E519" s="296"/>
      <c r="F519" s="295"/>
      <c r="G519" s="295"/>
      <c r="H519" s="295"/>
      <c r="I519" s="295"/>
      <c r="J519" s="295"/>
      <c r="K519" s="295"/>
      <c r="L519" s="295"/>
      <c r="M519" s="295"/>
      <c r="N519" s="295"/>
      <c r="O519" s="295"/>
      <c r="P519" s="295"/>
      <c r="Q519" s="295"/>
      <c r="R519" s="295"/>
      <c r="S519" s="295"/>
      <c r="T519" s="295"/>
      <c r="U519" s="295"/>
      <c r="V519" s="295"/>
      <c r="W519" s="270"/>
      <c r="X519" s="270"/>
      <c r="Y519" s="270"/>
      <c r="Z519" s="270"/>
    </row>
    <row r="520" customFormat="false" ht="33" hidden="false" customHeight="true" outlineLevel="0" collapsed="false">
      <c r="A520" s="295"/>
      <c r="B520" s="295"/>
      <c r="C520" s="295"/>
      <c r="D520" s="296"/>
      <c r="E520" s="296"/>
      <c r="F520" s="295"/>
      <c r="G520" s="295"/>
      <c r="H520" s="295"/>
      <c r="I520" s="295"/>
      <c r="J520" s="295"/>
      <c r="K520" s="295"/>
      <c r="L520" s="295"/>
      <c r="M520" s="295"/>
      <c r="N520" s="295"/>
      <c r="O520" s="295"/>
      <c r="P520" s="295"/>
      <c r="Q520" s="295"/>
      <c r="R520" s="295"/>
      <c r="S520" s="295"/>
      <c r="T520" s="295"/>
      <c r="U520" s="295"/>
      <c r="V520" s="295"/>
      <c r="W520" s="270"/>
      <c r="X520" s="270"/>
      <c r="Y520" s="270"/>
      <c r="Z520" s="270"/>
    </row>
    <row r="521" customFormat="false" ht="33" hidden="false" customHeight="true" outlineLevel="0" collapsed="false">
      <c r="A521" s="295"/>
      <c r="B521" s="295"/>
      <c r="C521" s="295"/>
      <c r="D521" s="296"/>
      <c r="E521" s="296"/>
      <c r="F521" s="295"/>
      <c r="G521" s="295"/>
      <c r="H521" s="295"/>
      <c r="I521" s="295"/>
      <c r="J521" s="295"/>
      <c r="K521" s="295"/>
      <c r="L521" s="295"/>
      <c r="M521" s="295"/>
      <c r="N521" s="295"/>
      <c r="O521" s="295"/>
      <c r="P521" s="295"/>
      <c r="Q521" s="295"/>
      <c r="R521" s="295"/>
      <c r="S521" s="295"/>
      <c r="T521" s="295"/>
      <c r="U521" s="295"/>
      <c r="V521" s="295"/>
      <c r="W521" s="270"/>
      <c r="X521" s="270"/>
      <c r="Y521" s="270"/>
      <c r="Z521" s="270"/>
    </row>
    <row r="522" customFormat="false" ht="33" hidden="false" customHeight="true" outlineLevel="0" collapsed="false">
      <c r="A522" s="295"/>
      <c r="B522" s="295"/>
      <c r="C522" s="295"/>
      <c r="D522" s="296"/>
      <c r="E522" s="296"/>
      <c r="F522" s="295"/>
      <c r="G522" s="295"/>
      <c r="H522" s="295"/>
      <c r="I522" s="295"/>
      <c r="J522" s="295"/>
      <c r="K522" s="295"/>
      <c r="L522" s="295"/>
      <c r="M522" s="295"/>
      <c r="N522" s="295"/>
      <c r="O522" s="295"/>
      <c r="P522" s="295"/>
      <c r="Q522" s="295"/>
      <c r="R522" s="295"/>
      <c r="S522" s="295"/>
      <c r="T522" s="295"/>
      <c r="U522" s="295"/>
      <c r="V522" s="295"/>
      <c r="W522" s="270"/>
      <c r="X522" s="270"/>
      <c r="Y522" s="270"/>
      <c r="Z522" s="270"/>
    </row>
    <row r="523" customFormat="false" ht="33" hidden="false" customHeight="true" outlineLevel="0" collapsed="false">
      <c r="A523" s="295"/>
      <c r="B523" s="295"/>
      <c r="C523" s="295"/>
      <c r="D523" s="296"/>
      <c r="E523" s="296"/>
      <c r="F523" s="295"/>
      <c r="G523" s="295"/>
      <c r="H523" s="295"/>
      <c r="I523" s="295"/>
      <c r="J523" s="295"/>
      <c r="K523" s="295"/>
      <c r="L523" s="295"/>
      <c r="M523" s="295"/>
      <c r="N523" s="295"/>
      <c r="O523" s="295"/>
      <c r="P523" s="295"/>
      <c r="Q523" s="295"/>
      <c r="R523" s="295"/>
      <c r="S523" s="295"/>
      <c r="T523" s="295"/>
      <c r="U523" s="295"/>
      <c r="V523" s="295"/>
      <c r="W523" s="270"/>
      <c r="X523" s="270"/>
      <c r="Y523" s="270"/>
      <c r="Z523" s="270"/>
    </row>
    <row r="524" customFormat="false" ht="33" hidden="false" customHeight="true" outlineLevel="0" collapsed="false">
      <c r="A524" s="295"/>
      <c r="B524" s="295"/>
      <c r="C524" s="295"/>
      <c r="D524" s="296"/>
      <c r="E524" s="296"/>
      <c r="F524" s="295"/>
      <c r="G524" s="295"/>
      <c r="H524" s="295"/>
      <c r="I524" s="295"/>
      <c r="J524" s="295"/>
      <c r="K524" s="295"/>
      <c r="L524" s="295"/>
      <c r="M524" s="295"/>
      <c r="N524" s="295"/>
      <c r="O524" s="295"/>
      <c r="P524" s="295"/>
      <c r="Q524" s="295"/>
      <c r="R524" s="295"/>
      <c r="S524" s="295"/>
      <c r="T524" s="295"/>
      <c r="U524" s="295"/>
      <c r="V524" s="295"/>
      <c r="W524" s="270"/>
      <c r="X524" s="270"/>
      <c r="Y524" s="270"/>
      <c r="Z524" s="270"/>
    </row>
    <row r="525" customFormat="false" ht="33" hidden="false" customHeight="true" outlineLevel="0" collapsed="false">
      <c r="A525" s="295"/>
      <c r="B525" s="295"/>
      <c r="C525" s="295"/>
      <c r="D525" s="296"/>
      <c r="E525" s="296"/>
      <c r="F525" s="295"/>
      <c r="G525" s="295"/>
      <c r="H525" s="295"/>
      <c r="I525" s="295"/>
      <c r="J525" s="295"/>
      <c r="K525" s="295"/>
      <c r="L525" s="295"/>
      <c r="M525" s="295"/>
      <c r="N525" s="295"/>
      <c r="O525" s="295"/>
      <c r="P525" s="295"/>
      <c r="Q525" s="295"/>
      <c r="R525" s="295"/>
      <c r="S525" s="295"/>
      <c r="T525" s="295"/>
      <c r="U525" s="295"/>
      <c r="V525" s="295"/>
      <c r="W525" s="270"/>
      <c r="X525" s="270"/>
      <c r="Y525" s="270"/>
      <c r="Z525" s="270"/>
    </row>
    <row r="526" customFormat="false" ht="33" hidden="false" customHeight="true" outlineLevel="0" collapsed="false">
      <c r="A526" s="295"/>
      <c r="B526" s="295"/>
      <c r="C526" s="295"/>
      <c r="D526" s="296"/>
      <c r="E526" s="296"/>
      <c r="F526" s="295"/>
      <c r="G526" s="295"/>
      <c r="H526" s="295"/>
      <c r="I526" s="295"/>
      <c r="J526" s="295"/>
      <c r="K526" s="295"/>
      <c r="L526" s="295"/>
      <c r="M526" s="295"/>
      <c r="N526" s="295"/>
      <c r="O526" s="295"/>
      <c r="P526" s="295"/>
      <c r="Q526" s="295"/>
      <c r="R526" s="295"/>
      <c r="S526" s="295"/>
      <c r="T526" s="295"/>
      <c r="U526" s="295"/>
      <c r="V526" s="295"/>
      <c r="W526" s="270"/>
      <c r="X526" s="270"/>
      <c r="Y526" s="270"/>
      <c r="Z526" s="270"/>
    </row>
    <row r="527" customFormat="false" ht="33" hidden="false" customHeight="true" outlineLevel="0" collapsed="false">
      <c r="A527" s="295"/>
      <c r="B527" s="295"/>
      <c r="C527" s="295"/>
      <c r="D527" s="296"/>
      <c r="E527" s="296"/>
      <c r="F527" s="295"/>
      <c r="G527" s="295"/>
      <c r="H527" s="295"/>
      <c r="I527" s="295"/>
      <c r="J527" s="295"/>
      <c r="K527" s="295"/>
      <c r="L527" s="295"/>
      <c r="M527" s="295"/>
      <c r="N527" s="295"/>
      <c r="O527" s="295"/>
      <c r="P527" s="295"/>
      <c r="Q527" s="295"/>
      <c r="R527" s="295"/>
      <c r="S527" s="295"/>
      <c r="T527" s="295"/>
      <c r="U527" s="295"/>
      <c r="V527" s="295"/>
      <c r="W527" s="270"/>
      <c r="X527" s="270"/>
      <c r="Y527" s="270"/>
      <c r="Z527" s="270"/>
    </row>
    <row r="528" customFormat="false" ht="33" hidden="false" customHeight="true" outlineLevel="0" collapsed="false">
      <c r="A528" s="295"/>
      <c r="B528" s="295"/>
      <c r="C528" s="295"/>
      <c r="D528" s="296"/>
      <c r="E528" s="296"/>
      <c r="F528" s="295"/>
      <c r="G528" s="295"/>
      <c r="H528" s="295"/>
      <c r="I528" s="295"/>
      <c r="J528" s="295"/>
      <c r="K528" s="295"/>
      <c r="L528" s="295"/>
      <c r="M528" s="295"/>
      <c r="N528" s="295"/>
      <c r="O528" s="295"/>
      <c r="P528" s="295"/>
      <c r="Q528" s="295"/>
      <c r="R528" s="295"/>
      <c r="S528" s="295"/>
      <c r="T528" s="295"/>
      <c r="U528" s="295"/>
      <c r="V528" s="295"/>
      <c r="W528" s="270"/>
      <c r="X528" s="270"/>
      <c r="Y528" s="270"/>
      <c r="Z528" s="270"/>
    </row>
    <row r="529" customFormat="false" ht="33" hidden="false" customHeight="true" outlineLevel="0" collapsed="false">
      <c r="A529" s="295"/>
      <c r="B529" s="295"/>
      <c r="C529" s="295"/>
      <c r="D529" s="296"/>
      <c r="E529" s="296"/>
      <c r="F529" s="295"/>
      <c r="G529" s="295"/>
      <c r="H529" s="295"/>
      <c r="I529" s="295"/>
      <c r="J529" s="295"/>
      <c r="K529" s="295"/>
      <c r="L529" s="295"/>
      <c r="M529" s="295"/>
      <c r="N529" s="295"/>
      <c r="O529" s="295"/>
      <c r="P529" s="295"/>
      <c r="Q529" s="295"/>
      <c r="R529" s="295"/>
      <c r="S529" s="295"/>
      <c r="T529" s="295"/>
      <c r="U529" s="295"/>
      <c r="V529" s="295"/>
      <c r="W529" s="270"/>
      <c r="X529" s="270"/>
      <c r="Y529" s="270"/>
      <c r="Z529" s="270"/>
    </row>
    <row r="530" customFormat="false" ht="33" hidden="false" customHeight="true" outlineLevel="0" collapsed="false">
      <c r="A530" s="295"/>
      <c r="B530" s="295"/>
      <c r="C530" s="295"/>
      <c r="D530" s="296"/>
      <c r="E530" s="296"/>
      <c r="F530" s="295"/>
      <c r="G530" s="295"/>
      <c r="H530" s="295"/>
      <c r="I530" s="295"/>
      <c r="J530" s="295"/>
      <c r="K530" s="295"/>
      <c r="L530" s="295"/>
      <c r="M530" s="295"/>
      <c r="N530" s="295"/>
      <c r="O530" s="295"/>
      <c r="P530" s="295"/>
      <c r="Q530" s="295"/>
      <c r="R530" s="295"/>
      <c r="S530" s="295"/>
      <c r="T530" s="295"/>
      <c r="U530" s="295"/>
      <c r="V530" s="295"/>
      <c r="W530" s="270"/>
      <c r="X530" s="270"/>
      <c r="Y530" s="270"/>
      <c r="Z530" s="270"/>
    </row>
    <row r="531" customFormat="false" ht="33" hidden="false" customHeight="true" outlineLevel="0" collapsed="false">
      <c r="A531" s="295"/>
      <c r="B531" s="295"/>
      <c r="C531" s="295"/>
      <c r="D531" s="296"/>
      <c r="E531" s="296"/>
      <c r="F531" s="295"/>
      <c r="G531" s="295"/>
      <c r="H531" s="295"/>
      <c r="I531" s="295"/>
      <c r="J531" s="295"/>
      <c r="K531" s="295"/>
      <c r="L531" s="295"/>
      <c r="M531" s="295"/>
      <c r="N531" s="295"/>
      <c r="O531" s="295"/>
      <c r="P531" s="295"/>
      <c r="Q531" s="295"/>
      <c r="R531" s="295"/>
      <c r="S531" s="295"/>
      <c r="T531" s="295"/>
      <c r="U531" s="295"/>
      <c r="V531" s="295"/>
      <c r="W531" s="270"/>
      <c r="X531" s="270"/>
      <c r="Y531" s="270"/>
      <c r="Z531" s="270"/>
    </row>
    <row r="532" customFormat="false" ht="33" hidden="false" customHeight="true" outlineLevel="0" collapsed="false">
      <c r="A532" s="295"/>
      <c r="B532" s="295"/>
      <c r="C532" s="295"/>
      <c r="D532" s="296"/>
      <c r="E532" s="296"/>
      <c r="F532" s="295"/>
      <c r="G532" s="295"/>
      <c r="H532" s="295"/>
      <c r="I532" s="295"/>
      <c r="J532" s="295"/>
      <c r="K532" s="295"/>
      <c r="L532" s="295"/>
      <c r="M532" s="295"/>
      <c r="N532" s="295"/>
      <c r="O532" s="295"/>
      <c r="P532" s="295"/>
      <c r="Q532" s="295"/>
      <c r="R532" s="295"/>
      <c r="S532" s="295"/>
      <c r="T532" s="295"/>
      <c r="U532" s="295"/>
      <c r="V532" s="295"/>
      <c r="W532" s="270"/>
      <c r="X532" s="270"/>
      <c r="Y532" s="270"/>
      <c r="Z532" s="270"/>
    </row>
    <row r="533" customFormat="false" ht="33" hidden="false" customHeight="true" outlineLevel="0" collapsed="false">
      <c r="A533" s="295"/>
      <c r="B533" s="295"/>
      <c r="C533" s="295"/>
      <c r="D533" s="296"/>
      <c r="E533" s="296"/>
      <c r="F533" s="295"/>
      <c r="G533" s="295"/>
      <c r="H533" s="295"/>
      <c r="I533" s="295"/>
      <c r="J533" s="295"/>
      <c r="K533" s="295"/>
      <c r="L533" s="295"/>
      <c r="M533" s="295"/>
      <c r="N533" s="295"/>
      <c r="O533" s="295"/>
      <c r="P533" s="295"/>
      <c r="Q533" s="295"/>
      <c r="R533" s="295"/>
      <c r="S533" s="295"/>
      <c r="T533" s="295"/>
      <c r="U533" s="295"/>
      <c r="V533" s="295"/>
      <c r="W533" s="270"/>
      <c r="X533" s="270"/>
      <c r="Y533" s="270"/>
      <c r="Z533" s="270"/>
    </row>
    <row r="534" customFormat="false" ht="33" hidden="false" customHeight="true" outlineLevel="0" collapsed="false">
      <c r="A534" s="295"/>
      <c r="B534" s="295"/>
      <c r="C534" s="295"/>
      <c r="D534" s="296"/>
      <c r="E534" s="296"/>
      <c r="F534" s="295"/>
      <c r="G534" s="295"/>
      <c r="H534" s="295"/>
      <c r="I534" s="295"/>
      <c r="J534" s="295"/>
      <c r="K534" s="295"/>
      <c r="L534" s="295"/>
      <c r="M534" s="295"/>
      <c r="N534" s="295"/>
      <c r="O534" s="295"/>
      <c r="P534" s="295"/>
      <c r="Q534" s="295"/>
      <c r="R534" s="295"/>
      <c r="S534" s="295"/>
      <c r="T534" s="295"/>
      <c r="U534" s="295"/>
      <c r="V534" s="295"/>
      <c r="W534" s="270"/>
      <c r="X534" s="270"/>
      <c r="Y534" s="270"/>
      <c r="Z534" s="270"/>
    </row>
    <row r="535" customFormat="false" ht="33" hidden="false" customHeight="true" outlineLevel="0" collapsed="false">
      <c r="A535" s="295"/>
      <c r="B535" s="295"/>
      <c r="C535" s="295"/>
      <c r="D535" s="296"/>
      <c r="E535" s="296"/>
      <c r="F535" s="295"/>
      <c r="G535" s="295"/>
      <c r="H535" s="295"/>
      <c r="I535" s="295"/>
      <c r="J535" s="295"/>
      <c r="K535" s="295"/>
      <c r="L535" s="295"/>
      <c r="M535" s="295"/>
      <c r="N535" s="295"/>
      <c r="O535" s="295"/>
      <c r="P535" s="295"/>
      <c r="Q535" s="295"/>
      <c r="R535" s="295"/>
      <c r="S535" s="295"/>
      <c r="T535" s="295"/>
      <c r="U535" s="295"/>
      <c r="V535" s="295"/>
      <c r="W535" s="270"/>
      <c r="X535" s="270"/>
      <c r="Y535" s="270"/>
      <c r="Z535" s="270"/>
    </row>
    <row r="536" customFormat="false" ht="33" hidden="false" customHeight="true" outlineLevel="0" collapsed="false">
      <c r="A536" s="295"/>
      <c r="B536" s="295"/>
      <c r="C536" s="295"/>
      <c r="D536" s="296"/>
      <c r="E536" s="296"/>
      <c r="F536" s="295"/>
      <c r="G536" s="295"/>
      <c r="H536" s="295"/>
      <c r="I536" s="295"/>
      <c r="J536" s="295"/>
      <c r="K536" s="295"/>
      <c r="L536" s="295"/>
      <c r="M536" s="295"/>
      <c r="N536" s="295"/>
      <c r="O536" s="295"/>
      <c r="P536" s="295"/>
      <c r="Q536" s="295"/>
      <c r="R536" s="295"/>
      <c r="S536" s="295"/>
      <c r="T536" s="295"/>
      <c r="U536" s="295"/>
      <c r="V536" s="295"/>
      <c r="W536" s="270"/>
      <c r="X536" s="270"/>
      <c r="Y536" s="270"/>
      <c r="Z536" s="270"/>
    </row>
    <row r="537" customFormat="false" ht="33" hidden="false" customHeight="true" outlineLevel="0" collapsed="false">
      <c r="A537" s="295"/>
      <c r="B537" s="295"/>
      <c r="C537" s="295"/>
      <c r="D537" s="296"/>
      <c r="E537" s="296"/>
      <c r="F537" s="295"/>
      <c r="G537" s="295"/>
      <c r="H537" s="295"/>
      <c r="I537" s="295"/>
      <c r="J537" s="295"/>
      <c r="K537" s="295"/>
      <c r="L537" s="295"/>
      <c r="M537" s="295"/>
      <c r="N537" s="295"/>
      <c r="O537" s="295"/>
      <c r="P537" s="295"/>
      <c r="Q537" s="295"/>
      <c r="R537" s="295"/>
      <c r="S537" s="295"/>
      <c r="T537" s="295"/>
      <c r="U537" s="295"/>
      <c r="V537" s="295"/>
      <c r="W537" s="270"/>
      <c r="X537" s="270"/>
      <c r="Y537" s="270"/>
      <c r="Z537" s="270"/>
    </row>
    <row r="538" customFormat="false" ht="33" hidden="false" customHeight="true" outlineLevel="0" collapsed="false">
      <c r="A538" s="295"/>
      <c r="B538" s="295"/>
      <c r="C538" s="295"/>
      <c r="D538" s="296"/>
      <c r="E538" s="296"/>
      <c r="F538" s="295"/>
      <c r="G538" s="295"/>
      <c r="H538" s="295"/>
      <c r="I538" s="295"/>
      <c r="J538" s="295"/>
      <c r="K538" s="295"/>
      <c r="L538" s="295"/>
      <c r="M538" s="295"/>
      <c r="N538" s="295"/>
      <c r="O538" s="295"/>
      <c r="P538" s="295"/>
      <c r="Q538" s="295"/>
      <c r="R538" s="295"/>
      <c r="S538" s="295"/>
      <c r="T538" s="295"/>
      <c r="U538" s="295"/>
      <c r="V538" s="295"/>
      <c r="W538" s="270"/>
      <c r="X538" s="270"/>
      <c r="Y538" s="270"/>
      <c r="Z538" s="270"/>
    </row>
    <row r="539" customFormat="false" ht="33" hidden="false" customHeight="true" outlineLevel="0" collapsed="false">
      <c r="A539" s="295"/>
      <c r="B539" s="295"/>
      <c r="C539" s="295"/>
      <c r="D539" s="296"/>
      <c r="E539" s="296"/>
      <c r="F539" s="295"/>
      <c r="G539" s="295"/>
      <c r="H539" s="295"/>
      <c r="I539" s="295"/>
      <c r="J539" s="295"/>
      <c r="K539" s="295"/>
      <c r="L539" s="295"/>
      <c r="M539" s="295"/>
      <c r="N539" s="295"/>
      <c r="O539" s="295"/>
      <c r="P539" s="295"/>
      <c r="Q539" s="295"/>
      <c r="R539" s="295"/>
      <c r="S539" s="295"/>
      <c r="T539" s="295"/>
      <c r="U539" s="295"/>
      <c r="V539" s="295"/>
      <c r="W539" s="270"/>
      <c r="X539" s="270"/>
      <c r="Y539" s="270"/>
      <c r="Z539" s="270"/>
    </row>
    <row r="540" customFormat="false" ht="33" hidden="false" customHeight="true" outlineLevel="0" collapsed="false">
      <c r="A540" s="295"/>
      <c r="B540" s="295"/>
      <c r="C540" s="295"/>
      <c r="D540" s="296"/>
      <c r="E540" s="296"/>
      <c r="F540" s="295"/>
      <c r="G540" s="295"/>
      <c r="H540" s="295"/>
      <c r="I540" s="295"/>
      <c r="J540" s="295"/>
      <c r="K540" s="295"/>
      <c r="L540" s="295"/>
      <c r="M540" s="295"/>
      <c r="N540" s="295"/>
      <c r="O540" s="295"/>
      <c r="P540" s="295"/>
      <c r="Q540" s="295"/>
      <c r="R540" s="295"/>
      <c r="S540" s="295"/>
      <c r="T540" s="295"/>
      <c r="U540" s="295"/>
      <c r="V540" s="295"/>
      <c r="W540" s="270"/>
      <c r="X540" s="270"/>
      <c r="Y540" s="270"/>
      <c r="Z540" s="270"/>
    </row>
    <row r="541" customFormat="false" ht="33" hidden="false" customHeight="true" outlineLevel="0" collapsed="false">
      <c r="A541" s="295"/>
      <c r="B541" s="295"/>
      <c r="C541" s="295"/>
      <c r="D541" s="296"/>
      <c r="E541" s="296"/>
      <c r="F541" s="295"/>
      <c r="G541" s="295"/>
      <c r="H541" s="295"/>
      <c r="I541" s="295"/>
      <c r="J541" s="295"/>
      <c r="K541" s="295"/>
      <c r="L541" s="295"/>
      <c r="M541" s="295"/>
      <c r="N541" s="295"/>
      <c r="O541" s="295"/>
      <c r="P541" s="295"/>
      <c r="Q541" s="295"/>
      <c r="R541" s="295"/>
      <c r="S541" s="295"/>
      <c r="T541" s="295"/>
      <c r="U541" s="295"/>
      <c r="V541" s="295"/>
      <c r="W541" s="270"/>
      <c r="X541" s="270"/>
      <c r="Y541" s="270"/>
      <c r="Z541" s="270"/>
    </row>
    <row r="542" customFormat="false" ht="33" hidden="false" customHeight="true" outlineLevel="0" collapsed="false">
      <c r="A542" s="295"/>
      <c r="B542" s="295"/>
      <c r="C542" s="295"/>
      <c r="D542" s="296"/>
      <c r="E542" s="296"/>
      <c r="F542" s="295"/>
      <c r="G542" s="295"/>
      <c r="H542" s="295"/>
      <c r="I542" s="295"/>
      <c r="J542" s="295"/>
      <c r="K542" s="295"/>
      <c r="L542" s="295"/>
      <c r="M542" s="295"/>
      <c r="N542" s="295"/>
      <c r="O542" s="295"/>
      <c r="P542" s="295"/>
      <c r="Q542" s="295"/>
      <c r="R542" s="295"/>
      <c r="S542" s="295"/>
      <c r="T542" s="295"/>
      <c r="U542" s="295"/>
      <c r="V542" s="295"/>
      <c r="W542" s="270"/>
      <c r="X542" s="270"/>
      <c r="Y542" s="270"/>
      <c r="Z542" s="270"/>
    </row>
    <row r="543" customFormat="false" ht="33" hidden="false" customHeight="true" outlineLevel="0" collapsed="false">
      <c r="A543" s="295"/>
      <c r="B543" s="295"/>
      <c r="C543" s="295"/>
      <c r="D543" s="296"/>
      <c r="E543" s="296"/>
      <c r="F543" s="295"/>
      <c r="G543" s="295"/>
      <c r="H543" s="295"/>
      <c r="I543" s="295"/>
      <c r="J543" s="295"/>
      <c r="K543" s="295"/>
      <c r="L543" s="295"/>
      <c r="M543" s="295"/>
      <c r="N543" s="295"/>
      <c r="O543" s="295"/>
      <c r="P543" s="295"/>
      <c r="Q543" s="295"/>
      <c r="R543" s="295"/>
      <c r="S543" s="295"/>
      <c r="T543" s="295"/>
      <c r="U543" s="295"/>
      <c r="V543" s="295"/>
      <c r="W543" s="270"/>
      <c r="X543" s="270"/>
      <c r="Y543" s="270"/>
      <c r="Z543" s="270"/>
    </row>
    <row r="544" customFormat="false" ht="33" hidden="false" customHeight="true" outlineLevel="0" collapsed="false">
      <c r="A544" s="295"/>
      <c r="B544" s="295"/>
      <c r="C544" s="295"/>
      <c r="D544" s="296"/>
      <c r="E544" s="296"/>
      <c r="F544" s="295"/>
      <c r="G544" s="295"/>
      <c r="H544" s="295"/>
      <c r="I544" s="295"/>
      <c r="J544" s="295"/>
      <c r="K544" s="295"/>
      <c r="L544" s="295"/>
      <c r="M544" s="295"/>
      <c r="N544" s="295"/>
      <c r="O544" s="295"/>
      <c r="P544" s="295"/>
      <c r="Q544" s="295"/>
      <c r="R544" s="295"/>
      <c r="S544" s="295"/>
      <c r="T544" s="295"/>
      <c r="U544" s="295"/>
      <c r="V544" s="295"/>
      <c r="W544" s="270"/>
      <c r="X544" s="270"/>
      <c r="Y544" s="270"/>
      <c r="Z544" s="270"/>
    </row>
    <row r="545" customFormat="false" ht="33" hidden="false" customHeight="true" outlineLevel="0" collapsed="false">
      <c r="A545" s="295"/>
      <c r="B545" s="295"/>
      <c r="C545" s="295"/>
      <c r="D545" s="296"/>
      <c r="E545" s="296"/>
      <c r="F545" s="295"/>
      <c r="G545" s="295"/>
      <c r="H545" s="295"/>
      <c r="I545" s="295"/>
      <c r="J545" s="295"/>
      <c r="K545" s="295"/>
      <c r="L545" s="295"/>
      <c r="M545" s="295"/>
      <c r="N545" s="295"/>
      <c r="O545" s="295"/>
      <c r="P545" s="295"/>
      <c r="Q545" s="295"/>
      <c r="R545" s="295"/>
      <c r="S545" s="295"/>
      <c r="T545" s="295"/>
      <c r="U545" s="295"/>
      <c r="V545" s="295"/>
      <c r="W545" s="270"/>
      <c r="X545" s="270"/>
      <c r="Y545" s="270"/>
      <c r="Z545" s="270"/>
    </row>
    <row r="546" customFormat="false" ht="33" hidden="false" customHeight="true" outlineLevel="0" collapsed="false">
      <c r="A546" s="295"/>
      <c r="B546" s="295"/>
      <c r="C546" s="295"/>
      <c r="D546" s="296"/>
      <c r="E546" s="296"/>
      <c r="F546" s="295"/>
      <c r="G546" s="295"/>
      <c r="H546" s="295"/>
      <c r="I546" s="295"/>
      <c r="J546" s="295"/>
      <c r="K546" s="295"/>
      <c r="L546" s="295"/>
      <c r="M546" s="295"/>
      <c r="N546" s="295"/>
      <c r="O546" s="295"/>
      <c r="P546" s="295"/>
      <c r="Q546" s="295"/>
      <c r="R546" s="295"/>
      <c r="S546" s="295"/>
      <c r="T546" s="295"/>
      <c r="U546" s="295"/>
      <c r="V546" s="295"/>
      <c r="W546" s="270"/>
      <c r="X546" s="270"/>
      <c r="Y546" s="270"/>
      <c r="Z546" s="270"/>
    </row>
    <row r="547" customFormat="false" ht="33" hidden="false" customHeight="true" outlineLevel="0" collapsed="false">
      <c r="A547" s="295"/>
      <c r="B547" s="295"/>
      <c r="C547" s="295"/>
      <c r="D547" s="296"/>
      <c r="E547" s="296"/>
      <c r="F547" s="295"/>
      <c r="G547" s="295"/>
      <c r="H547" s="295"/>
      <c r="I547" s="295"/>
      <c r="J547" s="295"/>
      <c r="K547" s="295"/>
      <c r="L547" s="295"/>
      <c r="M547" s="295"/>
      <c r="N547" s="295"/>
      <c r="O547" s="295"/>
      <c r="P547" s="295"/>
      <c r="Q547" s="295"/>
      <c r="R547" s="295"/>
      <c r="S547" s="295"/>
      <c r="T547" s="295"/>
      <c r="U547" s="295"/>
      <c r="V547" s="295"/>
      <c r="W547" s="270"/>
      <c r="X547" s="270"/>
      <c r="Y547" s="270"/>
      <c r="Z547" s="270"/>
    </row>
    <row r="548" customFormat="false" ht="33" hidden="false" customHeight="true" outlineLevel="0" collapsed="false">
      <c r="A548" s="295"/>
      <c r="B548" s="295"/>
      <c r="C548" s="295"/>
      <c r="D548" s="296"/>
      <c r="E548" s="296"/>
      <c r="F548" s="295"/>
      <c r="G548" s="295"/>
      <c r="H548" s="295"/>
      <c r="I548" s="295"/>
      <c r="J548" s="295"/>
      <c r="K548" s="295"/>
      <c r="L548" s="295"/>
      <c r="M548" s="295"/>
      <c r="N548" s="295"/>
      <c r="O548" s="295"/>
      <c r="P548" s="295"/>
      <c r="Q548" s="295"/>
      <c r="R548" s="295"/>
      <c r="S548" s="295"/>
      <c r="T548" s="295"/>
      <c r="U548" s="295"/>
      <c r="V548" s="295"/>
      <c r="W548" s="270"/>
      <c r="X548" s="270"/>
      <c r="Y548" s="270"/>
      <c r="Z548" s="270"/>
    </row>
    <row r="549" customFormat="false" ht="33" hidden="false" customHeight="true" outlineLevel="0" collapsed="false">
      <c r="A549" s="295"/>
      <c r="B549" s="295"/>
      <c r="C549" s="295"/>
      <c r="D549" s="296"/>
      <c r="E549" s="296"/>
      <c r="F549" s="295"/>
      <c r="G549" s="295"/>
      <c r="H549" s="295"/>
      <c r="I549" s="295"/>
      <c r="J549" s="295"/>
      <c r="K549" s="295"/>
      <c r="L549" s="295"/>
      <c r="M549" s="295"/>
      <c r="N549" s="295"/>
      <c r="O549" s="295"/>
      <c r="P549" s="295"/>
      <c r="Q549" s="295"/>
      <c r="R549" s="295"/>
      <c r="S549" s="295"/>
      <c r="T549" s="295"/>
      <c r="U549" s="295"/>
      <c r="V549" s="295"/>
      <c r="W549" s="270"/>
      <c r="X549" s="270"/>
      <c r="Y549" s="270"/>
      <c r="Z549" s="270"/>
    </row>
    <row r="550" customFormat="false" ht="33" hidden="false" customHeight="true" outlineLevel="0" collapsed="false">
      <c r="A550" s="295"/>
      <c r="B550" s="295"/>
      <c r="C550" s="295"/>
      <c r="D550" s="296"/>
      <c r="E550" s="296"/>
      <c r="F550" s="295"/>
      <c r="G550" s="295"/>
      <c r="H550" s="295"/>
      <c r="I550" s="295"/>
      <c r="J550" s="295"/>
      <c r="K550" s="295"/>
      <c r="L550" s="295"/>
      <c r="M550" s="295"/>
      <c r="N550" s="295"/>
      <c r="O550" s="295"/>
      <c r="P550" s="295"/>
      <c r="Q550" s="295"/>
      <c r="R550" s="295"/>
      <c r="S550" s="295"/>
      <c r="T550" s="295"/>
      <c r="U550" s="295"/>
      <c r="V550" s="295"/>
      <c r="W550" s="270"/>
      <c r="X550" s="270"/>
      <c r="Y550" s="270"/>
      <c r="Z550" s="270"/>
    </row>
    <row r="551" customFormat="false" ht="33" hidden="false" customHeight="true" outlineLevel="0" collapsed="false">
      <c r="A551" s="295"/>
      <c r="B551" s="295"/>
      <c r="C551" s="295"/>
      <c r="D551" s="296"/>
      <c r="E551" s="296"/>
      <c r="F551" s="295"/>
      <c r="G551" s="295"/>
      <c r="H551" s="295"/>
      <c r="I551" s="295"/>
      <c r="J551" s="295"/>
      <c r="K551" s="295"/>
      <c r="L551" s="295"/>
      <c r="M551" s="295"/>
      <c r="N551" s="295"/>
      <c r="O551" s="295"/>
      <c r="P551" s="295"/>
      <c r="Q551" s="295"/>
      <c r="R551" s="295"/>
      <c r="S551" s="295"/>
      <c r="T551" s="295"/>
      <c r="U551" s="295"/>
      <c r="V551" s="295"/>
      <c r="W551" s="270"/>
      <c r="X551" s="270"/>
      <c r="Y551" s="270"/>
      <c r="Z551" s="270"/>
    </row>
    <row r="552" customFormat="false" ht="33" hidden="false" customHeight="true" outlineLevel="0" collapsed="false">
      <c r="A552" s="295"/>
      <c r="B552" s="295"/>
      <c r="C552" s="295"/>
      <c r="D552" s="296"/>
      <c r="E552" s="296"/>
      <c r="F552" s="295"/>
      <c r="G552" s="295"/>
      <c r="H552" s="295"/>
      <c r="I552" s="295"/>
      <c r="J552" s="295"/>
      <c r="K552" s="295"/>
      <c r="L552" s="295"/>
      <c r="M552" s="295"/>
      <c r="N552" s="295"/>
      <c r="O552" s="295"/>
      <c r="P552" s="295"/>
      <c r="Q552" s="295"/>
      <c r="R552" s="295"/>
      <c r="S552" s="295"/>
      <c r="T552" s="295"/>
      <c r="U552" s="295"/>
      <c r="V552" s="295"/>
      <c r="W552" s="270"/>
      <c r="X552" s="270"/>
      <c r="Y552" s="270"/>
      <c r="Z552" s="270"/>
    </row>
    <row r="553" customFormat="false" ht="33" hidden="false" customHeight="true" outlineLevel="0" collapsed="false">
      <c r="A553" s="295"/>
      <c r="B553" s="295"/>
      <c r="C553" s="295"/>
      <c r="D553" s="296"/>
      <c r="E553" s="296"/>
      <c r="F553" s="295"/>
      <c r="G553" s="295"/>
      <c r="H553" s="295"/>
      <c r="I553" s="295"/>
      <c r="J553" s="295"/>
      <c r="K553" s="295"/>
      <c r="L553" s="295"/>
      <c r="M553" s="295"/>
      <c r="N553" s="295"/>
      <c r="O553" s="295"/>
      <c r="P553" s="295"/>
      <c r="Q553" s="295"/>
      <c r="R553" s="295"/>
      <c r="S553" s="295"/>
      <c r="T553" s="295"/>
      <c r="U553" s="295"/>
      <c r="V553" s="295"/>
      <c r="W553" s="270"/>
      <c r="X553" s="270"/>
      <c r="Y553" s="270"/>
      <c r="Z553" s="270"/>
    </row>
    <row r="554" customFormat="false" ht="33" hidden="false" customHeight="true" outlineLevel="0" collapsed="false">
      <c r="A554" s="295"/>
      <c r="B554" s="295"/>
      <c r="C554" s="295"/>
      <c r="D554" s="296"/>
      <c r="E554" s="296"/>
      <c r="F554" s="295"/>
      <c r="G554" s="295"/>
      <c r="H554" s="295"/>
      <c r="I554" s="295"/>
      <c r="J554" s="295"/>
      <c r="K554" s="295"/>
      <c r="L554" s="295"/>
      <c r="M554" s="295"/>
      <c r="N554" s="295"/>
      <c r="O554" s="295"/>
      <c r="P554" s="295"/>
      <c r="Q554" s="295"/>
      <c r="R554" s="295"/>
      <c r="S554" s="295"/>
      <c r="T554" s="295"/>
      <c r="U554" s="295"/>
      <c r="V554" s="295"/>
      <c r="W554" s="270"/>
      <c r="X554" s="270"/>
      <c r="Y554" s="270"/>
      <c r="Z554" s="270"/>
    </row>
    <row r="555" customFormat="false" ht="33" hidden="false" customHeight="true" outlineLevel="0" collapsed="false">
      <c r="A555" s="295"/>
      <c r="B555" s="295"/>
      <c r="C555" s="295"/>
      <c r="D555" s="296"/>
      <c r="E555" s="296"/>
      <c r="F555" s="295"/>
      <c r="G555" s="295"/>
      <c r="H555" s="295"/>
      <c r="I555" s="295"/>
      <c r="J555" s="295"/>
      <c r="K555" s="295"/>
      <c r="L555" s="295"/>
      <c r="M555" s="295"/>
      <c r="N555" s="295"/>
      <c r="O555" s="295"/>
      <c r="P555" s="295"/>
      <c r="Q555" s="295"/>
      <c r="R555" s="295"/>
      <c r="S555" s="295"/>
      <c r="T555" s="295"/>
      <c r="U555" s="295"/>
      <c r="V555" s="295"/>
      <c r="W555" s="270"/>
      <c r="X555" s="270"/>
      <c r="Y555" s="270"/>
      <c r="Z555" s="270"/>
    </row>
    <row r="556" customFormat="false" ht="33" hidden="false" customHeight="true" outlineLevel="0" collapsed="false">
      <c r="A556" s="295"/>
      <c r="B556" s="295"/>
      <c r="C556" s="295"/>
      <c r="D556" s="296"/>
      <c r="E556" s="296"/>
      <c r="F556" s="295"/>
      <c r="G556" s="295"/>
      <c r="H556" s="295"/>
      <c r="I556" s="295"/>
      <c r="J556" s="295"/>
      <c r="K556" s="295"/>
      <c r="L556" s="295"/>
      <c r="M556" s="295"/>
      <c r="N556" s="295"/>
      <c r="O556" s="295"/>
      <c r="P556" s="295"/>
      <c r="Q556" s="295"/>
      <c r="R556" s="295"/>
      <c r="S556" s="295"/>
      <c r="T556" s="295"/>
      <c r="U556" s="295"/>
      <c r="V556" s="295"/>
      <c r="W556" s="270"/>
      <c r="X556" s="270"/>
      <c r="Y556" s="270"/>
      <c r="Z556" s="270"/>
    </row>
    <row r="557" customFormat="false" ht="33" hidden="false" customHeight="true" outlineLevel="0" collapsed="false">
      <c r="A557" s="295"/>
      <c r="B557" s="295"/>
      <c r="C557" s="295"/>
      <c r="D557" s="296"/>
      <c r="E557" s="296"/>
      <c r="F557" s="295"/>
      <c r="G557" s="295"/>
      <c r="H557" s="295"/>
      <c r="I557" s="295"/>
      <c r="J557" s="295"/>
      <c r="K557" s="295"/>
      <c r="L557" s="295"/>
      <c r="M557" s="295"/>
      <c r="N557" s="295"/>
      <c r="O557" s="295"/>
      <c r="P557" s="295"/>
      <c r="Q557" s="295"/>
      <c r="R557" s="295"/>
      <c r="S557" s="295"/>
      <c r="T557" s="295"/>
      <c r="U557" s="295"/>
      <c r="V557" s="295"/>
      <c r="W557" s="270"/>
      <c r="X557" s="270"/>
      <c r="Y557" s="270"/>
      <c r="Z557" s="270"/>
    </row>
    <row r="558" customFormat="false" ht="33" hidden="false" customHeight="true" outlineLevel="0" collapsed="false">
      <c r="A558" s="295"/>
      <c r="B558" s="295"/>
      <c r="C558" s="295"/>
      <c r="D558" s="296"/>
      <c r="E558" s="296"/>
      <c r="F558" s="295"/>
      <c r="G558" s="295"/>
      <c r="H558" s="295"/>
      <c r="I558" s="295"/>
      <c r="J558" s="295"/>
      <c r="K558" s="295"/>
      <c r="L558" s="295"/>
      <c r="M558" s="295"/>
      <c r="N558" s="295"/>
      <c r="O558" s="295"/>
      <c r="P558" s="295"/>
      <c r="Q558" s="295"/>
      <c r="R558" s="295"/>
      <c r="S558" s="295"/>
      <c r="T558" s="295"/>
      <c r="U558" s="295"/>
      <c r="V558" s="295"/>
      <c r="W558" s="270"/>
      <c r="X558" s="270"/>
      <c r="Y558" s="270"/>
      <c r="Z558" s="270"/>
    </row>
    <row r="559" customFormat="false" ht="33" hidden="false" customHeight="true" outlineLevel="0" collapsed="false">
      <c r="A559" s="295"/>
      <c r="B559" s="295"/>
      <c r="C559" s="295"/>
      <c r="D559" s="296"/>
      <c r="E559" s="296"/>
      <c r="F559" s="295"/>
      <c r="G559" s="295"/>
      <c r="H559" s="295"/>
      <c r="I559" s="295"/>
      <c r="J559" s="295"/>
      <c r="K559" s="295"/>
      <c r="L559" s="295"/>
      <c r="M559" s="295"/>
      <c r="N559" s="295"/>
      <c r="O559" s="295"/>
      <c r="P559" s="295"/>
      <c r="Q559" s="295"/>
      <c r="R559" s="295"/>
      <c r="S559" s="295"/>
      <c r="T559" s="295"/>
      <c r="U559" s="295"/>
      <c r="V559" s="295"/>
      <c r="W559" s="270"/>
      <c r="X559" s="270"/>
      <c r="Y559" s="270"/>
      <c r="Z559" s="270"/>
    </row>
    <row r="560" customFormat="false" ht="33" hidden="false" customHeight="true" outlineLevel="0" collapsed="false">
      <c r="A560" s="295"/>
      <c r="B560" s="295"/>
      <c r="C560" s="295"/>
      <c r="D560" s="296"/>
      <c r="E560" s="296"/>
      <c r="F560" s="295"/>
      <c r="G560" s="295"/>
      <c r="H560" s="295"/>
      <c r="I560" s="295"/>
      <c r="J560" s="295"/>
      <c r="K560" s="295"/>
      <c r="L560" s="295"/>
      <c r="M560" s="295"/>
      <c r="N560" s="295"/>
      <c r="O560" s="295"/>
      <c r="P560" s="295"/>
      <c r="Q560" s="295"/>
      <c r="R560" s="295"/>
      <c r="S560" s="295"/>
      <c r="T560" s="295"/>
      <c r="U560" s="295"/>
      <c r="V560" s="295"/>
      <c r="W560" s="270"/>
      <c r="X560" s="270"/>
      <c r="Y560" s="270"/>
      <c r="Z560" s="270"/>
    </row>
    <row r="561" customFormat="false" ht="33" hidden="false" customHeight="true" outlineLevel="0" collapsed="false">
      <c r="A561" s="295"/>
      <c r="B561" s="295"/>
      <c r="C561" s="295"/>
      <c r="D561" s="296"/>
      <c r="E561" s="296"/>
      <c r="F561" s="295"/>
      <c r="G561" s="295"/>
      <c r="H561" s="295"/>
      <c r="I561" s="295"/>
      <c r="J561" s="295"/>
      <c r="K561" s="295"/>
      <c r="L561" s="295"/>
      <c r="M561" s="295"/>
      <c r="N561" s="295"/>
      <c r="O561" s="295"/>
      <c r="P561" s="295"/>
      <c r="Q561" s="295"/>
      <c r="R561" s="295"/>
      <c r="S561" s="295"/>
      <c r="T561" s="295"/>
      <c r="U561" s="295"/>
      <c r="V561" s="295"/>
      <c r="W561" s="270"/>
      <c r="X561" s="270"/>
      <c r="Y561" s="270"/>
      <c r="Z561" s="270"/>
    </row>
    <row r="562" customFormat="false" ht="33" hidden="false" customHeight="true" outlineLevel="0" collapsed="false">
      <c r="A562" s="295"/>
      <c r="B562" s="295"/>
      <c r="C562" s="295"/>
      <c r="D562" s="296"/>
      <c r="E562" s="296"/>
      <c r="F562" s="295"/>
      <c r="G562" s="295"/>
      <c r="H562" s="295"/>
      <c r="I562" s="295"/>
      <c r="J562" s="295"/>
      <c r="K562" s="295"/>
      <c r="L562" s="295"/>
      <c r="M562" s="295"/>
      <c r="N562" s="295"/>
      <c r="O562" s="295"/>
      <c r="P562" s="295"/>
      <c r="Q562" s="295"/>
      <c r="R562" s="295"/>
      <c r="S562" s="295"/>
      <c r="T562" s="295"/>
      <c r="U562" s="295"/>
      <c r="V562" s="295"/>
      <c r="W562" s="270"/>
      <c r="X562" s="270"/>
      <c r="Y562" s="270"/>
      <c r="Z562" s="270"/>
    </row>
    <row r="563" customFormat="false" ht="33" hidden="false" customHeight="true" outlineLevel="0" collapsed="false">
      <c r="A563" s="295"/>
      <c r="B563" s="295"/>
      <c r="C563" s="295"/>
      <c r="D563" s="296"/>
      <c r="E563" s="296"/>
      <c r="F563" s="295"/>
      <c r="G563" s="295"/>
      <c r="H563" s="295"/>
      <c r="I563" s="295"/>
      <c r="J563" s="295"/>
      <c r="K563" s="295"/>
      <c r="L563" s="295"/>
      <c r="M563" s="295"/>
      <c r="N563" s="295"/>
      <c r="O563" s="295"/>
      <c r="P563" s="295"/>
      <c r="Q563" s="295"/>
      <c r="R563" s="295"/>
      <c r="S563" s="295"/>
      <c r="T563" s="295"/>
      <c r="U563" s="295"/>
      <c r="V563" s="295"/>
      <c r="W563" s="270"/>
      <c r="X563" s="270"/>
      <c r="Y563" s="270"/>
      <c r="Z563" s="270"/>
    </row>
    <row r="564" customFormat="false" ht="33" hidden="false" customHeight="true" outlineLevel="0" collapsed="false">
      <c r="A564" s="295"/>
      <c r="B564" s="295"/>
      <c r="C564" s="295"/>
      <c r="D564" s="296"/>
      <c r="E564" s="296"/>
      <c r="F564" s="295"/>
      <c r="G564" s="295"/>
      <c r="H564" s="295"/>
      <c r="I564" s="295"/>
      <c r="J564" s="295"/>
      <c r="K564" s="295"/>
      <c r="L564" s="295"/>
      <c r="M564" s="295"/>
      <c r="N564" s="295"/>
      <c r="O564" s="295"/>
      <c r="P564" s="295"/>
      <c r="Q564" s="295"/>
      <c r="R564" s="295"/>
      <c r="S564" s="295"/>
      <c r="T564" s="295"/>
      <c r="U564" s="295"/>
      <c r="V564" s="295"/>
      <c r="W564" s="270"/>
      <c r="X564" s="270"/>
      <c r="Y564" s="270"/>
      <c r="Z564" s="270"/>
    </row>
    <row r="565" customFormat="false" ht="33" hidden="false" customHeight="true" outlineLevel="0" collapsed="false">
      <c r="A565" s="295"/>
      <c r="B565" s="295"/>
      <c r="C565" s="295"/>
      <c r="D565" s="296"/>
      <c r="E565" s="296"/>
      <c r="F565" s="295"/>
      <c r="G565" s="295"/>
      <c r="H565" s="295"/>
      <c r="I565" s="295"/>
      <c r="J565" s="295"/>
      <c r="K565" s="295"/>
      <c r="L565" s="295"/>
      <c r="M565" s="295"/>
      <c r="N565" s="295"/>
      <c r="O565" s="295"/>
      <c r="P565" s="295"/>
      <c r="Q565" s="295"/>
      <c r="R565" s="295"/>
      <c r="S565" s="295"/>
      <c r="T565" s="295"/>
      <c r="U565" s="295"/>
      <c r="V565" s="295"/>
      <c r="W565" s="270"/>
      <c r="X565" s="270"/>
      <c r="Y565" s="270"/>
      <c r="Z565" s="270"/>
    </row>
    <row r="566" customFormat="false" ht="33" hidden="false" customHeight="true" outlineLevel="0" collapsed="false">
      <c r="A566" s="295"/>
      <c r="B566" s="295"/>
      <c r="C566" s="295"/>
      <c r="D566" s="296"/>
      <c r="E566" s="296"/>
      <c r="F566" s="295"/>
      <c r="G566" s="295"/>
      <c r="H566" s="295"/>
      <c r="I566" s="295"/>
      <c r="J566" s="295"/>
      <c r="K566" s="295"/>
      <c r="L566" s="295"/>
      <c r="M566" s="295"/>
      <c r="N566" s="295"/>
      <c r="O566" s="295"/>
      <c r="P566" s="295"/>
      <c r="Q566" s="295"/>
      <c r="R566" s="295"/>
      <c r="S566" s="295"/>
      <c r="T566" s="295"/>
      <c r="U566" s="295"/>
      <c r="V566" s="295"/>
      <c r="W566" s="270"/>
      <c r="X566" s="270"/>
      <c r="Y566" s="270"/>
      <c r="Z566" s="270"/>
    </row>
    <row r="567" customFormat="false" ht="33" hidden="false" customHeight="true" outlineLevel="0" collapsed="false">
      <c r="A567" s="295"/>
      <c r="B567" s="295"/>
      <c r="C567" s="295"/>
      <c r="D567" s="296"/>
      <c r="E567" s="296"/>
      <c r="F567" s="295"/>
      <c r="G567" s="295"/>
      <c r="H567" s="295"/>
      <c r="I567" s="295"/>
      <c r="J567" s="295"/>
      <c r="K567" s="295"/>
      <c r="L567" s="295"/>
      <c r="M567" s="295"/>
      <c r="N567" s="295"/>
      <c r="O567" s="295"/>
      <c r="P567" s="295"/>
      <c r="Q567" s="295"/>
      <c r="R567" s="295"/>
      <c r="S567" s="295"/>
      <c r="T567" s="295"/>
      <c r="U567" s="295"/>
      <c r="V567" s="295"/>
      <c r="W567" s="270"/>
      <c r="X567" s="270"/>
      <c r="Y567" s="270"/>
      <c r="Z567" s="270"/>
    </row>
    <row r="568" customFormat="false" ht="33" hidden="false" customHeight="true" outlineLevel="0" collapsed="false">
      <c r="A568" s="295"/>
      <c r="B568" s="295"/>
      <c r="C568" s="295"/>
      <c r="D568" s="296"/>
      <c r="E568" s="296"/>
      <c r="F568" s="295"/>
      <c r="G568" s="295"/>
      <c r="H568" s="295"/>
      <c r="I568" s="295"/>
      <c r="J568" s="295"/>
      <c r="K568" s="295"/>
      <c r="L568" s="295"/>
      <c r="M568" s="295"/>
      <c r="N568" s="295"/>
      <c r="O568" s="295"/>
      <c r="P568" s="295"/>
      <c r="Q568" s="295"/>
      <c r="R568" s="295"/>
      <c r="S568" s="295"/>
      <c r="T568" s="295"/>
      <c r="U568" s="295"/>
      <c r="V568" s="295"/>
      <c r="W568" s="270"/>
      <c r="X568" s="270"/>
      <c r="Y568" s="270"/>
      <c r="Z568" s="270"/>
    </row>
    <row r="569" customFormat="false" ht="33" hidden="false" customHeight="true" outlineLevel="0" collapsed="false">
      <c r="A569" s="295"/>
      <c r="B569" s="295"/>
      <c r="C569" s="295"/>
      <c r="D569" s="296"/>
      <c r="E569" s="296"/>
      <c r="F569" s="295"/>
      <c r="G569" s="295"/>
      <c r="H569" s="295"/>
      <c r="I569" s="295"/>
      <c r="J569" s="295"/>
      <c r="K569" s="295"/>
      <c r="L569" s="295"/>
      <c r="M569" s="295"/>
      <c r="N569" s="295"/>
      <c r="O569" s="295"/>
      <c r="P569" s="295"/>
      <c r="Q569" s="295"/>
      <c r="R569" s="295"/>
      <c r="S569" s="295"/>
      <c r="T569" s="295"/>
      <c r="U569" s="295"/>
      <c r="V569" s="295"/>
      <c r="W569" s="270"/>
      <c r="X569" s="270"/>
      <c r="Y569" s="270"/>
      <c r="Z569" s="270"/>
    </row>
    <row r="570" customFormat="false" ht="33" hidden="false" customHeight="true" outlineLevel="0" collapsed="false">
      <c r="A570" s="295"/>
      <c r="B570" s="295"/>
      <c r="C570" s="295"/>
      <c r="D570" s="296"/>
      <c r="E570" s="296"/>
      <c r="F570" s="295"/>
      <c r="G570" s="295"/>
      <c r="H570" s="295"/>
      <c r="I570" s="295"/>
      <c r="J570" s="295"/>
      <c r="K570" s="295"/>
      <c r="L570" s="295"/>
      <c r="M570" s="295"/>
      <c r="N570" s="295"/>
      <c r="O570" s="295"/>
      <c r="P570" s="295"/>
      <c r="Q570" s="295"/>
      <c r="R570" s="295"/>
      <c r="S570" s="295"/>
      <c r="T570" s="295"/>
      <c r="U570" s="295"/>
      <c r="V570" s="295"/>
      <c r="W570" s="270"/>
      <c r="X570" s="270"/>
      <c r="Y570" s="270"/>
      <c r="Z570" s="270"/>
    </row>
    <row r="571" customFormat="false" ht="33" hidden="false" customHeight="true" outlineLevel="0" collapsed="false">
      <c r="A571" s="295"/>
      <c r="B571" s="295"/>
      <c r="C571" s="295"/>
      <c r="D571" s="296"/>
      <c r="E571" s="296"/>
      <c r="F571" s="295"/>
      <c r="G571" s="295"/>
      <c r="H571" s="295"/>
      <c r="I571" s="295"/>
      <c r="J571" s="295"/>
      <c r="K571" s="295"/>
      <c r="L571" s="295"/>
      <c r="M571" s="295"/>
      <c r="N571" s="295"/>
      <c r="O571" s="295"/>
      <c r="P571" s="295"/>
      <c r="Q571" s="295"/>
      <c r="R571" s="295"/>
      <c r="S571" s="295"/>
      <c r="T571" s="295"/>
      <c r="U571" s="295"/>
      <c r="V571" s="295"/>
      <c r="W571" s="270"/>
      <c r="X571" s="270"/>
      <c r="Y571" s="270"/>
      <c r="Z571" s="270"/>
    </row>
    <row r="572" customFormat="false" ht="33" hidden="false" customHeight="true" outlineLevel="0" collapsed="false">
      <c r="A572" s="295"/>
      <c r="B572" s="295"/>
      <c r="C572" s="295"/>
      <c r="D572" s="296"/>
      <c r="E572" s="296"/>
      <c r="F572" s="295"/>
      <c r="G572" s="295"/>
      <c r="H572" s="295"/>
      <c r="I572" s="295"/>
      <c r="J572" s="295"/>
      <c r="K572" s="295"/>
      <c r="L572" s="295"/>
      <c r="M572" s="295"/>
      <c r="N572" s="295"/>
      <c r="O572" s="295"/>
      <c r="P572" s="295"/>
      <c r="Q572" s="295"/>
      <c r="R572" s="295"/>
      <c r="S572" s="295"/>
      <c r="T572" s="295"/>
      <c r="U572" s="295"/>
      <c r="V572" s="295"/>
      <c r="W572" s="270"/>
      <c r="X572" s="270"/>
      <c r="Y572" s="270"/>
      <c r="Z572" s="270"/>
    </row>
    <row r="573" customFormat="false" ht="33" hidden="false" customHeight="true" outlineLevel="0" collapsed="false">
      <c r="A573" s="295"/>
      <c r="B573" s="295"/>
      <c r="C573" s="295"/>
      <c r="D573" s="296"/>
      <c r="E573" s="296"/>
      <c r="F573" s="295"/>
      <c r="G573" s="295"/>
      <c r="H573" s="295"/>
      <c r="I573" s="295"/>
      <c r="J573" s="295"/>
      <c r="K573" s="295"/>
      <c r="L573" s="295"/>
      <c r="M573" s="295"/>
      <c r="N573" s="295"/>
      <c r="O573" s="295"/>
      <c r="P573" s="295"/>
      <c r="Q573" s="295"/>
      <c r="R573" s="295"/>
      <c r="S573" s="295"/>
      <c r="T573" s="295"/>
      <c r="U573" s="295"/>
      <c r="V573" s="295"/>
      <c r="W573" s="270"/>
      <c r="X573" s="270"/>
      <c r="Y573" s="270"/>
      <c r="Z573" s="270"/>
    </row>
    <row r="574" customFormat="false" ht="33" hidden="false" customHeight="true" outlineLevel="0" collapsed="false">
      <c r="A574" s="295"/>
      <c r="B574" s="295"/>
      <c r="C574" s="295"/>
      <c r="D574" s="296"/>
      <c r="E574" s="296"/>
      <c r="F574" s="295"/>
      <c r="G574" s="295"/>
      <c r="H574" s="295"/>
      <c r="I574" s="295"/>
      <c r="J574" s="295"/>
      <c r="K574" s="295"/>
      <c r="L574" s="295"/>
      <c r="M574" s="295"/>
      <c r="N574" s="295"/>
      <c r="O574" s="295"/>
      <c r="P574" s="295"/>
      <c r="Q574" s="295"/>
      <c r="R574" s="295"/>
      <c r="S574" s="295"/>
      <c r="T574" s="295"/>
      <c r="U574" s="295"/>
      <c r="V574" s="295"/>
      <c r="W574" s="270"/>
      <c r="X574" s="270"/>
      <c r="Y574" s="270"/>
      <c r="Z574" s="270"/>
    </row>
    <row r="575" customFormat="false" ht="33" hidden="false" customHeight="true" outlineLevel="0" collapsed="false">
      <c r="A575" s="295"/>
      <c r="B575" s="295"/>
      <c r="C575" s="295"/>
      <c r="D575" s="296"/>
      <c r="E575" s="296"/>
      <c r="F575" s="295"/>
      <c r="G575" s="295"/>
      <c r="H575" s="295"/>
      <c r="I575" s="295"/>
      <c r="J575" s="295"/>
      <c r="K575" s="295"/>
      <c r="L575" s="295"/>
      <c r="M575" s="295"/>
      <c r="N575" s="295"/>
      <c r="O575" s="295"/>
      <c r="P575" s="295"/>
      <c r="Q575" s="295"/>
      <c r="R575" s="295"/>
      <c r="S575" s="295"/>
      <c r="T575" s="295"/>
      <c r="U575" s="295"/>
      <c r="V575" s="295"/>
      <c r="W575" s="270"/>
      <c r="X575" s="270"/>
      <c r="Y575" s="270"/>
      <c r="Z575" s="270"/>
    </row>
    <row r="576" customFormat="false" ht="33" hidden="false" customHeight="true" outlineLevel="0" collapsed="false">
      <c r="A576" s="295"/>
      <c r="B576" s="295"/>
      <c r="C576" s="295"/>
      <c r="D576" s="296"/>
      <c r="E576" s="296"/>
      <c r="F576" s="295"/>
      <c r="G576" s="295"/>
      <c r="H576" s="295"/>
      <c r="I576" s="295"/>
      <c r="J576" s="295"/>
      <c r="K576" s="295"/>
      <c r="L576" s="295"/>
      <c r="M576" s="295"/>
      <c r="N576" s="295"/>
      <c r="O576" s="295"/>
      <c r="P576" s="295"/>
      <c r="Q576" s="295"/>
      <c r="R576" s="295"/>
      <c r="S576" s="295"/>
      <c r="T576" s="295"/>
      <c r="U576" s="295"/>
      <c r="V576" s="295"/>
      <c r="W576" s="270"/>
      <c r="X576" s="270"/>
      <c r="Y576" s="270"/>
      <c r="Z576" s="270"/>
    </row>
    <row r="577" customFormat="false" ht="33" hidden="false" customHeight="true" outlineLevel="0" collapsed="false">
      <c r="A577" s="295"/>
      <c r="B577" s="295"/>
      <c r="C577" s="295"/>
      <c r="D577" s="296"/>
      <c r="E577" s="296"/>
      <c r="F577" s="295"/>
      <c r="G577" s="295"/>
      <c r="H577" s="295"/>
      <c r="I577" s="295"/>
      <c r="J577" s="295"/>
      <c r="K577" s="295"/>
      <c r="L577" s="295"/>
      <c r="M577" s="295"/>
      <c r="N577" s="295"/>
      <c r="O577" s="295"/>
      <c r="P577" s="295"/>
      <c r="Q577" s="295"/>
      <c r="R577" s="295"/>
      <c r="S577" s="295"/>
      <c r="T577" s="295"/>
      <c r="U577" s="295"/>
      <c r="V577" s="295"/>
      <c r="W577" s="270"/>
      <c r="X577" s="270"/>
      <c r="Y577" s="270"/>
      <c r="Z577" s="270"/>
    </row>
    <row r="578" customFormat="false" ht="33" hidden="false" customHeight="true" outlineLevel="0" collapsed="false">
      <c r="A578" s="295"/>
      <c r="B578" s="295"/>
      <c r="C578" s="295"/>
      <c r="D578" s="296"/>
      <c r="E578" s="296"/>
      <c r="F578" s="295"/>
      <c r="G578" s="295"/>
      <c r="H578" s="295"/>
      <c r="I578" s="295"/>
      <c r="J578" s="295"/>
      <c r="K578" s="295"/>
      <c r="L578" s="295"/>
      <c r="M578" s="295"/>
      <c r="N578" s="295"/>
      <c r="O578" s="295"/>
      <c r="P578" s="295"/>
      <c r="Q578" s="295"/>
      <c r="R578" s="295"/>
      <c r="S578" s="295"/>
      <c r="T578" s="295"/>
      <c r="U578" s="295"/>
      <c r="V578" s="295"/>
      <c r="W578" s="270"/>
      <c r="X578" s="270"/>
      <c r="Y578" s="270"/>
      <c r="Z578" s="270"/>
    </row>
    <row r="579" customFormat="false" ht="33" hidden="false" customHeight="true" outlineLevel="0" collapsed="false">
      <c r="A579" s="295"/>
      <c r="B579" s="295"/>
      <c r="C579" s="295"/>
      <c r="D579" s="296"/>
      <c r="E579" s="296"/>
      <c r="F579" s="295"/>
      <c r="G579" s="295"/>
      <c r="H579" s="295"/>
      <c r="I579" s="295"/>
      <c r="J579" s="295"/>
      <c r="K579" s="295"/>
      <c r="L579" s="295"/>
      <c r="M579" s="295"/>
      <c r="N579" s="295"/>
      <c r="O579" s="295"/>
      <c r="P579" s="295"/>
      <c r="Q579" s="295"/>
      <c r="R579" s="295"/>
      <c r="S579" s="295"/>
      <c r="T579" s="295"/>
      <c r="U579" s="295"/>
      <c r="V579" s="295"/>
      <c r="W579" s="270"/>
      <c r="X579" s="270"/>
      <c r="Y579" s="270"/>
      <c r="Z579" s="270"/>
    </row>
    <row r="580" customFormat="false" ht="33" hidden="false" customHeight="true" outlineLevel="0" collapsed="false">
      <c r="A580" s="295"/>
      <c r="B580" s="295"/>
      <c r="C580" s="295"/>
      <c r="D580" s="296"/>
      <c r="E580" s="296"/>
      <c r="F580" s="295"/>
      <c r="G580" s="295"/>
      <c r="H580" s="295"/>
      <c r="I580" s="295"/>
      <c r="J580" s="295"/>
      <c r="K580" s="295"/>
      <c r="L580" s="295"/>
      <c r="M580" s="295"/>
      <c r="N580" s="295"/>
      <c r="O580" s="295"/>
      <c r="P580" s="295"/>
      <c r="Q580" s="295"/>
      <c r="R580" s="295"/>
      <c r="S580" s="295"/>
      <c r="T580" s="295"/>
      <c r="U580" s="295"/>
      <c r="V580" s="295"/>
      <c r="W580" s="270"/>
      <c r="X580" s="270"/>
      <c r="Y580" s="270"/>
      <c r="Z580" s="270"/>
    </row>
    <row r="581" customFormat="false" ht="33" hidden="false" customHeight="true" outlineLevel="0" collapsed="false">
      <c r="A581" s="295"/>
      <c r="B581" s="295"/>
      <c r="C581" s="295"/>
      <c r="D581" s="296"/>
      <c r="E581" s="296"/>
      <c r="F581" s="295"/>
      <c r="G581" s="295"/>
      <c r="H581" s="295"/>
      <c r="I581" s="295"/>
      <c r="J581" s="295"/>
      <c r="K581" s="295"/>
      <c r="L581" s="295"/>
      <c r="M581" s="295"/>
      <c r="N581" s="295"/>
      <c r="O581" s="295"/>
      <c r="P581" s="295"/>
      <c r="Q581" s="295"/>
      <c r="R581" s="295"/>
      <c r="S581" s="295"/>
      <c r="T581" s="295"/>
      <c r="U581" s="295"/>
      <c r="V581" s="295"/>
      <c r="W581" s="270"/>
      <c r="X581" s="270"/>
      <c r="Y581" s="270"/>
      <c r="Z581" s="270"/>
    </row>
    <row r="582" customFormat="false" ht="33" hidden="false" customHeight="true" outlineLevel="0" collapsed="false">
      <c r="A582" s="295"/>
      <c r="B582" s="295"/>
      <c r="C582" s="295"/>
      <c r="D582" s="296"/>
      <c r="E582" s="296"/>
      <c r="F582" s="295"/>
      <c r="G582" s="295"/>
      <c r="H582" s="295"/>
      <c r="I582" s="295"/>
      <c r="J582" s="295"/>
      <c r="K582" s="295"/>
      <c r="L582" s="295"/>
      <c r="M582" s="295"/>
      <c r="N582" s="295"/>
      <c r="O582" s="295"/>
      <c r="P582" s="295"/>
      <c r="Q582" s="295"/>
      <c r="R582" s="295"/>
      <c r="S582" s="295"/>
      <c r="T582" s="295"/>
      <c r="U582" s="295"/>
      <c r="V582" s="295"/>
      <c r="W582" s="270"/>
      <c r="X582" s="270"/>
      <c r="Y582" s="270"/>
      <c r="Z582" s="270"/>
    </row>
    <row r="583" customFormat="false" ht="33" hidden="false" customHeight="true" outlineLevel="0" collapsed="false">
      <c r="A583" s="295"/>
      <c r="B583" s="295"/>
      <c r="C583" s="295"/>
      <c r="D583" s="296"/>
      <c r="E583" s="296"/>
      <c r="F583" s="295"/>
      <c r="G583" s="295"/>
      <c r="H583" s="295"/>
      <c r="I583" s="295"/>
      <c r="J583" s="295"/>
      <c r="K583" s="295"/>
      <c r="L583" s="295"/>
      <c r="M583" s="295"/>
      <c r="N583" s="295"/>
      <c r="O583" s="295"/>
      <c r="P583" s="295"/>
      <c r="Q583" s="295"/>
      <c r="R583" s="295"/>
      <c r="S583" s="295"/>
      <c r="T583" s="295"/>
      <c r="U583" s="295"/>
      <c r="V583" s="295"/>
      <c r="W583" s="270"/>
      <c r="X583" s="270"/>
      <c r="Y583" s="270"/>
      <c r="Z583" s="270"/>
    </row>
    <row r="584" customFormat="false" ht="33" hidden="false" customHeight="true" outlineLevel="0" collapsed="false">
      <c r="A584" s="295"/>
      <c r="B584" s="295"/>
      <c r="C584" s="295"/>
      <c r="D584" s="296"/>
      <c r="E584" s="296"/>
      <c r="F584" s="295"/>
      <c r="G584" s="295"/>
      <c r="H584" s="295"/>
      <c r="I584" s="295"/>
      <c r="J584" s="295"/>
      <c r="K584" s="295"/>
      <c r="L584" s="295"/>
      <c r="M584" s="295"/>
      <c r="N584" s="295"/>
      <c r="O584" s="295"/>
      <c r="P584" s="295"/>
      <c r="Q584" s="295"/>
      <c r="R584" s="295"/>
      <c r="S584" s="295"/>
      <c r="T584" s="295"/>
      <c r="U584" s="295"/>
      <c r="V584" s="295"/>
      <c r="W584" s="270"/>
      <c r="X584" s="270"/>
      <c r="Y584" s="270"/>
      <c r="Z584" s="270"/>
    </row>
    <row r="585" customFormat="false" ht="33" hidden="false" customHeight="true" outlineLevel="0" collapsed="false">
      <c r="A585" s="295"/>
      <c r="B585" s="295"/>
      <c r="C585" s="295"/>
      <c r="D585" s="296"/>
      <c r="E585" s="296"/>
      <c r="F585" s="295"/>
      <c r="G585" s="295"/>
      <c r="H585" s="295"/>
      <c r="I585" s="295"/>
      <c r="J585" s="295"/>
      <c r="K585" s="295"/>
      <c r="L585" s="295"/>
      <c r="M585" s="295"/>
      <c r="N585" s="295"/>
      <c r="O585" s="295"/>
      <c r="P585" s="295"/>
      <c r="Q585" s="295"/>
      <c r="R585" s="295"/>
      <c r="S585" s="295"/>
      <c r="T585" s="295"/>
      <c r="U585" s="295"/>
      <c r="V585" s="295"/>
      <c r="W585" s="270"/>
      <c r="X585" s="270"/>
      <c r="Y585" s="270"/>
      <c r="Z585" s="270"/>
    </row>
    <row r="586" customFormat="false" ht="33" hidden="false" customHeight="true" outlineLevel="0" collapsed="false">
      <c r="A586" s="295"/>
      <c r="B586" s="295"/>
      <c r="C586" s="295"/>
      <c r="D586" s="296"/>
      <c r="E586" s="296"/>
      <c r="F586" s="295"/>
      <c r="G586" s="295"/>
      <c r="H586" s="295"/>
      <c r="I586" s="295"/>
      <c r="J586" s="295"/>
      <c r="K586" s="295"/>
      <c r="L586" s="295"/>
      <c r="M586" s="295"/>
      <c r="N586" s="295"/>
      <c r="O586" s="295"/>
      <c r="P586" s="295"/>
      <c r="Q586" s="295"/>
      <c r="R586" s="295"/>
      <c r="S586" s="295"/>
      <c r="T586" s="295"/>
      <c r="U586" s="295"/>
      <c r="V586" s="295"/>
      <c r="W586" s="270"/>
      <c r="X586" s="270"/>
      <c r="Y586" s="270"/>
      <c r="Z586" s="270"/>
    </row>
    <row r="587" customFormat="false" ht="33" hidden="false" customHeight="true" outlineLevel="0" collapsed="false">
      <c r="A587" s="295"/>
      <c r="B587" s="295"/>
      <c r="C587" s="295"/>
      <c r="D587" s="296"/>
      <c r="E587" s="296"/>
      <c r="F587" s="295"/>
      <c r="G587" s="295"/>
      <c r="H587" s="295"/>
      <c r="I587" s="295"/>
      <c r="J587" s="295"/>
      <c r="K587" s="295"/>
      <c r="L587" s="295"/>
      <c r="M587" s="295"/>
      <c r="N587" s="295"/>
      <c r="O587" s="295"/>
      <c r="P587" s="295"/>
      <c r="Q587" s="295"/>
      <c r="R587" s="295"/>
      <c r="S587" s="295"/>
      <c r="T587" s="295"/>
      <c r="U587" s="295"/>
      <c r="V587" s="295"/>
      <c r="W587" s="270"/>
      <c r="X587" s="270"/>
      <c r="Y587" s="270"/>
      <c r="Z587" s="270"/>
    </row>
    <row r="588" customFormat="false" ht="33" hidden="false" customHeight="true" outlineLevel="0" collapsed="false">
      <c r="A588" s="295"/>
      <c r="B588" s="295"/>
      <c r="C588" s="295"/>
      <c r="D588" s="296"/>
      <c r="E588" s="296"/>
      <c r="F588" s="295"/>
      <c r="G588" s="295"/>
      <c r="H588" s="295"/>
      <c r="I588" s="295"/>
      <c r="J588" s="295"/>
      <c r="K588" s="295"/>
      <c r="L588" s="295"/>
      <c r="M588" s="295"/>
      <c r="N588" s="295"/>
      <c r="O588" s="295"/>
      <c r="P588" s="295"/>
      <c r="Q588" s="295"/>
      <c r="R588" s="295"/>
      <c r="S588" s="295"/>
      <c r="T588" s="295"/>
      <c r="U588" s="295"/>
      <c r="V588" s="295"/>
      <c r="W588" s="270"/>
      <c r="X588" s="270"/>
      <c r="Y588" s="270"/>
      <c r="Z588" s="270"/>
    </row>
    <row r="589" customFormat="false" ht="33" hidden="false" customHeight="true" outlineLevel="0" collapsed="false">
      <c r="A589" s="295"/>
      <c r="B589" s="295"/>
      <c r="C589" s="295"/>
      <c r="D589" s="296"/>
      <c r="E589" s="296"/>
      <c r="F589" s="295"/>
      <c r="G589" s="295"/>
      <c r="H589" s="295"/>
      <c r="I589" s="295"/>
      <c r="J589" s="295"/>
      <c r="K589" s="295"/>
      <c r="L589" s="295"/>
      <c r="M589" s="295"/>
      <c r="N589" s="295"/>
      <c r="O589" s="295"/>
      <c r="P589" s="295"/>
      <c r="Q589" s="295"/>
      <c r="R589" s="295"/>
      <c r="S589" s="295"/>
      <c r="T589" s="295"/>
      <c r="U589" s="295"/>
      <c r="V589" s="295"/>
      <c r="W589" s="270"/>
      <c r="X589" s="270"/>
      <c r="Y589" s="270"/>
      <c r="Z589" s="270"/>
    </row>
    <row r="590" customFormat="false" ht="33" hidden="false" customHeight="true" outlineLevel="0" collapsed="false">
      <c r="A590" s="295"/>
      <c r="B590" s="295"/>
      <c r="C590" s="295"/>
      <c r="D590" s="296"/>
      <c r="E590" s="296"/>
      <c r="F590" s="295"/>
      <c r="G590" s="295"/>
      <c r="H590" s="295"/>
      <c r="I590" s="295"/>
      <c r="J590" s="295"/>
      <c r="K590" s="295"/>
      <c r="L590" s="295"/>
      <c r="M590" s="295"/>
      <c r="N590" s="295"/>
      <c r="O590" s="295"/>
      <c r="P590" s="295"/>
      <c r="Q590" s="295"/>
      <c r="R590" s="295"/>
      <c r="S590" s="295"/>
      <c r="T590" s="295"/>
      <c r="U590" s="295"/>
      <c r="V590" s="295"/>
      <c r="W590" s="270"/>
      <c r="X590" s="270"/>
      <c r="Y590" s="270"/>
      <c r="Z590" s="270"/>
    </row>
    <row r="591" customFormat="false" ht="33" hidden="false" customHeight="true" outlineLevel="0" collapsed="false">
      <c r="A591" s="295"/>
      <c r="B591" s="295"/>
      <c r="C591" s="295"/>
      <c r="D591" s="296"/>
      <c r="E591" s="296"/>
      <c r="F591" s="295"/>
      <c r="G591" s="295"/>
      <c r="H591" s="295"/>
      <c r="I591" s="295"/>
      <c r="J591" s="295"/>
      <c r="K591" s="295"/>
      <c r="L591" s="295"/>
      <c r="M591" s="295"/>
      <c r="N591" s="295"/>
      <c r="O591" s="295"/>
      <c r="P591" s="295"/>
      <c r="Q591" s="295"/>
      <c r="R591" s="295"/>
      <c r="S591" s="295"/>
      <c r="T591" s="295"/>
      <c r="U591" s="295"/>
      <c r="V591" s="295"/>
      <c r="W591" s="270"/>
      <c r="X591" s="270"/>
      <c r="Y591" s="270"/>
      <c r="Z591" s="270"/>
    </row>
    <row r="592" customFormat="false" ht="33" hidden="false" customHeight="true" outlineLevel="0" collapsed="false">
      <c r="A592" s="295"/>
      <c r="B592" s="295"/>
      <c r="C592" s="295"/>
      <c r="D592" s="296"/>
      <c r="E592" s="296"/>
      <c r="F592" s="295"/>
      <c r="G592" s="295"/>
      <c r="H592" s="295"/>
      <c r="I592" s="295"/>
      <c r="J592" s="295"/>
      <c r="K592" s="295"/>
      <c r="L592" s="295"/>
      <c r="M592" s="295"/>
      <c r="N592" s="295"/>
      <c r="O592" s="295"/>
      <c r="P592" s="295"/>
      <c r="Q592" s="295"/>
      <c r="R592" s="295"/>
      <c r="S592" s="295"/>
      <c r="T592" s="295"/>
      <c r="U592" s="295"/>
      <c r="V592" s="295"/>
      <c r="W592" s="270"/>
      <c r="X592" s="270"/>
      <c r="Y592" s="270"/>
      <c r="Z592" s="270"/>
    </row>
    <row r="593" customFormat="false" ht="33" hidden="false" customHeight="true" outlineLevel="0" collapsed="false">
      <c r="A593" s="295"/>
      <c r="B593" s="295"/>
      <c r="C593" s="295"/>
      <c r="D593" s="296"/>
      <c r="E593" s="296"/>
      <c r="F593" s="295"/>
      <c r="G593" s="295"/>
      <c r="H593" s="295"/>
      <c r="I593" s="295"/>
      <c r="J593" s="295"/>
      <c r="K593" s="295"/>
      <c r="L593" s="295"/>
      <c r="M593" s="295"/>
      <c r="N593" s="295"/>
      <c r="O593" s="295"/>
      <c r="P593" s="295"/>
      <c r="Q593" s="295"/>
      <c r="R593" s="295"/>
      <c r="S593" s="295"/>
      <c r="T593" s="295"/>
      <c r="U593" s="295"/>
      <c r="V593" s="295"/>
      <c r="W593" s="270"/>
      <c r="X593" s="270"/>
      <c r="Y593" s="270"/>
      <c r="Z593" s="270"/>
    </row>
    <row r="594" customFormat="false" ht="33" hidden="false" customHeight="true" outlineLevel="0" collapsed="false">
      <c r="A594" s="295"/>
      <c r="B594" s="295"/>
      <c r="C594" s="295"/>
      <c r="D594" s="296"/>
      <c r="E594" s="296"/>
      <c r="F594" s="295"/>
      <c r="G594" s="295"/>
      <c r="H594" s="295"/>
      <c r="I594" s="295"/>
      <c r="J594" s="295"/>
      <c r="K594" s="295"/>
      <c r="L594" s="295"/>
      <c r="M594" s="295"/>
      <c r="N594" s="295"/>
      <c r="O594" s="295"/>
      <c r="P594" s="295"/>
      <c r="Q594" s="295"/>
      <c r="R594" s="295"/>
      <c r="S594" s="295"/>
      <c r="T594" s="295"/>
      <c r="U594" s="295"/>
      <c r="V594" s="295"/>
      <c r="W594" s="270"/>
      <c r="X594" s="270"/>
      <c r="Y594" s="270"/>
      <c r="Z594" s="270"/>
    </row>
    <row r="595" customFormat="false" ht="33" hidden="false" customHeight="true" outlineLevel="0" collapsed="false">
      <c r="A595" s="295"/>
      <c r="B595" s="295"/>
      <c r="C595" s="295"/>
      <c r="D595" s="296"/>
      <c r="E595" s="296"/>
      <c r="F595" s="295"/>
      <c r="G595" s="295"/>
      <c r="H595" s="295"/>
      <c r="I595" s="295"/>
      <c r="J595" s="295"/>
      <c r="K595" s="295"/>
      <c r="L595" s="295"/>
      <c r="M595" s="295"/>
      <c r="N595" s="295"/>
      <c r="O595" s="295"/>
      <c r="P595" s="295"/>
      <c r="Q595" s="295"/>
      <c r="R595" s="295"/>
      <c r="S595" s="295"/>
      <c r="T595" s="295"/>
      <c r="U595" s="295"/>
      <c r="V595" s="295"/>
      <c r="W595" s="270"/>
      <c r="X595" s="270"/>
      <c r="Y595" s="270"/>
      <c r="Z595" s="270"/>
    </row>
    <row r="596" customFormat="false" ht="33" hidden="false" customHeight="true" outlineLevel="0" collapsed="false">
      <c r="A596" s="295"/>
      <c r="B596" s="295"/>
      <c r="C596" s="295"/>
      <c r="D596" s="296"/>
      <c r="E596" s="296"/>
      <c r="F596" s="295"/>
      <c r="G596" s="295"/>
      <c r="H596" s="295"/>
      <c r="I596" s="295"/>
      <c r="J596" s="295"/>
      <c r="K596" s="295"/>
      <c r="L596" s="295"/>
      <c r="M596" s="295"/>
      <c r="N596" s="295"/>
      <c r="O596" s="295"/>
      <c r="P596" s="295"/>
      <c r="Q596" s="295"/>
      <c r="R596" s="295"/>
      <c r="S596" s="295"/>
      <c r="T596" s="295"/>
      <c r="U596" s="295"/>
      <c r="V596" s="295"/>
      <c r="W596" s="270"/>
      <c r="X596" s="270"/>
      <c r="Y596" s="270"/>
      <c r="Z596" s="270"/>
    </row>
    <row r="597" customFormat="false" ht="33" hidden="false" customHeight="true" outlineLevel="0" collapsed="false">
      <c r="A597" s="295"/>
      <c r="B597" s="295"/>
      <c r="C597" s="295"/>
      <c r="D597" s="296"/>
      <c r="E597" s="296"/>
      <c r="F597" s="295"/>
      <c r="G597" s="295"/>
      <c r="H597" s="295"/>
      <c r="I597" s="295"/>
      <c r="J597" s="295"/>
      <c r="K597" s="295"/>
      <c r="L597" s="295"/>
      <c r="M597" s="295"/>
      <c r="N597" s="295"/>
      <c r="O597" s="295"/>
      <c r="P597" s="295"/>
      <c r="Q597" s="295"/>
      <c r="R597" s="295"/>
      <c r="S597" s="295"/>
      <c r="T597" s="295"/>
      <c r="U597" s="295"/>
      <c r="V597" s="295"/>
      <c r="W597" s="270"/>
      <c r="X597" s="270"/>
      <c r="Y597" s="270"/>
      <c r="Z597" s="270"/>
    </row>
    <row r="598" customFormat="false" ht="33" hidden="false" customHeight="true" outlineLevel="0" collapsed="false">
      <c r="A598" s="295"/>
      <c r="B598" s="295"/>
      <c r="C598" s="295"/>
      <c r="D598" s="296"/>
      <c r="E598" s="296"/>
      <c r="F598" s="295"/>
      <c r="G598" s="295"/>
      <c r="H598" s="295"/>
      <c r="I598" s="295"/>
      <c r="J598" s="295"/>
      <c r="K598" s="295"/>
      <c r="L598" s="295"/>
      <c r="M598" s="295"/>
      <c r="N598" s="295"/>
      <c r="O598" s="295"/>
      <c r="P598" s="295"/>
      <c r="Q598" s="295"/>
      <c r="R598" s="295"/>
      <c r="S598" s="295"/>
      <c r="T598" s="295"/>
      <c r="U598" s="295"/>
      <c r="V598" s="295"/>
      <c r="W598" s="270"/>
      <c r="X598" s="270"/>
      <c r="Y598" s="270"/>
      <c r="Z598" s="270"/>
    </row>
    <row r="599" customFormat="false" ht="33" hidden="false" customHeight="true" outlineLevel="0" collapsed="false">
      <c r="A599" s="295"/>
      <c r="B599" s="295"/>
      <c r="C599" s="295"/>
      <c r="D599" s="296"/>
      <c r="E599" s="296"/>
      <c r="F599" s="295"/>
      <c r="G599" s="295"/>
      <c r="H599" s="295"/>
      <c r="I599" s="295"/>
      <c r="J599" s="295"/>
      <c r="K599" s="295"/>
      <c r="L599" s="295"/>
      <c r="M599" s="295"/>
      <c r="N599" s="295"/>
      <c r="O599" s="295"/>
      <c r="P599" s="295"/>
      <c r="Q599" s="295"/>
      <c r="R599" s="295"/>
      <c r="S599" s="295"/>
      <c r="T599" s="295"/>
      <c r="U599" s="295"/>
      <c r="V599" s="295"/>
      <c r="W599" s="270"/>
      <c r="X599" s="270"/>
      <c r="Y599" s="270"/>
      <c r="Z599" s="270"/>
    </row>
    <row r="600" customFormat="false" ht="33" hidden="false" customHeight="true" outlineLevel="0" collapsed="false">
      <c r="A600" s="295"/>
      <c r="B600" s="295"/>
      <c r="C600" s="295"/>
      <c r="D600" s="296"/>
      <c r="E600" s="296"/>
      <c r="F600" s="295"/>
      <c r="G600" s="295"/>
      <c r="H600" s="295"/>
      <c r="I600" s="295"/>
      <c r="J600" s="295"/>
      <c r="K600" s="295"/>
      <c r="L600" s="295"/>
      <c r="M600" s="295"/>
      <c r="N600" s="295"/>
      <c r="O600" s="295"/>
      <c r="P600" s="295"/>
      <c r="Q600" s="295"/>
      <c r="R600" s="295"/>
      <c r="S600" s="295"/>
      <c r="T600" s="295"/>
      <c r="U600" s="295"/>
      <c r="V600" s="295"/>
      <c r="W600" s="270"/>
      <c r="X600" s="270"/>
      <c r="Y600" s="270"/>
      <c r="Z600" s="270"/>
    </row>
    <row r="601" customFormat="false" ht="33" hidden="false" customHeight="true" outlineLevel="0" collapsed="false">
      <c r="A601" s="295"/>
      <c r="B601" s="295"/>
      <c r="C601" s="295"/>
      <c r="D601" s="296"/>
      <c r="E601" s="296"/>
      <c r="F601" s="295"/>
      <c r="G601" s="295"/>
      <c r="H601" s="295"/>
      <c r="I601" s="295"/>
      <c r="J601" s="295"/>
      <c r="K601" s="295"/>
      <c r="L601" s="295"/>
      <c r="M601" s="295"/>
      <c r="N601" s="295"/>
      <c r="O601" s="295"/>
      <c r="P601" s="295"/>
      <c r="Q601" s="295"/>
      <c r="R601" s="295"/>
      <c r="S601" s="295"/>
      <c r="T601" s="295"/>
      <c r="U601" s="295"/>
      <c r="V601" s="295"/>
      <c r="W601" s="270"/>
      <c r="X601" s="270"/>
      <c r="Y601" s="270"/>
      <c r="Z601" s="270"/>
    </row>
    <row r="602" customFormat="false" ht="33" hidden="false" customHeight="true" outlineLevel="0" collapsed="false">
      <c r="A602" s="295"/>
      <c r="B602" s="295"/>
      <c r="C602" s="295"/>
      <c r="D602" s="296"/>
      <c r="E602" s="296"/>
      <c r="F602" s="295"/>
      <c r="G602" s="295"/>
      <c r="H602" s="295"/>
      <c r="I602" s="295"/>
      <c r="J602" s="295"/>
      <c r="K602" s="295"/>
      <c r="L602" s="295"/>
      <c r="M602" s="295"/>
      <c r="N602" s="295"/>
      <c r="O602" s="295"/>
      <c r="P602" s="295"/>
      <c r="Q602" s="295"/>
      <c r="R602" s="295"/>
      <c r="S602" s="295"/>
      <c r="T602" s="295"/>
      <c r="U602" s="295"/>
      <c r="V602" s="295"/>
      <c r="W602" s="270"/>
      <c r="X602" s="270"/>
      <c r="Y602" s="270"/>
      <c r="Z602" s="270"/>
    </row>
    <row r="603" customFormat="false" ht="33" hidden="false" customHeight="true" outlineLevel="0" collapsed="false">
      <c r="A603" s="295"/>
      <c r="B603" s="295"/>
      <c r="C603" s="295"/>
      <c r="D603" s="296"/>
      <c r="E603" s="296"/>
      <c r="F603" s="295"/>
      <c r="G603" s="295"/>
      <c r="H603" s="295"/>
      <c r="I603" s="295"/>
      <c r="J603" s="295"/>
      <c r="K603" s="295"/>
      <c r="L603" s="295"/>
      <c r="M603" s="295"/>
      <c r="N603" s="295"/>
      <c r="O603" s="295"/>
      <c r="P603" s="295"/>
      <c r="Q603" s="295"/>
      <c r="R603" s="295"/>
      <c r="S603" s="295"/>
      <c r="T603" s="295"/>
      <c r="U603" s="295"/>
      <c r="V603" s="295"/>
      <c r="W603" s="270"/>
      <c r="X603" s="270"/>
      <c r="Y603" s="270"/>
      <c r="Z603" s="270"/>
    </row>
    <row r="604" customFormat="false" ht="33" hidden="false" customHeight="true" outlineLevel="0" collapsed="false">
      <c r="A604" s="295"/>
      <c r="B604" s="295"/>
      <c r="C604" s="295"/>
      <c r="D604" s="296"/>
      <c r="E604" s="296"/>
      <c r="F604" s="295"/>
      <c r="G604" s="295"/>
      <c r="H604" s="295"/>
      <c r="I604" s="295"/>
      <c r="J604" s="295"/>
      <c r="K604" s="295"/>
      <c r="L604" s="295"/>
      <c r="M604" s="295"/>
      <c r="N604" s="295"/>
      <c r="O604" s="295"/>
      <c r="P604" s="295"/>
      <c r="Q604" s="295"/>
      <c r="R604" s="295"/>
      <c r="S604" s="295"/>
      <c r="T604" s="295"/>
      <c r="U604" s="295"/>
      <c r="V604" s="295"/>
      <c r="W604" s="270"/>
      <c r="X604" s="270"/>
      <c r="Y604" s="270"/>
      <c r="Z604" s="270"/>
    </row>
    <row r="605" customFormat="false" ht="33" hidden="false" customHeight="true" outlineLevel="0" collapsed="false">
      <c r="A605" s="295"/>
      <c r="B605" s="295"/>
      <c r="C605" s="295"/>
      <c r="D605" s="296"/>
      <c r="E605" s="296"/>
      <c r="F605" s="295"/>
      <c r="G605" s="295"/>
      <c r="H605" s="295"/>
      <c r="I605" s="295"/>
      <c r="J605" s="295"/>
      <c r="K605" s="295"/>
      <c r="L605" s="295"/>
      <c r="M605" s="295"/>
      <c r="N605" s="295"/>
      <c r="O605" s="295"/>
      <c r="P605" s="295"/>
      <c r="Q605" s="295"/>
      <c r="R605" s="295"/>
      <c r="S605" s="295"/>
      <c r="T605" s="295"/>
      <c r="U605" s="295"/>
      <c r="V605" s="295"/>
      <c r="W605" s="270"/>
      <c r="X605" s="270"/>
      <c r="Y605" s="270"/>
      <c r="Z605" s="270"/>
    </row>
    <row r="606" customFormat="false" ht="33" hidden="false" customHeight="true" outlineLevel="0" collapsed="false">
      <c r="A606" s="295"/>
      <c r="B606" s="295"/>
      <c r="C606" s="295"/>
      <c r="D606" s="296"/>
      <c r="E606" s="296"/>
      <c r="F606" s="295"/>
      <c r="G606" s="295"/>
      <c r="H606" s="295"/>
      <c r="I606" s="295"/>
      <c r="J606" s="295"/>
      <c r="K606" s="295"/>
      <c r="L606" s="295"/>
      <c r="M606" s="295"/>
      <c r="N606" s="295"/>
      <c r="O606" s="295"/>
      <c r="P606" s="295"/>
      <c r="Q606" s="295"/>
      <c r="R606" s="295"/>
      <c r="S606" s="295"/>
      <c r="T606" s="295"/>
      <c r="U606" s="295"/>
      <c r="V606" s="295"/>
      <c r="W606" s="270"/>
      <c r="X606" s="270"/>
      <c r="Y606" s="270"/>
      <c r="Z606" s="270"/>
    </row>
    <row r="607" customFormat="false" ht="33" hidden="false" customHeight="true" outlineLevel="0" collapsed="false">
      <c r="A607" s="295"/>
      <c r="B607" s="295"/>
      <c r="C607" s="295"/>
      <c r="D607" s="296"/>
      <c r="E607" s="296"/>
      <c r="F607" s="295"/>
      <c r="G607" s="295"/>
      <c r="H607" s="295"/>
      <c r="I607" s="295"/>
      <c r="J607" s="295"/>
      <c r="K607" s="295"/>
      <c r="L607" s="295"/>
      <c r="M607" s="295"/>
      <c r="N607" s="295"/>
      <c r="O607" s="295"/>
      <c r="P607" s="295"/>
      <c r="Q607" s="295"/>
      <c r="R607" s="295"/>
      <c r="S607" s="295"/>
      <c r="T607" s="295"/>
      <c r="U607" s="295"/>
      <c r="V607" s="295"/>
      <c r="W607" s="270"/>
      <c r="X607" s="270"/>
      <c r="Y607" s="270"/>
      <c r="Z607" s="270"/>
    </row>
    <row r="608" customFormat="false" ht="33" hidden="false" customHeight="true" outlineLevel="0" collapsed="false">
      <c r="A608" s="295"/>
      <c r="B608" s="295"/>
      <c r="C608" s="295"/>
      <c r="D608" s="296"/>
      <c r="E608" s="296"/>
      <c r="F608" s="295"/>
      <c r="G608" s="295"/>
      <c r="H608" s="295"/>
      <c r="I608" s="295"/>
      <c r="J608" s="295"/>
      <c r="K608" s="295"/>
      <c r="L608" s="295"/>
      <c r="M608" s="295"/>
      <c r="N608" s="295"/>
      <c r="O608" s="295"/>
      <c r="P608" s="295"/>
      <c r="Q608" s="295"/>
      <c r="R608" s="295"/>
      <c r="S608" s="295"/>
      <c r="T608" s="295"/>
      <c r="U608" s="295"/>
      <c r="V608" s="295"/>
      <c r="W608" s="270"/>
      <c r="X608" s="270"/>
      <c r="Y608" s="270"/>
      <c r="Z608" s="270"/>
    </row>
    <row r="609" customFormat="false" ht="33" hidden="false" customHeight="true" outlineLevel="0" collapsed="false">
      <c r="A609" s="295"/>
      <c r="B609" s="295"/>
      <c r="C609" s="295"/>
      <c r="D609" s="296"/>
      <c r="E609" s="296"/>
      <c r="F609" s="295"/>
      <c r="G609" s="295"/>
      <c r="H609" s="295"/>
      <c r="I609" s="295"/>
      <c r="J609" s="295"/>
      <c r="K609" s="295"/>
      <c r="L609" s="295"/>
      <c r="M609" s="295"/>
      <c r="N609" s="295"/>
      <c r="O609" s="295"/>
      <c r="P609" s="295"/>
      <c r="Q609" s="295"/>
      <c r="R609" s="295"/>
      <c r="S609" s="295"/>
      <c r="T609" s="295"/>
      <c r="U609" s="295"/>
      <c r="V609" s="295"/>
      <c r="W609" s="270"/>
      <c r="X609" s="270"/>
      <c r="Y609" s="270"/>
      <c r="Z609" s="270"/>
    </row>
    <row r="610" customFormat="false" ht="33" hidden="false" customHeight="true" outlineLevel="0" collapsed="false">
      <c r="A610" s="295"/>
      <c r="B610" s="295"/>
      <c r="C610" s="295"/>
      <c r="D610" s="296"/>
      <c r="E610" s="296"/>
      <c r="F610" s="295"/>
      <c r="G610" s="295"/>
      <c r="H610" s="295"/>
      <c r="I610" s="295"/>
      <c r="J610" s="295"/>
      <c r="K610" s="295"/>
      <c r="L610" s="295"/>
      <c r="M610" s="295"/>
      <c r="N610" s="295"/>
      <c r="O610" s="295"/>
      <c r="P610" s="295"/>
      <c r="Q610" s="295"/>
      <c r="R610" s="295"/>
      <c r="S610" s="295"/>
      <c r="T610" s="295"/>
      <c r="U610" s="295"/>
      <c r="V610" s="295"/>
      <c r="W610" s="270"/>
      <c r="X610" s="270"/>
      <c r="Y610" s="270"/>
      <c r="Z610" s="270"/>
    </row>
    <row r="611" customFormat="false" ht="33" hidden="false" customHeight="true" outlineLevel="0" collapsed="false">
      <c r="A611" s="295"/>
      <c r="B611" s="295"/>
      <c r="C611" s="295"/>
      <c r="D611" s="296"/>
      <c r="E611" s="296"/>
      <c r="F611" s="295"/>
      <c r="G611" s="295"/>
      <c r="H611" s="295"/>
      <c r="I611" s="295"/>
      <c r="J611" s="295"/>
      <c r="K611" s="295"/>
      <c r="L611" s="295"/>
      <c r="M611" s="295"/>
      <c r="N611" s="295"/>
      <c r="O611" s="295"/>
      <c r="P611" s="295"/>
      <c r="Q611" s="295"/>
      <c r="R611" s="295"/>
      <c r="S611" s="295"/>
      <c r="T611" s="295"/>
      <c r="U611" s="295"/>
      <c r="V611" s="295"/>
      <c r="W611" s="270"/>
      <c r="X611" s="270"/>
      <c r="Y611" s="270"/>
      <c r="Z611" s="270"/>
    </row>
    <row r="612" customFormat="false" ht="33" hidden="false" customHeight="true" outlineLevel="0" collapsed="false">
      <c r="A612" s="295"/>
      <c r="B612" s="295"/>
      <c r="C612" s="295"/>
      <c r="D612" s="296"/>
      <c r="E612" s="296"/>
      <c r="F612" s="295"/>
      <c r="G612" s="295"/>
      <c r="H612" s="295"/>
      <c r="I612" s="295"/>
      <c r="J612" s="295"/>
      <c r="K612" s="295"/>
      <c r="L612" s="295"/>
      <c r="M612" s="295"/>
      <c r="N612" s="295"/>
      <c r="O612" s="295"/>
      <c r="P612" s="295"/>
      <c r="Q612" s="295"/>
      <c r="R612" s="295"/>
      <c r="S612" s="295"/>
      <c r="T612" s="295"/>
      <c r="U612" s="295"/>
      <c r="V612" s="295"/>
      <c r="W612" s="270"/>
      <c r="X612" s="270"/>
      <c r="Y612" s="270"/>
      <c r="Z612" s="270"/>
    </row>
    <row r="613" customFormat="false" ht="33" hidden="false" customHeight="true" outlineLevel="0" collapsed="false">
      <c r="A613" s="295"/>
      <c r="B613" s="295"/>
      <c r="C613" s="295"/>
      <c r="D613" s="296"/>
      <c r="E613" s="296"/>
      <c r="F613" s="295"/>
      <c r="G613" s="295"/>
      <c r="H613" s="295"/>
      <c r="I613" s="295"/>
      <c r="J613" s="295"/>
      <c r="K613" s="295"/>
      <c r="L613" s="295"/>
      <c r="M613" s="295"/>
      <c r="N613" s="295"/>
      <c r="O613" s="295"/>
      <c r="P613" s="295"/>
      <c r="Q613" s="295"/>
      <c r="R613" s="295"/>
      <c r="S613" s="295"/>
      <c r="T613" s="295"/>
      <c r="U613" s="295"/>
      <c r="V613" s="295"/>
      <c r="W613" s="270"/>
      <c r="X613" s="270"/>
      <c r="Y613" s="270"/>
      <c r="Z613" s="270"/>
    </row>
    <row r="614" customFormat="false" ht="33" hidden="false" customHeight="true" outlineLevel="0" collapsed="false">
      <c r="A614" s="295"/>
      <c r="B614" s="295"/>
      <c r="C614" s="295"/>
      <c r="D614" s="296"/>
      <c r="E614" s="296"/>
      <c r="F614" s="295"/>
      <c r="G614" s="295"/>
      <c r="H614" s="295"/>
      <c r="I614" s="295"/>
      <c r="J614" s="295"/>
      <c r="K614" s="295"/>
      <c r="L614" s="295"/>
      <c r="M614" s="295"/>
      <c r="N614" s="295"/>
      <c r="O614" s="295"/>
      <c r="P614" s="295"/>
      <c r="Q614" s="295"/>
      <c r="R614" s="295"/>
      <c r="S614" s="295"/>
      <c r="T614" s="295"/>
      <c r="U614" s="295"/>
      <c r="V614" s="295"/>
      <c r="W614" s="270"/>
      <c r="X614" s="270"/>
      <c r="Y614" s="270"/>
      <c r="Z614" s="270"/>
    </row>
    <row r="615" customFormat="false" ht="33" hidden="false" customHeight="true" outlineLevel="0" collapsed="false">
      <c r="A615" s="295"/>
      <c r="B615" s="295"/>
      <c r="C615" s="295"/>
      <c r="D615" s="296"/>
      <c r="E615" s="296"/>
      <c r="F615" s="295"/>
      <c r="G615" s="295"/>
      <c r="H615" s="295"/>
      <c r="I615" s="295"/>
      <c r="J615" s="295"/>
      <c r="K615" s="295"/>
      <c r="L615" s="295"/>
      <c r="M615" s="295"/>
      <c r="N615" s="295"/>
      <c r="O615" s="295"/>
      <c r="P615" s="295"/>
      <c r="Q615" s="295"/>
      <c r="R615" s="295"/>
      <c r="S615" s="295"/>
      <c r="T615" s="295"/>
      <c r="U615" s="295"/>
      <c r="V615" s="295"/>
      <c r="W615" s="270"/>
      <c r="X615" s="270"/>
      <c r="Y615" s="270"/>
      <c r="Z615" s="270"/>
    </row>
    <row r="616" customFormat="false" ht="33" hidden="false" customHeight="true" outlineLevel="0" collapsed="false">
      <c r="A616" s="295"/>
      <c r="B616" s="295"/>
      <c r="C616" s="295"/>
      <c r="D616" s="296"/>
      <c r="E616" s="296"/>
      <c r="F616" s="295"/>
      <c r="G616" s="295"/>
      <c r="H616" s="295"/>
      <c r="I616" s="295"/>
      <c r="J616" s="295"/>
      <c r="K616" s="295"/>
      <c r="L616" s="295"/>
      <c r="M616" s="295"/>
      <c r="N616" s="295"/>
      <c r="O616" s="295"/>
      <c r="P616" s="295"/>
      <c r="Q616" s="295"/>
      <c r="R616" s="295"/>
      <c r="S616" s="295"/>
      <c r="T616" s="295"/>
      <c r="U616" s="295"/>
      <c r="V616" s="295"/>
      <c r="W616" s="270"/>
      <c r="X616" s="270"/>
      <c r="Y616" s="270"/>
      <c r="Z616" s="270"/>
    </row>
    <row r="617" customFormat="false" ht="33" hidden="false" customHeight="true" outlineLevel="0" collapsed="false">
      <c r="A617" s="295"/>
      <c r="B617" s="295"/>
      <c r="C617" s="295"/>
      <c r="D617" s="296"/>
      <c r="E617" s="296"/>
      <c r="F617" s="295"/>
      <c r="G617" s="295"/>
      <c r="H617" s="295"/>
      <c r="I617" s="295"/>
      <c r="J617" s="295"/>
      <c r="K617" s="295"/>
      <c r="L617" s="295"/>
      <c r="M617" s="295"/>
      <c r="N617" s="295"/>
      <c r="O617" s="295"/>
      <c r="P617" s="295"/>
      <c r="Q617" s="295"/>
      <c r="R617" s="295"/>
      <c r="S617" s="295"/>
      <c r="T617" s="295"/>
      <c r="U617" s="295"/>
      <c r="V617" s="295"/>
      <c r="W617" s="270"/>
      <c r="X617" s="270"/>
      <c r="Y617" s="270"/>
      <c r="Z617" s="270"/>
    </row>
    <row r="618" customFormat="false" ht="33" hidden="false" customHeight="true" outlineLevel="0" collapsed="false">
      <c r="A618" s="295"/>
      <c r="B618" s="295"/>
      <c r="C618" s="295"/>
      <c r="D618" s="296"/>
      <c r="E618" s="296"/>
      <c r="F618" s="295"/>
      <c r="G618" s="295"/>
      <c r="H618" s="295"/>
      <c r="I618" s="295"/>
      <c r="J618" s="295"/>
      <c r="K618" s="295"/>
      <c r="L618" s="295"/>
      <c r="M618" s="295"/>
      <c r="N618" s="295"/>
      <c r="O618" s="295"/>
      <c r="P618" s="295"/>
      <c r="Q618" s="295"/>
      <c r="R618" s="295"/>
      <c r="S618" s="295"/>
      <c r="T618" s="295"/>
      <c r="U618" s="295"/>
      <c r="V618" s="295"/>
      <c r="W618" s="270"/>
      <c r="X618" s="270"/>
      <c r="Y618" s="270"/>
      <c r="Z618" s="270"/>
    </row>
    <row r="619" customFormat="false" ht="33" hidden="false" customHeight="true" outlineLevel="0" collapsed="false">
      <c r="A619" s="295"/>
      <c r="B619" s="295"/>
      <c r="C619" s="295"/>
      <c r="D619" s="296"/>
      <c r="E619" s="296"/>
      <c r="F619" s="295"/>
      <c r="G619" s="295"/>
      <c r="H619" s="295"/>
      <c r="I619" s="295"/>
      <c r="J619" s="295"/>
      <c r="K619" s="295"/>
      <c r="L619" s="295"/>
      <c r="M619" s="295"/>
      <c r="N619" s="295"/>
      <c r="O619" s="295"/>
      <c r="P619" s="295"/>
      <c r="Q619" s="295"/>
      <c r="R619" s="295"/>
      <c r="S619" s="295"/>
      <c r="T619" s="295"/>
      <c r="U619" s="295"/>
      <c r="V619" s="295"/>
      <c r="W619" s="270"/>
      <c r="X619" s="270"/>
      <c r="Y619" s="270"/>
      <c r="Z619" s="270"/>
    </row>
    <row r="620" customFormat="false" ht="33" hidden="false" customHeight="true" outlineLevel="0" collapsed="false">
      <c r="A620" s="295"/>
      <c r="B620" s="295"/>
      <c r="C620" s="295"/>
      <c r="D620" s="296"/>
      <c r="E620" s="296"/>
      <c r="F620" s="295"/>
      <c r="G620" s="295"/>
      <c r="H620" s="295"/>
      <c r="I620" s="295"/>
      <c r="J620" s="295"/>
      <c r="K620" s="295"/>
      <c r="L620" s="295"/>
      <c r="M620" s="295"/>
      <c r="N620" s="295"/>
      <c r="O620" s="295"/>
      <c r="P620" s="295"/>
      <c r="Q620" s="295"/>
      <c r="R620" s="295"/>
      <c r="S620" s="295"/>
      <c r="T620" s="295"/>
      <c r="U620" s="295"/>
      <c r="V620" s="295"/>
      <c r="W620" s="270"/>
      <c r="X620" s="270"/>
      <c r="Y620" s="270"/>
      <c r="Z620" s="270"/>
    </row>
    <row r="621" customFormat="false" ht="33" hidden="false" customHeight="true" outlineLevel="0" collapsed="false">
      <c r="A621" s="295"/>
      <c r="B621" s="295"/>
      <c r="C621" s="295"/>
      <c r="D621" s="296"/>
      <c r="E621" s="296"/>
      <c r="F621" s="295"/>
      <c r="G621" s="295"/>
      <c r="H621" s="295"/>
      <c r="I621" s="295"/>
      <c r="J621" s="295"/>
      <c r="K621" s="295"/>
      <c r="L621" s="295"/>
      <c r="M621" s="295"/>
      <c r="N621" s="295"/>
      <c r="O621" s="295"/>
      <c r="P621" s="295"/>
      <c r="Q621" s="295"/>
      <c r="R621" s="295"/>
      <c r="S621" s="295"/>
      <c r="T621" s="295"/>
      <c r="U621" s="295"/>
      <c r="V621" s="295"/>
      <c r="W621" s="270"/>
      <c r="X621" s="270"/>
      <c r="Y621" s="270"/>
      <c r="Z621" s="270"/>
    </row>
    <row r="622" customFormat="false" ht="33" hidden="false" customHeight="true" outlineLevel="0" collapsed="false">
      <c r="A622" s="295"/>
      <c r="B622" s="295"/>
      <c r="C622" s="295"/>
      <c r="D622" s="296"/>
      <c r="E622" s="296"/>
      <c r="F622" s="295"/>
      <c r="G622" s="295"/>
      <c r="H622" s="295"/>
      <c r="I622" s="295"/>
      <c r="J622" s="295"/>
      <c r="K622" s="295"/>
      <c r="L622" s="295"/>
      <c r="M622" s="295"/>
      <c r="N622" s="295"/>
      <c r="O622" s="295"/>
      <c r="P622" s="295"/>
      <c r="Q622" s="295"/>
      <c r="R622" s="295"/>
      <c r="S622" s="295"/>
      <c r="T622" s="295"/>
      <c r="U622" s="295"/>
      <c r="V622" s="295"/>
      <c r="W622" s="270"/>
      <c r="X622" s="270"/>
      <c r="Y622" s="270"/>
      <c r="Z622" s="270"/>
    </row>
    <row r="623" customFormat="false" ht="33" hidden="false" customHeight="true" outlineLevel="0" collapsed="false">
      <c r="A623" s="295"/>
      <c r="B623" s="295"/>
      <c r="C623" s="295"/>
      <c r="D623" s="296"/>
      <c r="E623" s="296"/>
      <c r="F623" s="295"/>
      <c r="G623" s="295"/>
      <c r="H623" s="295"/>
      <c r="I623" s="295"/>
      <c r="J623" s="295"/>
      <c r="K623" s="295"/>
      <c r="L623" s="295"/>
      <c r="M623" s="295"/>
      <c r="N623" s="295"/>
      <c r="O623" s="295"/>
      <c r="P623" s="295"/>
      <c r="Q623" s="295"/>
      <c r="R623" s="295"/>
      <c r="S623" s="295"/>
      <c r="T623" s="295"/>
      <c r="U623" s="295"/>
      <c r="V623" s="295"/>
      <c r="W623" s="270"/>
      <c r="X623" s="270"/>
      <c r="Y623" s="270"/>
      <c r="Z623" s="270"/>
    </row>
    <row r="624" customFormat="false" ht="33" hidden="false" customHeight="true" outlineLevel="0" collapsed="false">
      <c r="A624" s="295"/>
      <c r="B624" s="295"/>
      <c r="C624" s="295"/>
      <c r="D624" s="296"/>
      <c r="E624" s="296"/>
      <c r="F624" s="295"/>
      <c r="G624" s="295"/>
      <c r="H624" s="295"/>
      <c r="I624" s="295"/>
      <c r="J624" s="295"/>
      <c r="K624" s="295"/>
      <c r="L624" s="295"/>
      <c r="M624" s="295"/>
      <c r="N624" s="295"/>
      <c r="O624" s="295"/>
      <c r="P624" s="295"/>
      <c r="Q624" s="295"/>
      <c r="R624" s="295"/>
      <c r="S624" s="295"/>
      <c r="T624" s="295"/>
      <c r="U624" s="295"/>
      <c r="V624" s="295"/>
      <c r="W624" s="270"/>
      <c r="X624" s="270"/>
      <c r="Y624" s="270"/>
      <c r="Z624" s="270"/>
    </row>
    <row r="625" customFormat="false" ht="33" hidden="false" customHeight="true" outlineLevel="0" collapsed="false">
      <c r="A625" s="295"/>
      <c r="B625" s="295"/>
      <c r="C625" s="295"/>
      <c r="D625" s="296"/>
      <c r="E625" s="296"/>
      <c r="F625" s="295"/>
      <c r="G625" s="295"/>
      <c r="H625" s="295"/>
      <c r="I625" s="295"/>
      <c r="J625" s="295"/>
      <c r="K625" s="295"/>
      <c r="L625" s="295"/>
      <c r="M625" s="295"/>
      <c r="N625" s="295"/>
      <c r="O625" s="295"/>
      <c r="P625" s="295"/>
      <c r="Q625" s="295"/>
      <c r="R625" s="295"/>
      <c r="S625" s="295"/>
      <c r="T625" s="295"/>
      <c r="U625" s="295"/>
      <c r="V625" s="295"/>
      <c r="W625" s="270"/>
      <c r="X625" s="270"/>
      <c r="Y625" s="270"/>
      <c r="Z625" s="270"/>
    </row>
    <row r="626" customFormat="false" ht="33" hidden="false" customHeight="true" outlineLevel="0" collapsed="false">
      <c r="A626" s="295"/>
      <c r="B626" s="295"/>
      <c r="C626" s="295"/>
      <c r="D626" s="296"/>
      <c r="E626" s="296"/>
      <c r="F626" s="295"/>
      <c r="G626" s="295"/>
      <c r="H626" s="295"/>
      <c r="I626" s="295"/>
      <c r="J626" s="295"/>
      <c r="K626" s="295"/>
      <c r="L626" s="295"/>
      <c r="M626" s="295"/>
      <c r="N626" s="295"/>
      <c r="O626" s="295"/>
      <c r="P626" s="295"/>
      <c r="Q626" s="295"/>
      <c r="R626" s="295"/>
      <c r="S626" s="295"/>
      <c r="T626" s="295"/>
      <c r="U626" s="295"/>
      <c r="V626" s="295"/>
      <c r="W626" s="270"/>
      <c r="X626" s="270"/>
      <c r="Y626" s="270"/>
      <c r="Z626" s="270"/>
    </row>
    <row r="627" customFormat="false" ht="33" hidden="false" customHeight="true" outlineLevel="0" collapsed="false">
      <c r="A627" s="295"/>
      <c r="B627" s="295"/>
      <c r="C627" s="295"/>
      <c r="D627" s="296"/>
      <c r="E627" s="296"/>
      <c r="F627" s="295"/>
      <c r="G627" s="295"/>
      <c r="H627" s="295"/>
      <c r="I627" s="295"/>
      <c r="J627" s="295"/>
      <c r="K627" s="295"/>
      <c r="L627" s="295"/>
      <c r="M627" s="295"/>
      <c r="N627" s="295"/>
      <c r="O627" s="295"/>
      <c r="P627" s="295"/>
      <c r="Q627" s="295"/>
      <c r="R627" s="295"/>
      <c r="S627" s="295"/>
      <c r="T627" s="295"/>
      <c r="U627" s="295"/>
      <c r="V627" s="295"/>
      <c r="W627" s="270"/>
      <c r="X627" s="270"/>
      <c r="Y627" s="270"/>
      <c r="Z627" s="270"/>
    </row>
    <row r="628" customFormat="false" ht="33" hidden="false" customHeight="true" outlineLevel="0" collapsed="false">
      <c r="A628" s="295"/>
      <c r="B628" s="295"/>
      <c r="C628" s="295"/>
      <c r="D628" s="296"/>
      <c r="E628" s="296"/>
      <c r="F628" s="295"/>
      <c r="G628" s="295"/>
      <c r="H628" s="295"/>
      <c r="I628" s="295"/>
      <c r="J628" s="295"/>
      <c r="K628" s="295"/>
      <c r="L628" s="295"/>
      <c r="M628" s="295"/>
      <c r="N628" s="295"/>
      <c r="O628" s="295"/>
      <c r="P628" s="295"/>
      <c r="Q628" s="295"/>
      <c r="R628" s="295"/>
      <c r="S628" s="295"/>
      <c r="T628" s="295"/>
      <c r="U628" s="295"/>
      <c r="V628" s="295"/>
      <c r="W628" s="270"/>
      <c r="X628" s="270"/>
      <c r="Y628" s="270"/>
      <c r="Z628" s="270"/>
    </row>
    <row r="629" customFormat="false" ht="33" hidden="false" customHeight="true" outlineLevel="0" collapsed="false">
      <c r="A629" s="295"/>
      <c r="B629" s="295"/>
      <c r="C629" s="295"/>
      <c r="D629" s="296"/>
      <c r="E629" s="296"/>
      <c r="F629" s="295"/>
      <c r="G629" s="295"/>
      <c r="H629" s="295"/>
      <c r="I629" s="295"/>
      <c r="J629" s="295"/>
      <c r="K629" s="295"/>
      <c r="L629" s="295"/>
      <c r="M629" s="295"/>
      <c r="N629" s="295"/>
      <c r="O629" s="295"/>
      <c r="P629" s="295"/>
      <c r="Q629" s="295"/>
      <c r="R629" s="295"/>
      <c r="S629" s="295"/>
      <c r="T629" s="295"/>
      <c r="U629" s="295"/>
      <c r="V629" s="295"/>
      <c r="W629" s="270"/>
      <c r="X629" s="270"/>
      <c r="Y629" s="270"/>
      <c r="Z629" s="270"/>
    </row>
    <row r="630" customFormat="false" ht="33" hidden="false" customHeight="true" outlineLevel="0" collapsed="false">
      <c r="A630" s="295"/>
      <c r="B630" s="295"/>
      <c r="C630" s="295"/>
      <c r="D630" s="296"/>
      <c r="E630" s="296"/>
      <c r="F630" s="295"/>
      <c r="G630" s="295"/>
      <c r="H630" s="295"/>
      <c r="I630" s="295"/>
      <c r="J630" s="295"/>
      <c r="K630" s="295"/>
      <c r="L630" s="295"/>
      <c r="M630" s="295"/>
      <c r="N630" s="295"/>
      <c r="O630" s="295"/>
      <c r="P630" s="295"/>
      <c r="Q630" s="295"/>
      <c r="R630" s="295"/>
      <c r="S630" s="295"/>
      <c r="T630" s="295"/>
      <c r="U630" s="295"/>
      <c r="V630" s="295"/>
      <c r="W630" s="270"/>
      <c r="X630" s="270"/>
      <c r="Y630" s="270"/>
      <c r="Z630" s="270"/>
    </row>
    <row r="631" customFormat="false" ht="33" hidden="false" customHeight="true" outlineLevel="0" collapsed="false">
      <c r="A631" s="295"/>
      <c r="B631" s="295"/>
      <c r="C631" s="295"/>
      <c r="D631" s="296"/>
      <c r="E631" s="296"/>
      <c r="F631" s="295"/>
      <c r="G631" s="295"/>
      <c r="H631" s="295"/>
      <c r="I631" s="295"/>
      <c r="J631" s="295"/>
      <c r="K631" s="295"/>
      <c r="L631" s="295"/>
      <c r="M631" s="295"/>
      <c r="N631" s="295"/>
      <c r="O631" s="295"/>
      <c r="P631" s="295"/>
      <c r="Q631" s="295"/>
      <c r="R631" s="295"/>
      <c r="S631" s="295"/>
      <c r="T631" s="295"/>
      <c r="U631" s="295"/>
      <c r="V631" s="295"/>
      <c r="W631" s="270"/>
      <c r="X631" s="270"/>
      <c r="Y631" s="270"/>
      <c r="Z631" s="270"/>
    </row>
    <row r="632" customFormat="false" ht="33" hidden="false" customHeight="true" outlineLevel="0" collapsed="false">
      <c r="A632" s="295"/>
      <c r="B632" s="295"/>
      <c r="C632" s="295"/>
      <c r="D632" s="296"/>
      <c r="E632" s="296"/>
      <c r="F632" s="295"/>
      <c r="G632" s="295"/>
      <c r="H632" s="295"/>
      <c r="I632" s="295"/>
      <c r="J632" s="295"/>
      <c r="K632" s="295"/>
      <c r="L632" s="295"/>
      <c r="M632" s="295"/>
      <c r="N632" s="295"/>
      <c r="O632" s="295"/>
      <c r="P632" s="295"/>
      <c r="Q632" s="295"/>
      <c r="R632" s="295"/>
      <c r="S632" s="295"/>
      <c r="T632" s="295"/>
      <c r="U632" s="295"/>
      <c r="V632" s="295"/>
      <c r="W632" s="270"/>
      <c r="X632" s="270"/>
      <c r="Y632" s="270"/>
      <c r="Z632" s="270"/>
    </row>
    <row r="633" customFormat="false" ht="33" hidden="false" customHeight="true" outlineLevel="0" collapsed="false">
      <c r="A633" s="295"/>
      <c r="B633" s="295"/>
      <c r="C633" s="295"/>
      <c r="D633" s="296"/>
      <c r="E633" s="296"/>
      <c r="F633" s="295"/>
      <c r="G633" s="295"/>
      <c r="H633" s="295"/>
      <c r="I633" s="295"/>
      <c r="J633" s="295"/>
      <c r="K633" s="295"/>
      <c r="L633" s="295"/>
      <c r="M633" s="295"/>
      <c r="N633" s="295"/>
      <c r="O633" s="295"/>
      <c r="P633" s="295"/>
      <c r="Q633" s="295"/>
      <c r="R633" s="295"/>
      <c r="S633" s="295"/>
      <c r="T633" s="295"/>
      <c r="U633" s="295"/>
      <c r="V633" s="295"/>
      <c r="W633" s="270"/>
      <c r="X633" s="270"/>
      <c r="Y633" s="270"/>
      <c r="Z633" s="270"/>
    </row>
    <row r="634" customFormat="false" ht="33" hidden="false" customHeight="true" outlineLevel="0" collapsed="false">
      <c r="A634" s="295"/>
      <c r="B634" s="295"/>
      <c r="C634" s="295"/>
      <c r="D634" s="296"/>
      <c r="E634" s="296"/>
      <c r="F634" s="295"/>
      <c r="G634" s="295"/>
      <c r="H634" s="295"/>
      <c r="I634" s="295"/>
      <c r="J634" s="295"/>
      <c r="K634" s="295"/>
      <c r="L634" s="295"/>
      <c r="M634" s="295"/>
      <c r="N634" s="295"/>
      <c r="O634" s="295"/>
      <c r="P634" s="295"/>
      <c r="Q634" s="295"/>
      <c r="R634" s="295"/>
      <c r="S634" s="295"/>
      <c r="T634" s="295"/>
      <c r="U634" s="295"/>
      <c r="V634" s="295"/>
      <c r="W634" s="270"/>
      <c r="X634" s="270"/>
      <c r="Y634" s="270"/>
      <c r="Z634" s="270"/>
    </row>
    <row r="635" customFormat="false" ht="33" hidden="false" customHeight="true" outlineLevel="0" collapsed="false">
      <c r="A635" s="295"/>
      <c r="B635" s="295"/>
      <c r="C635" s="295"/>
      <c r="D635" s="296"/>
      <c r="E635" s="296"/>
      <c r="F635" s="295"/>
      <c r="G635" s="295"/>
      <c r="H635" s="295"/>
      <c r="I635" s="295"/>
      <c r="J635" s="295"/>
      <c r="K635" s="295"/>
      <c r="L635" s="295"/>
      <c r="M635" s="295"/>
      <c r="N635" s="295"/>
      <c r="O635" s="295"/>
      <c r="P635" s="295"/>
      <c r="Q635" s="295"/>
      <c r="R635" s="295"/>
      <c r="S635" s="295"/>
      <c r="T635" s="295"/>
      <c r="U635" s="295"/>
      <c r="V635" s="295"/>
      <c r="W635" s="270"/>
      <c r="X635" s="270"/>
      <c r="Y635" s="270"/>
      <c r="Z635" s="270"/>
    </row>
    <row r="636" customFormat="false" ht="33" hidden="false" customHeight="true" outlineLevel="0" collapsed="false">
      <c r="A636" s="295"/>
      <c r="B636" s="295"/>
      <c r="C636" s="295"/>
      <c r="D636" s="296"/>
      <c r="E636" s="296"/>
      <c r="F636" s="295"/>
      <c r="G636" s="295"/>
      <c r="H636" s="295"/>
      <c r="I636" s="295"/>
      <c r="J636" s="295"/>
      <c r="K636" s="295"/>
      <c r="L636" s="295"/>
      <c r="M636" s="295"/>
      <c r="N636" s="295"/>
      <c r="O636" s="295"/>
      <c r="P636" s="295"/>
      <c r="Q636" s="295"/>
      <c r="R636" s="295"/>
      <c r="S636" s="295"/>
      <c r="T636" s="295"/>
      <c r="U636" s="295"/>
      <c r="V636" s="295"/>
      <c r="W636" s="270"/>
      <c r="X636" s="270"/>
      <c r="Y636" s="270"/>
      <c r="Z636" s="270"/>
    </row>
    <row r="637" customFormat="false" ht="33" hidden="false" customHeight="true" outlineLevel="0" collapsed="false">
      <c r="A637" s="295"/>
      <c r="B637" s="295"/>
      <c r="C637" s="295"/>
      <c r="D637" s="296"/>
      <c r="E637" s="296"/>
      <c r="F637" s="295"/>
      <c r="G637" s="295"/>
      <c r="H637" s="295"/>
      <c r="I637" s="295"/>
      <c r="J637" s="295"/>
      <c r="K637" s="295"/>
      <c r="L637" s="295"/>
      <c r="M637" s="295"/>
      <c r="N637" s="295"/>
      <c r="O637" s="295"/>
      <c r="P637" s="295"/>
      <c r="Q637" s="295"/>
      <c r="R637" s="295"/>
      <c r="S637" s="295"/>
      <c r="T637" s="295"/>
      <c r="U637" s="295"/>
      <c r="V637" s="295"/>
      <c r="W637" s="270"/>
      <c r="X637" s="270"/>
      <c r="Y637" s="270"/>
      <c r="Z637" s="270"/>
    </row>
    <row r="638" customFormat="false" ht="33" hidden="false" customHeight="true" outlineLevel="0" collapsed="false">
      <c r="A638" s="295"/>
      <c r="B638" s="295"/>
      <c r="C638" s="295"/>
      <c r="D638" s="296"/>
      <c r="E638" s="296"/>
      <c r="F638" s="295"/>
      <c r="G638" s="295"/>
      <c r="H638" s="295"/>
      <c r="I638" s="295"/>
      <c r="J638" s="295"/>
      <c r="K638" s="295"/>
      <c r="L638" s="295"/>
      <c r="M638" s="295"/>
      <c r="N638" s="295"/>
      <c r="O638" s="295"/>
      <c r="P638" s="295"/>
      <c r="Q638" s="295"/>
      <c r="R638" s="295"/>
      <c r="S638" s="295"/>
      <c r="T638" s="295"/>
      <c r="U638" s="295"/>
      <c r="V638" s="295"/>
      <c r="W638" s="270"/>
      <c r="X638" s="270"/>
      <c r="Y638" s="270"/>
      <c r="Z638" s="270"/>
    </row>
    <row r="639" customFormat="false" ht="33" hidden="false" customHeight="true" outlineLevel="0" collapsed="false">
      <c r="A639" s="295"/>
      <c r="B639" s="295"/>
      <c r="C639" s="295"/>
      <c r="D639" s="296"/>
      <c r="E639" s="296"/>
      <c r="F639" s="295"/>
      <c r="G639" s="295"/>
      <c r="H639" s="295"/>
      <c r="I639" s="295"/>
      <c r="J639" s="295"/>
      <c r="K639" s="295"/>
      <c r="L639" s="295"/>
      <c r="M639" s="295"/>
      <c r="N639" s="295"/>
      <c r="O639" s="295"/>
      <c r="P639" s="295"/>
      <c r="Q639" s="295"/>
      <c r="R639" s="295"/>
      <c r="S639" s="295"/>
      <c r="T639" s="295"/>
      <c r="U639" s="295"/>
      <c r="V639" s="295"/>
      <c r="W639" s="270"/>
      <c r="X639" s="270"/>
      <c r="Y639" s="270"/>
      <c r="Z639" s="270"/>
    </row>
    <row r="640" customFormat="false" ht="33" hidden="false" customHeight="true" outlineLevel="0" collapsed="false">
      <c r="A640" s="295"/>
      <c r="B640" s="295"/>
      <c r="C640" s="295"/>
      <c r="D640" s="296"/>
      <c r="E640" s="296"/>
      <c r="F640" s="295"/>
      <c r="G640" s="295"/>
      <c r="H640" s="295"/>
      <c r="I640" s="295"/>
      <c r="J640" s="295"/>
      <c r="K640" s="295"/>
      <c r="L640" s="295"/>
      <c r="M640" s="295"/>
      <c r="N640" s="295"/>
      <c r="O640" s="295"/>
      <c r="P640" s="295"/>
      <c r="Q640" s="295"/>
      <c r="R640" s="295"/>
      <c r="S640" s="295"/>
      <c r="T640" s="295"/>
      <c r="U640" s="295"/>
      <c r="V640" s="295"/>
      <c r="W640" s="270"/>
      <c r="X640" s="270"/>
      <c r="Y640" s="270"/>
      <c r="Z640" s="270"/>
    </row>
    <row r="641" customFormat="false" ht="33" hidden="false" customHeight="true" outlineLevel="0" collapsed="false">
      <c r="A641" s="295"/>
      <c r="B641" s="295"/>
      <c r="C641" s="295"/>
      <c r="D641" s="296"/>
      <c r="E641" s="296"/>
      <c r="F641" s="295"/>
      <c r="G641" s="295"/>
      <c r="H641" s="295"/>
      <c r="I641" s="295"/>
      <c r="J641" s="295"/>
      <c r="K641" s="295"/>
      <c r="L641" s="295"/>
      <c r="M641" s="295"/>
      <c r="N641" s="295"/>
      <c r="O641" s="295"/>
      <c r="P641" s="295"/>
      <c r="Q641" s="295"/>
      <c r="R641" s="295"/>
      <c r="S641" s="295"/>
      <c r="T641" s="295"/>
      <c r="U641" s="295"/>
      <c r="V641" s="295"/>
      <c r="W641" s="270"/>
      <c r="X641" s="270"/>
      <c r="Y641" s="270"/>
      <c r="Z641" s="270"/>
    </row>
    <row r="642" customFormat="false" ht="33" hidden="false" customHeight="true" outlineLevel="0" collapsed="false">
      <c r="A642" s="295"/>
      <c r="B642" s="295"/>
      <c r="C642" s="295"/>
      <c r="D642" s="296"/>
      <c r="E642" s="296"/>
      <c r="F642" s="295"/>
      <c r="G642" s="295"/>
      <c r="H642" s="295"/>
      <c r="I642" s="295"/>
      <c r="J642" s="295"/>
      <c r="K642" s="295"/>
      <c r="L642" s="295"/>
      <c r="M642" s="295"/>
      <c r="N642" s="295"/>
      <c r="O642" s="295"/>
      <c r="P642" s="295"/>
      <c r="Q642" s="295"/>
      <c r="R642" s="295"/>
      <c r="S642" s="295"/>
      <c r="T642" s="295"/>
      <c r="U642" s="295"/>
      <c r="V642" s="295"/>
      <c r="W642" s="270"/>
      <c r="X642" s="270"/>
      <c r="Y642" s="270"/>
      <c r="Z642" s="270"/>
    </row>
    <row r="643" customFormat="false" ht="33" hidden="false" customHeight="true" outlineLevel="0" collapsed="false">
      <c r="A643" s="295"/>
      <c r="B643" s="295"/>
      <c r="C643" s="295"/>
      <c r="D643" s="296"/>
      <c r="E643" s="296"/>
      <c r="F643" s="295"/>
      <c r="G643" s="295"/>
      <c r="H643" s="295"/>
      <c r="I643" s="295"/>
      <c r="J643" s="295"/>
      <c r="K643" s="295"/>
      <c r="L643" s="295"/>
      <c r="M643" s="295"/>
      <c r="N643" s="295"/>
      <c r="O643" s="295"/>
      <c r="P643" s="295"/>
      <c r="Q643" s="295"/>
      <c r="R643" s="295"/>
      <c r="S643" s="295"/>
      <c r="T643" s="295"/>
      <c r="U643" s="295"/>
      <c r="V643" s="295"/>
      <c r="W643" s="270"/>
      <c r="X643" s="270"/>
      <c r="Y643" s="270"/>
      <c r="Z643" s="270"/>
    </row>
    <row r="644" customFormat="false" ht="33" hidden="false" customHeight="true" outlineLevel="0" collapsed="false">
      <c r="A644" s="295"/>
      <c r="B644" s="295"/>
      <c r="C644" s="295"/>
      <c r="D644" s="296"/>
      <c r="E644" s="296"/>
      <c r="F644" s="295"/>
      <c r="G644" s="295"/>
      <c r="H644" s="295"/>
      <c r="I644" s="295"/>
      <c r="J644" s="295"/>
      <c r="K644" s="295"/>
      <c r="L644" s="295"/>
      <c r="M644" s="295"/>
      <c r="N644" s="295"/>
      <c r="O644" s="295"/>
      <c r="P644" s="295"/>
      <c r="Q644" s="295"/>
      <c r="R644" s="295"/>
      <c r="S644" s="295"/>
      <c r="T644" s="295"/>
      <c r="U644" s="295"/>
      <c r="V644" s="295"/>
      <c r="W644" s="270"/>
      <c r="X644" s="270"/>
      <c r="Y644" s="270"/>
      <c r="Z644" s="270"/>
    </row>
    <row r="645" customFormat="false" ht="33" hidden="false" customHeight="true" outlineLevel="0" collapsed="false">
      <c r="A645" s="295"/>
      <c r="B645" s="295"/>
      <c r="C645" s="295"/>
      <c r="D645" s="296"/>
      <c r="E645" s="296"/>
      <c r="F645" s="295"/>
      <c r="G645" s="295"/>
      <c r="H645" s="295"/>
      <c r="I645" s="295"/>
      <c r="J645" s="295"/>
      <c r="K645" s="295"/>
      <c r="L645" s="295"/>
      <c r="M645" s="295"/>
      <c r="N645" s="295"/>
      <c r="O645" s="295"/>
      <c r="P645" s="295"/>
      <c r="Q645" s="295"/>
      <c r="R645" s="295"/>
      <c r="S645" s="295"/>
      <c r="T645" s="295"/>
      <c r="U645" s="295"/>
      <c r="V645" s="295"/>
      <c r="W645" s="270"/>
      <c r="X645" s="270"/>
      <c r="Y645" s="270"/>
      <c r="Z645" s="270"/>
    </row>
    <row r="646" customFormat="false" ht="33" hidden="false" customHeight="true" outlineLevel="0" collapsed="false">
      <c r="A646" s="295"/>
      <c r="B646" s="295"/>
      <c r="C646" s="295"/>
      <c r="D646" s="296"/>
      <c r="E646" s="296"/>
      <c r="F646" s="295"/>
      <c r="G646" s="295"/>
      <c r="H646" s="295"/>
      <c r="I646" s="295"/>
      <c r="J646" s="295"/>
      <c r="K646" s="295"/>
      <c r="L646" s="295"/>
      <c r="M646" s="295"/>
      <c r="N646" s="295"/>
      <c r="O646" s="295"/>
      <c r="P646" s="295"/>
      <c r="Q646" s="295"/>
      <c r="R646" s="295"/>
      <c r="S646" s="295"/>
      <c r="T646" s="295"/>
      <c r="U646" s="295"/>
      <c r="V646" s="295"/>
      <c r="W646" s="270"/>
      <c r="X646" s="270"/>
      <c r="Y646" s="270"/>
      <c r="Z646" s="270"/>
    </row>
    <row r="647" customFormat="false" ht="33" hidden="false" customHeight="true" outlineLevel="0" collapsed="false">
      <c r="A647" s="295"/>
      <c r="B647" s="295"/>
      <c r="C647" s="295"/>
      <c r="D647" s="296"/>
      <c r="E647" s="296"/>
      <c r="F647" s="295"/>
      <c r="G647" s="295"/>
      <c r="H647" s="295"/>
      <c r="I647" s="295"/>
      <c r="J647" s="295"/>
      <c r="K647" s="295"/>
      <c r="L647" s="295"/>
      <c r="M647" s="295"/>
      <c r="N647" s="295"/>
      <c r="O647" s="295"/>
      <c r="P647" s="295"/>
      <c r="Q647" s="295"/>
      <c r="R647" s="295"/>
      <c r="S647" s="295"/>
      <c r="T647" s="295"/>
      <c r="U647" s="295"/>
      <c r="V647" s="295"/>
      <c r="W647" s="270"/>
      <c r="X647" s="270"/>
      <c r="Y647" s="270"/>
      <c r="Z647" s="270"/>
    </row>
    <row r="648" customFormat="false" ht="33" hidden="false" customHeight="true" outlineLevel="0" collapsed="false">
      <c r="A648" s="295"/>
      <c r="B648" s="295"/>
      <c r="C648" s="295"/>
      <c r="D648" s="296"/>
      <c r="E648" s="296"/>
      <c r="F648" s="295"/>
      <c r="G648" s="295"/>
      <c r="H648" s="295"/>
      <c r="I648" s="295"/>
      <c r="J648" s="295"/>
      <c r="K648" s="295"/>
      <c r="L648" s="295"/>
      <c r="M648" s="295"/>
      <c r="N648" s="295"/>
      <c r="O648" s="295"/>
      <c r="P648" s="295"/>
      <c r="Q648" s="295"/>
      <c r="R648" s="295"/>
      <c r="S648" s="295"/>
      <c r="T648" s="295"/>
      <c r="U648" s="295"/>
      <c r="V648" s="295"/>
      <c r="W648" s="270"/>
      <c r="X648" s="270"/>
      <c r="Y648" s="270"/>
      <c r="Z648" s="270"/>
    </row>
    <row r="649" customFormat="false" ht="33" hidden="false" customHeight="true" outlineLevel="0" collapsed="false">
      <c r="A649" s="295"/>
      <c r="B649" s="295"/>
      <c r="C649" s="295"/>
      <c r="D649" s="296"/>
      <c r="E649" s="296"/>
      <c r="F649" s="295"/>
      <c r="G649" s="295"/>
      <c r="H649" s="295"/>
      <c r="I649" s="295"/>
      <c r="J649" s="295"/>
      <c r="K649" s="295"/>
      <c r="L649" s="295"/>
      <c r="M649" s="295"/>
      <c r="N649" s="295"/>
      <c r="O649" s="295"/>
      <c r="P649" s="295"/>
      <c r="Q649" s="295"/>
      <c r="R649" s="295"/>
      <c r="S649" s="295"/>
      <c r="T649" s="295"/>
      <c r="U649" s="295"/>
      <c r="V649" s="295"/>
      <c r="W649" s="270"/>
      <c r="X649" s="270"/>
      <c r="Y649" s="270"/>
      <c r="Z649" s="270"/>
    </row>
    <row r="650" customFormat="false" ht="33" hidden="false" customHeight="true" outlineLevel="0" collapsed="false">
      <c r="A650" s="295"/>
      <c r="B650" s="295"/>
      <c r="C650" s="295"/>
      <c r="D650" s="296"/>
      <c r="E650" s="296"/>
      <c r="F650" s="295"/>
      <c r="G650" s="295"/>
      <c r="H650" s="295"/>
      <c r="I650" s="295"/>
      <c r="J650" s="295"/>
      <c r="K650" s="295"/>
      <c r="L650" s="295"/>
      <c r="M650" s="295"/>
      <c r="N650" s="295"/>
      <c r="O650" s="295"/>
      <c r="P650" s="295"/>
      <c r="Q650" s="295"/>
      <c r="R650" s="295"/>
      <c r="S650" s="295"/>
      <c r="T650" s="295"/>
      <c r="U650" s="295"/>
      <c r="V650" s="295"/>
      <c r="W650" s="270"/>
      <c r="X650" s="270"/>
      <c r="Y650" s="270"/>
      <c r="Z650" s="270"/>
    </row>
    <row r="651" customFormat="false" ht="33" hidden="false" customHeight="true" outlineLevel="0" collapsed="false">
      <c r="A651" s="295"/>
      <c r="B651" s="295"/>
      <c r="C651" s="295"/>
      <c r="D651" s="296"/>
      <c r="E651" s="296"/>
      <c r="F651" s="295"/>
      <c r="G651" s="295"/>
      <c r="H651" s="295"/>
      <c r="I651" s="295"/>
      <c r="J651" s="295"/>
      <c r="K651" s="295"/>
      <c r="L651" s="295"/>
      <c r="M651" s="295"/>
      <c r="N651" s="295"/>
      <c r="O651" s="295"/>
      <c r="P651" s="295"/>
      <c r="Q651" s="295"/>
      <c r="R651" s="295"/>
      <c r="S651" s="295"/>
      <c r="T651" s="295"/>
      <c r="U651" s="295"/>
      <c r="V651" s="295"/>
      <c r="W651" s="270"/>
      <c r="X651" s="270"/>
      <c r="Y651" s="270"/>
      <c r="Z651" s="270"/>
    </row>
    <row r="652" customFormat="false" ht="33" hidden="false" customHeight="true" outlineLevel="0" collapsed="false">
      <c r="A652" s="295"/>
      <c r="B652" s="295"/>
      <c r="C652" s="295"/>
      <c r="D652" s="296"/>
      <c r="E652" s="296"/>
      <c r="F652" s="295"/>
      <c r="G652" s="295"/>
      <c r="H652" s="295"/>
      <c r="I652" s="295"/>
      <c r="J652" s="295"/>
      <c r="K652" s="295"/>
      <c r="L652" s="295"/>
      <c r="M652" s="295"/>
      <c r="N652" s="295"/>
      <c r="O652" s="295"/>
      <c r="P652" s="295"/>
      <c r="Q652" s="295"/>
      <c r="R652" s="295"/>
      <c r="S652" s="295"/>
      <c r="T652" s="295"/>
      <c r="U652" s="295"/>
      <c r="V652" s="295"/>
      <c r="W652" s="270"/>
      <c r="X652" s="270"/>
      <c r="Y652" s="270"/>
      <c r="Z652" s="270"/>
    </row>
    <row r="653" customFormat="false" ht="33" hidden="false" customHeight="true" outlineLevel="0" collapsed="false">
      <c r="A653" s="295"/>
      <c r="B653" s="295"/>
      <c r="C653" s="295"/>
      <c r="D653" s="296"/>
      <c r="E653" s="296"/>
      <c r="F653" s="295"/>
      <c r="G653" s="295"/>
      <c r="H653" s="295"/>
      <c r="I653" s="295"/>
      <c r="J653" s="295"/>
      <c r="K653" s="295"/>
      <c r="L653" s="295"/>
      <c r="M653" s="295"/>
      <c r="N653" s="295"/>
      <c r="O653" s="295"/>
      <c r="P653" s="295"/>
      <c r="Q653" s="295"/>
      <c r="R653" s="295"/>
      <c r="S653" s="295"/>
      <c r="T653" s="295"/>
      <c r="U653" s="295"/>
      <c r="V653" s="295"/>
      <c r="W653" s="270"/>
      <c r="X653" s="270"/>
      <c r="Y653" s="270"/>
      <c r="Z653" s="270"/>
    </row>
    <row r="654" customFormat="false" ht="33" hidden="false" customHeight="true" outlineLevel="0" collapsed="false">
      <c r="A654" s="295"/>
      <c r="B654" s="295"/>
      <c r="C654" s="295"/>
      <c r="D654" s="296"/>
      <c r="E654" s="296"/>
      <c r="F654" s="295"/>
      <c r="G654" s="295"/>
      <c r="H654" s="295"/>
      <c r="I654" s="295"/>
      <c r="J654" s="295"/>
      <c r="K654" s="295"/>
      <c r="L654" s="295"/>
      <c r="M654" s="295"/>
      <c r="N654" s="295"/>
      <c r="O654" s="295"/>
      <c r="P654" s="295"/>
      <c r="Q654" s="295"/>
      <c r="R654" s="295"/>
      <c r="S654" s="295"/>
      <c r="T654" s="295"/>
      <c r="U654" s="295"/>
      <c r="V654" s="295"/>
      <c r="W654" s="270"/>
      <c r="X654" s="270"/>
      <c r="Y654" s="270"/>
      <c r="Z654" s="270"/>
    </row>
    <row r="655" customFormat="false" ht="33" hidden="false" customHeight="true" outlineLevel="0" collapsed="false">
      <c r="A655" s="295"/>
      <c r="B655" s="295"/>
      <c r="C655" s="295"/>
      <c r="D655" s="296"/>
      <c r="E655" s="296"/>
      <c r="F655" s="295"/>
      <c r="G655" s="295"/>
      <c r="H655" s="295"/>
      <c r="I655" s="295"/>
      <c r="J655" s="295"/>
      <c r="K655" s="295"/>
      <c r="L655" s="295"/>
      <c r="M655" s="295"/>
      <c r="N655" s="295"/>
      <c r="O655" s="295"/>
      <c r="P655" s="295"/>
      <c r="Q655" s="295"/>
      <c r="R655" s="295"/>
      <c r="S655" s="295"/>
      <c r="T655" s="295"/>
      <c r="U655" s="295"/>
      <c r="V655" s="295"/>
      <c r="W655" s="270"/>
      <c r="X655" s="270"/>
      <c r="Y655" s="270"/>
      <c r="Z655" s="270"/>
    </row>
    <row r="656" customFormat="false" ht="33" hidden="false" customHeight="true" outlineLevel="0" collapsed="false">
      <c r="A656" s="295"/>
      <c r="B656" s="295"/>
      <c r="C656" s="295"/>
      <c r="D656" s="296"/>
      <c r="E656" s="296"/>
      <c r="F656" s="295"/>
      <c r="G656" s="295"/>
      <c r="H656" s="295"/>
      <c r="I656" s="295"/>
      <c r="J656" s="295"/>
      <c r="K656" s="295"/>
      <c r="L656" s="295"/>
      <c r="M656" s="295"/>
      <c r="N656" s="295"/>
      <c r="O656" s="295"/>
      <c r="P656" s="295"/>
      <c r="Q656" s="295"/>
      <c r="R656" s="295"/>
      <c r="S656" s="295"/>
      <c r="T656" s="295"/>
      <c r="U656" s="295"/>
      <c r="V656" s="295"/>
      <c r="W656" s="270"/>
      <c r="X656" s="270"/>
      <c r="Y656" s="270"/>
      <c r="Z656" s="270"/>
    </row>
    <row r="657" customFormat="false" ht="33" hidden="false" customHeight="true" outlineLevel="0" collapsed="false">
      <c r="A657" s="295"/>
      <c r="B657" s="295"/>
      <c r="C657" s="295"/>
      <c r="D657" s="296"/>
      <c r="E657" s="296"/>
      <c r="F657" s="295"/>
      <c r="G657" s="295"/>
      <c r="H657" s="295"/>
      <c r="I657" s="295"/>
      <c r="J657" s="295"/>
      <c r="K657" s="295"/>
      <c r="L657" s="295"/>
      <c r="M657" s="295"/>
      <c r="N657" s="295"/>
      <c r="O657" s="295"/>
      <c r="P657" s="295"/>
      <c r="Q657" s="295"/>
      <c r="R657" s="295"/>
      <c r="S657" s="295"/>
      <c r="T657" s="295"/>
      <c r="U657" s="295"/>
      <c r="V657" s="295"/>
      <c r="W657" s="270"/>
      <c r="X657" s="270"/>
      <c r="Y657" s="270"/>
      <c r="Z657" s="270"/>
    </row>
    <row r="658" customFormat="false" ht="33" hidden="false" customHeight="true" outlineLevel="0" collapsed="false">
      <c r="A658" s="295"/>
      <c r="B658" s="295"/>
      <c r="C658" s="295"/>
      <c r="D658" s="296"/>
      <c r="E658" s="296"/>
      <c r="F658" s="295"/>
      <c r="G658" s="295"/>
      <c r="H658" s="295"/>
      <c r="I658" s="295"/>
      <c r="J658" s="295"/>
      <c r="K658" s="295"/>
      <c r="L658" s="295"/>
      <c r="M658" s="295"/>
      <c r="N658" s="295"/>
      <c r="O658" s="295"/>
      <c r="P658" s="295"/>
      <c r="Q658" s="295"/>
      <c r="R658" s="295"/>
      <c r="S658" s="295"/>
      <c r="T658" s="295"/>
      <c r="U658" s="295"/>
      <c r="V658" s="295"/>
      <c r="W658" s="270"/>
      <c r="X658" s="270"/>
      <c r="Y658" s="270"/>
      <c r="Z658" s="270"/>
    </row>
    <row r="659" customFormat="false" ht="33" hidden="false" customHeight="true" outlineLevel="0" collapsed="false">
      <c r="A659" s="295"/>
      <c r="B659" s="295"/>
      <c r="C659" s="295"/>
      <c r="D659" s="296"/>
      <c r="E659" s="296"/>
      <c r="F659" s="295"/>
      <c r="G659" s="295"/>
      <c r="H659" s="295"/>
      <c r="I659" s="295"/>
      <c r="J659" s="295"/>
      <c r="K659" s="295"/>
      <c r="L659" s="295"/>
      <c r="M659" s="295"/>
      <c r="N659" s="295"/>
      <c r="O659" s="295"/>
      <c r="P659" s="295"/>
      <c r="Q659" s="295"/>
      <c r="R659" s="295"/>
      <c r="S659" s="295"/>
      <c r="T659" s="295"/>
      <c r="U659" s="295"/>
      <c r="V659" s="295"/>
      <c r="W659" s="270"/>
      <c r="X659" s="270"/>
      <c r="Y659" s="270"/>
      <c r="Z659" s="270"/>
    </row>
    <row r="660" customFormat="false" ht="33" hidden="false" customHeight="true" outlineLevel="0" collapsed="false">
      <c r="A660" s="295"/>
      <c r="B660" s="295"/>
      <c r="C660" s="295"/>
      <c r="D660" s="296"/>
      <c r="E660" s="296"/>
      <c r="F660" s="295"/>
      <c r="G660" s="295"/>
      <c r="H660" s="295"/>
      <c r="I660" s="295"/>
      <c r="J660" s="295"/>
      <c r="K660" s="295"/>
      <c r="L660" s="295"/>
      <c r="M660" s="295"/>
      <c r="N660" s="295"/>
      <c r="O660" s="295"/>
      <c r="P660" s="295"/>
      <c r="Q660" s="295"/>
      <c r="R660" s="295"/>
      <c r="S660" s="295"/>
      <c r="T660" s="295"/>
      <c r="U660" s="295"/>
      <c r="V660" s="295"/>
      <c r="W660" s="270"/>
      <c r="X660" s="270"/>
      <c r="Y660" s="270"/>
      <c r="Z660" s="270"/>
    </row>
    <row r="661" customFormat="false" ht="33" hidden="false" customHeight="true" outlineLevel="0" collapsed="false">
      <c r="A661" s="295"/>
      <c r="B661" s="295"/>
      <c r="C661" s="295"/>
      <c r="D661" s="296"/>
      <c r="E661" s="296"/>
      <c r="F661" s="295"/>
      <c r="G661" s="295"/>
      <c r="H661" s="295"/>
      <c r="I661" s="295"/>
      <c r="J661" s="295"/>
      <c r="K661" s="295"/>
      <c r="L661" s="295"/>
      <c r="M661" s="295"/>
      <c r="N661" s="295"/>
      <c r="O661" s="295"/>
      <c r="P661" s="295"/>
      <c r="Q661" s="295"/>
      <c r="R661" s="295"/>
      <c r="S661" s="295"/>
      <c r="T661" s="295"/>
      <c r="U661" s="295"/>
      <c r="V661" s="295"/>
      <c r="W661" s="270"/>
      <c r="X661" s="270"/>
      <c r="Y661" s="270"/>
      <c r="Z661" s="270"/>
    </row>
    <row r="662" customFormat="false" ht="33" hidden="false" customHeight="true" outlineLevel="0" collapsed="false">
      <c r="A662" s="295"/>
      <c r="B662" s="295"/>
      <c r="C662" s="295"/>
      <c r="D662" s="296"/>
      <c r="E662" s="296"/>
      <c r="F662" s="295"/>
      <c r="G662" s="295"/>
      <c r="H662" s="295"/>
      <c r="I662" s="295"/>
      <c r="J662" s="295"/>
      <c r="K662" s="295"/>
      <c r="L662" s="295"/>
      <c r="M662" s="295"/>
      <c r="N662" s="295"/>
      <c r="O662" s="295"/>
      <c r="P662" s="295"/>
      <c r="Q662" s="295"/>
      <c r="R662" s="295"/>
      <c r="S662" s="295"/>
      <c r="T662" s="295"/>
      <c r="U662" s="295"/>
      <c r="V662" s="295"/>
      <c r="W662" s="270"/>
      <c r="X662" s="270"/>
      <c r="Y662" s="270"/>
      <c r="Z662" s="270"/>
    </row>
    <row r="663" customFormat="false" ht="33" hidden="false" customHeight="true" outlineLevel="0" collapsed="false">
      <c r="A663" s="295"/>
      <c r="B663" s="295"/>
      <c r="C663" s="295"/>
      <c r="D663" s="296"/>
      <c r="E663" s="296"/>
      <c r="F663" s="295"/>
      <c r="G663" s="295"/>
      <c r="H663" s="295"/>
      <c r="I663" s="295"/>
      <c r="J663" s="295"/>
      <c r="K663" s="295"/>
      <c r="L663" s="295"/>
      <c r="M663" s="295"/>
      <c r="N663" s="295"/>
      <c r="O663" s="295"/>
      <c r="P663" s="295"/>
      <c r="Q663" s="295"/>
      <c r="R663" s="295"/>
      <c r="S663" s="295"/>
      <c r="T663" s="295"/>
      <c r="U663" s="295"/>
      <c r="V663" s="295"/>
      <c r="W663" s="270"/>
      <c r="X663" s="270"/>
      <c r="Y663" s="270"/>
      <c r="Z663" s="270"/>
    </row>
    <row r="664" customFormat="false" ht="33" hidden="false" customHeight="true" outlineLevel="0" collapsed="false">
      <c r="A664" s="295"/>
      <c r="B664" s="295"/>
      <c r="C664" s="295"/>
      <c r="D664" s="296"/>
      <c r="E664" s="296"/>
      <c r="F664" s="295"/>
      <c r="G664" s="295"/>
      <c r="H664" s="295"/>
      <c r="I664" s="295"/>
      <c r="J664" s="295"/>
      <c r="K664" s="295"/>
      <c r="L664" s="295"/>
      <c r="M664" s="295"/>
      <c r="N664" s="295"/>
      <c r="O664" s="295"/>
      <c r="P664" s="295"/>
      <c r="Q664" s="295"/>
      <c r="R664" s="295"/>
      <c r="S664" s="295"/>
      <c r="T664" s="295"/>
      <c r="U664" s="295"/>
      <c r="V664" s="295"/>
      <c r="W664" s="270"/>
      <c r="X664" s="270"/>
      <c r="Y664" s="270"/>
      <c r="Z664" s="270"/>
    </row>
    <row r="665" customFormat="false" ht="33" hidden="false" customHeight="true" outlineLevel="0" collapsed="false">
      <c r="A665" s="295"/>
      <c r="B665" s="295"/>
      <c r="C665" s="295"/>
      <c r="D665" s="296"/>
      <c r="E665" s="296"/>
      <c r="F665" s="295"/>
      <c r="G665" s="295"/>
      <c r="H665" s="295"/>
      <c r="I665" s="295"/>
      <c r="J665" s="295"/>
      <c r="K665" s="295"/>
      <c r="L665" s="295"/>
      <c r="M665" s="295"/>
      <c r="N665" s="295"/>
      <c r="O665" s="295"/>
      <c r="P665" s="295"/>
      <c r="Q665" s="295"/>
      <c r="R665" s="295"/>
      <c r="S665" s="295"/>
      <c r="T665" s="295"/>
      <c r="U665" s="295"/>
      <c r="V665" s="295"/>
      <c r="W665" s="270"/>
      <c r="X665" s="270"/>
      <c r="Y665" s="270"/>
      <c r="Z665" s="270"/>
    </row>
    <row r="666" customFormat="false" ht="33" hidden="false" customHeight="true" outlineLevel="0" collapsed="false">
      <c r="A666" s="295"/>
      <c r="B666" s="295"/>
      <c r="C666" s="295"/>
      <c r="D666" s="296"/>
      <c r="E666" s="296"/>
      <c r="F666" s="295"/>
      <c r="G666" s="295"/>
      <c r="H666" s="295"/>
      <c r="I666" s="295"/>
      <c r="J666" s="295"/>
      <c r="K666" s="295"/>
      <c r="L666" s="295"/>
      <c r="M666" s="295"/>
      <c r="N666" s="295"/>
      <c r="O666" s="295"/>
      <c r="P666" s="295"/>
      <c r="Q666" s="295"/>
      <c r="R666" s="295"/>
      <c r="S666" s="295"/>
      <c r="T666" s="295"/>
      <c r="U666" s="295"/>
      <c r="V666" s="295"/>
      <c r="W666" s="270"/>
      <c r="X666" s="270"/>
      <c r="Y666" s="270"/>
      <c r="Z666" s="270"/>
    </row>
    <row r="667" customFormat="false" ht="33" hidden="false" customHeight="true" outlineLevel="0" collapsed="false">
      <c r="A667" s="295"/>
      <c r="B667" s="295"/>
      <c r="C667" s="295"/>
      <c r="D667" s="296"/>
      <c r="E667" s="296"/>
      <c r="F667" s="295"/>
      <c r="G667" s="295"/>
      <c r="H667" s="295"/>
      <c r="I667" s="295"/>
      <c r="J667" s="295"/>
      <c r="K667" s="295"/>
      <c r="L667" s="295"/>
      <c r="M667" s="295"/>
      <c r="N667" s="295"/>
      <c r="O667" s="295"/>
      <c r="P667" s="295"/>
      <c r="Q667" s="295"/>
      <c r="R667" s="295"/>
      <c r="S667" s="295"/>
      <c r="T667" s="295"/>
      <c r="U667" s="295"/>
      <c r="V667" s="295"/>
      <c r="W667" s="270"/>
      <c r="X667" s="270"/>
      <c r="Y667" s="270"/>
      <c r="Z667" s="270"/>
    </row>
    <row r="668" customFormat="false" ht="33" hidden="false" customHeight="true" outlineLevel="0" collapsed="false">
      <c r="A668" s="295"/>
      <c r="B668" s="295"/>
      <c r="C668" s="295"/>
      <c r="D668" s="296"/>
      <c r="E668" s="296"/>
      <c r="F668" s="295"/>
      <c r="G668" s="295"/>
      <c r="H668" s="295"/>
      <c r="I668" s="295"/>
      <c r="J668" s="295"/>
      <c r="K668" s="295"/>
      <c r="L668" s="295"/>
      <c r="M668" s="295"/>
      <c r="N668" s="295"/>
      <c r="O668" s="295"/>
      <c r="P668" s="295"/>
      <c r="Q668" s="295"/>
      <c r="R668" s="295"/>
      <c r="S668" s="295"/>
      <c r="T668" s="295"/>
      <c r="U668" s="295"/>
      <c r="V668" s="295"/>
      <c r="W668" s="270"/>
      <c r="X668" s="270"/>
      <c r="Y668" s="270"/>
      <c r="Z668" s="270"/>
    </row>
    <row r="669" customFormat="false" ht="33" hidden="false" customHeight="true" outlineLevel="0" collapsed="false">
      <c r="A669" s="295"/>
      <c r="B669" s="295"/>
      <c r="C669" s="295"/>
      <c r="D669" s="296"/>
      <c r="E669" s="296"/>
      <c r="F669" s="295"/>
      <c r="G669" s="295"/>
      <c r="H669" s="295"/>
      <c r="I669" s="295"/>
      <c r="J669" s="295"/>
      <c r="K669" s="295"/>
      <c r="L669" s="295"/>
      <c r="M669" s="295"/>
      <c r="N669" s="295"/>
      <c r="O669" s="295"/>
      <c r="P669" s="295"/>
      <c r="Q669" s="295"/>
      <c r="R669" s="295"/>
      <c r="S669" s="295"/>
      <c r="T669" s="295"/>
      <c r="U669" s="295"/>
      <c r="V669" s="295"/>
      <c r="W669" s="270"/>
      <c r="X669" s="270"/>
      <c r="Y669" s="270"/>
      <c r="Z669" s="270"/>
    </row>
    <row r="670" customFormat="false" ht="33" hidden="false" customHeight="true" outlineLevel="0" collapsed="false">
      <c r="A670" s="295"/>
      <c r="B670" s="295"/>
      <c r="C670" s="295"/>
      <c r="D670" s="296"/>
      <c r="E670" s="296"/>
      <c r="F670" s="295"/>
      <c r="G670" s="295"/>
      <c r="H670" s="295"/>
      <c r="I670" s="295"/>
      <c r="J670" s="295"/>
      <c r="K670" s="295"/>
      <c r="L670" s="295"/>
      <c r="M670" s="295"/>
      <c r="N670" s="295"/>
      <c r="O670" s="295"/>
      <c r="P670" s="295"/>
      <c r="Q670" s="295"/>
      <c r="R670" s="295"/>
      <c r="S670" s="295"/>
      <c r="T670" s="295"/>
      <c r="U670" s="295"/>
      <c r="V670" s="295"/>
      <c r="W670" s="270"/>
      <c r="X670" s="270"/>
      <c r="Y670" s="270"/>
      <c r="Z670" s="270"/>
    </row>
    <row r="671" customFormat="false" ht="33" hidden="false" customHeight="true" outlineLevel="0" collapsed="false">
      <c r="A671" s="295"/>
      <c r="B671" s="295"/>
      <c r="C671" s="295"/>
      <c r="D671" s="296"/>
      <c r="E671" s="296"/>
      <c r="F671" s="295"/>
      <c r="G671" s="295"/>
      <c r="H671" s="295"/>
      <c r="I671" s="295"/>
      <c r="J671" s="295"/>
      <c r="K671" s="295"/>
      <c r="L671" s="295"/>
      <c r="M671" s="295"/>
      <c r="N671" s="295"/>
      <c r="O671" s="295"/>
      <c r="P671" s="295"/>
      <c r="Q671" s="295"/>
      <c r="R671" s="295"/>
      <c r="S671" s="295"/>
      <c r="T671" s="295"/>
      <c r="U671" s="295"/>
      <c r="V671" s="295"/>
      <c r="W671" s="270"/>
      <c r="X671" s="270"/>
      <c r="Y671" s="270"/>
      <c r="Z671" s="270"/>
    </row>
    <row r="672" customFormat="false" ht="33" hidden="false" customHeight="true" outlineLevel="0" collapsed="false">
      <c r="A672" s="295"/>
      <c r="B672" s="295"/>
      <c r="C672" s="295"/>
      <c r="D672" s="296"/>
      <c r="E672" s="296"/>
      <c r="F672" s="295"/>
      <c r="G672" s="295"/>
      <c r="H672" s="295"/>
      <c r="I672" s="295"/>
      <c r="J672" s="295"/>
      <c r="K672" s="295"/>
      <c r="L672" s="295"/>
      <c r="M672" s="295"/>
      <c r="N672" s="295"/>
      <c r="O672" s="295"/>
      <c r="P672" s="295"/>
      <c r="Q672" s="295"/>
      <c r="R672" s="295"/>
      <c r="S672" s="295"/>
      <c r="T672" s="295"/>
      <c r="U672" s="295"/>
      <c r="V672" s="295"/>
      <c r="W672" s="270"/>
      <c r="X672" s="270"/>
      <c r="Y672" s="270"/>
      <c r="Z672" s="270"/>
    </row>
    <row r="673" customFormat="false" ht="33" hidden="false" customHeight="true" outlineLevel="0" collapsed="false">
      <c r="A673" s="295"/>
      <c r="B673" s="295"/>
      <c r="C673" s="295"/>
      <c r="D673" s="296"/>
      <c r="E673" s="296"/>
      <c r="F673" s="295"/>
      <c r="G673" s="295"/>
      <c r="H673" s="295"/>
      <c r="I673" s="295"/>
      <c r="J673" s="295"/>
      <c r="K673" s="295"/>
      <c r="L673" s="295"/>
      <c r="M673" s="295"/>
      <c r="N673" s="295"/>
      <c r="O673" s="295"/>
      <c r="P673" s="295"/>
      <c r="Q673" s="295"/>
      <c r="R673" s="295"/>
      <c r="S673" s="295"/>
      <c r="T673" s="295"/>
      <c r="U673" s="295"/>
      <c r="V673" s="295"/>
      <c r="W673" s="270"/>
      <c r="X673" s="270"/>
      <c r="Y673" s="270"/>
      <c r="Z673" s="270"/>
    </row>
    <row r="674" customFormat="false" ht="33" hidden="false" customHeight="true" outlineLevel="0" collapsed="false">
      <c r="A674" s="295"/>
      <c r="B674" s="295"/>
      <c r="C674" s="295"/>
      <c r="D674" s="296"/>
      <c r="E674" s="296"/>
      <c r="F674" s="295"/>
      <c r="G674" s="295"/>
      <c r="H674" s="295"/>
      <c r="I674" s="295"/>
      <c r="J674" s="295"/>
      <c r="K674" s="295"/>
      <c r="L674" s="295"/>
      <c r="M674" s="295"/>
      <c r="N674" s="295"/>
      <c r="O674" s="295"/>
      <c r="P674" s="295"/>
      <c r="Q674" s="295"/>
      <c r="R674" s="295"/>
      <c r="S674" s="295"/>
      <c r="T674" s="295"/>
      <c r="U674" s="295"/>
      <c r="V674" s="295"/>
      <c r="W674" s="270"/>
      <c r="X674" s="270"/>
      <c r="Y674" s="270"/>
      <c r="Z674" s="270"/>
    </row>
    <row r="675" customFormat="false" ht="33" hidden="false" customHeight="true" outlineLevel="0" collapsed="false">
      <c r="A675" s="295"/>
      <c r="B675" s="295"/>
      <c r="C675" s="295"/>
      <c r="D675" s="296"/>
      <c r="E675" s="296"/>
      <c r="F675" s="295"/>
      <c r="G675" s="295"/>
      <c r="H675" s="295"/>
      <c r="I675" s="295"/>
      <c r="J675" s="295"/>
      <c r="K675" s="295"/>
      <c r="L675" s="295"/>
      <c r="M675" s="295"/>
      <c r="N675" s="295"/>
      <c r="O675" s="295"/>
      <c r="P675" s="295"/>
      <c r="Q675" s="295"/>
      <c r="R675" s="295"/>
      <c r="S675" s="295"/>
      <c r="T675" s="295"/>
      <c r="U675" s="295"/>
      <c r="V675" s="295"/>
      <c r="W675" s="270"/>
      <c r="X675" s="270"/>
      <c r="Y675" s="270"/>
      <c r="Z675" s="270"/>
    </row>
    <row r="676" customFormat="false" ht="33" hidden="false" customHeight="true" outlineLevel="0" collapsed="false">
      <c r="A676" s="295"/>
      <c r="B676" s="295"/>
      <c r="C676" s="295"/>
      <c r="D676" s="296"/>
      <c r="E676" s="296"/>
      <c r="F676" s="295"/>
      <c r="G676" s="295"/>
      <c r="H676" s="295"/>
      <c r="I676" s="295"/>
      <c r="J676" s="295"/>
      <c r="K676" s="295"/>
      <c r="L676" s="295"/>
      <c r="M676" s="295"/>
      <c r="N676" s="295"/>
      <c r="O676" s="295"/>
      <c r="P676" s="295"/>
      <c r="Q676" s="295"/>
      <c r="R676" s="295"/>
      <c r="S676" s="295"/>
      <c r="T676" s="295"/>
      <c r="U676" s="295"/>
      <c r="V676" s="295"/>
      <c r="W676" s="270"/>
      <c r="X676" s="270"/>
      <c r="Y676" s="270"/>
      <c r="Z676" s="270"/>
    </row>
    <row r="677" customFormat="false" ht="33" hidden="false" customHeight="true" outlineLevel="0" collapsed="false">
      <c r="A677" s="295"/>
      <c r="B677" s="295"/>
      <c r="C677" s="295"/>
      <c r="D677" s="296"/>
      <c r="E677" s="296"/>
      <c r="F677" s="295"/>
      <c r="G677" s="295"/>
      <c r="H677" s="295"/>
      <c r="I677" s="295"/>
      <c r="J677" s="295"/>
      <c r="K677" s="295"/>
      <c r="L677" s="295"/>
      <c r="M677" s="295"/>
      <c r="N677" s="295"/>
      <c r="O677" s="295"/>
      <c r="P677" s="295"/>
      <c r="Q677" s="295"/>
      <c r="R677" s="295"/>
      <c r="S677" s="295"/>
      <c r="T677" s="295"/>
      <c r="U677" s="295"/>
      <c r="V677" s="295"/>
      <c r="W677" s="270"/>
      <c r="X677" s="270"/>
      <c r="Y677" s="270"/>
      <c r="Z677" s="270"/>
    </row>
    <row r="678" customFormat="false" ht="33" hidden="false" customHeight="true" outlineLevel="0" collapsed="false">
      <c r="A678" s="295"/>
      <c r="B678" s="295"/>
      <c r="C678" s="295"/>
      <c r="D678" s="296"/>
      <c r="E678" s="296"/>
      <c r="F678" s="295"/>
      <c r="G678" s="295"/>
      <c r="H678" s="295"/>
      <c r="I678" s="295"/>
      <c r="J678" s="295"/>
      <c r="K678" s="295"/>
      <c r="L678" s="295"/>
      <c r="M678" s="295"/>
      <c r="N678" s="295"/>
      <c r="O678" s="295"/>
      <c r="P678" s="295"/>
      <c r="Q678" s="295"/>
      <c r="R678" s="295"/>
      <c r="S678" s="295"/>
      <c r="T678" s="295"/>
      <c r="U678" s="295"/>
      <c r="V678" s="295"/>
      <c r="W678" s="270"/>
      <c r="X678" s="270"/>
      <c r="Y678" s="270"/>
      <c r="Z678" s="270"/>
    </row>
    <row r="679" customFormat="false" ht="33" hidden="false" customHeight="true" outlineLevel="0" collapsed="false">
      <c r="A679" s="295"/>
      <c r="B679" s="295"/>
      <c r="C679" s="295"/>
      <c r="D679" s="296"/>
      <c r="E679" s="296"/>
      <c r="F679" s="295"/>
      <c r="G679" s="295"/>
      <c r="H679" s="295"/>
      <c r="I679" s="295"/>
      <c r="J679" s="295"/>
      <c r="K679" s="295"/>
      <c r="L679" s="295"/>
      <c r="M679" s="295"/>
      <c r="N679" s="295"/>
      <c r="O679" s="295"/>
      <c r="P679" s="295"/>
      <c r="Q679" s="295"/>
      <c r="R679" s="295"/>
      <c r="S679" s="295"/>
      <c r="T679" s="295"/>
      <c r="U679" s="295"/>
      <c r="V679" s="295"/>
      <c r="W679" s="270"/>
      <c r="X679" s="270"/>
      <c r="Y679" s="270"/>
      <c r="Z679" s="270"/>
    </row>
    <row r="680" customFormat="false" ht="33" hidden="false" customHeight="true" outlineLevel="0" collapsed="false">
      <c r="A680" s="295"/>
      <c r="B680" s="295"/>
      <c r="C680" s="295"/>
      <c r="D680" s="296"/>
      <c r="E680" s="296"/>
      <c r="F680" s="295"/>
      <c r="G680" s="295"/>
      <c r="H680" s="295"/>
      <c r="I680" s="295"/>
      <c r="J680" s="295"/>
      <c r="K680" s="295"/>
      <c r="L680" s="295"/>
      <c r="M680" s="295"/>
      <c r="N680" s="295"/>
      <c r="O680" s="295"/>
      <c r="P680" s="295"/>
      <c r="Q680" s="295"/>
      <c r="R680" s="295"/>
      <c r="S680" s="295"/>
      <c r="T680" s="295"/>
      <c r="U680" s="295"/>
      <c r="V680" s="295"/>
      <c r="W680" s="270"/>
      <c r="X680" s="270"/>
      <c r="Y680" s="270"/>
      <c r="Z680" s="270"/>
    </row>
    <row r="681" customFormat="false" ht="33" hidden="false" customHeight="true" outlineLevel="0" collapsed="false">
      <c r="A681" s="295"/>
      <c r="B681" s="295"/>
      <c r="C681" s="295"/>
      <c r="D681" s="296"/>
      <c r="E681" s="296"/>
      <c r="F681" s="295"/>
      <c r="G681" s="295"/>
      <c r="H681" s="295"/>
      <c r="I681" s="295"/>
      <c r="J681" s="295"/>
      <c r="K681" s="295"/>
      <c r="L681" s="295"/>
      <c r="M681" s="295"/>
      <c r="N681" s="295"/>
      <c r="O681" s="295"/>
      <c r="P681" s="295"/>
      <c r="Q681" s="295"/>
      <c r="R681" s="295"/>
      <c r="S681" s="295"/>
      <c r="T681" s="295"/>
      <c r="U681" s="295"/>
      <c r="V681" s="295"/>
      <c r="W681" s="270"/>
      <c r="X681" s="270"/>
      <c r="Y681" s="270"/>
      <c r="Z681" s="270"/>
    </row>
    <row r="682" customFormat="false" ht="33" hidden="false" customHeight="true" outlineLevel="0" collapsed="false">
      <c r="A682" s="295"/>
      <c r="B682" s="295"/>
      <c r="C682" s="295"/>
      <c r="D682" s="296"/>
      <c r="E682" s="296"/>
      <c r="F682" s="295"/>
      <c r="G682" s="295"/>
      <c r="H682" s="295"/>
      <c r="I682" s="295"/>
      <c r="J682" s="295"/>
      <c r="K682" s="295"/>
      <c r="L682" s="295"/>
      <c r="M682" s="295"/>
      <c r="N682" s="295"/>
      <c r="O682" s="295"/>
      <c r="P682" s="295"/>
      <c r="Q682" s="295"/>
      <c r="R682" s="295"/>
      <c r="S682" s="295"/>
      <c r="T682" s="295"/>
      <c r="U682" s="295"/>
      <c r="V682" s="295"/>
      <c r="W682" s="270"/>
      <c r="X682" s="270"/>
      <c r="Y682" s="270"/>
      <c r="Z682" s="270"/>
    </row>
    <row r="683" customFormat="false" ht="33" hidden="false" customHeight="true" outlineLevel="0" collapsed="false">
      <c r="A683" s="295"/>
      <c r="B683" s="295"/>
      <c r="C683" s="295"/>
      <c r="D683" s="296"/>
      <c r="E683" s="296"/>
      <c r="F683" s="295"/>
      <c r="G683" s="295"/>
      <c r="H683" s="295"/>
      <c r="I683" s="295"/>
      <c r="J683" s="295"/>
      <c r="K683" s="295"/>
      <c r="L683" s="295"/>
      <c r="M683" s="295"/>
      <c r="N683" s="295"/>
      <c r="O683" s="295"/>
      <c r="P683" s="295"/>
      <c r="Q683" s="295"/>
      <c r="R683" s="295"/>
      <c r="S683" s="295"/>
      <c r="T683" s="295"/>
      <c r="U683" s="295"/>
      <c r="V683" s="295"/>
      <c r="W683" s="270"/>
      <c r="X683" s="270"/>
      <c r="Y683" s="270"/>
      <c r="Z683" s="270"/>
    </row>
    <row r="684" customFormat="false" ht="33" hidden="false" customHeight="true" outlineLevel="0" collapsed="false">
      <c r="A684" s="295"/>
      <c r="B684" s="295"/>
      <c r="C684" s="295"/>
      <c r="D684" s="296"/>
      <c r="E684" s="296"/>
      <c r="F684" s="295"/>
      <c r="G684" s="295"/>
      <c r="H684" s="295"/>
      <c r="I684" s="295"/>
      <c r="J684" s="295"/>
      <c r="K684" s="295"/>
      <c r="L684" s="295"/>
      <c r="M684" s="295"/>
      <c r="N684" s="295"/>
      <c r="O684" s="295"/>
      <c r="P684" s="295"/>
      <c r="Q684" s="295"/>
      <c r="R684" s="295"/>
      <c r="S684" s="295"/>
      <c r="T684" s="295"/>
      <c r="U684" s="295"/>
      <c r="V684" s="295"/>
      <c r="W684" s="270"/>
      <c r="X684" s="270"/>
      <c r="Y684" s="270"/>
      <c r="Z684" s="270"/>
    </row>
    <row r="685" customFormat="false" ht="33" hidden="false" customHeight="true" outlineLevel="0" collapsed="false">
      <c r="A685" s="295"/>
      <c r="B685" s="295"/>
      <c r="C685" s="295"/>
      <c r="D685" s="296"/>
      <c r="E685" s="296"/>
      <c r="F685" s="295"/>
      <c r="G685" s="295"/>
      <c r="H685" s="295"/>
      <c r="I685" s="295"/>
      <c r="J685" s="295"/>
      <c r="K685" s="295"/>
      <c r="L685" s="295"/>
      <c r="M685" s="295"/>
      <c r="N685" s="295"/>
      <c r="O685" s="295"/>
      <c r="P685" s="295"/>
      <c r="Q685" s="295"/>
      <c r="R685" s="295"/>
      <c r="S685" s="295"/>
      <c r="T685" s="295"/>
      <c r="U685" s="295"/>
      <c r="V685" s="295"/>
      <c r="W685" s="270"/>
      <c r="X685" s="270"/>
      <c r="Y685" s="270"/>
      <c r="Z685" s="270"/>
    </row>
    <row r="686" customFormat="false" ht="33" hidden="false" customHeight="true" outlineLevel="0" collapsed="false">
      <c r="A686" s="295"/>
      <c r="B686" s="295"/>
      <c r="C686" s="295"/>
      <c r="D686" s="296"/>
      <c r="E686" s="296"/>
      <c r="F686" s="295"/>
      <c r="G686" s="295"/>
      <c r="H686" s="295"/>
      <c r="I686" s="295"/>
      <c r="J686" s="295"/>
      <c r="K686" s="295"/>
      <c r="L686" s="295"/>
      <c r="M686" s="295"/>
      <c r="N686" s="295"/>
      <c r="O686" s="295"/>
      <c r="P686" s="295"/>
      <c r="Q686" s="295"/>
      <c r="R686" s="295"/>
      <c r="S686" s="295"/>
      <c r="T686" s="295"/>
      <c r="U686" s="295"/>
      <c r="V686" s="295"/>
      <c r="W686" s="270"/>
      <c r="X686" s="270"/>
      <c r="Y686" s="270"/>
      <c r="Z686" s="270"/>
    </row>
    <row r="687" customFormat="false" ht="33" hidden="false" customHeight="true" outlineLevel="0" collapsed="false">
      <c r="A687" s="295"/>
      <c r="B687" s="295"/>
      <c r="C687" s="295"/>
      <c r="D687" s="296"/>
      <c r="E687" s="296"/>
      <c r="F687" s="295"/>
      <c r="G687" s="295"/>
      <c r="H687" s="295"/>
      <c r="I687" s="295"/>
      <c r="J687" s="295"/>
      <c r="K687" s="295"/>
      <c r="L687" s="295"/>
      <c r="M687" s="295"/>
      <c r="N687" s="295"/>
      <c r="O687" s="295"/>
      <c r="P687" s="295"/>
      <c r="Q687" s="295"/>
      <c r="R687" s="295"/>
      <c r="S687" s="295"/>
      <c r="T687" s="295"/>
      <c r="U687" s="295"/>
      <c r="V687" s="295"/>
      <c r="W687" s="270"/>
      <c r="X687" s="270"/>
      <c r="Y687" s="270"/>
      <c r="Z687" s="270"/>
    </row>
    <row r="688" customFormat="false" ht="33" hidden="false" customHeight="true" outlineLevel="0" collapsed="false">
      <c r="A688" s="295"/>
      <c r="B688" s="295"/>
      <c r="C688" s="295"/>
      <c r="D688" s="296"/>
      <c r="E688" s="296"/>
      <c r="F688" s="295"/>
      <c r="G688" s="295"/>
      <c r="H688" s="295"/>
      <c r="I688" s="295"/>
      <c r="J688" s="295"/>
      <c r="K688" s="295"/>
      <c r="L688" s="295"/>
      <c r="M688" s="295"/>
      <c r="N688" s="295"/>
      <c r="O688" s="295"/>
      <c r="P688" s="295"/>
      <c r="Q688" s="295"/>
      <c r="R688" s="295"/>
      <c r="S688" s="295"/>
      <c r="T688" s="295"/>
      <c r="U688" s="295"/>
      <c r="V688" s="295"/>
      <c r="W688" s="270"/>
      <c r="X688" s="270"/>
      <c r="Y688" s="270"/>
      <c r="Z688" s="270"/>
    </row>
    <row r="689" customFormat="false" ht="33" hidden="false" customHeight="true" outlineLevel="0" collapsed="false">
      <c r="A689" s="295"/>
      <c r="B689" s="295"/>
      <c r="C689" s="295"/>
      <c r="D689" s="296"/>
      <c r="E689" s="296"/>
      <c r="F689" s="295"/>
      <c r="G689" s="295"/>
      <c r="H689" s="295"/>
      <c r="I689" s="295"/>
      <c r="J689" s="295"/>
      <c r="K689" s="295"/>
      <c r="L689" s="295"/>
      <c r="M689" s="295"/>
      <c r="N689" s="295"/>
      <c r="O689" s="295"/>
      <c r="P689" s="295"/>
      <c r="Q689" s="295"/>
      <c r="R689" s="295"/>
      <c r="S689" s="295"/>
      <c r="T689" s="295"/>
      <c r="U689" s="295"/>
      <c r="V689" s="295"/>
      <c r="W689" s="270"/>
      <c r="X689" s="270"/>
      <c r="Y689" s="270"/>
      <c r="Z689" s="270"/>
    </row>
    <row r="690" customFormat="false" ht="33" hidden="false" customHeight="true" outlineLevel="0" collapsed="false">
      <c r="A690" s="295"/>
      <c r="B690" s="295"/>
      <c r="C690" s="295"/>
      <c r="D690" s="296"/>
      <c r="E690" s="296"/>
      <c r="F690" s="295"/>
      <c r="G690" s="295"/>
      <c r="H690" s="295"/>
      <c r="I690" s="295"/>
      <c r="J690" s="295"/>
      <c r="K690" s="295"/>
      <c r="L690" s="295"/>
      <c r="M690" s="295"/>
      <c r="N690" s="295"/>
      <c r="O690" s="295"/>
      <c r="P690" s="295"/>
      <c r="Q690" s="295"/>
      <c r="R690" s="295"/>
      <c r="S690" s="295"/>
      <c r="T690" s="295"/>
      <c r="U690" s="295"/>
      <c r="V690" s="295"/>
      <c r="W690" s="270"/>
      <c r="X690" s="270"/>
      <c r="Y690" s="270"/>
      <c r="Z690" s="270"/>
    </row>
    <row r="691" customFormat="false" ht="33" hidden="false" customHeight="true" outlineLevel="0" collapsed="false">
      <c r="A691" s="295"/>
      <c r="B691" s="295"/>
      <c r="C691" s="295"/>
      <c r="D691" s="296"/>
      <c r="E691" s="296"/>
      <c r="F691" s="295"/>
      <c r="G691" s="295"/>
      <c r="H691" s="295"/>
      <c r="I691" s="295"/>
      <c r="J691" s="295"/>
      <c r="K691" s="295"/>
      <c r="L691" s="295"/>
      <c r="M691" s="295"/>
      <c r="N691" s="295"/>
      <c r="O691" s="295"/>
      <c r="P691" s="295"/>
      <c r="Q691" s="295"/>
      <c r="R691" s="295"/>
      <c r="S691" s="295"/>
      <c r="T691" s="295"/>
      <c r="U691" s="295"/>
      <c r="V691" s="295"/>
      <c r="W691" s="270"/>
      <c r="X691" s="270"/>
      <c r="Y691" s="270"/>
      <c r="Z691" s="270"/>
    </row>
    <row r="692" customFormat="false" ht="33" hidden="false" customHeight="true" outlineLevel="0" collapsed="false">
      <c r="A692" s="295"/>
      <c r="B692" s="295"/>
      <c r="C692" s="295"/>
      <c r="D692" s="296"/>
      <c r="E692" s="296"/>
      <c r="F692" s="295"/>
      <c r="G692" s="295"/>
      <c r="H692" s="295"/>
      <c r="I692" s="295"/>
      <c r="J692" s="295"/>
      <c r="K692" s="295"/>
      <c r="L692" s="295"/>
      <c r="M692" s="295"/>
      <c r="N692" s="295"/>
      <c r="O692" s="295"/>
      <c r="P692" s="295"/>
      <c r="Q692" s="295"/>
      <c r="R692" s="295"/>
      <c r="S692" s="295"/>
      <c r="T692" s="295"/>
      <c r="U692" s="295"/>
      <c r="V692" s="295"/>
      <c r="W692" s="270"/>
      <c r="X692" s="270"/>
      <c r="Y692" s="270"/>
      <c r="Z692" s="270"/>
    </row>
    <row r="693" customFormat="false" ht="33" hidden="false" customHeight="true" outlineLevel="0" collapsed="false">
      <c r="A693" s="295"/>
      <c r="B693" s="295"/>
      <c r="C693" s="295"/>
      <c r="D693" s="296"/>
      <c r="E693" s="296"/>
      <c r="F693" s="295"/>
      <c r="G693" s="295"/>
      <c r="H693" s="295"/>
      <c r="I693" s="295"/>
      <c r="J693" s="295"/>
      <c r="K693" s="295"/>
      <c r="L693" s="295"/>
      <c r="M693" s="295"/>
      <c r="N693" s="295"/>
      <c r="O693" s="295"/>
      <c r="P693" s="295"/>
      <c r="Q693" s="295"/>
      <c r="R693" s="295"/>
      <c r="S693" s="295"/>
      <c r="T693" s="295"/>
      <c r="U693" s="295"/>
      <c r="V693" s="295"/>
      <c r="W693" s="270"/>
      <c r="X693" s="270"/>
      <c r="Y693" s="270"/>
      <c r="Z693" s="270"/>
    </row>
    <row r="694" customFormat="false" ht="33" hidden="false" customHeight="true" outlineLevel="0" collapsed="false">
      <c r="A694" s="295"/>
      <c r="B694" s="295"/>
      <c r="C694" s="295"/>
      <c r="D694" s="296"/>
      <c r="E694" s="296"/>
      <c r="F694" s="295"/>
      <c r="G694" s="295"/>
      <c r="H694" s="295"/>
      <c r="I694" s="295"/>
      <c r="J694" s="295"/>
      <c r="K694" s="295"/>
      <c r="L694" s="295"/>
      <c r="M694" s="295"/>
      <c r="N694" s="295"/>
      <c r="O694" s="295"/>
      <c r="P694" s="295"/>
      <c r="Q694" s="295"/>
      <c r="R694" s="295"/>
      <c r="S694" s="295"/>
      <c r="T694" s="295"/>
      <c r="U694" s="295"/>
      <c r="V694" s="295"/>
      <c r="W694" s="270"/>
      <c r="X694" s="270"/>
      <c r="Y694" s="270"/>
      <c r="Z694" s="270"/>
    </row>
    <row r="695" customFormat="false" ht="33" hidden="false" customHeight="true" outlineLevel="0" collapsed="false">
      <c r="A695" s="295"/>
      <c r="B695" s="295"/>
      <c r="C695" s="295"/>
      <c r="D695" s="296"/>
      <c r="E695" s="296"/>
      <c r="F695" s="295"/>
      <c r="G695" s="295"/>
      <c r="H695" s="295"/>
      <c r="I695" s="295"/>
      <c r="J695" s="295"/>
      <c r="K695" s="295"/>
      <c r="L695" s="295"/>
      <c r="M695" s="295"/>
      <c r="N695" s="295"/>
      <c r="O695" s="295"/>
      <c r="P695" s="295"/>
      <c r="Q695" s="295"/>
      <c r="R695" s="295"/>
      <c r="S695" s="295"/>
      <c r="T695" s="295"/>
      <c r="U695" s="295"/>
      <c r="V695" s="295"/>
      <c r="W695" s="270"/>
      <c r="X695" s="270"/>
      <c r="Y695" s="270"/>
      <c r="Z695" s="270"/>
    </row>
    <row r="696" customFormat="false" ht="33" hidden="false" customHeight="true" outlineLevel="0" collapsed="false">
      <c r="A696" s="295"/>
      <c r="B696" s="295"/>
      <c r="C696" s="295"/>
      <c r="D696" s="296"/>
      <c r="E696" s="296"/>
      <c r="F696" s="295"/>
      <c r="G696" s="295"/>
      <c r="H696" s="295"/>
      <c r="I696" s="295"/>
      <c r="J696" s="295"/>
      <c r="K696" s="295"/>
      <c r="L696" s="295"/>
      <c r="M696" s="295"/>
      <c r="N696" s="295"/>
      <c r="O696" s="295"/>
      <c r="P696" s="295"/>
      <c r="Q696" s="295"/>
      <c r="R696" s="295"/>
      <c r="S696" s="295"/>
      <c r="T696" s="295"/>
      <c r="U696" s="295"/>
      <c r="V696" s="295"/>
      <c r="W696" s="270"/>
      <c r="X696" s="270"/>
      <c r="Y696" s="270"/>
      <c r="Z696" s="270"/>
    </row>
    <row r="697" customFormat="false" ht="33" hidden="false" customHeight="true" outlineLevel="0" collapsed="false">
      <c r="A697" s="295"/>
      <c r="B697" s="295"/>
      <c r="C697" s="295"/>
      <c r="D697" s="296"/>
      <c r="E697" s="296"/>
      <c r="F697" s="295"/>
      <c r="G697" s="295"/>
      <c r="H697" s="295"/>
      <c r="I697" s="295"/>
      <c r="J697" s="295"/>
      <c r="K697" s="295"/>
      <c r="L697" s="295"/>
      <c r="M697" s="295"/>
      <c r="N697" s="295"/>
      <c r="O697" s="295"/>
      <c r="P697" s="295"/>
      <c r="Q697" s="295"/>
      <c r="R697" s="295"/>
      <c r="S697" s="295"/>
      <c r="T697" s="295"/>
      <c r="U697" s="295"/>
      <c r="V697" s="295"/>
      <c r="W697" s="270"/>
      <c r="X697" s="270"/>
      <c r="Y697" s="270"/>
      <c r="Z697" s="270"/>
    </row>
    <row r="698" customFormat="false" ht="33" hidden="false" customHeight="true" outlineLevel="0" collapsed="false">
      <c r="A698" s="295"/>
      <c r="B698" s="295"/>
      <c r="C698" s="295"/>
      <c r="D698" s="296"/>
      <c r="E698" s="296"/>
      <c r="F698" s="295"/>
      <c r="G698" s="295"/>
      <c r="H698" s="295"/>
      <c r="I698" s="295"/>
      <c r="J698" s="295"/>
      <c r="K698" s="295"/>
      <c r="L698" s="295"/>
      <c r="M698" s="295"/>
      <c r="N698" s="295"/>
      <c r="O698" s="295"/>
      <c r="P698" s="295"/>
      <c r="Q698" s="295"/>
      <c r="R698" s="295"/>
      <c r="S698" s="295"/>
      <c r="T698" s="295"/>
      <c r="U698" s="295"/>
      <c r="V698" s="295"/>
      <c r="W698" s="270"/>
      <c r="X698" s="270"/>
      <c r="Y698" s="270"/>
      <c r="Z698" s="270"/>
    </row>
    <row r="699" customFormat="false" ht="33" hidden="false" customHeight="true" outlineLevel="0" collapsed="false">
      <c r="A699" s="295"/>
      <c r="B699" s="295"/>
      <c r="C699" s="295"/>
      <c r="D699" s="296"/>
      <c r="E699" s="296"/>
      <c r="F699" s="295"/>
      <c r="G699" s="295"/>
      <c r="H699" s="295"/>
      <c r="I699" s="295"/>
      <c r="J699" s="295"/>
      <c r="K699" s="295"/>
      <c r="L699" s="295"/>
      <c r="M699" s="295"/>
      <c r="N699" s="295"/>
      <c r="O699" s="295"/>
      <c r="P699" s="295"/>
      <c r="Q699" s="295"/>
      <c r="R699" s="295"/>
      <c r="S699" s="295"/>
      <c r="T699" s="295"/>
      <c r="U699" s="295"/>
      <c r="V699" s="295"/>
      <c r="W699" s="270"/>
      <c r="X699" s="270"/>
      <c r="Y699" s="270"/>
      <c r="Z699" s="270"/>
    </row>
    <row r="700" customFormat="false" ht="33" hidden="false" customHeight="true" outlineLevel="0" collapsed="false">
      <c r="A700" s="295"/>
      <c r="B700" s="295"/>
      <c r="C700" s="295"/>
      <c r="D700" s="296"/>
      <c r="E700" s="296"/>
      <c r="F700" s="295"/>
      <c r="G700" s="295"/>
      <c r="H700" s="295"/>
      <c r="I700" s="295"/>
      <c r="J700" s="295"/>
      <c r="K700" s="295"/>
      <c r="L700" s="295"/>
      <c r="M700" s="295"/>
      <c r="N700" s="295"/>
      <c r="O700" s="295"/>
      <c r="P700" s="295"/>
      <c r="Q700" s="295"/>
      <c r="R700" s="295"/>
      <c r="S700" s="295"/>
      <c r="T700" s="295"/>
      <c r="U700" s="295"/>
      <c r="V700" s="295"/>
      <c r="W700" s="270"/>
      <c r="X700" s="270"/>
      <c r="Y700" s="270"/>
      <c r="Z700" s="270"/>
    </row>
    <row r="701" customFormat="false" ht="33" hidden="false" customHeight="true" outlineLevel="0" collapsed="false">
      <c r="A701" s="295"/>
      <c r="B701" s="295"/>
      <c r="C701" s="295"/>
      <c r="D701" s="296"/>
      <c r="E701" s="296"/>
      <c r="F701" s="295"/>
      <c r="G701" s="295"/>
      <c r="H701" s="295"/>
      <c r="I701" s="295"/>
      <c r="J701" s="295"/>
      <c r="K701" s="295"/>
      <c r="L701" s="295"/>
      <c r="M701" s="295"/>
      <c r="N701" s="295"/>
      <c r="O701" s="295"/>
      <c r="P701" s="295"/>
      <c r="Q701" s="295"/>
      <c r="R701" s="295"/>
      <c r="S701" s="295"/>
      <c r="T701" s="295"/>
      <c r="U701" s="295"/>
      <c r="V701" s="295"/>
      <c r="W701" s="270"/>
      <c r="X701" s="270"/>
      <c r="Y701" s="270"/>
      <c r="Z701" s="270"/>
    </row>
    <row r="702" customFormat="false" ht="33" hidden="false" customHeight="true" outlineLevel="0" collapsed="false">
      <c r="A702" s="295"/>
      <c r="B702" s="295"/>
      <c r="C702" s="295"/>
      <c r="D702" s="296"/>
      <c r="E702" s="296"/>
      <c r="F702" s="295"/>
      <c r="G702" s="295"/>
      <c r="H702" s="295"/>
      <c r="I702" s="295"/>
      <c r="J702" s="295"/>
      <c r="K702" s="295"/>
      <c r="L702" s="295"/>
      <c r="M702" s="295"/>
      <c r="N702" s="295"/>
      <c r="O702" s="295"/>
      <c r="P702" s="295"/>
      <c r="Q702" s="295"/>
      <c r="R702" s="295"/>
      <c r="S702" s="295"/>
      <c r="T702" s="295"/>
      <c r="U702" s="295"/>
      <c r="V702" s="295"/>
      <c r="W702" s="270"/>
      <c r="X702" s="270"/>
      <c r="Y702" s="270"/>
      <c r="Z702" s="270"/>
    </row>
    <row r="703" customFormat="false" ht="33" hidden="false" customHeight="true" outlineLevel="0" collapsed="false">
      <c r="A703" s="295"/>
      <c r="B703" s="295"/>
      <c r="C703" s="295"/>
      <c r="D703" s="296"/>
      <c r="E703" s="296"/>
      <c r="F703" s="295"/>
      <c r="G703" s="295"/>
      <c r="H703" s="295"/>
      <c r="I703" s="295"/>
      <c r="J703" s="295"/>
      <c r="K703" s="295"/>
      <c r="L703" s="295"/>
      <c r="M703" s="295"/>
      <c r="N703" s="295"/>
      <c r="O703" s="295"/>
      <c r="P703" s="295"/>
      <c r="Q703" s="295"/>
      <c r="R703" s="295"/>
      <c r="S703" s="295"/>
      <c r="T703" s="295"/>
      <c r="U703" s="295"/>
      <c r="V703" s="295"/>
      <c r="W703" s="270"/>
      <c r="X703" s="270"/>
      <c r="Y703" s="270"/>
      <c r="Z703" s="270"/>
    </row>
    <row r="704" customFormat="false" ht="33" hidden="false" customHeight="true" outlineLevel="0" collapsed="false">
      <c r="A704" s="295"/>
      <c r="B704" s="295"/>
      <c r="C704" s="295"/>
      <c r="D704" s="296"/>
      <c r="E704" s="296"/>
      <c r="F704" s="295"/>
      <c r="G704" s="295"/>
      <c r="H704" s="295"/>
      <c r="I704" s="295"/>
      <c r="J704" s="295"/>
      <c r="K704" s="295"/>
      <c r="L704" s="295"/>
      <c r="M704" s="295"/>
      <c r="N704" s="295"/>
      <c r="O704" s="295"/>
      <c r="P704" s="295"/>
      <c r="Q704" s="295"/>
      <c r="R704" s="295"/>
      <c r="S704" s="295"/>
      <c r="T704" s="295"/>
      <c r="U704" s="295"/>
      <c r="V704" s="295"/>
      <c r="W704" s="270"/>
      <c r="X704" s="270"/>
      <c r="Y704" s="270"/>
      <c r="Z704" s="270"/>
    </row>
    <row r="705" customFormat="false" ht="33" hidden="false" customHeight="true" outlineLevel="0" collapsed="false">
      <c r="A705" s="295"/>
      <c r="B705" s="295"/>
      <c r="C705" s="295"/>
      <c r="D705" s="296"/>
      <c r="E705" s="296"/>
      <c r="F705" s="295"/>
      <c r="G705" s="295"/>
      <c r="H705" s="295"/>
      <c r="I705" s="295"/>
      <c r="J705" s="295"/>
      <c r="K705" s="295"/>
      <c r="L705" s="295"/>
      <c r="M705" s="295"/>
      <c r="N705" s="295"/>
      <c r="O705" s="295"/>
      <c r="P705" s="295"/>
      <c r="Q705" s="295"/>
      <c r="R705" s="295"/>
      <c r="S705" s="295"/>
      <c r="T705" s="295"/>
      <c r="U705" s="295"/>
      <c r="V705" s="295"/>
      <c r="W705" s="270"/>
      <c r="X705" s="270"/>
      <c r="Y705" s="270"/>
      <c r="Z705" s="270"/>
    </row>
    <row r="706" customFormat="false" ht="33" hidden="false" customHeight="true" outlineLevel="0" collapsed="false">
      <c r="A706" s="295"/>
      <c r="B706" s="295"/>
      <c r="C706" s="295"/>
      <c r="D706" s="296"/>
      <c r="E706" s="296"/>
      <c r="F706" s="295"/>
      <c r="G706" s="295"/>
      <c r="H706" s="295"/>
      <c r="I706" s="295"/>
      <c r="J706" s="295"/>
      <c r="K706" s="295"/>
      <c r="L706" s="295"/>
      <c r="M706" s="295"/>
      <c r="N706" s="295"/>
      <c r="O706" s="295"/>
      <c r="P706" s="295"/>
      <c r="Q706" s="295"/>
      <c r="R706" s="295"/>
      <c r="S706" s="295"/>
      <c r="T706" s="295"/>
      <c r="U706" s="295"/>
      <c r="V706" s="295"/>
      <c r="W706" s="270"/>
      <c r="X706" s="270"/>
      <c r="Y706" s="270"/>
      <c r="Z706" s="270"/>
    </row>
    <row r="707" customFormat="false" ht="33" hidden="false" customHeight="true" outlineLevel="0" collapsed="false">
      <c r="A707" s="295"/>
      <c r="B707" s="295"/>
      <c r="C707" s="295"/>
      <c r="D707" s="296"/>
      <c r="E707" s="296"/>
      <c r="F707" s="295"/>
      <c r="G707" s="295"/>
      <c r="H707" s="295"/>
      <c r="I707" s="295"/>
      <c r="J707" s="295"/>
      <c r="K707" s="295"/>
      <c r="L707" s="295"/>
      <c r="M707" s="295"/>
      <c r="N707" s="295"/>
      <c r="O707" s="295"/>
      <c r="P707" s="295"/>
      <c r="Q707" s="295"/>
      <c r="R707" s="295"/>
      <c r="S707" s="295"/>
      <c r="T707" s="295"/>
      <c r="U707" s="295"/>
      <c r="V707" s="295"/>
      <c r="W707" s="270"/>
      <c r="X707" s="270"/>
      <c r="Y707" s="270"/>
      <c r="Z707" s="270"/>
    </row>
    <row r="708" customFormat="false" ht="33" hidden="false" customHeight="true" outlineLevel="0" collapsed="false">
      <c r="A708" s="295"/>
      <c r="B708" s="295"/>
      <c r="C708" s="295"/>
      <c r="D708" s="296"/>
      <c r="E708" s="296"/>
      <c r="F708" s="295"/>
      <c r="G708" s="295"/>
      <c r="H708" s="295"/>
      <c r="I708" s="295"/>
      <c r="J708" s="295"/>
      <c r="K708" s="295"/>
      <c r="L708" s="295"/>
      <c r="M708" s="295"/>
      <c r="N708" s="295"/>
      <c r="O708" s="295"/>
      <c r="P708" s="295"/>
      <c r="Q708" s="295"/>
      <c r="R708" s="295"/>
      <c r="S708" s="295"/>
      <c r="T708" s="295"/>
      <c r="U708" s="295"/>
      <c r="V708" s="295"/>
      <c r="W708" s="270"/>
      <c r="X708" s="270"/>
      <c r="Y708" s="270"/>
      <c r="Z708" s="270"/>
    </row>
    <row r="709" customFormat="false" ht="33" hidden="false" customHeight="true" outlineLevel="0" collapsed="false">
      <c r="A709" s="295"/>
      <c r="B709" s="295"/>
      <c r="C709" s="295"/>
      <c r="D709" s="296"/>
      <c r="E709" s="296"/>
      <c r="F709" s="295"/>
      <c r="G709" s="295"/>
      <c r="H709" s="295"/>
      <c r="I709" s="295"/>
      <c r="J709" s="295"/>
      <c r="K709" s="295"/>
      <c r="L709" s="295"/>
      <c r="M709" s="295"/>
      <c r="N709" s="295"/>
      <c r="O709" s="295"/>
      <c r="P709" s="295"/>
      <c r="Q709" s="295"/>
      <c r="R709" s="295"/>
      <c r="S709" s="295"/>
      <c r="T709" s="295"/>
      <c r="U709" s="295"/>
      <c r="V709" s="295"/>
      <c r="W709" s="270"/>
      <c r="X709" s="270"/>
      <c r="Y709" s="270"/>
      <c r="Z709" s="270"/>
    </row>
    <row r="710" customFormat="false" ht="33" hidden="false" customHeight="true" outlineLevel="0" collapsed="false">
      <c r="A710" s="295"/>
      <c r="B710" s="295"/>
      <c r="C710" s="295"/>
      <c r="D710" s="296"/>
      <c r="E710" s="296"/>
      <c r="F710" s="295"/>
      <c r="G710" s="295"/>
      <c r="H710" s="295"/>
      <c r="I710" s="295"/>
      <c r="J710" s="295"/>
      <c r="K710" s="295"/>
      <c r="L710" s="295"/>
      <c r="M710" s="295"/>
      <c r="N710" s="295"/>
      <c r="O710" s="295"/>
      <c r="P710" s="295"/>
      <c r="Q710" s="295"/>
      <c r="R710" s="295"/>
      <c r="S710" s="295"/>
      <c r="T710" s="295"/>
      <c r="U710" s="295"/>
      <c r="V710" s="295"/>
      <c r="W710" s="270"/>
      <c r="X710" s="270"/>
      <c r="Y710" s="270"/>
      <c r="Z710" s="270"/>
    </row>
    <row r="711" customFormat="false" ht="33" hidden="false" customHeight="true" outlineLevel="0" collapsed="false">
      <c r="A711" s="295"/>
      <c r="B711" s="295"/>
      <c r="C711" s="295"/>
      <c r="D711" s="296"/>
      <c r="E711" s="296"/>
      <c r="F711" s="295"/>
      <c r="G711" s="295"/>
      <c r="H711" s="295"/>
      <c r="I711" s="295"/>
      <c r="J711" s="295"/>
      <c r="K711" s="295"/>
      <c r="L711" s="295"/>
      <c r="M711" s="295"/>
      <c r="N711" s="295"/>
      <c r="O711" s="295"/>
      <c r="P711" s="295"/>
      <c r="Q711" s="295"/>
      <c r="R711" s="295"/>
      <c r="S711" s="295"/>
      <c r="T711" s="295"/>
      <c r="U711" s="295"/>
      <c r="V711" s="295"/>
      <c r="W711" s="270"/>
      <c r="X711" s="270"/>
      <c r="Y711" s="270"/>
      <c r="Z711" s="270"/>
    </row>
    <row r="712" customFormat="false" ht="33" hidden="false" customHeight="true" outlineLevel="0" collapsed="false">
      <c r="A712" s="295"/>
      <c r="B712" s="295"/>
      <c r="C712" s="295"/>
      <c r="D712" s="296"/>
      <c r="E712" s="296"/>
      <c r="F712" s="295"/>
      <c r="G712" s="295"/>
      <c r="H712" s="295"/>
      <c r="I712" s="295"/>
      <c r="J712" s="295"/>
      <c r="K712" s="295"/>
      <c r="L712" s="295"/>
      <c r="M712" s="295"/>
      <c r="N712" s="295"/>
      <c r="O712" s="295"/>
      <c r="P712" s="295"/>
      <c r="Q712" s="295"/>
      <c r="R712" s="295"/>
      <c r="S712" s="295"/>
      <c r="T712" s="295"/>
      <c r="U712" s="295"/>
      <c r="V712" s="295"/>
      <c r="W712" s="270"/>
      <c r="X712" s="270"/>
      <c r="Y712" s="270"/>
      <c r="Z712" s="270"/>
    </row>
    <row r="713" customFormat="false" ht="33" hidden="false" customHeight="true" outlineLevel="0" collapsed="false">
      <c r="A713" s="295"/>
      <c r="B713" s="295"/>
      <c r="C713" s="295"/>
      <c r="D713" s="296"/>
      <c r="E713" s="296"/>
      <c r="F713" s="295"/>
      <c r="G713" s="295"/>
      <c r="H713" s="295"/>
      <c r="I713" s="295"/>
      <c r="J713" s="295"/>
      <c r="K713" s="295"/>
      <c r="L713" s="295"/>
      <c r="M713" s="295"/>
      <c r="N713" s="295"/>
      <c r="O713" s="295"/>
      <c r="P713" s="295"/>
      <c r="Q713" s="295"/>
      <c r="R713" s="295"/>
      <c r="S713" s="295"/>
      <c r="T713" s="295"/>
      <c r="U713" s="295"/>
      <c r="V713" s="295"/>
      <c r="W713" s="270"/>
      <c r="X713" s="270"/>
      <c r="Y713" s="270"/>
      <c r="Z713" s="270"/>
    </row>
    <row r="714" customFormat="false" ht="33" hidden="false" customHeight="true" outlineLevel="0" collapsed="false">
      <c r="A714" s="295"/>
      <c r="B714" s="295"/>
      <c r="C714" s="295"/>
      <c r="D714" s="296"/>
      <c r="E714" s="296"/>
      <c r="F714" s="295"/>
      <c r="G714" s="295"/>
      <c r="H714" s="295"/>
      <c r="I714" s="295"/>
      <c r="J714" s="295"/>
      <c r="K714" s="295"/>
      <c r="L714" s="295"/>
      <c r="M714" s="295"/>
      <c r="N714" s="295"/>
      <c r="O714" s="295"/>
      <c r="P714" s="295"/>
      <c r="Q714" s="295"/>
      <c r="R714" s="295"/>
      <c r="S714" s="295"/>
      <c r="T714" s="295"/>
      <c r="U714" s="295"/>
      <c r="V714" s="295"/>
      <c r="W714" s="270"/>
      <c r="X714" s="270"/>
      <c r="Y714" s="270"/>
      <c r="Z714" s="270"/>
    </row>
    <row r="715" customFormat="false" ht="33" hidden="false" customHeight="true" outlineLevel="0" collapsed="false">
      <c r="A715" s="295"/>
      <c r="B715" s="295"/>
      <c r="C715" s="295"/>
      <c r="D715" s="296"/>
      <c r="E715" s="296"/>
      <c r="F715" s="295"/>
      <c r="G715" s="295"/>
      <c r="H715" s="295"/>
      <c r="I715" s="295"/>
      <c r="J715" s="295"/>
      <c r="K715" s="295"/>
      <c r="L715" s="295"/>
      <c r="M715" s="295"/>
      <c r="N715" s="295"/>
      <c r="O715" s="295"/>
      <c r="P715" s="295"/>
      <c r="Q715" s="295"/>
      <c r="R715" s="295"/>
      <c r="S715" s="295"/>
      <c r="T715" s="295"/>
      <c r="U715" s="295"/>
      <c r="V715" s="295"/>
      <c r="W715" s="270"/>
      <c r="X715" s="270"/>
      <c r="Y715" s="270"/>
      <c r="Z715" s="270"/>
    </row>
    <row r="716" customFormat="false" ht="33" hidden="false" customHeight="true" outlineLevel="0" collapsed="false">
      <c r="A716" s="295"/>
      <c r="B716" s="295"/>
      <c r="C716" s="295"/>
      <c r="D716" s="296"/>
      <c r="E716" s="296"/>
      <c r="F716" s="295"/>
      <c r="G716" s="295"/>
      <c r="H716" s="295"/>
      <c r="I716" s="295"/>
      <c r="J716" s="295"/>
      <c r="K716" s="295"/>
      <c r="L716" s="295"/>
      <c r="M716" s="295"/>
      <c r="N716" s="295"/>
      <c r="O716" s="295"/>
      <c r="P716" s="295"/>
      <c r="Q716" s="295"/>
      <c r="R716" s="295"/>
      <c r="S716" s="295"/>
      <c r="T716" s="295"/>
      <c r="U716" s="295"/>
      <c r="V716" s="295"/>
      <c r="W716" s="270"/>
      <c r="X716" s="270"/>
      <c r="Y716" s="270"/>
      <c r="Z716" s="270"/>
    </row>
    <row r="717" customFormat="false" ht="33" hidden="false" customHeight="true" outlineLevel="0" collapsed="false">
      <c r="A717" s="295"/>
      <c r="B717" s="295"/>
      <c r="C717" s="295"/>
      <c r="D717" s="296"/>
      <c r="E717" s="296"/>
      <c r="F717" s="295"/>
      <c r="G717" s="295"/>
      <c r="H717" s="295"/>
      <c r="I717" s="295"/>
      <c r="J717" s="295"/>
      <c r="K717" s="295"/>
      <c r="L717" s="295"/>
      <c r="M717" s="295"/>
      <c r="N717" s="295"/>
      <c r="O717" s="295"/>
      <c r="P717" s="295"/>
      <c r="Q717" s="295"/>
      <c r="R717" s="295"/>
      <c r="S717" s="295"/>
      <c r="T717" s="295"/>
      <c r="U717" s="295"/>
      <c r="V717" s="295"/>
      <c r="W717" s="270"/>
      <c r="X717" s="270"/>
      <c r="Y717" s="270"/>
      <c r="Z717" s="270"/>
    </row>
    <row r="718" customFormat="false" ht="33" hidden="false" customHeight="true" outlineLevel="0" collapsed="false">
      <c r="A718" s="295"/>
      <c r="B718" s="295"/>
      <c r="C718" s="295"/>
      <c r="D718" s="296"/>
      <c r="E718" s="296"/>
      <c r="F718" s="295"/>
      <c r="G718" s="295"/>
      <c r="H718" s="295"/>
      <c r="I718" s="295"/>
      <c r="J718" s="295"/>
      <c r="K718" s="295"/>
      <c r="L718" s="295"/>
      <c r="M718" s="295"/>
      <c r="N718" s="295"/>
      <c r="O718" s="295"/>
      <c r="P718" s="295"/>
      <c r="Q718" s="295"/>
      <c r="R718" s="295"/>
      <c r="S718" s="295"/>
      <c r="T718" s="295"/>
      <c r="U718" s="295"/>
      <c r="V718" s="295"/>
      <c r="W718" s="270"/>
      <c r="X718" s="270"/>
      <c r="Y718" s="270"/>
      <c r="Z718" s="270"/>
    </row>
    <row r="719" customFormat="false" ht="33" hidden="false" customHeight="true" outlineLevel="0" collapsed="false">
      <c r="A719" s="295"/>
      <c r="B719" s="295"/>
      <c r="C719" s="295"/>
      <c r="D719" s="296"/>
      <c r="E719" s="296"/>
      <c r="F719" s="295"/>
      <c r="G719" s="295"/>
      <c r="H719" s="295"/>
      <c r="I719" s="295"/>
      <c r="J719" s="295"/>
      <c r="K719" s="295"/>
      <c r="L719" s="295"/>
      <c r="M719" s="295"/>
      <c r="N719" s="295"/>
      <c r="O719" s="295"/>
      <c r="P719" s="295"/>
      <c r="Q719" s="295"/>
      <c r="R719" s="295"/>
      <c r="S719" s="295"/>
      <c r="T719" s="295"/>
      <c r="U719" s="295"/>
      <c r="V719" s="295"/>
      <c r="W719" s="270"/>
      <c r="X719" s="270"/>
      <c r="Y719" s="270"/>
      <c r="Z719" s="270"/>
    </row>
    <row r="720" customFormat="false" ht="33" hidden="false" customHeight="true" outlineLevel="0" collapsed="false">
      <c r="A720" s="295"/>
      <c r="B720" s="295"/>
      <c r="C720" s="295"/>
      <c r="D720" s="296"/>
      <c r="E720" s="296"/>
      <c r="F720" s="295"/>
      <c r="G720" s="295"/>
      <c r="H720" s="295"/>
      <c r="I720" s="295"/>
      <c r="J720" s="295"/>
      <c r="K720" s="295"/>
      <c r="L720" s="295"/>
      <c r="M720" s="295"/>
      <c r="N720" s="295"/>
      <c r="O720" s="295"/>
      <c r="P720" s="295"/>
      <c r="Q720" s="295"/>
      <c r="R720" s="295"/>
      <c r="S720" s="295"/>
      <c r="T720" s="295"/>
      <c r="U720" s="295"/>
      <c r="V720" s="295"/>
      <c r="W720" s="270"/>
      <c r="X720" s="270"/>
      <c r="Y720" s="270"/>
      <c r="Z720" s="270"/>
    </row>
    <row r="721" customFormat="false" ht="33" hidden="false" customHeight="true" outlineLevel="0" collapsed="false">
      <c r="A721" s="295"/>
      <c r="B721" s="295"/>
      <c r="C721" s="295"/>
      <c r="D721" s="296"/>
      <c r="E721" s="296"/>
      <c r="F721" s="295"/>
      <c r="G721" s="295"/>
      <c r="H721" s="295"/>
      <c r="I721" s="295"/>
      <c r="J721" s="295"/>
      <c r="K721" s="295"/>
      <c r="L721" s="295"/>
      <c r="M721" s="295"/>
      <c r="N721" s="295"/>
      <c r="O721" s="295"/>
      <c r="P721" s="295"/>
      <c r="Q721" s="295"/>
      <c r="R721" s="295"/>
      <c r="S721" s="295"/>
      <c r="T721" s="295"/>
      <c r="U721" s="295"/>
      <c r="V721" s="295"/>
      <c r="W721" s="270"/>
      <c r="X721" s="270"/>
      <c r="Y721" s="270"/>
      <c r="Z721" s="270"/>
    </row>
    <row r="722" customFormat="false" ht="33" hidden="false" customHeight="true" outlineLevel="0" collapsed="false">
      <c r="A722" s="295"/>
      <c r="B722" s="295"/>
      <c r="C722" s="295"/>
      <c r="D722" s="296"/>
      <c r="E722" s="296"/>
      <c r="F722" s="295"/>
      <c r="G722" s="295"/>
      <c r="H722" s="295"/>
      <c r="I722" s="295"/>
      <c r="J722" s="295"/>
      <c r="K722" s="295"/>
      <c r="L722" s="295"/>
      <c r="M722" s="295"/>
      <c r="N722" s="295"/>
      <c r="O722" s="295"/>
      <c r="P722" s="295"/>
      <c r="Q722" s="295"/>
      <c r="R722" s="295"/>
      <c r="S722" s="295"/>
      <c r="T722" s="295"/>
      <c r="U722" s="295"/>
      <c r="V722" s="295"/>
      <c r="W722" s="270"/>
      <c r="X722" s="270"/>
      <c r="Y722" s="270"/>
      <c r="Z722" s="270"/>
    </row>
    <row r="723" customFormat="false" ht="33" hidden="false" customHeight="true" outlineLevel="0" collapsed="false">
      <c r="A723" s="295"/>
      <c r="B723" s="295"/>
      <c r="C723" s="295"/>
      <c r="D723" s="296"/>
      <c r="E723" s="296"/>
      <c r="F723" s="295"/>
      <c r="G723" s="295"/>
      <c r="H723" s="295"/>
      <c r="I723" s="295"/>
      <c r="J723" s="295"/>
      <c r="K723" s="295"/>
      <c r="L723" s="295"/>
      <c r="M723" s="295"/>
      <c r="N723" s="295"/>
      <c r="O723" s="295"/>
      <c r="P723" s="295"/>
      <c r="Q723" s="295"/>
      <c r="R723" s="295"/>
      <c r="S723" s="295"/>
      <c r="T723" s="295"/>
      <c r="U723" s="295"/>
      <c r="V723" s="295"/>
      <c r="W723" s="270"/>
      <c r="X723" s="270"/>
      <c r="Y723" s="270"/>
      <c r="Z723" s="270"/>
    </row>
    <row r="724" customFormat="false" ht="33" hidden="false" customHeight="true" outlineLevel="0" collapsed="false">
      <c r="A724" s="295"/>
      <c r="B724" s="295"/>
      <c r="C724" s="295"/>
      <c r="D724" s="296"/>
      <c r="E724" s="296"/>
      <c r="F724" s="295"/>
      <c r="G724" s="295"/>
      <c r="H724" s="295"/>
      <c r="I724" s="295"/>
      <c r="J724" s="295"/>
      <c r="K724" s="295"/>
      <c r="L724" s="295"/>
      <c r="M724" s="295"/>
      <c r="N724" s="295"/>
      <c r="O724" s="295"/>
      <c r="P724" s="295"/>
      <c r="Q724" s="295"/>
      <c r="R724" s="295"/>
      <c r="S724" s="295"/>
      <c r="T724" s="295"/>
      <c r="U724" s="295"/>
      <c r="V724" s="295"/>
      <c r="W724" s="270"/>
      <c r="X724" s="270"/>
      <c r="Y724" s="270"/>
      <c r="Z724" s="270"/>
    </row>
    <row r="725" customFormat="false" ht="33" hidden="false" customHeight="true" outlineLevel="0" collapsed="false">
      <c r="A725" s="295"/>
      <c r="B725" s="295"/>
      <c r="C725" s="295"/>
      <c r="D725" s="296"/>
      <c r="E725" s="296"/>
      <c r="F725" s="295"/>
      <c r="G725" s="295"/>
      <c r="H725" s="295"/>
      <c r="I725" s="295"/>
      <c r="J725" s="295"/>
      <c r="K725" s="295"/>
      <c r="L725" s="295"/>
      <c r="M725" s="295"/>
      <c r="N725" s="295"/>
      <c r="O725" s="295"/>
      <c r="P725" s="295"/>
      <c r="Q725" s="295"/>
      <c r="R725" s="295"/>
      <c r="S725" s="295"/>
      <c r="T725" s="295"/>
      <c r="U725" s="295"/>
      <c r="V725" s="295"/>
      <c r="W725" s="270"/>
      <c r="X725" s="270"/>
      <c r="Y725" s="270"/>
      <c r="Z725" s="270"/>
    </row>
    <row r="726" customFormat="false" ht="33" hidden="false" customHeight="true" outlineLevel="0" collapsed="false">
      <c r="A726" s="295"/>
      <c r="B726" s="295"/>
      <c r="C726" s="295"/>
      <c r="D726" s="296"/>
      <c r="E726" s="296"/>
      <c r="F726" s="295"/>
      <c r="G726" s="295"/>
      <c r="H726" s="295"/>
      <c r="I726" s="295"/>
      <c r="J726" s="295"/>
      <c r="K726" s="295"/>
      <c r="L726" s="295"/>
      <c r="M726" s="295"/>
      <c r="N726" s="295"/>
      <c r="O726" s="295"/>
      <c r="P726" s="295"/>
      <c r="Q726" s="295"/>
      <c r="R726" s="295"/>
      <c r="S726" s="295"/>
      <c r="T726" s="295"/>
      <c r="U726" s="295"/>
      <c r="V726" s="295"/>
      <c r="W726" s="270"/>
      <c r="X726" s="270"/>
      <c r="Y726" s="270"/>
      <c r="Z726" s="270"/>
    </row>
    <row r="727" customFormat="false" ht="33" hidden="false" customHeight="true" outlineLevel="0" collapsed="false">
      <c r="A727" s="295"/>
      <c r="B727" s="295"/>
      <c r="C727" s="295"/>
      <c r="D727" s="296"/>
      <c r="E727" s="296"/>
      <c r="F727" s="295"/>
      <c r="G727" s="295"/>
      <c r="H727" s="295"/>
      <c r="I727" s="295"/>
      <c r="J727" s="295"/>
      <c r="K727" s="295"/>
      <c r="L727" s="295"/>
      <c r="M727" s="295"/>
      <c r="N727" s="295"/>
      <c r="O727" s="295"/>
      <c r="P727" s="295"/>
      <c r="Q727" s="295"/>
      <c r="R727" s="295"/>
      <c r="S727" s="295"/>
      <c r="T727" s="295"/>
      <c r="U727" s="295"/>
      <c r="V727" s="295"/>
      <c r="W727" s="270"/>
      <c r="X727" s="270"/>
      <c r="Y727" s="270"/>
      <c r="Z727" s="270"/>
    </row>
    <row r="728" customFormat="false" ht="33" hidden="false" customHeight="true" outlineLevel="0" collapsed="false">
      <c r="A728" s="295"/>
      <c r="B728" s="295"/>
      <c r="C728" s="295"/>
      <c r="D728" s="296"/>
      <c r="E728" s="296"/>
      <c r="F728" s="295"/>
      <c r="G728" s="295"/>
      <c r="H728" s="295"/>
      <c r="I728" s="295"/>
      <c r="J728" s="295"/>
      <c r="K728" s="295"/>
      <c r="L728" s="295"/>
      <c r="M728" s="295"/>
      <c r="N728" s="295"/>
      <c r="O728" s="295"/>
      <c r="P728" s="295"/>
      <c r="Q728" s="295"/>
      <c r="R728" s="295"/>
      <c r="S728" s="295"/>
      <c r="T728" s="295"/>
      <c r="U728" s="295"/>
      <c r="V728" s="295"/>
      <c r="W728" s="270"/>
      <c r="X728" s="270"/>
      <c r="Y728" s="270"/>
      <c r="Z728" s="270"/>
    </row>
    <row r="729" customFormat="false" ht="33" hidden="false" customHeight="true" outlineLevel="0" collapsed="false">
      <c r="A729" s="295"/>
      <c r="B729" s="295"/>
      <c r="C729" s="295"/>
      <c r="D729" s="296"/>
      <c r="E729" s="296"/>
      <c r="F729" s="295"/>
      <c r="G729" s="295"/>
      <c r="H729" s="295"/>
      <c r="I729" s="295"/>
      <c r="J729" s="295"/>
      <c r="K729" s="295"/>
      <c r="L729" s="295"/>
      <c r="M729" s="295"/>
      <c r="N729" s="295"/>
      <c r="O729" s="295"/>
      <c r="P729" s="295"/>
      <c r="Q729" s="295"/>
      <c r="R729" s="295"/>
      <c r="S729" s="295"/>
      <c r="T729" s="295"/>
      <c r="U729" s="295"/>
      <c r="V729" s="295"/>
      <c r="W729" s="270"/>
      <c r="X729" s="270"/>
      <c r="Y729" s="270"/>
      <c r="Z729" s="270"/>
    </row>
    <row r="730" customFormat="false" ht="33" hidden="false" customHeight="true" outlineLevel="0" collapsed="false">
      <c r="A730" s="295"/>
      <c r="B730" s="295"/>
      <c r="C730" s="295"/>
      <c r="D730" s="296"/>
      <c r="E730" s="296"/>
      <c r="F730" s="295"/>
      <c r="G730" s="295"/>
      <c r="H730" s="295"/>
      <c r="I730" s="295"/>
      <c r="J730" s="295"/>
      <c r="K730" s="295"/>
      <c r="L730" s="295"/>
      <c r="M730" s="295"/>
      <c r="N730" s="295"/>
      <c r="O730" s="295"/>
      <c r="P730" s="295"/>
      <c r="Q730" s="295"/>
      <c r="R730" s="295"/>
      <c r="S730" s="295"/>
      <c r="T730" s="295"/>
      <c r="U730" s="295"/>
      <c r="V730" s="295"/>
      <c r="W730" s="270"/>
      <c r="X730" s="270"/>
      <c r="Y730" s="270"/>
      <c r="Z730" s="270"/>
    </row>
    <row r="731" customFormat="false" ht="33" hidden="false" customHeight="true" outlineLevel="0" collapsed="false">
      <c r="A731" s="295"/>
      <c r="B731" s="295"/>
      <c r="C731" s="295"/>
      <c r="D731" s="296"/>
      <c r="E731" s="296"/>
      <c r="F731" s="295"/>
      <c r="G731" s="295"/>
      <c r="H731" s="295"/>
      <c r="I731" s="295"/>
      <c r="J731" s="295"/>
      <c r="K731" s="295"/>
      <c r="L731" s="295"/>
      <c r="M731" s="295"/>
      <c r="N731" s="295"/>
      <c r="O731" s="295"/>
      <c r="P731" s="295"/>
      <c r="Q731" s="295"/>
      <c r="R731" s="295"/>
      <c r="S731" s="295"/>
      <c r="T731" s="295"/>
      <c r="U731" s="295"/>
      <c r="V731" s="295"/>
      <c r="W731" s="270"/>
      <c r="X731" s="270"/>
      <c r="Y731" s="270"/>
      <c r="Z731" s="270"/>
    </row>
    <row r="732" customFormat="false" ht="33" hidden="false" customHeight="true" outlineLevel="0" collapsed="false">
      <c r="A732" s="295"/>
      <c r="B732" s="295"/>
      <c r="C732" s="295"/>
      <c r="D732" s="296"/>
      <c r="E732" s="296"/>
      <c r="F732" s="295"/>
      <c r="G732" s="295"/>
      <c r="H732" s="295"/>
      <c r="I732" s="295"/>
      <c r="J732" s="295"/>
      <c r="K732" s="295"/>
      <c r="L732" s="295"/>
      <c r="M732" s="295"/>
      <c r="N732" s="295"/>
      <c r="O732" s="295"/>
      <c r="P732" s="295"/>
      <c r="Q732" s="295"/>
      <c r="R732" s="295"/>
      <c r="S732" s="295"/>
      <c r="T732" s="295"/>
      <c r="U732" s="295"/>
      <c r="V732" s="295"/>
      <c r="W732" s="270"/>
      <c r="X732" s="270"/>
      <c r="Y732" s="270"/>
      <c r="Z732" s="270"/>
    </row>
    <row r="733" customFormat="false" ht="33" hidden="false" customHeight="true" outlineLevel="0" collapsed="false">
      <c r="A733" s="295"/>
      <c r="B733" s="295"/>
      <c r="C733" s="295"/>
      <c r="D733" s="296"/>
      <c r="E733" s="296"/>
      <c r="F733" s="295"/>
      <c r="G733" s="295"/>
      <c r="H733" s="295"/>
      <c r="I733" s="295"/>
      <c r="J733" s="295"/>
      <c r="K733" s="295"/>
      <c r="L733" s="295"/>
      <c r="M733" s="295"/>
      <c r="N733" s="295"/>
      <c r="O733" s="295"/>
      <c r="P733" s="295"/>
      <c r="Q733" s="295"/>
      <c r="R733" s="295"/>
      <c r="S733" s="295"/>
      <c r="T733" s="295"/>
      <c r="U733" s="295"/>
      <c r="V733" s="295"/>
      <c r="W733" s="270"/>
      <c r="X733" s="270"/>
      <c r="Y733" s="270"/>
      <c r="Z733" s="270"/>
    </row>
    <row r="734" customFormat="false" ht="33" hidden="false" customHeight="true" outlineLevel="0" collapsed="false">
      <c r="A734" s="295"/>
      <c r="B734" s="295"/>
      <c r="C734" s="295"/>
      <c r="D734" s="296"/>
      <c r="E734" s="296"/>
      <c r="F734" s="295"/>
      <c r="G734" s="295"/>
      <c r="H734" s="295"/>
      <c r="I734" s="295"/>
      <c r="J734" s="295"/>
      <c r="K734" s="295"/>
      <c r="L734" s="295"/>
      <c r="M734" s="295"/>
      <c r="N734" s="295"/>
      <c r="O734" s="295"/>
      <c r="P734" s="295"/>
      <c r="Q734" s="295"/>
      <c r="R734" s="295"/>
      <c r="S734" s="295"/>
      <c r="T734" s="295"/>
      <c r="U734" s="295"/>
      <c r="V734" s="295"/>
      <c r="W734" s="270"/>
      <c r="X734" s="270"/>
      <c r="Y734" s="270"/>
      <c r="Z734" s="270"/>
    </row>
    <row r="735" customFormat="false" ht="33" hidden="false" customHeight="true" outlineLevel="0" collapsed="false">
      <c r="A735" s="295"/>
      <c r="B735" s="295"/>
      <c r="C735" s="295"/>
      <c r="D735" s="296"/>
      <c r="E735" s="296"/>
      <c r="F735" s="295"/>
      <c r="G735" s="295"/>
      <c r="H735" s="295"/>
      <c r="I735" s="295"/>
      <c r="J735" s="295"/>
      <c r="K735" s="295"/>
      <c r="L735" s="295"/>
      <c r="M735" s="295"/>
      <c r="N735" s="295"/>
      <c r="O735" s="295"/>
      <c r="P735" s="295"/>
      <c r="Q735" s="295"/>
      <c r="R735" s="295"/>
      <c r="S735" s="295"/>
      <c r="T735" s="295"/>
      <c r="U735" s="295"/>
      <c r="V735" s="295"/>
      <c r="W735" s="270"/>
      <c r="X735" s="270"/>
      <c r="Y735" s="270"/>
      <c r="Z735" s="270"/>
    </row>
    <row r="736" customFormat="false" ht="33" hidden="false" customHeight="true" outlineLevel="0" collapsed="false">
      <c r="A736" s="295"/>
      <c r="B736" s="295"/>
      <c r="C736" s="295"/>
      <c r="D736" s="296"/>
      <c r="E736" s="296"/>
      <c r="F736" s="295"/>
      <c r="G736" s="295"/>
      <c r="H736" s="295"/>
      <c r="I736" s="295"/>
      <c r="J736" s="295"/>
      <c r="K736" s="295"/>
      <c r="L736" s="295"/>
      <c r="M736" s="295"/>
      <c r="N736" s="295"/>
      <c r="O736" s="295"/>
      <c r="P736" s="295"/>
      <c r="Q736" s="295"/>
      <c r="R736" s="295"/>
      <c r="S736" s="295"/>
      <c r="T736" s="295"/>
      <c r="U736" s="295"/>
      <c r="V736" s="295"/>
      <c r="W736" s="270"/>
      <c r="X736" s="270"/>
      <c r="Y736" s="270"/>
      <c r="Z736" s="270"/>
    </row>
    <row r="737" customFormat="false" ht="33" hidden="false" customHeight="true" outlineLevel="0" collapsed="false">
      <c r="A737" s="295"/>
      <c r="B737" s="295"/>
      <c r="C737" s="295"/>
      <c r="D737" s="296"/>
      <c r="E737" s="296"/>
      <c r="F737" s="295"/>
      <c r="G737" s="295"/>
      <c r="H737" s="295"/>
      <c r="I737" s="295"/>
      <c r="J737" s="295"/>
      <c r="K737" s="295"/>
      <c r="L737" s="295"/>
      <c r="M737" s="295"/>
      <c r="N737" s="295"/>
      <c r="O737" s="295"/>
      <c r="P737" s="295"/>
      <c r="Q737" s="295"/>
      <c r="R737" s="295"/>
      <c r="S737" s="295"/>
      <c r="T737" s="295"/>
      <c r="U737" s="295"/>
      <c r="V737" s="295"/>
      <c r="W737" s="270"/>
      <c r="X737" s="270"/>
      <c r="Y737" s="270"/>
      <c r="Z737" s="270"/>
    </row>
    <row r="738" customFormat="false" ht="33" hidden="false" customHeight="true" outlineLevel="0" collapsed="false">
      <c r="A738" s="295"/>
      <c r="B738" s="295"/>
      <c r="C738" s="295"/>
      <c r="D738" s="296"/>
      <c r="E738" s="296"/>
      <c r="F738" s="295"/>
      <c r="G738" s="295"/>
      <c r="H738" s="295"/>
      <c r="I738" s="295"/>
      <c r="J738" s="295"/>
      <c r="K738" s="295"/>
      <c r="L738" s="295"/>
      <c r="M738" s="295"/>
      <c r="N738" s="295"/>
      <c r="O738" s="295"/>
      <c r="P738" s="295"/>
      <c r="Q738" s="295"/>
      <c r="R738" s="295"/>
      <c r="S738" s="295"/>
      <c r="T738" s="295"/>
      <c r="U738" s="295"/>
      <c r="V738" s="295"/>
      <c r="W738" s="270"/>
      <c r="X738" s="270"/>
      <c r="Y738" s="270"/>
      <c r="Z738" s="270"/>
    </row>
    <row r="739" customFormat="false" ht="33" hidden="false" customHeight="true" outlineLevel="0" collapsed="false">
      <c r="A739" s="295"/>
      <c r="B739" s="295"/>
      <c r="C739" s="295"/>
      <c r="D739" s="296"/>
      <c r="E739" s="296"/>
      <c r="F739" s="295"/>
      <c r="G739" s="295"/>
      <c r="H739" s="295"/>
      <c r="I739" s="295"/>
      <c r="J739" s="295"/>
      <c r="K739" s="295"/>
      <c r="L739" s="295"/>
      <c r="M739" s="295"/>
      <c r="N739" s="295"/>
      <c r="O739" s="295"/>
      <c r="P739" s="295"/>
      <c r="Q739" s="295"/>
      <c r="R739" s="295"/>
      <c r="S739" s="295"/>
      <c r="T739" s="295"/>
      <c r="U739" s="295"/>
      <c r="V739" s="295"/>
      <c r="W739" s="270"/>
      <c r="X739" s="270"/>
      <c r="Y739" s="270"/>
      <c r="Z739" s="270"/>
    </row>
    <row r="740" customFormat="false" ht="33" hidden="false" customHeight="true" outlineLevel="0" collapsed="false">
      <c r="A740" s="295"/>
      <c r="B740" s="295"/>
      <c r="C740" s="295"/>
      <c r="D740" s="296"/>
      <c r="E740" s="296"/>
      <c r="F740" s="295"/>
      <c r="G740" s="295"/>
      <c r="H740" s="295"/>
      <c r="I740" s="295"/>
      <c r="J740" s="295"/>
      <c r="K740" s="295"/>
      <c r="L740" s="295"/>
      <c r="M740" s="295"/>
      <c r="N740" s="295"/>
      <c r="O740" s="295"/>
      <c r="P740" s="295"/>
      <c r="Q740" s="295"/>
      <c r="R740" s="295"/>
      <c r="S740" s="295"/>
      <c r="T740" s="295"/>
      <c r="U740" s="295"/>
      <c r="V740" s="295"/>
      <c r="W740" s="270"/>
      <c r="X740" s="270"/>
      <c r="Y740" s="270"/>
      <c r="Z740" s="270"/>
    </row>
    <row r="741" customFormat="false" ht="33" hidden="false" customHeight="true" outlineLevel="0" collapsed="false">
      <c r="A741" s="295"/>
      <c r="B741" s="295"/>
      <c r="C741" s="295"/>
      <c r="D741" s="296"/>
      <c r="E741" s="296"/>
      <c r="F741" s="295"/>
      <c r="G741" s="295"/>
      <c r="H741" s="295"/>
      <c r="I741" s="295"/>
      <c r="J741" s="295"/>
      <c r="K741" s="295"/>
      <c r="L741" s="295"/>
      <c r="M741" s="295"/>
      <c r="N741" s="295"/>
      <c r="O741" s="295"/>
      <c r="P741" s="295"/>
      <c r="Q741" s="295"/>
      <c r="R741" s="295"/>
      <c r="S741" s="295"/>
      <c r="T741" s="295"/>
      <c r="U741" s="295"/>
      <c r="V741" s="295"/>
      <c r="W741" s="270"/>
      <c r="X741" s="270"/>
      <c r="Y741" s="270"/>
      <c r="Z741" s="270"/>
    </row>
    <row r="742" customFormat="false" ht="33" hidden="false" customHeight="true" outlineLevel="0" collapsed="false">
      <c r="A742" s="295"/>
      <c r="B742" s="295"/>
      <c r="C742" s="295"/>
      <c r="D742" s="296"/>
      <c r="E742" s="296"/>
      <c r="F742" s="295"/>
      <c r="G742" s="295"/>
      <c r="H742" s="295"/>
      <c r="I742" s="295"/>
      <c r="J742" s="295"/>
      <c r="K742" s="295"/>
      <c r="L742" s="295"/>
      <c r="M742" s="295"/>
      <c r="N742" s="295"/>
      <c r="O742" s="295"/>
      <c r="P742" s="295"/>
      <c r="Q742" s="295"/>
      <c r="R742" s="295"/>
      <c r="S742" s="295"/>
      <c r="T742" s="295"/>
      <c r="U742" s="295"/>
      <c r="V742" s="295"/>
      <c r="W742" s="270"/>
      <c r="X742" s="270"/>
      <c r="Y742" s="270"/>
      <c r="Z742" s="270"/>
    </row>
    <row r="743" customFormat="false" ht="33" hidden="false" customHeight="true" outlineLevel="0" collapsed="false">
      <c r="A743" s="295"/>
      <c r="B743" s="295"/>
      <c r="C743" s="295"/>
      <c r="D743" s="296"/>
      <c r="E743" s="296"/>
      <c r="F743" s="295"/>
      <c r="G743" s="295"/>
      <c r="H743" s="295"/>
      <c r="I743" s="295"/>
      <c r="J743" s="295"/>
      <c r="K743" s="295"/>
      <c r="L743" s="295"/>
      <c r="M743" s="295"/>
      <c r="N743" s="295"/>
      <c r="O743" s="295"/>
      <c r="P743" s="295"/>
      <c r="Q743" s="295"/>
      <c r="R743" s="295"/>
      <c r="S743" s="295"/>
      <c r="T743" s="295"/>
      <c r="U743" s="295"/>
      <c r="V743" s="295"/>
      <c r="W743" s="270"/>
      <c r="X743" s="270"/>
      <c r="Y743" s="270"/>
      <c r="Z743" s="270"/>
    </row>
    <row r="744" customFormat="false" ht="33" hidden="false" customHeight="true" outlineLevel="0" collapsed="false">
      <c r="A744" s="295"/>
      <c r="B744" s="295"/>
      <c r="C744" s="295"/>
      <c r="D744" s="296"/>
      <c r="E744" s="296"/>
      <c r="F744" s="295"/>
      <c r="G744" s="295"/>
      <c r="H744" s="295"/>
      <c r="I744" s="295"/>
      <c r="J744" s="295"/>
      <c r="K744" s="295"/>
      <c r="L744" s="295"/>
      <c r="M744" s="295"/>
      <c r="N744" s="295"/>
      <c r="O744" s="295"/>
      <c r="P744" s="295"/>
      <c r="Q744" s="295"/>
      <c r="R744" s="295"/>
      <c r="S744" s="295"/>
      <c r="T744" s="295"/>
      <c r="U744" s="295"/>
      <c r="V744" s="295"/>
      <c r="W744" s="270"/>
      <c r="X744" s="270"/>
      <c r="Y744" s="270"/>
      <c r="Z744" s="270"/>
    </row>
    <row r="745" customFormat="false" ht="33" hidden="false" customHeight="true" outlineLevel="0" collapsed="false">
      <c r="A745" s="295"/>
      <c r="B745" s="295"/>
      <c r="C745" s="295"/>
      <c r="D745" s="296"/>
      <c r="E745" s="296"/>
      <c r="F745" s="295"/>
      <c r="G745" s="295"/>
      <c r="H745" s="295"/>
      <c r="I745" s="295"/>
      <c r="J745" s="295"/>
      <c r="K745" s="295"/>
      <c r="L745" s="295"/>
      <c r="M745" s="295"/>
      <c r="N745" s="295"/>
      <c r="O745" s="295"/>
      <c r="P745" s="295"/>
      <c r="Q745" s="295"/>
      <c r="R745" s="295"/>
      <c r="S745" s="295"/>
      <c r="T745" s="295"/>
      <c r="U745" s="295"/>
      <c r="V745" s="295"/>
      <c r="W745" s="270"/>
      <c r="X745" s="270"/>
      <c r="Y745" s="270"/>
      <c r="Z745" s="270"/>
    </row>
    <row r="746" customFormat="false" ht="33" hidden="false" customHeight="true" outlineLevel="0" collapsed="false">
      <c r="A746" s="295"/>
      <c r="B746" s="295"/>
      <c r="C746" s="295"/>
      <c r="D746" s="296"/>
      <c r="E746" s="296"/>
      <c r="F746" s="295"/>
      <c r="G746" s="295"/>
      <c r="H746" s="295"/>
      <c r="I746" s="295"/>
      <c r="J746" s="295"/>
      <c r="K746" s="295"/>
      <c r="L746" s="295"/>
      <c r="M746" s="295"/>
      <c r="N746" s="295"/>
      <c r="O746" s="295"/>
      <c r="P746" s="295"/>
      <c r="Q746" s="295"/>
      <c r="R746" s="295"/>
      <c r="S746" s="295"/>
      <c r="T746" s="295"/>
      <c r="U746" s="295"/>
      <c r="V746" s="295"/>
      <c r="W746" s="270"/>
      <c r="X746" s="270"/>
      <c r="Y746" s="270"/>
      <c r="Z746" s="270"/>
    </row>
    <row r="747" customFormat="false" ht="33" hidden="false" customHeight="true" outlineLevel="0" collapsed="false">
      <c r="A747" s="295"/>
      <c r="B747" s="295"/>
      <c r="C747" s="295"/>
      <c r="D747" s="296"/>
      <c r="E747" s="296"/>
      <c r="F747" s="295"/>
      <c r="G747" s="295"/>
      <c r="H747" s="295"/>
      <c r="I747" s="295"/>
      <c r="J747" s="295"/>
      <c r="K747" s="295"/>
      <c r="L747" s="295"/>
      <c r="M747" s="295"/>
      <c r="N747" s="295"/>
      <c r="O747" s="295"/>
      <c r="P747" s="295"/>
      <c r="Q747" s="295"/>
      <c r="R747" s="295"/>
      <c r="S747" s="295"/>
      <c r="T747" s="295"/>
      <c r="U747" s="295"/>
      <c r="V747" s="295"/>
      <c r="W747" s="270"/>
      <c r="X747" s="270"/>
      <c r="Y747" s="270"/>
      <c r="Z747" s="270"/>
    </row>
    <row r="748" customFormat="false" ht="33" hidden="false" customHeight="true" outlineLevel="0" collapsed="false">
      <c r="A748" s="295"/>
      <c r="B748" s="295"/>
      <c r="C748" s="295"/>
      <c r="D748" s="296"/>
      <c r="E748" s="296"/>
      <c r="F748" s="295"/>
      <c r="G748" s="295"/>
      <c r="H748" s="295"/>
      <c r="I748" s="295"/>
      <c r="J748" s="295"/>
      <c r="K748" s="295"/>
      <c r="L748" s="295"/>
      <c r="M748" s="295"/>
      <c r="N748" s="295"/>
      <c r="O748" s="295"/>
      <c r="P748" s="295"/>
      <c r="Q748" s="295"/>
      <c r="R748" s="295"/>
      <c r="S748" s="295"/>
      <c r="T748" s="295"/>
      <c r="U748" s="295"/>
      <c r="V748" s="295"/>
      <c r="W748" s="270"/>
      <c r="X748" s="270"/>
      <c r="Y748" s="270"/>
      <c r="Z748" s="270"/>
    </row>
    <row r="749" customFormat="false" ht="33" hidden="false" customHeight="true" outlineLevel="0" collapsed="false">
      <c r="A749" s="295"/>
      <c r="B749" s="295"/>
      <c r="C749" s="295"/>
      <c r="D749" s="296"/>
      <c r="E749" s="296"/>
      <c r="F749" s="295"/>
      <c r="G749" s="295"/>
      <c r="H749" s="295"/>
      <c r="I749" s="295"/>
      <c r="J749" s="295"/>
      <c r="K749" s="295"/>
      <c r="L749" s="295"/>
      <c r="M749" s="295"/>
      <c r="N749" s="295"/>
      <c r="O749" s="295"/>
      <c r="P749" s="295"/>
      <c r="Q749" s="295"/>
      <c r="R749" s="295"/>
      <c r="S749" s="295"/>
      <c r="T749" s="295"/>
      <c r="U749" s="295"/>
      <c r="V749" s="295"/>
      <c r="W749" s="270"/>
      <c r="X749" s="270"/>
      <c r="Y749" s="270"/>
      <c r="Z749" s="270"/>
    </row>
    <row r="750" customFormat="false" ht="33" hidden="false" customHeight="true" outlineLevel="0" collapsed="false">
      <c r="A750" s="295"/>
      <c r="B750" s="295"/>
      <c r="C750" s="295"/>
      <c r="D750" s="296"/>
      <c r="E750" s="296"/>
      <c r="F750" s="295"/>
      <c r="G750" s="295"/>
      <c r="H750" s="295"/>
      <c r="I750" s="295"/>
      <c r="J750" s="295"/>
      <c r="K750" s="295"/>
      <c r="L750" s="295"/>
      <c r="M750" s="295"/>
      <c r="N750" s="295"/>
      <c r="O750" s="295"/>
      <c r="P750" s="295"/>
      <c r="Q750" s="295"/>
      <c r="R750" s="295"/>
      <c r="S750" s="295"/>
      <c r="T750" s="295"/>
      <c r="U750" s="295"/>
      <c r="V750" s="295"/>
      <c r="W750" s="270"/>
      <c r="X750" s="270"/>
      <c r="Y750" s="270"/>
      <c r="Z750" s="270"/>
    </row>
    <row r="751" customFormat="false" ht="33" hidden="false" customHeight="true" outlineLevel="0" collapsed="false">
      <c r="A751" s="295"/>
      <c r="B751" s="295"/>
      <c r="C751" s="295"/>
      <c r="D751" s="296"/>
      <c r="E751" s="296"/>
      <c r="F751" s="295"/>
      <c r="G751" s="295"/>
      <c r="H751" s="295"/>
      <c r="I751" s="295"/>
      <c r="J751" s="295"/>
      <c r="K751" s="295"/>
      <c r="L751" s="295"/>
      <c r="M751" s="295"/>
      <c r="N751" s="295"/>
      <c r="O751" s="295"/>
      <c r="P751" s="295"/>
      <c r="Q751" s="295"/>
      <c r="R751" s="295"/>
      <c r="S751" s="295"/>
      <c r="T751" s="295"/>
      <c r="U751" s="295"/>
      <c r="V751" s="295"/>
      <c r="W751" s="270"/>
      <c r="X751" s="270"/>
      <c r="Y751" s="270"/>
      <c r="Z751" s="270"/>
    </row>
    <row r="752" customFormat="false" ht="33" hidden="false" customHeight="true" outlineLevel="0" collapsed="false">
      <c r="A752" s="295"/>
      <c r="B752" s="295"/>
      <c r="C752" s="295"/>
      <c r="D752" s="296"/>
      <c r="E752" s="296"/>
      <c r="F752" s="295"/>
      <c r="G752" s="295"/>
      <c r="H752" s="295"/>
      <c r="I752" s="295"/>
      <c r="J752" s="295"/>
      <c r="K752" s="295"/>
      <c r="L752" s="295"/>
      <c r="M752" s="295"/>
      <c r="N752" s="295"/>
      <c r="O752" s="295"/>
      <c r="P752" s="295"/>
      <c r="Q752" s="295"/>
      <c r="R752" s="295"/>
      <c r="S752" s="295"/>
      <c r="T752" s="295"/>
      <c r="U752" s="295"/>
      <c r="V752" s="295"/>
      <c r="W752" s="270"/>
      <c r="X752" s="270"/>
      <c r="Y752" s="270"/>
      <c r="Z752" s="270"/>
    </row>
    <row r="753" customFormat="false" ht="33" hidden="false" customHeight="true" outlineLevel="0" collapsed="false">
      <c r="A753" s="295"/>
      <c r="B753" s="295"/>
      <c r="C753" s="295"/>
      <c r="D753" s="296"/>
      <c r="E753" s="296"/>
      <c r="F753" s="295"/>
      <c r="G753" s="295"/>
      <c r="H753" s="295"/>
      <c r="I753" s="295"/>
      <c r="J753" s="295"/>
      <c r="K753" s="295"/>
      <c r="L753" s="295"/>
      <c r="M753" s="295"/>
      <c r="N753" s="295"/>
      <c r="O753" s="295"/>
      <c r="P753" s="295"/>
      <c r="Q753" s="295"/>
      <c r="R753" s="295"/>
      <c r="S753" s="295"/>
      <c r="T753" s="295"/>
      <c r="U753" s="295"/>
      <c r="V753" s="295"/>
      <c r="W753" s="270"/>
      <c r="X753" s="270"/>
      <c r="Y753" s="270"/>
      <c r="Z753" s="270"/>
    </row>
    <row r="754" customFormat="false" ht="33" hidden="false" customHeight="true" outlineLevel="0" collapsed="false">
      <c r="A754" s="295"/>
      <c r="B754" s="295"/>
      <c r="C754" s="295"/>
      <c r="D754" s="296"/>
      <c r="E754" s="296"/>
      <c r="F754" s="295"/>
      <c r="G754" s="295"/>
      <c r="H754" s="295"/>
      <c r="I754" s="295"/>
      <c r="J754" s="295"/>
      <c r="K754" s="295"/>
      <c r="L754" s="295"/>
      <c r="M754" s="295"/>
      <c r="N754" s="295"/>
      <c r="O754" s="295"/>
      <c r="P754" s="295"/>
      <c r="Q754" s="295"/>
      <c r="R754" s="295"/>
      <c r="S754" s="295"/>
      <c r="T754" s="295"/>
      <c r="U754" s="295"/>
      <c r="V754" s="295"/>
      <c r="W754" s="270"/>
      <c r="X754" s="270"/>
      <c r="Y754" s="270"/>
      <c r="Z754" s="270"/>
    </row>
    <row r="755" customFormat="false" ht="33" hidden="false" customHeight="true" outlineLevel="0" collapsed="false">
      <c r="A755" s="295"/>
      <c r="B755" s="295"/>
      <c r="C755" s="295"/>
      <c r="D755" s="296"/>
      <c r="E755" s="296"/>
      <c r="F755" s="295"/>
      <c r="G755" s="295"/>
      <c r="H755" s="295"/>
      <c r="I755" s="295"/>
      <c r="J755" s="295"/>
      <c r="K755" s="295"/>
      <c r="L755" s="295"/>
      <c r="M755" s="295"/>
      <c r="N755" s="295"/>
      <c r="O755" s="295"/>
      <c r="P755" s="295"/>
      <c r="Q755" s="295"/>
      <c r="R755" s="295"/>
      <c r="S755" s="295"/>
      <c r="T755" s="295"/>
      <c r="U755" s="295"/>
      <c r="V755" s="295"/>
      <c r="W755" s="270"/>
      <c r="X755" s="270"/>
      <c r="Y755" s="270"/>
      <c r="Z755" s="270"/>
    </row>
    <row r="756" customFormat="false" ht="33" hidden="false" customHeight="true" outlineLevel="0" collapsed="false">
      <c r="A756" s="295"/>
      <c r="B756" s="295"/>
      <c r="C756" s="295"/>
      <c r="D756" s="296"/>
      <c r="E756" s="296"/>
      <c r="F756" s="295"/>
      <c r="G756" s="295"/>
      <c r="H756" s="295"/>
      <c r="I756" s="295"/>
      <c r="J756" s="295"/>
      <c r="K756" s="295"/>
      <c r="L756" s="295"/>
      <c r="M756" s="295"/>
      <c r="N756" s="295"/>
      <c r="O756" s="295"/>
      <c r="P756" s="295"/>
      <c r="Q756" s="295"/>
      <c r="R756" s="295"/>
      <c r="S756" s="295"/>
      <c r="T756" s="295"/>
      <c r="U756" s="295"/>
      <c r="V756" s="295"/>
      <c r="W756" s="270"/>
      <c r="X756" s="270"/>
      <c r="Y756" s="270"/>
      <c r="Z756" s="270"/>
    </row>
    <row r="757" customFormat="false" ht="33" hidden="false" customHeight="true" outlineLevel="0" collapsed="false">
      <c r="A757" s="295"/>
      <c r="B757" s="295"/>
      <c r="C757" s="295"/>
      <c r="D757" s="296"/>
      <c r="E757" s="296"/>
      <c r="F757" s="295"/>
      <c r="G757" s="295"/>
      <c r="H757" s="295"/>
      <c r="I757" s="295"/>
      <c r="J757" s="295"/>
      <c r="K757" s="295"/>
      <c r="L757" s="295"/>
      <c r="M757" s="295"/>
      <c r="N757" s="295"/>
      <c r="O757" s="295"/>
      <c r="P757" s="295"/>
      <c r="Q757" s="295"/>
      <c r="R757" s="295"/>
      <c r="S757" s="295"/>
      <c r="T757" s="295"/>
      <c r="U757" s="295"/>
      <c r="V757" s="295"/>
      <c r="W757" s="270"/>
      <c r="X757" s="270"/>
      <c r="Y757" s="270"/>
      <c r="Z757" s="270"/>
    </row>
    <row r="758" customFormat="false" ht="33" hidden="false" customHeight="true" outlineLevel="0" collapsed="false">
      <c r="A758" s="295"/>
      <c r="B758" s="295"/>
      <c r="C758" s="295"/>
      <c r="D758" s="296"/>
      <c r="E758" s="296"/>
      <c r="F758" s="295"/>
      <c r="G758" s="295"/>
      <c r="H758" s="295"/>
      <c r="I758" s="295"/>
      <c r="J758" s="295"/>
      <c r="K758" s="295"/>
      <c r="L758" s="295"/>
      <c r="M758" s="295"/>
      <c r="N758" s="295"/>
      <c r="O758" s="295"/>
      <c r="P758" s="295"/>
      <c r="Q758" s="295"/>
      <c r="R758" s="295"/>
      <c r="S758" s="295"/>
      <c r="T758" s="295"/>
      <c r="U758" s="295"/>
      <c r="V758" s="295"/>
      <c r="W758" s="270"/>
      <c r="X758" s="270"/>
      <c r="Y758" s="270"/>
      <c r="Z758" s="270"/>
    </row>
    <row r="759" customFormat="false" ht="33" hidden="false" customHeight="true" outlineLevel="0" collapsed="false">
      <c r="A759" s="295"/>
      <c r="B759" s="295"/>
      <c r="C759" s="295"/>
      <c r="D759" s="296"/>
      <c r="E759" s="296"/>
      <c r="F759" s="295"/>
      <c r="G759" s="295"/>
      <c r="H759" s="295"/>
      <c r="I759" s="295"/>
      <c r="J759" s="295"/>
      <c r="K759" s="295"/>
      <c r="L759" s="295"/>
      <c r="M759" s="295"/>
      <c r="N759" s="295"/>
      <c r="O759" s="295"/>
      <c r="P759" s="295"/>
      <c r="Q759" s="295"/>
      <c r="R759" s="295"/>
      <c r="S759" s="295"/>
      <c r="T759" s="295"/>
      <c r="U759" s="295"/>
      <c r="V759" s="295"/>
      <c r="W759" s="270"/>
      <c r="X759" s="270"/>
      <c r="Y759" s="270"/>
      <c r="Z759" s="270"/>
    </row>
    <row r="760" customFormat="false" ht="33" hidden="false" customHeight="true" outlineLevel="0" collapsed="false">
      <c r="A760" s="295"/>
      <c r="B760" s="295"/>
      <c r="C760" s="295"/>
      <c r="D760" s="296"/>
      <c r="E760" s="296"/>
      <c r="F760" s="295"/>
      <c r="G760" s="295"/>
      <c r="H760" s="295"/>
      <c r="I760" s="295"/>
      <c r="J760" s="295"/>
      <c r="K760" s="295"/>
      <c r="L760" s="295"/>
      <c r="M760" s="295"/>
      <c r="N760" s="295"/>
      <c r="O760" s="295"/>
      <c r="P760" s="295"/>
      <c r="Q760" s="295"/>
      <c r="R760" s="295"/>
      <c r="S760" s="295"/>
      <c r="T760" s="295"/>
      <c r="U760" s="295"/>
      <c r="V760" s="295"/>
      <c r="W760" s="270"/>
      <c r="X760" s="270"/>
      <c r="Y760" s="270"/>
      <c r="Z760" s="270"/>
    </row>
    <row r="761" customFormat="false" ht="33" hidden="false" customHeight="true" outlineLevel="0" collapsed="false">
      <c r="A761" s="295"/>
      <c r="B761" s="295"/>
      <c r="C761" s="295"/>
      <c r="D761" s="296"/>
      <c r="E761" s="296"/>
      <c r="F761" s="295"/>
      <c r="G761" s="295"/>
      <c r="H761" s="295"/>
      <c r="I761" s="295"/>
      <c r="J761" s="295"/>
      <c r="K761" s="295"/>
      <c r="L761" s="295"/>
      <c r="M761" s="295"/>
      <c r="N761" s="295"/>
      <c r="O761" s="295"/>
      <c r="P761" s="295"/>
      <c r="Q761" s="295"/>
      <c r="R761" s="295"/>
      <c r="S761" s="295"/>
      <c r="T761" s="295"/>
      <c r="U761" s="295"/>
      <c r="V761" s="295"/>
      <c r="W761" s="270"/>
      <c r="X761" s="270"/>
      <c r="Y761" s="270"/>
      <c r="Z761" s="270"/>
    </row>
    <row r="762" customFormat="false" ht="33" hidden="false" customHeight="true" outlineLevel="0" collapsed="false">
      <c r="A762" s="295"/>
      <c r="B762" s="295"/>
      <c r="C762" s="295"/>
      <c r="D762" s="296"/>
      <c r="E762" s="296"/>
      <c r="F762" s="295"/>
      <c r="G762" s="295"/>
      <c r="H762" s="295"/>
      <c r="I762" s="295"/>
      <c r="J762" s="295"/>
      <c r="K762" s="295"/>
      <c r="L762" s="295"/>
      <c r="M762" s="295"/>
      <c r="N762" s="295"/>
      <c r="O762" s="295"/>
      <c r="P762" s="295"/>
      <c r="Q762" s="295"/>
      <c r="R762" s="295"/>
      <c r="S762" s="295"/>
      <c r="T762" s="295"/>
      <c r="U762" s="295"/>
      <c r="V762" s="295"/>
      <c r="W762" s="270"/>
      <c r="X762" s="270"/>
      <c r="Y762" s="270"/>
      <c r="Z762" s="270"/>
    </row>
    <row r="763" customFormat="false" ht="33" hidden="false" customHeight="true" outlineLevel="0" collapsed="false">
      <c r="A763" s="295"/>
      <c r="B763" s="295"/>
      <c r="C763" s="295"/>
      <c r="D763" s="296"/>
      <c r="E763" s="296"/>
      <c r="F763" s="295"/>
      <c r="G763" s="295"/>
      <c r="H763" s="295"/>
      <c r="I763" s="295"/>
      <c r="J763" s="295"/>
      <c r="K763" s="295"/>
      <c r="L763" s="295"/>
      <c r="M763" s="295"/>
      <c r="N763" s="295"/>
      <c r="O763" s="295"/>
      <c r="P763" s="295"/>
      <c r="Q763" s="295"/>
      <c r="R763" s="295"/>
      <c r="S763" s="295"/>
      <c r="T763" s="295"/>
      <c r="U763" s="295"/>
      <c r="V763" s="295"/>
      <c r="W763" s="270"/>
      <c r="X763" s="270"/>
      <c r="Y763" s="270"/>
      <c r="Z763" s="270"/>
    </row>
    <row r="764" customFormat="false" ht="33" hidden="false" customHeight="true" outlineLevel="0" collapsed="false">
      <c r="A764" s="295"/>
      <c r="B764" s="295"/>
      <c r="C764" s="295"/>
      <c r="D764" s="296"/>
      <c r="E764" s="296"/>
      <c r="F764" s="295"/>
      <c r="G764" s="295"/>
      <c r="H764" s="295"/>
      <c r="I764" s="295"/>
      <c r="J764" s="295"/>
      <c r="K764" s="295"/>
      <c r="L764" s="295"/>
      <c r="M764" s="295"/>
      <c r="N764" s="295"/>
      <c r="O764" s="295"/>
      <c r="P764" s="295"/>
      <c r="Q764" s="295"/>
      <c r="R764" s="295"/>
      <c r="S764" s="295"/>
      <c r="T764" s="295"/>
      <c r="U764" s="295"/>
      <c r="V764" s="295"/>
      <c r="W764" s="270"/>
      <c r="X764" s="270"/>
      <c r="Y764" s="270"/>
      <c r="Z764" s="270"/>
    </row>
    <row r="765" customFormat="false" ht="33" hidden="false" customHeight="true" outlineLevel="0" collapsed="false">
      <c r="A765" s="295"/>
      <c r="B765" s="295"/>
      <c r="C765" s="295"/>
      <c r="D765" s="296"/>
      <c r="E765" s="296"/>
      <c r="F765" s="295"/>
      <c r="G765" s="295"/>
      <c r="H765" s="295"/>
      <c r="I765" s="295"/>
      <c r="J765" s="295"/>
      <c r="K765" s="295"/>
      <c r="L765" s="295"/>
      <c r="M765" s="295"/>
      <c r="N765" s="295"/>
      <c r="O765" s="295"/>
      <c r="P765" s="295"/>
      <c r="Q765" s="295"/>
      <c r="R765" s="295"/>
      <c r="S765" s="295"/>
      <c r="T765" s="295"/>
      <c r="U765" s="295"/>
      <c r="V765" s="295"/>
      <c r="W765" s="270"/>
      <c r="X765" s="270"/>
      <c r="Y765" s="270"/>
      <c r="Z765" s="270"/>
    </row>
    <row r="766" customFormat="false" ht="33" hidden="false" customHeight="true" outlineLevel="0" collapsed="false">
      <c r="A766" s="295"/>
      <c r="B766" s="295"/>
      <c r="C766" s="295"/>
      <c r="D766" s="296"/>
      <c r="E766" s="296"/>
      <c r="F766" s="295"/>
      <c r="G766" s="295"/>
      <c r="H766" s="295"/>
      <c r="I766" s="295"/>
      <c r="J766" s="295"/>
      <c r="K766" s="295"/>
      <c r="L766" s="295"/>
      <c r="M766" s="295"/>
      <c r="N766" s="295"/>
      <c r="O766" s="295"/>
      <c r="P766" s="295"/>
      <c r="Q766" s="295"/>
      <c r="R766" s="295"/>
      <c r="S766" s="295"/>
      <c r="T766" s="295"/>
      <c r="U766" s="295"/>
      <c r="V766" s="295"/>
      <c r="W766" s="270"/>
      <c r="X766" s="270"/>
      <c r="Y766" s="270"/>
      <c r="Z766" s="270"/>
    </row>
    <row r="767" customFormat="false" ht="33" hidden="false" customHeight="true" outlineLevel="0" collapsed="false">
      <c r="A767" s="295"/>
      <c r="B767" s="295"/>
      <c r="C767" s="295"/>
      <c r="D767" s="296"/>
      <c r="E767" s="296"/>
      <c r="F767" s="295"/>
      <c r="G767" s="295"/>
      <c r="H767" s="295"/>
      <c r="I767" s="295"/>
      <c r="J767" s="295"/>
      <c r="K767" s="295"/>
      <c r="L767" s="295"/>
      <c r="M767" s="295"/>
      <c r="N767" s="295"/>
      <c r="O767" s="295"/>
      <c r="P767" s="295"/>
      <c r="Q767" s="295"/>
      <c r="R767" s="295"/>
      <c r="S767" s="295"/>
      <c r="T767" s="295"/>
      <c r="U767" s="295"/>
      <c r="V767" s="295"/>
      <c r="W767" s="270"/>
      <c r="X767" s="270"/>
      <c r="Y767" s="270"/>
      <c r="Z767" s="270"/>
    </row>
    <row r="768" customFormat="false" ht="33" hidden="false" customHeight="true" outlineLevel="0" collapsed="false">
      <c r="A768" s="295"/>
      <c r="B768" s="295"/>
      <c r="C768" s="295"/>
      <c r="D768" s="296"/>
      <c r="E768" s="296"/>
      <c r="F768" s="295"/>
      <c r="G768" s="295"/>
      <c r="H768" s="295"/>
      <c r="I768" s="295"/>
      <c r="J768" s="295"/>
      <c r="K768" s="295"/>
      <c r="L768" s="295"/>
      <c r="M768" s="295"/>
      <c r="N768" s="295"/>
      <c r="O768" s="295"/>
      <c r="P768" s="295"/>
      <c r="Q768" s="295"/>
      <c r="R768" s="295"/>
      <c r="S768" s="295"/>
      <c r="T768" s="295"/>
      <c r="U768" s="295"/>
      <c r="V768" s="295"/>
      <c r="W768" s="270"/>
      <c r="X768" s="270"/>
      <c r="Y768" s="270"/>
      <c r="Z768" s="270"/>
    </row>
    <row r="769" customFormat="false" ht="33" hidden="false" customHeight="true" outlineLevel="0" collapsed="false">
      <c r="A769" s="295"/>
      <c r="B769" s="295"/>
      <c r="C769" s="295"/>
      <c r="D769" s="296"/>
      <c r="E769" s="296"/>
      <c r="F769" s="295"/>
      <c r="G769" s="295"/>
      <c r="H769" s="295"/>
      <c r="I769" s="295"/>
      <c r="J769" s="295"/>
      <c r="K769" s="295"/>
      <c r="L769" s="295"/>
      <c r="M769" s="295"/>
      <c r="N769" s="295"/>
      <c r="O769" s="295"/>
      <c r="P769" s="295"/>
      <c r="Q769" s="295"/>
      <c r="R769" s="295"/>
      <c r="S769" s="295"/>
      <c r="T769" s="295"/>
      <c r="U769" s="295"/>
      <c r="V769" s="295"/>
      <c r="W769" s="270"/>
      <c r="X769" s="270"/>
      <c r="Y769" s="270"/>
      <c r="Z769" s="270"/>
    </row>
    <row r="770" customFormat="false" ht="33" hidden="false" customHeight="true" outlineLevel="0" collapsed="false">
      <c r="A770" s="295"/>
      <c r="B770" s="295"/>
      <c r="C770" s="295"/>
      <c r="D770" s="296"/>
      <c r="E770" s="296"/>
      <c r="F770" s="295"/>
      <c r="G770" s="295"/>
      <c r="H770" s="295"/>
      <c r="I770" s="295"/>
      <c r="J770" s="295"/>
      <c r="K770" s="295"/>
      <c r="L770" s="295"/>
      <c r="M770" s="295"/>
      <c r="N770" s="295"/>
      <c r="O770" s="295"/>
      <c r="P770" s="295"/>
      <c r="Q770" s="295"/>
      <c r="R770" s="295"/>
      <c r="S770" s="295"/>
      <c r="T770" s="295"/>
      <c r="U770" s="295"/>
      <c r="V770" s="295"/>
      <c r="W770" s="270"/>
      <c r="X770" s="270"/>
      <c r="Y770" s="270"/>
      <c r="Z770" s="270"/>
    </row>
    <row r="771" customFormat="false" ht="33" hidden="false" customHeight="true" outlineLevel="0" collapsed="false">
      <c r="A771" s="295"/>
      <c r="B771" s="295"/>
      <c r="C771" s="295"/>
      <c r="D771" s="296"/>
      <c r="E771" s="296"/>
      <c r="F771" s="295"/>
      <c r="G771" s="295"/>
      <c r="H771" s="295"/>
      <c r="I771" s="295"/>
      <c r="J771" s="295"/>
      <c r="K771" s="295"/>
      <c r="L771" s="295"/>
      <c r="M771" s="295"/>
      <c r="N771" s="295"/>
      <c r="O771" s="295"/>
      <c r="P771" s="295"/>
      <c r="Q771" s="295"/>
      <c r="R771" s="295"/>
      <c r="S771" s="295"/>
      <c r="T771" s="295"/>
      <c r="U771" s="295"/>
      <c r="V771" s="295"/>
      <c r="W771" s="270"/>
      <c r="X771" s="270"/>
      <c r="Y771" s="270"/>
      <c r="Z771" s="270"/>
    </row>
    <row r="772" customFormat="false" ht="33" hidden="false" customHeight="true" outlineLevel="0" collapsed="false">
      <c r="A772" s="295"/>
      <c r="B772" s="295"/>
      <c r="C772" s="295"/>
      <c r="D772" s="296"/>
      <c r="E772" s="296"/>
      <c r="F772" s="295"/>
      <c r="G772" s="295"/>
      <c r="H772" s="295"/>
      <c r="I772" s="295"/>
      <c r="J772" s="295"/>
      <c r="K772" s="295"/>
      <c r="L772" s="295"/>
      <c r="M772" s="295"/>
      <c r="N772" s="295"/>
      <c r="O772" s="295"/>
      <c r="P772" s="295"/>
      <c r="Q772" s="295"/>
      <c r="R772" s="295"/>
      <c r="S772" s="295"/>
      <c r="T772" s="295"/>
      <c r="U772" s="295"/>
      <c r="V772" s="295"/>
      <c r="W772" s="270"/>
      <c r="X772" s="270"/>
      <c r="Y772" s="270"/>
      <c r="Z772" s="270"/>
    </row>
    <row r="773" customFormat="false" ht="33" hidden="false" customHeight="true" outlineLevel="0" collapsed="false">
      <c r="A773" s="295"/>
      <c r="B773" s="295"/>
      <c r="C773" s="295"/>
      <c r="D773" s="296"/>
      <c r="E773" s="296"/>
      <c r="F773" s="295"/>
      <c r="G773" s="295"/>
      <c r="H773" s="295"/>
      <c r="I773" s="295"/>
      <c r="J773" s="295"/>
      <c r="K773" s="295"/>
      <c r="L773" s="295"/>
      <c r="M773" s="295"/>
      <c r="N773" s="295"/>
      <c r="O773" s="295"/>
      <c r="P773" s="295"/>
      <c r="Q773" s="295"/>
      <c r="R773" s="295"/>
      <c r="S773" s="295"/>
      <c r="T773" s="295"/>
      <c r="U773" s="295"/>
      <c r="V773" s="295"/>
      <c r="W773" s="270"/>
      <c r="X773" s="270"/>
      <c r="Y773" s="270"/>
      <c r="Z773" s="270"/>
    </row>
    <row r="774" customFormat="false" ht="33" hidden="false" customHeight="true" outlineLevel="0" collapsed="false">
      <c r="A774" s="295"/>
      <c r="B774" s="295"/>
      <c r="C774" s="295"/>
      <c r="D774" s="296"/>
      <c r="E774" s="296"/>
      <c r="F774" s="295"/>
      <c r="G774" s="295"/>
      <c r="H774" s="295"/>
      <c r="I774" s="295"/>
      <c r="J774" s="295"/>
      <c r="K774" s="295"/>
      <c r="L774" s="295"/>
      <c r="M774" s="295"/>
      <c r="N774" s="295"/>
      <c r="O774" s="295"/>
      <c r="P774" s="295"/>
      <c r="Q774" s="295"/>
      <c r="R774" s="295"/>
      <c r="S774" s="295"/>
      <c r="T774" s="295"/>
      <c r="U774" s="295"/>
      <c r="V774" s="295"/>
      <c r="W774" s="270"/>
      <c r="X774" s="270"/>
      <c r="Y774" s="270"/>
      <c r="Z774" s="270"/>
    </row>
    <row r="775" customFormat="false" ht="33" hidden="false" customHeight="true" outlineLevel="0" collapsed="false">
      <c r="A775" s="295"/>
      <c r="B775" s="295"/>
      <c r="C775" s="295"/>
      <c r="D775" s="296"/>
      <c r="E775" s="296"/>
      <c r="F775" s="295"/>
      <c r="G775" s="295"/>
      <c r="H775" s="295"/>
      <c r="I775" s="295"/>
      <c r="J775" s="295"/>
      <c r="K775" s="295"/>
      <c r="L775" s="295"/>
      <c r="M775" s="295"/>
      <c r="N775" s="295"/>
      <c r="O775" s="295"/>
      <c r="P775" s="295"/>
      <c r="Q775" s="295"/>
      <c r="R775" s="295"/>
      <c r="S775" s="295"/>
      <c r="T775" s="295"/>
      <c r="U775" s="295"/>
      <c r="V775" s="295"/>
      <c r="W775" s="270"/>
      <c r="X775" s="270"/>
      <c r="Y775" s="270"/>
      <c r="Z775" s="270"/>
    </row>
    <row r="776" customFormat="false" ht="33" hidden="false" customHeight="true" outlineLevel="0" collapsed="false">
      <c r="A776" s="295"/>
      <c r="B776" s="295"/>
      <c r="C776" s="295"/>
      <c r="D776" s="296"/>
      <c r="E776" s="296"/>
      <c r="F776" s="295"/>
      <c r="G776" s="295"/>
      <c r="H776" s="295"/>
      <c r="I776" s="295"/>
      <c r="J776" s="295"/>
      <c r="K776" s="295"/>
      <c r="L776" s="295"/>
      <c r="M776" s="295"/>
      <c r="N776" s="295"/>
      <c r="O776" s="295"/>
      <c r="P776" s="295"/>
      <c r="Q776" s="295"/>
      <c r="R776" s="295"/>
      <c r="S776" s="295"/>
      <c r="T776" s="295"/>
      <c r="U776" s="295"/>
      <c r="V776" s="295"/>
      <c r="W776" s="270"/>
      <c r="X776" s="270"/>
      <c r="Y776" s="270"/>
      <c r="Z776" s="270"/>
    </row>
    <row r="777" customFormat="false" ht="33" hidden="false" customHeight="true" outlineLevel="0" collapsed="false">
      <c r="A777" s="295"/>
      <c r="B777" s="295"/>
      <c r="C777" s="295"/>
      <c r="D777" s="296"/>
      <c r="E777" s="296"/>
      <c r="F777" s="295"/>
      <c r="G777" s="295"/>
      <c r="H777" s="295"/>
      <c r="I777" s="295"/>
      <c r="J777" s="295"/>
      <c r="K777" s="295"/>
      <c r="L777" s="295"/>
      <c r="M777" s="295"/>
      <c r="N777" s="295"/>
      <c r="O777" s="295"/>
      <c r="P777" s="295"/>
      <c r="Q777" s="295"/>
      <c r="R777" s="295"/>
      <c r="S777" s="295"/>
      <c r="T777" s="295"/>
      <c r="U777" s="295"/>
      <c r="V777" s="295"/>
      <c r="W777" s="270"/>
      <c r="X777" s="270"/>
      <c r="Y777" s="270"/>
      <c r="Z777" s="270"/>
    </row>
    <row r="778" customFormat="false" ht="33" hidden="false" customHeight="true" outlineLevel="0" collapsed="false">
      <c r="A778" s="295"/>
      <c r="B778" s="295"/>
      <c r="C778" s="295"/>
      <c r="D778" s="296"/>
      <c r="E778" s="296"/>
      <c r="F778" s="295"/>
      <c r="G778" s="295"/>
      <c r="H778" s="295"/>
      <c r="I778" s="295"/>
      <c r="J778" s="295"/>
      <c r="K778" s="295"/>
      <c r="L778" s="295"/>
      <c r="M778" s="295"/>
      <c r="N778" s="295"/>
      <c r="O778" s="295"/>
      <c r="P778" s="295"/>
      <c r="Q778" s="295"/>
      <c r="R778" s="295"/>
      <c r="S778" s="295"/>
      <c r="T778" s="295"/>
      <c r="U778" s="295"/>
      <c r="V778" s="295"/>
      <c r="W778" s="270"/>
      <c r="X778" s="270"/>
      <c r="Y778" s="270"/>
      <c r="Z778" s="270"/>
    </row>
    <row r="779" customFormat="false" ht="33" hidden="false" customHeight="true" outlineLevel="0" collapsed="false">
      <c r="A779" s="295"/>
      <c r="B779" s="295"/>
      <c r="C779" s="295"/>
      <c r="D779" s="296"/>
      <c r="E779" s="296"/>
      <c r="F779" s="295"/>
      <c r="G779" s="295"/>
      <c r="H779" s="295"/>
      <c r="I779" s="295"/>
      <c r="J779" s="295"/>
      <c r="K779" s="295"/>
      <c r="L779" s="295"/>
      <c r="M779" s="295"/>
      <c r="N779" s="295"/>
      <c r="O779" s="295"/>
      <c r="P779" s="295"/>
      <c r="Q779" s="295"/>
      <c r="R779" s="295"/>
      <c r="S779" s="295"/>
      <c r="T779" s="295"/>
      <c r="U779" s="295"/>
      <c r="V779" s="295"/>
      <c r="W779" s="270"/>
      <c r="X779" s="270"/>
      <c r="Y779" s="270"/>
      <c r="Z779" s="270"/>
    </row>
    <row r="780" customFormat="false" ht="33" hidden="false" customHeight="true" outlineLevel="0" collapsed="false">
      <c r="A780" s="295"/>
      <c r="B780" s="295"/>
      <c r="C780" s="295"/>
      <c r="D780" s="296"/>
      <c r="E780" s="296"/>
      <c r="F780" s="295"/>
      <c r="G780" s="295"/>
      <c r="H780" s="295"/>
      <c r="I780" s="295"/>
      <c r="J780" s="295"/>
      <c r="K780" s="295"/>
      <c r="L780" s="295"/>
      <c r="M780" s="295"/>
      <c r="N780" s="295"/>
      <c r="O780" s="295"/>
      <c r="P780" s="295"/>
      <c r="Q780" s="295"/>
      <c r="R780" s="295"/>
      <c r="S780" s="295"/>
      <c r="T780" s="295"/>
      <c r="U780" s="295"/>
      <c r="V780" s="295"/>
      <c r="W780" s="270"/>
      <c r="X780" s="270"/>
      <c r="Y780" s="270"/>
      <c r="Z780" s="270"/>
    </row>
    <row r="781" customFormat="false" ht="33" hidden="false" customHeight="true" outlineLevel="0" collapsed="false">
      <c r="A781" s="295"/>
      <c r="B781" s="295"/>
      <c r="C781" s="295"/>
      <c r="D781" s="296"/>
      <c r="E781" s="296"/>
      <c r="F781" s="295"/>
      <c r="G781" s="295"/>
      <c r="H781" s="295"/>
      <c r="I781" s="295"/>
      <c r="J781" s="295"/>
      <c r="K781" s="295"/>
      <c r="L781" s="295"/>
      <c r="M781" s="295"/>
      <c r="N781" s="295"/>
      <c r="O781" s="295"/>
      <c r="P781" s="295"/>
      <c r="Q781" s="295"/>
      <c r="R781" s="295"/>
      <c r="S781" s="295"/>
      <c r="T781" s="295"/>
      <c r="U781" s="295"/>
      <c r="V781" s="295"/>
      <c r="W781" s="270"/>
      <c r="X781" s="270"/>
      <c r="Y781" s="270"/>
      <c r="Z781" s="270"/>
    </row>
    <row r="782" customFormat="false" ht="33" hidden="false" customHeight="true" outlineLevel="0" collapsed="false">
      <c r="A782" s="295"/>
      <c r="B782" s="295"/>
      <c r="C782" s="295"/>
      <c r="D782" s="296"/>
      <c r="E782" s="296"/>
      <c r="F782" s="295"/>
      <c r="G782" s="295"/>
      <c r="H782" s="295"/>
      <c r="I782" s="295"/>
      <c r="J782" s="295"/>
      <c r="K782" s="295"/>
      <c r="L782" s="295"/>
      <c r="M782" s="295"/>
      <c r="N782" s="295"/>
      <c r="O782" s="295"/>
      <c r="P782" s="295"/>
      <c r="Q782" s="295"/>
      <c r="R782" s="295"/>
      <c r="S782" s="295"/>
      <c r="T782" s="295"/>
      <c r="U782" s="295"/>
      <c r="V782" s="295"/>
      <c r="W782" s="270"/>
      <c r="X782" s="270"/>
      <c r="Y782" s="270"/>
      <c r="Z782" s="270"/>
    </row>
    <row r="783" customFormat="false" ht="33" hidden="false" customHeight="true" outlineLevel="0" collapsed="false">
      <c r="A783" s="295"/>
      <c r="B783" s="295"/>
      <c r="C783" s="295"/>
      <c r="D783" s="296"/>
      <c r="E783" s="296"/>
      <c r="F783" s="295"/>
      <c r="G783" s="295"/>
      <c r="H783" s="295"/>
      <c r="I783" s="295"/>
      <c r="J783" s="295"/>
      <c r="K783" s="295"/>
      <c r="L783" s="295"/>
      <c r="M783" s="295"/>
      <c r="N783" s="295"/>
      <c r="O783" s="295"/>
      <c r="P783" s="295"/>
      <c r="Q783" s="295"/>
      <c r="R783" s="295"/>
      <c r="S783" s="295"/>
      <c r="T783" s="295"/>
      <c r="U783" s="295"/>
      <c r="V783" s="295"/>
      <c r="W783" s="270"/>
      <c r="X783" s="270"/>
      <c r="Y783" s="270"/>
      <c r="Z783" s="270"/>
    </row>
    <row r="784" customFormat="false" ht="33" hidden="false" customHeight="true" outlineLevel="0" collapsed="false">
      <c r="A784" s="295"/>
      <c r="B784" s="295"/>
      <c r="C784" s="295"/>
      <c r="D784" s="296"/>
      <c r="E784" s="296"/>
      <c r="F784" s="295"/>
      <c r="G784" s="295"/>
      <c r="H784" s="295"/>
      <c r="I784" s="295"/>
      <c r="J784" s="295"/>
      <c r="K784" s="295"/>
      <c r="L784" s="295"/>
      <c r="M784" s="295"/>
      <c r="N784" s="295"/>
      <c r="O784" s="295"/>
      <c r="P784" s="295"/>
      <c r="Q784" s="295"/>
      <c r="R784" s="295"/>
      <c r="S784" s="295"/>
      <c r="T784" s="295"/>
      <c r="U784" s="295"/>
      <c r="V784" s="295"/>
      <c r="W784" s="270"/>
      <c r="X784" s="270"/>
      <c r="Y784" s="270"/>
      <c r="Z784" s="270"/>
    </row>
    <row r="785" customFormat="false" ht="33" hidden="false" customHeight="true" outlineLevel="0" collapsed="false">
      <c r="A785" s="295"/>
      <c r="B785" s="295"/>
      <c r="C785" s="295"/>
      <c r="D785" s="296"/>
      <c r="E785" s="296"/>
      <c r="F785" s="295"/>
      <c r="G785" s="295"/>
      <c r="H785" s="295"/>
      <c r="I785" s="295"/>
      <c r="J785" s="295"/>
      <c r="K785" s="295"/>
      <c r="L785" s="295"/>
      <c r="M785" s="295"/>
      <c r="N785" s="295"/>
      <c r="O785" s="295"/>
      <c r="P785" s="295"/>
      <c r="Q785" s="295"/>
      <c r="R785" s="295"/>
      <c r="S785" s="295"/>
      <c r="T785" s="295"/>
      <c r="U785" s="295"/>
      <c r="V785" s="295"/>
      <c r="W785" s="270"/>
      <c r="X785" s="270"/>
      <c r="Y785" s="270"/>
      <c r="Z785" s="270"/>
    </row>
    <row r="786" customFormat="false" ht="33" hidden="false" customHeight="true" outlineLevel="0" collapsed="false">
      <c r="A786" s="295"/>
      <c r="B786" s="295"/>
      <c r="C786" s="295"/>
      <c r="D786" s="296"/>
      <c r="E786" s="296"/>
      <c r="F786" s="295"/>
      <c r="G786" s="295"/>
      <c r="H786" s="295"/>
      <c r="I786" s="295"/>
      <c r="J786" s="295"/>
      <c r="K786" s="295"/>
      <c r="L786" s="295"/>
      <c r="M786" s="295"/>
      <c r="N786" s="295"/>
      <c r="O786" s="295"/>
      <c r="P786" s="295"/>
      <c r="Q786" s="295"/>
      <c r="R786" s="295"/>
      <c r="S786" s="295"/>
      <c r="T786" s="295"/>
      <c r="U786" s="295"/>
      <c r="V786" s="295"/>
      <c r="W786" s="270"/>
      <c r="X786" s="270"/>
      <c r="Y786" s="270"/>
      <c r="Z786" s="270"/>
    </row>
    <row r="787" customFormat="false" ht="33" hidden="false" customHeight="true" outlineLevel="0" collapsed="false">
      <c r="A787" s="295"/>
      <c r="B787" s="295"/>
      <c r="C787" s="295"/>
      <c r="D787" s="296"/>
      <c r="E787" s="296"/>
      <c r="F787" s="295"/>
      <c r="G787" s="295"/>
      <c r="H787" s="295"/>
      <c r="I787" s="295"/>
      <c r="J787" s="295"/>
      <c r="K787" s="295"/>
      <c r="L787" s="295"/>
      <c r="M787" s="295"/>
      <c r="N787" s="295"/>
      <c r="O787" s="295"/>
      <c r="P787" s="295"/>
      <c r="Q787" s="295"/>
      <c r="R787" s="295"/>
      <c r="S787" s="295"/>
      <c r="T787" s="295"/>
      <c r="U787" s="295"/>
      <c r="V787" s="295"/>
      <c r="W787" s="270"/>
      <c r="X787" s="270"/>
      <c r="Y787" s="270"/>
      <c r="Z787" s="270"/>
    </row>
    <row r="788" customFormat="false" ht="33" hidden="false" customHeight="true" outlineLevel="0" collapsed="false">
      <c r="A788" s="295"/>
      <c r="B788" s="295"/>
      <c r="C788" s="295"/>
      <c r="D788" s="296"/>
      <c r="E788" s="296"/>
      <c r="F788" s="295"/>
      <c r="G788" s="295"/>
      <c r="H788" s="295"/>
      <c r="I788" s="295"/>
      <c r="J788" s="295"/>
      <c r="K788" s="295"/>
      <c r="L788" s="295"/>
      <c r="M788" s="295"/>
      <c r="N788" s="295"/>
      <c r="O788" s="295"/>
      <c r="P788" s="295"/>
      <c r="Q788" s="295"/>
      <c r="R788" s="295"/>
      <c r="S788" s="295"/>
      <c r="T788" s="295"/>
      <c r="U788" s="295"/>
      <c r="V788" s="295"/>
      <c r="W788" s="270"/>
      <c r="X788" s="270"/>
      <c r="Y788" s="270"/>
      <c r="Z788" s="270"/>
    </row>
    <row r="789" customFormat="false" ht="33" hidden="false" customHeight="true" outlineLevel="0" collapsed="false">
      <c r="A789" s="295"/>
      <c r="B789" s="295"/>
      <c r="C789" s="295"/>
      <c r="D789" s="296"/>
      <c r="E789" s="296"/>
      <c r="F789" s="295"/>
      <c r="G789" s="295"/>
      <c r="H789" s="295"/>
      <c r="I789" s="295"/>
      <c r="J789" s="295"/>
      <c r="K789" s="295"/>
      <c r="L789" s="295"/>
      <c r="M789" s="295"/>
      <c r="N789" s="295"/>
      <c r="O789" s="295"/>
      <c r="P789" s="295"/>
      <c r="Q789" s="295"/>
      <c r="R789" s="295"/>
      <c r="S789" s="295"/>
      <c r="T789" s="295"/>
      <c r="U789" s="295"/>
      <c r="V789" s="295"/>
      <c r="W789" s="270"/>
      <c r="X789" s="270"/>
      <c r="Y789" s="270"/>
      <c r="Z789" s="270"/>
    </row>
    <row r="790" customFormat="false" ht="33" hidden="false" customHeight="true" outlineLevel="0" collapsed="false">
      <c r="A790" s="295"/>
      <c r="B790" s="295"/>
      <c r="C790" s="295"/>
      <c r="D790" s="296"/>
      <c r="E790" s="296"/>
      <c r="F790" s="295"/>
      <c r="G790" s="295"/>
      <c r="H790" s="295"/>
      <c r="I790" s="295"/>
      <c r="J790" s="295"/>
      <c r="K790" s="295"/>
      <c r="L790" s="295"/>
      <c r="M790" s="295"/>
      <c r="N790" s="295"/>
      <c r="O790" s="295"/>
      <c r="P790" s="295"/>
      <c r="Q790" s="295"/>
      <c r="R790" s="295"/>
      <c r="S790" s="295"/>
      <c r="T790" s="295"/>
      <c r="U790" s="295"/>
      <c r="V790" s="295"/>
      <c r="W790" s="270"/>
      <c r="X790" s="270"/>
      <c r="Y790" s="270"/>
      <c r="Z790" s="270"/>
    </row>
    <row r="791" customFormat="false" ht="33" hidden="false" customHeight="true" outlineLevel="0" collapsed="false">
      <c r="A791" s="295"/>
      <c r="B791" s="295"/>
      <c r="C791" s="295"/>
      <c r="D791" s="296"/>
      <c r="E791" s="296"/>
      <c r="F791" s="295"/>
      <c r="G791" s="295"/>
      <c r="H791" s="295"/>
      <c r="I791" s="295"/>
      <c r="J791" s="295"/>
      <c r="K791" s="295"/>
      <c r="L791" s="295"/>
      <c r="M791" s="295"/>
      <c r="N791" s="295"/>
      <c r="O791" s="295"/>
      <c r="P791" s="295"/>
      <c r="Q791" s="295"/>
      <c r="R791" s="295"/>
      <c r="S791" s="295"/>
      <c r="T791" s="295"/>
      <c r="U791" s="295"/>
      <c r="V791" s="295"/>
      <c r="W791" s="270"/>
      <c r="X791" s="270"/>
      <c r="Y791" s="270"/>
      <c r="Z791" s="270"/>
    </row>
    <row r="792" customFormat="false" ht="33" hidden="false" customHeight="true" outlineLevel="0" collapsed="false">
      <c r="A792" s="295"/>
      <c r="B792" s="295"/>
      <c r="C792" s="295"/>
      <c r="D792" s="296"/>
      <c r="E792" s="296"/>
      <c r="F792" s="295"/>
      <c r="G792" s="295"/>
      <c r="H792" s="295"/>
      <c r="I792" s="295"/>
      <c r="J792" s="295"/>
      <c r="K792" s="295"/>
      <c r="L792" s="295"/>
      <c r="M792" s="295"/>
      <c r="N792" s="295"/>
      <c r="O792" s="295"/>
      <c r="P792" s="295"/>
      <c r="Q792" s="295"/>
      <c r="R792" s="295"/>
      <c r="S792" s="295"/>
      <c r="T792" s="295"/>
      <c r="U792" s="295"/>
      <c r="V792" s="295"/>
      <c r="W792" s="270"/>
      <c r="X792" s="270"/>
      <c r="Y792" s="270"/>
      <c r="Z792" s="270"/>
    </row>
    <row r="793" customFormat="false" ht="33" hidden="false" customHeight="true" outlineLevel="0" collapsed="false">
      <c r="A793" s="295"/>
      <c r="B793" s="295"/>
      <c r="C793" s="295"/>
      <c r="D793" s="296"/>
      <c r="E793" s="296"/>
      <c r="F793" s="295"/>
      <c r="G793" s="295"/>
      <c r="H793" s="295"/>
      <c r="I793" s="295"/>
      <c r="J793" s="295"/>
      <c r="K793" s="295"/>
      <c r="L793" s="295"/>
      <c r="M793" s="295"/>
      <c r="N793" s="295"/>
      <c r="O793" s="295"/>
      <c r="P793" s="295"/>
      <c r="Q793" s="295"/>
      <c r="R793" s="295"/>
      <c r="S793" s="295"/>
      <c r="T793" s="295"/>
      <c r="U793" s="295"/>
      <c r="V793" s="295"/>
      <c r="W793" s="270"/>
      <c r="X793" s="270"/>
      <c r="Y793" s="270"/>
      <c r="Z793" s="270"/>
    </row>
    <row r="794" customFormat="false" ht="33" hidden="false" customHeight="true" outlineLevel="0" collapsed="false">
      <c r="A794" s="295"/>
      <c r="B794" s="295"/>
      <c r="C794" s="295"/>
      <c r="D794" s="296"/>
      <c r="E794" s="296"/>
      <c r="F794" s="295"/>
      <c r="G794" s="295"/>
      <c r="H794" s="295"/>
      <c r="I794" s="295"/>
      <c r="J794" s="295"/>
      <c r="K794" s="295"/>
      <c r="L794" s="295"/>
      <c r="M794" s="295"/>
      <c r="N794" s="295"/>
      <c r="O794" s="295"/>
      <c r="P794" s="295"/>
      <c r="Q794" s="295"/>
      <c r="R794" s="295"/>
      <c r="S794" s="295"/>
      <c r="T794" s="295"/>
      <c r="U794" s="295"/>
      <c r="V794" s="295"/>
      <c r="W794" s="270"/>
      <c r="X794" s="270"/>
      <c r="Y794" s="270"/>
      <c r="Z794" s="270"/>
    </row>
    <row r="795" customFormat="false" ht="33" hidden="false" customHeight="true" outlineLevel="0" collapsed="false">
      <c r="A795" s="295"/>
      <c r="B795" s="295"/>
      <c r="C795" s="295"/>
      <c r="D795" s="296"/>
      <c r="E795" s="296"/>
      <c r="F795" s="295"/>
      <c r="G795" s="295"/>
      <c r="H795" s="295"/>
      <c r="I795" s="295"/>
      <c r="J795" s="295"/>
      <c r="K795" s="295"/>
      <c r="L795" s="295"/>
      <c r="M795" s="295"/>
      <c r="N795" s="295"/>
      <c r="O795" s="295"/>
      <c r="P795" s="295"/>
      <c r="Q795" s="295"/>
      <c r="R795" s="295"/>
      <c r="S795" s="295"/>
      <c r="T795" s="295"/>
      <c r="U795" s="295"/>
      <c r="V795" s="295"/>
      <c r="W795" s="270"/>
      <c r="X795" s="270"/>
      <c r="Y795" s="270"/>
      <c r="Z795" s="270"/>
    </row>
    <row r="796" customFormat="false" ht="33" hidden="false" customHeight="true" outlineLevel="0" collapsed="false">
      <c r="A796" s="295"/>
      <c r="B796" s="295"/>
      <c r="C796" s="295"/>
      <c r="D796" s="296"/>
      <c r="E796" s="296"/>
      <c r="F796" s="295"/>
      <c r="G796" s="295"/>
      <c r="H796" s="295"/>
      <c r="I796" s="295"/>
      <c r="J796" s="295"/>
      <c r="K796" s="295"/>
      <c r="L796" s="295"/>
      <c r="M796" s="295"/>
      <c r="N796" s="295"/>
      <c r="O796" s="295"/>
      <c r="P796" s="295"/>
      <c r="Q796" s="295"/>
      <c r="R796" s="295"/>
      <c r="S796" s="295"/>
      <c r="T796" s="295"/>
      <c r="U796" s="295"/>
      <c r="V796" s="295"/>
      <c r="W796" s="270"/>
      <c r="X796" s="270"/>
      <c r="Y796" s="270"/>
      <c r="Z796" s="270"/>
    </row>
    <row r="797" customFormat="false" ht="33" hidden="false" customHeight="true" outlineLevel="0" collapsed="false">
      <c r="A797" s="295"/>
      <c r="B797" s="295"/>
      <c r="C797" s="295"/>
      <c r="D797" s="296"/>
      <c r="E797" s="296"/>
      <c r="F797" s="295"/>
      <c r="G797" s="295"/>
      <c r="H797" s="295"/>
      <c r="I797" s="295"/>
      <c r="J797" s="295"/>
      <c r="K797" s="295"/>
      <c r="L797" s="295"/>
      <c r="M797" s="295"/>
      <c r="N797" s="295"/>
      <c r="O797" s="295"/>
      <c r="P797" s="295"/>
      <c r="Q797" s="295"/>
      <c r="R797" s="295"/>
      <c r="S797" s="295"/>
      <c r="T797" s="295"/>
      <c r="U797" s="295"/>
      <c r="V797" s="295"/>
      <c r="W797" s="270"/>
      <c r="X797" s="270"/>
      <c r="Y797" s="270"/>
      <c r="Z797" s="270"/>
    </row>
    <row r="798" customFormat="false" ht="33" hidden="false" customHeight="true" outlineLevel="0" collapsed="false">
      <c r="A798" s="295"/>
      <c r="B798" s="295"/>
      <c r="C798" s="295"/>
      <c r="D798" s="296"/>
      <c r="E798" s="296"/>
      <c r="F798" s="295"/>
      <c r="G798" s="295"/>
      <c r="H798" s="295"/>
      <c r="I798" s="295"/>
      <c r="J798" s="295"/>
      <c r="K798" s="295"/>
      <c r="L798" s="295"/>
      <c r="M798" s="295"/>
      <c r="N798" s="295"/>
      <c r="O798" s="295"/>
      <c r="P798" s="295"/>
      <c r="Q798" s="295"/>
      <c r="R798" s="295"/>
      <c r="S798" s="295"/>
      <c r="T798" s="295"/>
      <c r="U798" s="295"/>
      <c r="V798" s="295"/>
      <c r="W798" s="270"/>
      <c r="X798" s="270"/>
      <c r="Y798" s="270"/>
      <c r="Z798" s="270"/>
    </row>
    <row r="799" customFormat="false" ht="33" hidden="false" customHeight="true" outlineLevel="0" collapsed="false">
      <c r="A799" s="295"/>
      <c r="B799" s="295"/>
      <c r="C799" s="295"/>
      <c r="D799" s="296"/>
      <c r="E799" s="296"/>
      <c r="F799" s="295"/>
      <c r="G799" s="295"/>
      <c r="H799" s="295"/>
      <c r="I799" s="295"/>
      <c r="J799" s="295"/>
      <c r="K799" s="295"/>
      <c r="L799" s="295"/>
      <c r="M799" s="295"/>
      <c r="N799" s="295"/>
      <c r="O799" s="295"/>
      <c r="P799" s="295"/>
      <c r="Q799" s="295"/>
      <c r="R799" s="295"/>
      <c r="S799" s="295"/>
      <c r="T799" s="295"/>
      <c r="U799" s="295"/>
      <c r="V799" s="295"/>
      <c r="W799" s="270"/>
      <c r="X799" s="270"/>
      <c r="Y799" s="270"/>
      <c r="Z799" s="270"/>
    </row>
    <row r="800" customFormat="false" ht="33" hidden="false" customHeight="true" outlineLevel="0" collapsed="false">
      <c r="A800" s="295"/>
      <c r="B800" s="295"/>
      <c r="C800" s="295"/>
      <c r="D800" s="296"/>
      <c r="E800" s="296"/>
      <c r="F800" s="295"/>
      <c r="G800" s="295"/>
      <c r="H800" s="295"/>
      <c r="I800" s="295"/>
      <c r="J800" s="295"/>
      <c r="K800" s="295"/>
      <c r="L800" s="295"/>
      <c r="M800" s="295"/>
      <c r="N800" s="295"/>
      <c r="O800" s="295"/>
      <c r="P800" s="295"/>
      <c r="Q800" s="295"/>
      <c r="R800" s="295"/>
      <c r="S800" s="295"/>
      <c r="T800" s="295"/>
      <c r="U800" s="295"/>
      <c r="V800" s="295"/>
      <c r="W800" s="270"/>
      <c r="X800" s="270"/>
      <c r="Y800" s="270"/>
      <c r="Z800" s="270"/>
    </row>
    <row r="801" customFormat="false" ht="33" hidden="false" customHeight="true" outlineLevel="0" collapsed="false">
      <c r="A801" s="295"/>
      <c r="B801" s="295"/>
      <c r="C801" s="295"/>
      <c r="D801" s="296"/>
      <c r="E801" s="296"/>
      <c r="F801" s="295"/>
      <c r="G801" s="295"/>
      <c r="H801" s="295"/>
      <c r="I801" s="295"/>
      <c r="J801" s="295"/>
      <c r="K801" s="295"/>
      <c r="L801" s="295"/>
      <c r="M801" s="295"/>
      <c r="N801" s="295"/>
      <c r="O801" s="295"/>
      <c r="P801" s="295"/>
      <c r="Q801" s="295"/>
      <c r="R801" s="295"/>
      <c r="S801" s="295"/>
      <c r="T801" s="295"/>
      <c r="U801" s="295"/>
      <c r="V801" s="295"/>
      <c r="W801" s="270"/>
      <c r="X801" s="270"/>
      <c r="Y801" s="270"/>
      <c r="Z801" s="270"/>
    </row>
    <row r="802" customFormat="false" ht="33" hidden="false" customHeight="true" outlineLevel="0" collapsed="false">
      <c r="A802" s="295"/>
      <c r="B802" s="295"/>
      <c r="C802" s="295"/>
      <c r="D802" s="296"/>
      <c r="E802" s="296"/>
      <c r="F802" s="295"/>
      <c r="G802" s="295"/>
      <c r="H802" s="295"/>
      <c r="I802" s="295"/>
      <c r="J802" s="295"/>
      <c r="K802" s="295"/>
      <c r="L802" s="295"/>
      <c r="M802" s="295"/>
      <c r="N802" s="295"/>
      <c r="O802" s="295"/>
      <c r="P802" s="295"/>
      <c r="Q802" s="295"/>
      <c r="R802" s="295"/>
      <c r="S802" s="295"/>
      <c r="T802" s="295"/>
      <c r="U802" s="295"/>
      <c r="V802" s="295"/>
      <c r="W802" s="270"/>
      <c r="X802" s="270"/>
      <c r="Y802" s="270"/>
      <c r="Z802" s="270"/>
    </row>
    <row r="803" customFormat="false" ht="33" hidden="false" customHeight="true" outlineLevel="0" collapsed="false">
      <c r="A803" s="295"/>
      <c r="B803" s="295"/>
      <c r="C803" s="295"/>
      <c r="D803" s="296"/>
      <c r="E803" s="296"/>
      <c r="F803" s="295"/>
      <c r="G803" s="295"/>
      <c r="H803" s="295"/>
      <c r="I803" s="295"/>
      <c r="J803" s="295"/>
      <c r="K803" s="295"/>
      <c r="L803" s="295"/>
      <c r="M803" s="295"/>
      <c r="N803" s="295"/>
      <c r="O803" s="295"/>
      <c r="P803" s="295"/>
      <c r="Q803" s="295"/>
      <c r="R803" s="295"/>
      <c r="S803" s="295"/>
      <c r="T803" s="295"/>
      <c r="U803" s="295"/>
      <c r="V803" s="295"/>
      <c r="W803" s="270"/>
      <c r="X803" s="270"/>
      <c r="Y803" s="270"/>
      <c r="Z803" s="270"/>
    </row>
    <row r="804" customFormat="false" ht="33" hidden="false" customHeight="true" outlineLevel="0" collapsed="false">
      <c r="A804" s="295"/>
      <c r="B804" s="295"/>
      <c r="C804" s="295"/>
      <c r="D804" s="296"/>
      <c r="E804" s="296"/>
      <c r="F804" s="295"/>
      <c r="G804" s="295"/>
      <c r="H804" s="295"/>
      <c r="I804" s="295"/>
      <c r="J804" s="295"/>
      <c r="K804" s="295"/>
      <c r="L804" s="295"/>
      <c r="M804" s="295"/>
      <c r="N804" s="295"/>
      <c r="O804" s="295"/>
      <c r="P804" s="295"/>
      <c r="Q804" s="295"/>
      <c r="R804" s="295"/>
      <c r="S804" s="295"/>
      <c r="T804" s="295"/>
      <c r="U804" s="295"/>
      <c r="V804" s="295"/>
      <c r="W804" s="270"/>
      <c r="X804" s="270"/>
      <c r="Y804" s="270"/>
      <c r="Z804" s="270"/>
    </row>
    <row r="805" customFormat="false" ht="33" hidden="false" customHeight="true" outlineLevel="0" collapsed="false">
      <c r="A805" s="295"/>
      <c r="B805" s="295"/>
      <c r="C805" s="295"/>
      <c r="D805" s="296"/>
      <c r="E805" s="296"/>
      <c r="F805" s="295"/>
      <c r="G805" s="295"/>
      <c r="H805" s="295"/>
      <c r="I805" s="295"/>
      <c r="J805" s="295"/>
      <c r="K805" s="295"/>
      <c r="L805" s="295"/>
      <c r="M805" s="295"/>
      <c r="N805" s="295"/>
      <c r="O805" s="295"/>
      <c r="P805" s="295"/>
      <c r="Q805" s="295"/>
      <c r="R805" s="295"/>
      <c r="S805" s="295"/>
      <c r="T805" s="295"/>
      <c r="U805" s="295"/>
      <c r="V805" s="295"/>
      <c r="W805" s="270"/>
      <c r="X805" s="270"/>
      <c r="Y805" s="270"/>
      <c r="Z805" s="270"/>
    </row>
    <row r="806" customFormat="false" ht="33" hidden="false" customHeight="true" outlineLevel="0" collapsed="false">
      <c r="A806" s="295"/>
      <c r="B806" s="295"/>
      <c r="C806" s="295"/>
      <c r="D806" s="296"/>
      <c r="E806" s="296"/>
      <c r="F806" s="295"/>
      <c r="G806" s="295"/>
      <c r="H806" s="295"/>
      <c r="I806" s="295"/>
      <c r="J806" s="295"/>
      <c r="K806" s="295"/>
      <c r="L806" s="295"/>
      <c r="M806" s="295"/>
      <c r="N806" s="295"/>
      <c r="O806" s="295"/>
      <c r="P806" s="295"/>
      <c r="Q806" s="295"/>
      <c r="R806" s="295"/>
      <c r="S806" s="295"/>
      <c r="T806" s="295"/>
      <c r="U806" s="295"/>
      <c r="V806" s="295"/>
      <c r="W806" s="270"/>
      <c r="X806" s="270"/>
      <c r="Y806" s="270"/>
      <c r="Z806" s="270"/>
    </row>
    <row r="807" customFormat="false" ht="33" hidden="false" customHeight="true" outlineLevel="0" collapsed="false">
      <c r="A807" s="295"/>
      <c r="B807" s="295"/>
      <c r="C807" s="295"/>
      <c r="D807" s="296"/>
      <c r="E807" s="296"/>
      <c r="F807" s="295"/>
      <c r="G807" s="295"/>
      <c r="H807" s="295"/>
      <c r="I807" s="295"/>
      <c r="J807" s="295"/>
      <c r="K807" s="295"/>
      <c r="L807" s="295"/>
      <c r="M807" s="295"/>
      <c r="N807" s="295"/>
      <c r="O807" s="295"/>
      <c r="P807" s="295"/>
      <c r="Q807" s="295"/>
      <c r="R807" s="295"/>
      <c r="S807" s="295"/>
      <c r="T807" s="295"/>
      <c r="U807" s="295"/>
      <c r="V807" s="295"/>
      <c r="W807" s="270"/>
      <c r="X807" s="270"/>
      <c r="Y807" s="270"/>
      <c r="Z807" s="270"/>
    </row>
    <row r="808" customFormat="false" ht="33" hidden="false" customHeight="true" outlineLevel="0" collapsed="false">
      <c r="A808" s="295"/>
      <c r="B808" s="295"/>
      <c r="C808" s="295"/>
      <c r="D808" s="296"/>
      <c r="E808" s="296"/>
      <c r="F808" s="295"/>
      <c r="G808" s="295"/>
      <c r="H808" s="295"/>
      <c r="I808" s="295"/>
      <c r="J808" s="295"/>
      <c r="K808" s="295"/>
      <c r="L808" s="295"/>
      <c r="M808" s="295"/>
      <c r="N808" s="295"/>
      <c r="O808" s="295"/>
      <c r="P808" s="295"/>
      <c r="Q808" s="295"/>
      <c r="R808" s="295"/>
      <c r="S808" s="295"/>
      <c r="T808" s="295"/>
      <c r="U808" s="295"/>
      <c r="V808" s="295"/>
      <c r="W808" s="270"/>
      <c r="X808" s="270"/>
      <c r="Y808" s="270"/>
      <c r="Z808" s="270"/>
    </row>
    <row r="809" customFormat="false" ht="33" hidden="false" customHeight="true" outlineLevel="0" collapsed="false">
      <c r="A809" s="295"/>
      <c r="B809" s="295"/>
      <c r="C809" s="295"/>
      <c r="D809" s="296"/>
      <c r="E809" s="296"/>
      <c r="F809" s="295"/>
      <c r="G809" s="295"/>
      <c r="H809" s="295"/>
      <c r="I809" s="295"/>
      <c r="J809" s="295"/>
      <c r="K809" s="295"/>
      <c r="L809" s="295"/>
      <c r="M809" s="295"/>
      <c r="N809" s="295"/>
      <c r="O809" s="295"/>
      <c r="P809" s="295"/>
      <c r="Q809" s="295"/>
      <c r="R809" s="295"/>
      <c r="S809" s="295"/>
      <c r="T809" s="295"/>
      <c r="U809" s="295"/>
      <c r="V809" s="295"/>
      <c r="W809" s="270"/>
      <c r="X809" s="270"/>
      <c r="Y809" s="270"/>
      <c r="Z809" s="270"/>
    </row>
    <row r="810" customFormat="false" ht="33" hidden="false" customHeight="true" outlineLevel="0" collapsed="false">
      <c r="A810" s="295"/>
      <c r="B810" s="295"/>
      <c r="C810" s="295"/>
      <c r="D810" s="296"/>
      <c r="E810" s="296"/>
      <c r="F810" s="295"/>
      <c r="G810" s="295"/>
      <c r="H810" s="295"/>
      <c r="I810" s="295"/>
      <c r="J810" s="295"/>
      <c r="K810" s="295"/>
      <c r="L810" s="295"/>
      <c r="M810" s="295"/>
      <c r="N810" s="295"/>
      <c r="O810" s="295"/>
      <c r="P810" s="295"/>
      <c r="Q810" s="295"/>
      <c r="R810" s="295"/>
      <c r="S810" s="295"/>
      <c r="T810" s="295"/>
      <c r="U810" s="295"/>
      <c r="V810" s="295"/>
      <c r="W810" s="270"/>
      <c r="X810" s="270"/>
      <c r="Y810" s="270"/>
      <c r="Z810" s="270"/>
    </row>
    <row r="811" customFormat="false" ht="33" hidden="false" customHeight="true" outlineLevel="0" collapsed="false">
      <c r="A811" s="295"/>
      <c r="B811" s="295"/>
      <c r="C811" s="295"/>
      <c r="D811" s="296"/>
      <c r="E811" s="296"/>
      <c r="F811" s="295"/>
      <c r="G811" s="295"/>
      <c r="H811" s="295"/>
      <c r="I811" s="295"/>
      <c r="J811" s="295"/>
      <c r="K811" s="295"/>
      <c r="L811" s="295"/>
      <c r="M811" s="295"/>
      <c r="N811" s="295"/>
      <c r="O811" s="295"/>
      <c r="P811" s="295"/>
      <c r="Q811" s="295"/>
      <c r="R811" s="295"/>
      <c r="S811" s="295"/>
      <c r="T811" s="295"/>
      <c r="U811" s="295"/>
      <c r="V811" s="295"/>
      <c r="W811" s="270"/>
      <c r="X811" s="270"/>
      <c r="Y811" s="270"/>
      <c r="Z811" s="270"/>
    </row>
    <row r="812" customFormat="false" ht="33" hidden="false" customHeight="true" outlineLevel="0" collapsed="false">
      <c r="A812" s="295"/>
      <c r="B812" s="295"/>
      <c r="C812" s="295"/>
      <c r="D812" s="296"/>
      <c r="E812" s="296"/>
      <c r="F812" s="295"/>
      <c r="G812" s="295"/>
      <c r="H812" s="295"/>
      <c r="I812" s="295"/>
      <c r="J812" s="295"/>
      <c r="K812" s="295"/>
      <c r="L812" s="295"/>
      <c r="M812" s="295"/>
      <c r="N812" s="295"/>
      <c r="O812" s="295"/>
      <c r="P812" s="295"/>
      <c r="Q812" s="295"/>
      <c r="R812" s="295"/>
      <c r="S812" s="295"/>
      <c r="T812" s="295"/>
      <c r="U812" s="295"/>
      <c r="V812" s="295"/>
      <c r="W812" s="270"/>
      <c r="X812" s="270"/>
      <c r="Y812" s="270"/>
      <c r="Z812" s="270"/>
    </row>
    <row r="813" customFormat="false" ht="33" hidden="false" customHeight="true" outlineLevel="0" collapsed="false">
      <c r="A813" s="295"/>
      <c r="B813" s="295"/>
      <c r="C813" s="295"/>
      <c r="D813" s="296"/>
      <c r="E813" s="296"/>
      <c r="F813" s="295"/>
      <c r="G813" s="295"/>
      <c r="H813" s="295"/>
      <c r="I813" s="295"/>
      <c r="J813" s="295"/>
      <c r="K813" s="295"/>
      <c r="L813" s="295"/>
      <c r="M813" s="295"/>
      <c r="N813" s="295"/>
      <c r="O813" s="295"/>
      <c r="P813" s="295"/>
      <c r="Q813" s="295"/>
      <c r="R813" s="295"/>
      <c r="S813" s="295"/>
      <c r="T813" s="295"/>
      <c r="U813" s="295"/>
      <c r="V813" s="295"/>
      <c r="W813" s="270"/>
      <c r="X813" s="270"/>
      <c r="Y813" s="270"/>
      <c r="Z813" s="270"/>
    </row>
    <row r="814" customFormat="false" ht="33" hidden="false" customHeight="true" outlineLevel="0" collapsed="false">
      <c r="A814" s="295"/>
      <c r="B814" s="295"/>
      <c r="C814" s="295"/>
      <c r="D814" s="296"/>
      <c r="E814" s="296"/>
      <c r="F814" s="295"/>
      <c r="G814" s="295"/>
      <c r="H814" s="295"/>
      <c r="I814" s="295"/>
      <c r="J814" s="295"/>
      <c r="K814" s="295"/>
      <c r="L814" s="295"/>
      <c r="M814" s="295"/>
      <c r="N814" s="295"/>
      <c r="O814" s="295"/>
      <c r="P814" s="295"/>
      <c r="Q814" s="295"/>
      <c r="R814" s="295"/>
      <c r="S814" s="295"/>
      <c r="T814" s="295"/>
      <c r="U814" s="295"/>
      <c r="V814" s="295"/>
      <c r="W814" s="270"/>
      <c r="X814" s="270"/>
      <c r="Y814" s="270"/>
      <c r="Z814" s="270"/>
    </row>
    <row r="815" customFormat="false" ht="33" hidden="false" customHeight="true" outlineLevel="0" collapsed="false">
      <c r="A815" s="295"/>
      <c r="B815" s="295"/>
      <c r="C815" s="295"/>
      <c r="D815" s="296"/>
      <c r="E815" s="296"/>
      <c r="F815" s="295"/>
      <c r="G815" s="295"/>
      <c r="H815" s="295"/>
      <c r="I815" s="295"/>
      <c r="J815" s="295"/>
      <c r="K815" s="295"/>
      <c r="L815" s="295"/>
      <c r="M815" s="295"/>
      <c r="N815" s="295"/>
      <c r="O815" s="295"/>
      <c r="P815" s="295"/>
      <c r="Q815" s="295"/>
      <c r="R815" s="295"/>
      <c r="S815" s="295"/>
      <c r="T815" s="295"/>
      <c r="U815" s="295"/>
      <c r="V815" s="295"/>
      <c r="W815" s="270"/>
      <c r="X815" s="270"/>
      <c r="Y815" s="270"/>
      <c r="Z815" s="270"/>
    </row>
    <row r="816" customFormat="false" ht="33" hidden="false" customHeight="true" outlineLevel="0" collapsed="false">
      <c r="A816" s="295"/>
      <c r="B816" s="295"/>
      <c r="C816" s="295"/>
      <c r="D816" s="296"/>
      <c r="E816" s="296"/>
      <c r="F816" s="295"/>
      <c r="G816" s="295"/>
      <c r="H816" s="295"/>
      <c r="I816" s="295"/>
      <c r="J816" s="295"/>
      <c r="K816" s="295"/>
      <c r="L816" s="295"/>
      <c r="M816" s="295"/>
      <c r="N816" s="295"/>
      <c r="O816" s="295"/>
      <c r="P816" s="295"/>
      <c r="Q816" s="295"/>
      <c r="R816" s="295"/>
      <c r="S816" s="295"/>
      <c r="T816" s="295"/>
      <c r="U816" s="295"/>
      <c r="V816" s="295"/>
      <c r="W816" s="270"/>
      <c r="X816" s="270"/>
      <c r="Y816" s="270"/>
      <c r="Z816" s="270"/>
    </row>
    <row r="817" customFormat="false" ht="33" hidden="false" customHeight="true" outlineLevel="0" collapsed="false">
      <c r="A817" s="295"/>
      <c r="B817" s="295"/>
      <c r="C817" s="295"/>
      <c r="D817" s="296"/>
      <c r="E817" s="296"/>
      <c r="F817" s="295"/>
      <c r="G817" s="295"/>
      <c r="H817" s="295"/>
      <c r="I817" s="295"/>
      <c r="J817" s="295"/>
      <c r="K817" s="295"/>
      <c r="L817" s="295"/>
      <c r="M817" s="295"/>
      <c r="N817" s="295"/>
      <c r="O817" s="295"/>
      <c r="P817" s="295"/>
      <c r="Q817" s="295"/>
      <c r="R817" s="295"/>
      <c r="S817" s="295"/>
      <c r="T817" s="295"/>
      <c r="U817" s="295"/>
      <c r="V817" s="295"/>
      <c r="W817" s="270"/>
      <c r="X817" s="270"/>
      <c r="Y817" s="270"/>
      <c r="Z817" s="270"/>
    </row>
    <row r="818" customFormat="false" ht="33" hidden="false" customHeight="true" outlineLevel="0" collapsed="false">
      <c r="A818" s="295"/>
      <c r="B818" s="295"/>
      <c r="C818" s="295"/>
      <c r="D818" s="296"/>
      <c r="E818" s="296"/>
      <c r="F818" s="295"/>
      <c r="G818" s="295"/>
      <c r="H818" s="295"/>
      <c r="I818" s="295"/>
      <c r="J818" s="295"/>
      <c r="K818" s="295"/>
      <c r="L818" s="295"/>
      <c r="M818" s="295"/>
      <c r="N818" s="295"/>
      <c r="O818" s="295"/>
      <c r="P818" s="295"/>
      <c r="Q818" s="295"/>
      <c r="R818" s="295"/>
      <c r="S818" s="295"/>
      <c r="T818" s="295"/>
      <c r="U818" s="295"/>
      <c r="V818" s="295"/>
      <c r="W818" s="270"/>
      <c r="X818" s="270"/>
      <c r="Y818" s="270"/>
      <c r="Z818" s="270"/>
    </row>
    <row r="819" customFormat="false" ht="33" hidden="false" customHeight="true" outlineLevel="0" collapsed="false">
      <c r="A819" s="295"/>
      <c r="B819" s="295"/>
      <c r="C819" s="295"/>
      <c r="D819" s="296"/>
      <c r="E819" s="296"/>
      <c r="F819" s="295"/>
      <c r="G819" s="295"/>
      <c r="H819" s="295"/>
      <c r="I819" s="295"/>
      <c r="J819" s="295"/>
      <c r="K819" s="295"/>
      <c r="L819" s="295"/>
      <c r="M819" s="295"/>
      <c r="N819" s="295"/>
      <c r="O819" s="295"/>
      <c r="P819" s="295"/>
      <c r="Q819" s="295"/>
      <c r="R819" s="295"/>
      <c r="S819" s="295"/>
      <c r="T819" s="295"/>
      <c r="U819" s="295"/>
      <c r="V819" s="295"/>
      <c r="W819" s="270"/>
      <c r="X819" s="270"/>
      <c r="Y819" s="270"/>
      <c r="Z819" s="270"/>
    </row>
    <row r="820" customFormat="false" ht="33" hidden="false" customHeight="true" outlineLevel="0" collapsed="false">
      <c r="A820" s="295"/>
      <c r="B820" s="295"/>
      <c r="C820" s="295"/>
      <c r="D820" s="296"/>
      <c r="E820" s="296"/>
      <c r="F820" s="295"/>
      <c r="G820" s="295"/>
      <c r="H820" s="295"/>
      <c r="I820" s="295"/>
      <c r="J820" s="295"/>
      <c r="K820" s="295"/>
      <c r="L820" s="295"/>
      <c r="M820" s="295"/>
      <c r="N820" s="295"/>
      <c r="O820" s="295"/>
      <c r="P820" s="295"/>
      <c r="Q820" s="295"/>
      <c r="R820" s="295"/>
      <c r="S820" s="295"/>
      <c r="T820" s="295"/>
      <c r="U820" s="295"/>
      <c r="V820" s="295"/>
      <c r="W820" s="270"/>
      <c r="X820" s="270"/>
      <c r="Y820" s="270"/>
      <c r="Z820" s="270"/>
    </row>
    <row r="821" customFormat="false" ht="33" hidden="false" customHeight="true" outlineLevel="0" collapsed="false">
      <c r="A821" s="295"/>
      <c r="B821" s="295"/>
      <c r="C821" s="295"/>
      <c r="D821" s="296"/>
      <c r="E821" s="296"/>
      <c r="F821" s="295"/>
      <c r="G821" s="295"/>
      <c r="H821" s="295"/>
      <c r="I821" s="295"/>
      <c r="J821" s="295"/>
      <c r="K821" s="295"/>
      <c r="L821" s="295"/>
      <c r="M821" s="295"/>
      <c r="N821" s="295"/>
      <c r="O821" s="295"/>
      <c r="P821" s="295"/>
      <c r="Q821" s="295"/>
      <c r="R821" s="295"/>
      <c r="S821" s="295"/>
      <c r="T821" s="295"/>
      <c r="U821" s="295"/>
      <c r="V821" s="295"/>
      <c r="W821" s="270"/>
      <c r="X821" s="270"/>
      <c r="Y821" s="270"/>
      <c r="Z821" s="270"/>
    </row>
    <row r="822" customFormat="false" ht="33" hidden="false" customHeight="true" outlineLevel="0" collapsed="false">
      <c r="A822" s="295"/>
      <c r="B822" s="295"/>
      <c r="C822" s="295"/>
      <c r="D822" s="296"/>
      <c r="E822" s="296"/>
      <c r="F822" s="295"/>
      <c r="G822" s="295"/>
      <c r="H822" s="295"/>
      <c r="I822" s="295"/>
      <c r="J822" s="295"/>
      <c r="K822" s="295"/>
      <c r="L822" s="295"/>
      <c r="M822" s="295"/>
      <c r="N822" s="295"/>
      <c r="O822" s="295"/>
      <c r="P822" s="295"/>
      <c r="Q822" s="295"/>
      <c r="R822" s="295"/>
      <c r="S822" s="295"/>
      <c r="T822" s="295"/>
      <c r="U822" s="295"/>
      <c r="V822" s="295"/>
      <c r="W822" s="270"/>
      <c r="X822" s="270"/>
      <c r="Y822" s="270"/>
      <c r="Z822" s="270"/>
    </row>
    <row r="823" customFormat="false" ht="33" hidden="false" customHeight="true" outlineLevel="0" collapsed="false">
      <c r="A823" s="295"/>
      <c r="B823" s="295"/>
      <c r="C823" s="295"/>
      <c r="D823" s="296"/>
      <c r="E823" s="296"/>
      <c r="F823" s="295"/>
      <c r="G823" s="295"/>
      <c r="H823" s="295"/>
      <c r="I823" s="295"/>
      <c r="J823" s="295"/>
      <c r="K823" s="295"/>
      <c r="L823" s="295"/>
      <c r="M823" s="295"/>
      <c r="N823" s="295"/>
      <c r="O823" s="295"/>
      <c r="P823" s="295"/>
      <c r="Q823" s="295"/>
      <c r="R823" s="295"/>
      <c r="S823" s="295"/>
      <c r="T823" s="295"/>
      <c r="U823" s="295"/>
      <c r="V823" s="295"/>
      <c r="W823" s="270"/>
      <c r="X823" s="270"/>
      <c r="Y823" s="270"/>
      <c r="Z823" s="270"/>
    </row>
    <row r="824" customFormat="false" ht="33" hidden="false" customHeight="true" outlineLevel="0" collapsed="false">
      <c r="A824" s="295"/>
      <c r="B824" s="295"/>
      <c r="C824" s="295"/>
      <c r="D824" s="296"/>
      <c r="E824" s="296"/>
      <c r="F824" s="295"/>
      <c r="G824" s="295"/>
      <c r="H824" s="295"/>
      <c r="I824" s="295"/>
      <c r="J824" s="295"/>
      <c r="K824" s="295"/>
      <c r="L824" s="295"/>
      <c r="M824" s="295"/>
      <c r="N824" s="295"/>
      <c r="O824" s="295"/>
      <c r="P824" s="295"/>
      <c r="Q824" s="295"/>
      <c r="R824" s="295"/>
      <c r="S824" s="295"/>
      <c r="T824" s="295"/>
      <c r="U824" s="295"/>
      <c r="V824" s="295"/>
      <c r="W824" s="270"/>
      <c r="X824" s="270"/>
      <c r="Y824" s="270"/>
      <c r="Z824" s="270"/>
    </row>
    <row r="825" customFormat="false" ht="33" hidden="false" customHeight="true" outlineLevel="0" collapsed="false">
      <c r="A825" s="295"/>
      <c r="B825" s="295"/>
      <c r="C825" s="295"/>
      <c r="D825" s="296"/>
      <c r="E825" s="296"/>
      <c r="F825" s="295"/>
      <c r="G825" s="295"/>
      <c r="H825" s="295"/>
      <c r="I825" s="295"/>
      <c r="J825" s="295"/>
      <c r="K825" s="295"/>
      <c r="L825" s="295"/>
      <c r="M825" s="295"/>
      <c r="N825" s="295"/>
      <c r="O825" s="295"/>
      <c r="P825" s="295"/>
      <c r="Q825" s="295"/>
      <c r="R825" s="295"/>
      <c r="S825" s="295"/>
      <c r="T825" s="295"/>
      <c r="U825" s="295"/>
      <c r="V825" s="295"/>
      <c r="W825" s="270"/>
      <c r="X825" s="270"/>
      <c r="Y825" s="270"/>
      <c r="Z825" s="270"/>
    </row>
    <row r="826" customFormat="false" ht="33" hidden="false" customHeight="true" outlineLevel="0" collapsed="false">
      <c r="A826" s="295"/>
      <c r="B826" s="295"/>
      <c r="C826" s="295"/>
      <c r="D826" s="296"/>
      <c r="E826" s="296"/>
      <c r="F826" s="295"/>
      <c r="G826" s="295"/>
      <c r="H826" s="295"/>
      <c r="I826" s="295"/>
      <c r="J826" s="295"/>
      <c r="K826" s="295"/>
      <c r="L826" s="295"/>
      <c r="M826" s="295"/>
      <c r="N826" s="295"/>
      <c r="O826" s="295"/>
      <c r="P826" s="295"/>
      <c r="Q826" s="295"/>
      <c r="R826" s="295"/>
      <c r="S826" s="295"/>
      <c r="T826" s="295"/>
      <c r="U826" s="295"/>
      <c r="V826" s="295"/>
      <c r="W826" s="270"/>
      <c r="X826" s="270"/>
      <c r="Y826" s="270"/>
      <c r="Z826" s="270"/>
    </row>
    <row r="827" customFormat="false" ht="33" hidden="false" customHeight="true" outlineLevel="0" collapsed="false">
      <c r="A827" s="295"/>
      <c r="B827" s="295"/>
      <c r="C827" s="295"/>
      <c r="D827" s="296"/>
      <c r="E827" s="296"/>
      <c r="F827" s="295"/>
      <c r="G827" s="295"/>
      <c r="H827" s="295"/>
      <c r="I827" s="295"/>
      <c r="J827" s="295"/>
      <c r="K827" s="295"/>
      <c r="L827" s="295"/>
      <c r="M827" s="295"/>
      <c r="N827" s="295"/>
      <c r="O827" s="295"/>
      <c r="P827" s="295"/>
      <c r="Q827" s="295"/>
      <c r="R827" s="295"/>
      <c r="S827" s="295"/>
      <c r="T827" s="295"/>
      <c r="U827" s="295"/>
      <c r="V827" s="295"/>
      <c r="W827" s="270"/>
      <c r="X827" s="270"/>
      <c r="Y827" s="270"/>
      <c r="Z827" s="270"/>
    </row>
    <row r="828" customFormat="false" ht="33" hidden="false" customHeight="true" outlineLevel="0" collapsed="false">
      <c r="A828" s="295"/>
      <c r="B828" s="295"/>
      <c r="C828" s="295"/>
      <c r="D828" s="296"/>
      <c r="E828" s="296"/>
      <c r="F828" s="295"/>
      <c r="G828" s="295"/>
      <c r="H828" s="295"/>
      <c r="I828" s="295"/>
      <c r="J828" s="295"/>
      <c r="K828" s="295"/>
      <c r="L828" s="295"/>
      <c r="M828" s="295"/>
      <c r="N828" s="295"/>
      <c r="O828" s="295"/>
      <c r="P828" s="295"/>
      <c r="Q828" s="295"/>
      <c r="R828" s="295"/>
      <c r="S828" s="295"/>
      <c r="T828" s="295"/>
      <c r="U828" s="295"/>
      <c r="V828" s="295"/>
      <c r="W828" s="270"/>
      <c r="X828" s="270"/>
      <c r="Y828" s="270"/>
      <c r="Z828" s="270"/>
    </row>
    <row r="829" customFormat="false" ht="33" hidden="false" customHeight="true" outlineLevel="0" collapsed="false">
      <c r="A829" s="295"/>
      <c r="B829" s="295"/>
      <c r="C829" s="295"/>
      <c r="D829" s="296"/>
      <c r="E829" s="296"/>
      <c r="F829" s="295"/>
      <c r="G829" s="295"/>
      <c r="H829" s="295"/>
      <c r="I829" s="295"/>
      <c r="J829" s="295"/>
      <c r="K829" s="295"/>
      <c r="L829" s="295"/>
      <c r="M829" s="295"/>
      <c r="N829" s="295"/>
      <c r="O829" s="295"/>
      <c r="P829" s="295"/>
      <c r="Q829" s="295"/>
      <c r="R829" s="295"/>
      <c r="S829" s="295"/>
      <c r="T829" s="295"/>
      <c r="U829" s="295"/>
      <c r="V829" s="295"/>
      <c r="W829" s="270"/>
      <c r="X829" s="270"/>
      <c r="Y829" s="270"/>
      <c r="Z829" s="270"/>
    </row>
    <row r="830" customFormat="false" ht="33" hidden="false" customHeight="true" outlineLevel="0" collapsed="false">
      <c r="A830" s="295"/>
      <c r="B830" s="295"/>
      <c r="C830" s="295"/>
      <c r="D830" s="296"/>
      <c r="E830" s="296"/>
      <c r="F830" s="295"/>
      <c r="G830" s="295"/>
      <c r="H830" s="295"/>
      <c r="I830" s="295"/>
      <c r="J830" s="295"/>
      <c r="K830" s="295"/>
      <c r="L830" s="295"/>
      <c r="M830" s="295"/>
      <c r="N830" s="295"/>
      <c r="O830" s="295"/>
      <c r="P830" s="295"/>
      <c r="Q830" s="295"/>
      <c r="R830" s="295"/>
      <c r="S830" s="295"/>
      <c r="T830" s="295"/>
      <c r="U830" s="295"/>
      <c r="V830" s="295"/>
      <c r="W830" s="270"/>
      <c r="X830" s="270"/>
      <c r="Y830" s="270"/>
      <c r="Z830" s="270"/>
    </row>
    <row r="831" customFormat="false" ht="33" hidden="false" customHeight="true" outlineLevel="0" collapsed="false">
      <c r="A831" s="295"/>
      <c r="B831" s="295"/>
      <c r="C831" s="295"/>
      <c r="D831" s="296"/>
      <c r="E831" s="296"/>
      <c r="F831" s="295"/>
      <c r="G831" s="295"/>
      <c r="H831" s="295"/>
      <c r="I831" s="295"/>
      <c r="J831" s="295"/>
      <c r="K831" s="295"/>
      <c r="L831" s="295"/>
      <c r="M831" s="295"/>
      <c r="N831" s="295"/>
      <c r="O831" s="295"/>
      <c r="P831" s="295"/>
      <c r="Q831" s="295"/>
      <c r="R831" s="295"/>
      <c r="S831" s="295"/>
      <c r="T831" s="295"/>
      <c r="U831" s="295"/>
      <c r="V831" s="295"/>
      <c r="W831" s="270"/>
      <c r="X831" s="270"/>
      <c r="Y831" s="270"/>
      <c r="Z831" s="270"/>
    </row>
    <row r="832" customFormat="false" ht="33" hidden="false" customHeight="true" outlineLevel="0" collapsed="false">
      <c r="A832" s="295"/>
      <c r="B832" s="295"/>
      <c r="C832" s="295"/>
      <c r="D832" s="296"/>
      <c r="E832" s="296"/>
      <c r="F832" s="295"/>
      <c r="G832" s="295"/>
      <c r="H832" s="295"/>
      <c r="I832" s="295"/>
      <c r="J832" s="295"/>
      <c r="K832" s="295"/>
      <c r="L832" s="295"/>
      <c r="M832" s="295"/>
      <c r="N832" s="295"/>
      <c r="O832" s="295"/>
      <c r="P832" s="295"/>
      <c r="Q832" s="295"/>
      <c r="R832" s="295"/>
      <c r="S832" s="295"/>
      <c r="T832" s="295"/>
      <c r="U832" s="295"/>
      <c r="V832" s="295"/>
      <c r="W832" s="270"/>
      <c r="X832" s="270"/>
      <c r="Y832" s="270"/>
      <c r="Z832" s="270"/>
    </row>
    <row r="833" customFormat="false" ht="33" hidden="false" customHeight="true" outlineLevel="0" collapsed="false">
      <c r="A833" s="295"/>
      <c r="B833" s="295"/>
      <c r="C833" s="295"/>
      <c r="D833" s="296"/>
      <c r="E833" s="296"/>
      <c r="F833" s="295"/>
      <c r="G833" s="295"/>
      <c r="H833" s="295"/>
      <c r="I833" s="295"/>
      <c r="J833" s="295"/>
      <c r="K833" s="295"/>
      <c r="L833" s="295"/>
      <c r="M833" s="295"/>
      <c r="N833" s="295"/>
      <c r="O833" s="295"/>
      <c r="P833" s="295"/>
      <c r="Q833" s="295"/>
      <c r="R833" s="295"/>
      <c r="S833" s="295"/>
      <c r="T833" s="295"/>
      <c r="U833" s="295"/>
      <c r="V833" s="295"/>
      <c r="W833" s="270"/>
      <c r="X833" s="270"/>
      <c r="Y833" s="270"/>
      <c r="Z833" s="270"/>
    </row>
    <row r="834" customFormat="false" ht="33" hidden="false" customHeight="true" outlineLevel="0" collapsed="false">
      <c r="A834" s="295"/>
      <c r="B834" s="295"/>
      <c r="C834" s="295"/>
      <c r="D834" s="296"/>
      <c r="E834" s="296"/>
      <c r="F834" s="295"/>
      <c r="G834" s="295"/>
      <c r="H834" s="295"/>
      <c r="I834" s="295"/>
      <c r="J834" s="295"/>
      <c r="K834" s="295"/>
      <c r="L834" s="295"/>
      <c r="M834" s="295"/>
      <c r="N834" s="295"/>
      <c r="O834" s="295"/>
      <c r="P834" s="295"/>
      <c r="Q834" s="295"/>
      <c r="R834" s="295"/>
      <c r="S834" s="295"/>
      <c r="T834" s="295"/>
      <c r="U834" s="295"/>
      <c r="V834" s="295"/>
      <c r="W834" s="270"/>
      <c r="X834" s="270"/>
      <c r="Y834" s="270"/>
      <c r="Z834" s="270"/>
    </row>
    <row r="835" customFormat="false" ht="33" hidden="false" customHeight="true" outlineLevel="0" collapsed="false">
      <c r="A835" s="295"/>
      <c r="B835" s="295"/>
      <c r="C835" s="295"/>
      <c r="D835" s="296"/>
      <c r="E835" s="296"/>
      <c r="F835" s="295"/>
      <c r="G835" s="295"/>
      <c r="H835" s="295"/>
      <c r="I835" s="295"/>
      <c r="J835" s="295"/>
      <c r="K835" s="295"/>
      <c r="L835" s="295"/>
      <c r="M835" s="295"/>
      <c r="N835" s="295"/>
      <c r="O835" s="295"/>
      <c r="P835" s="295"/>
      <c r="Q835" s="295"/>
      <c r="R835" s="295"/>
      <c r="S835" s="295"/>
      <c r="T835" s="295"/>
      <c r="U835" s="295"/>
      <c r="V835" s="295"/>
      <c r="W835" s="270"/>
      <c r="X835" s="270"/>
      <c r="Y835" s="270"/>
      <c r="Z835" s="270"/>
    </row>
    <row r="836" customFormat="false" ht="33" hidden="false" customHeight="true" outlineLevel="0" collapsed="false">
      <c r="A836" s="295"/>
      <c r="B836" s="295"/>
      <c r="C836" s="295"/>
      <c r="D836" s="296"/>
      <c r="E836" s="296"/>
      <c r="F836" s="295"/>
      <c r="G836" s="295"/>
      <c r="H836" s="295"/>
      <c r="I836" s="295"/>
      <c r="J836" s="295"/>
      <c r="K836" s="295"/>
      <c r="L836" s="295"/>
      <c r="M836" s="295"/>
      <c r="N836" s="295"/>
      <c r="O836" s="295"/>
      <c r="P836" s="295"/>
      <c r="Q836" s="295"/>
      <c r="R836" s="295"/>
      <c r="S836" s="295"/>
      <c r="T836" s="295"/>
      <c r="U836" s="295"/>
      <c r="V836" s="295"/>
      <c r="W836" s="270"/>
      <c r="X836" s="270"/>
      <c r="Y836" s="270"/>
      <c r="Z836" s="270"/>
    </row>
    <row r="837" customFormat="false" ht="33" hidden="false" customHeight="true" outlineLevel="0" collapsed="false">
      <c r="A837" s="295"/>
      <c r="B837" s="295"/>
      <c r="C837" s="295"/>
      <c r="D837" s="296"/>
      <c r="E837" s="296"/>
      <c r="F837" s="295"/>
      <c r="G837" s="295"/>
      <c r="H837" s="295"/>
      <c r="I837" s="295"/>
      <c r="J837" s="295"/>
      <c r="K837" s="295"/>
      <c r="L837" s="295"/>
      <c r="M837" s="295"/>
      <c r="N837" s="295"/>
      <c r="O837" s="295"/>
      <c r="P837" s="295"/>
      <c r="Q837" s="295"/>
      <c r="R837" s="295"/>
      <c r="S837" s="295"/>
      <c r="T837" s="295"/>
      <c r="U837" s="295"/>
      <c r="V837" s="295"/>
      <c r="W837" s="270"/>
      <c r="X837" s="270"/>
      <c r="Y837" s="270"/>
      <c r="Z837" s="270"/>
    </row>
    <row r="838" customFormat="false" ht="33" hidden="false" customHeight="true" outlineLevel="0" collapsed="false">
      <c r="A838" s="295"/>
      <c r="B838" s="295"/>
      <c r="C838" s="295"/>
      <c r="D838" s="296"/>
      <c r="E838" s="296"/>
      <c r="F838" s="295"/>
      <c r="G838" s="295"/>
      <c r="H838" s="295"/>
      <c r="I838" s="295"/>
      <c r="J838" s="295"/>
      <c r="K838" s="295"/>
      <c r="L838" s="295"/>
      <c r="M838" s="295"/>
      <c r="N838" s="295"/>
      <c r="O838" s="295"/>
      <c r="P838" s="295"/>
      <c r="Q838" s="295"/>
      <c r="R838" s="295"/>
      <c r="S838" s="295"/>
      <c r="T838" s="295"/>
      <c r="U838" s="295"/>
      <c r="V838" s="295"/>
      <c r="W838" s="270"/>
      <c r="X838" s="270"/>
      <c r="Y838" s="270"/>
      <c r="Z838" s="270"/>
    </row>
    <row r="839" customFormat="false" ht="33" hidden="false" customHeight="true" outlineLevel="0" collapsed="false">
      <c r="A839" s="295"/>
      <c r="B839" s="295"/>
      <c r="C839" s="295"/>
      <c r="D839" s="296"/>
      <c r="E839" s="296"/>
      <c r="F839" s="295"/>
      <c r="G839" s="295"/>
      <c r="H839" s="295"/>
      <c r="I839" s="295"/>
      <c r="J839" s="295"/>
      <c r="K839" s="295"/>
      <c r="L839" s="295"/>
      <c r="M839" s="295"/>
      <c r="N839" s="295"/>
      <c r="O839" s="295"/>
      <c r="P839" s="295"/>
      <c r="Q839" s="295"/>
      <c r="R839" s="295"/>
      <c r="S839" s="295"/>
      <c r="T839" s="295"/>
      <c r="U839" s="295"/>
      <c r="V839" s="295"/>
      <c r="W839" s="270"/>
      <c r="X839" s="270"/>
      <c r="Y839" s="270"/>
      <c r="Z839" s="270"/>
    </row>
    <row r="840" customFormat="false" ht="33" hidden="false" customHeight="true" outlineLevel="0" collapsed="false">
      <c r="A840" s="295"/>
      <c r="B840" s="295"/>
      <c r="C840" s="295"/>
      <c r="D840" s="296"/>
      <c r="E840" s="296"/>
      <c r="F840" s="295"/>
      <c r="G840" s="295"/>
      <c r="H840" s="295"/>
      <c r="I840" s="295"/>
      <c r="J840" s="295"/>
      <c r="K840" s="295"/>
      <c r="L840" s="295"/>
      <c r="M840" s="295"/>
      <c r="N840" s="295"/>
      <c r="O840" s="295"/>
      <c r="P840" s="295"/>
      <c r="Q840" s="295"/>
      <c r="R840" s="295"/>
      <c r="S840" s="295"/>
      <c r="T840" s="295"/>
      <c r="U840" s="295"/>
      <c r="V840" s="295"/>
      <c r="W840" s="270"/>
      <c r="X840" s="270"/>
      <c r="Y840" s="270"/>
      <c r="Z840" s="270"/>
    </row>
    <row r="841" customFormat="false" ht="33" hidden="false" customHeight="true" outlineLevel="0" collapsed="false">
      <c r="A841" s="295"/>
      <c r="B841" s="295"/>
      <c r="C841" s="295"/>
      <c r="D841" s="296"/>
      <c r="E841" s="296"/>
      <c r="F841" s="295"/>
      <c r="G841" s="295"/>
      <c r="H841" s="295"/>
      <c r="I841" s="295"/>
      <c r="J841" s="295"/>
      <c r="K841" s="295"/>
      <c r="L841" s="295"/>
      <c r="M841" s="295"/>
      <c r="N841" s="295"/>
      <c r="O841" s="295"/>
      <c r="P841" s="295"/>
      <c r="Q841" s="295"/>
      <c r="R841" s="295"/>
      <c r="S841" s="295"/>
      <c r="T841" s="295"/>
      <c r="U841" s="295"/>
      <c r="V841" s="295"/>
      <c r="W841" s="270"/>
      <c r="X841" s="270"/>
      <c r="Y841" s="270"/>
      <c r="Z841" s="270"/>
    </row>
    <row r="842" customFormat="false" ht="33" hidden="false" customHeight="true" outlineLevel="0" collapsed="false">
      <c r="A842" s="295"/>
      <c r="B842" s="295"/>
      <c r="C842" s="295"/>
      <c r="D842" s="296"/>
      <c r="E842" s="296"/>
      <c r="F842" s="295"/>
      <c r="G842" s="295"/>
      <c r="H842" s="295"/>
      <c r="I842" s="295"/>
      <c r="J842" s="295"/>
      <c r="K842" s="295"/>
      <c r="L842" s="295"/>
      <c r="M842" s="295"/>
      <c r="N842" s="295"/>
      <c r="O842" s="295"/>
      <c r="P842" s="295"/>
      <c r="Q842" s="295"/>
      <c r="R842" s="295"/>
      <c r="S842" s="295"/>
      <c r="T842" s="295"/>
      <c r="U842" s="295"/>
      <c r="V842" s="295"/>
      <c r="W842" s="270"/>
      <c r="X842" s="270"/>
      <c r="Y842" s="270"/>
      <c r="Z842" s="270"/>
    </row>
    <row r="843" customFormat="false" ht="33" hidden="false" customHeight="true" outlineLevel="0" collapsed="false">
      <c r="A843" s="295"/>
      <c r="B843" s="295"/>
      <c r="C843" s="295"/>
      <c r="D843" s="296"/>
      <c r="E843" s="296"/>
      <c r="F843" s="295"/>
      <c r="G843" s="295"/>
      <c r="H843" s="295"/>
      <c r="I843" s="295"/>
      <c r="J843" s="295"/>
      <c r="K843" s="295"/>
      <c r="L843" s="295"/>
      <c r="M843" s="295"/>
      <c r="N843" s="295"/>
      <c r="O843" s="295"/>
      <c r="P843" s="295"/>
      <c r="Q843" s="295"/>
      <c r="R843" s="295"/>
      <c r="S843" s="295"/>
      <c r="T843" s="295"/>
      <c r="U843" s="295"/>
      <c r="V843" s="295"/>
      <c r="W843" s="270"/>
      <c r="X843" s="270"/>
      <c r="Y843" s="270"/>
      <c r="Z843" s="270"/>
    </row>
    <row r="844" customFormat="false" ht="33" hidden="false" customHeight="true" outlineLevel="0" collapsed="false">
      <c r="A844" s="295"/>
      <c r="B844" s="295"/>
      <c r="C844" s="295"/>
      <c r="D844" s="296"/>
      <c r="E844" s="296"/>
      <c r="F844" s="295"/>
      <c r="G844" s="295"/>
      <c r="H844" s="295"/>
      <c r="I844" s="295"/>
      <c r="J844" s="295"/>
      <c r="K844" s="295"/>
      <c r="L844" s="295"/>
      <c r="M844" s="295"/>
      <c r="N844" s="295"/>
      <c r="O844" s="295"/>
      <c r="P844" s="295"/>
      <c r="Q844" s="295"/>
      <c r="R844" s="295"/>
      <c r="S844" s="295"/>
      <c r="T844" s="295"/>
      <c r="U844" s="295"/>
      <c r="V844" s="295"/>
      <c r="W844" s="270"/>
      <c r="X844" s="270"/>
      <c r="Y844" s="270"/>
      <c r="Z844" s="270"/>
    </row>
    <row r="845" customFormat="false" ht="33" hidden="false" customHeight="true" outlineLevel="0" collapsed="false">
      <c r="A845" s="295"/>
      <c r="B845" s="295"/>
      <c r="C845" s="295"/>
      <c r="D845" s="296"/>
      <c r="E845" s="296"/>
      <c r="F845" s="295"/>
      <c r="G845" s="295"/>
      <c r="H845" s="295"/>
      <c r="I845" s="295"/>
      <c r="J845" s="295"/>
      <c r="K845" s="295"/>
      <c r="L845" s="295"/>
      <c r="M845" s="295"/>
      <c r="N845" s="295"/>
      <c r="O845" s="295"/>
      <c r="P845" s="295"/>
      <c r="Q845" s="295"/>
      <c r="R845" s="295"/>
      <c r="S845" s="295"/>
      <c r="T845" s="295"/>
      <c r="U845" s="295"/>
      <c r="V845" s="295"/>
      <c r="W845" s="270"/>
      <c r="X845" s="270"/>
      <c r="Y845" s="270"/>
      <c r="Z845" s="270"/>
    </row>
    <row r="846" customFormat="false" ht="33" hidden="false" customHeight="true" outlineLevel="0" collapsed="false">
      <c r="A846" s="295"/>
      <c r="B846" s="295"/>
      <c r="C846" s="295"/>
      <c r="D846" s="296"/>
      <c r="E846" s="296"/>
      <c r="F846" s="295"/>
      <c r="G846" s="295"/>
      <c r="H846" s="295"/>
      <c r="I846" s="295"/>
      <c r="J846" s="295"/>
      <c r="K846" s="295"/>
      <c r="L846" s="295"/>
      <c r="M846" s="295"/>
      <c r="N846" s="295"/>
      <c r="O846" s="295"/>
      <c r="P846" s="295"/>
      <c r="Q846" s="295"/>
      <c r="R846" s="295"/>
      <c r="S846" s="295"/>
      <c r="T846" s="295"/>
      <c r="U846" s="295"/>
      <c r="V846" s="295"/>
      <c r="W846" s="270"/>
      <c r="X846" s="270"/>
      <c r="Y846" s="270"/>
      <c r="Z846" s="270"/>
    </row>
    <row r="847" customFormat="false" ht="33" hidden="false" customHeight="true" outlineLevel="0" collapsed="false">
      <c r="A847" s="295"/>
      <c r="B847" s="295"/>
      <c r="C847" s="295"/>
      <c r="D847" s="296"/>
      <c r="E847" s="296"/>
      <c r="F847" s="295"/>
      <c r="G847" s="295"/>
      <c r="H847" s="295"/>
      <c r="I847" s="295"/>
      <c r="J847" s="295"/>
      <c r="K847" s="295"/>
      <c r="L847" s="295"/>
      <c r="M847" s="295"/>
      <c r="N847" s="295"/>
      <c r="O847" s="295"/>
      <c r="P847" s="295"/>
      <c r="Q847" s="295"/>
      <c r="R847" s="295"/>
      <c r="S847" s="295"/>
      <c r="T847" s="295"/>
      <c r="U847" s="295"/>
      <c r="V847" s="295"/>
      <c r="W847" s="270"/>
      <c r="X847" s="270"/>
      <c r="Y847" s="270"/>
      <c r="Z847" s="270"/>
    </row>
    <row r="848" customFormat="false" ht="33" hidden="false" customHeight="true" outlineLevel="0" collapsed="false">
      <c r="A848" s="295"/>
      <c r="B848" s="295"/>
      <c r="C848" s="295"/>
      <c r="D848" s="296"/>
      <c r="E848" s="296"/>
      <c r="F848" s="295"/>
      <c r="G848" s="295"/>
      <c r="H848" s="295"/>
      <c r="I848" s="295"/>
      <c r="J848" s="295"/>
      <c r="K848" s="295"/>
      <c r="L848" s="295"/>
      <c r="M848" s="295"/>
      <c r="N848" s="295"/>
      <c r="O848" s="295"/>
      <c r="P848" s="295"/>
      <c r="Q848" s="295"/>
      <c r="R848" s="295"/>
      <c r="S848" s="295"/>
      <c r="T848" s="295"/>
      <c r="U848" s="295"/>
      <c r="V848" s="295"/>
      <c r="W848" s="270"/>
      <c r="X848" s="270"/>
      <c r="Y848" s="270"/>
      <c r="Z848" s="270"/>
    </row>
    <row r="849" customFormat="false" ht="33" hidden="false" customHeight="true" outlineLevel="0" collapsed="false">
      <c r="A849" s="295"/>
      <c r="B849" s="295"/>
      <c r="C849" s="295"/>
      <c r="D849" s="296"/>
      <c r="E849" s="296"/>
      <c r="F849" s="295"/>
      <c r="G849" s="295"/>
      <c r="H849" s="295"/>
      <c r="I849" s="295"/>
      <c r="J849" s="295"/>
      <c r="K849" s="295"/>
      <c r="L849" s="295"/>
      <c r="M849" s="295"/>
      <c r="N849" s="295"/>
      <c r="O849" s="295"/>
      <c r="P849" s="295"/>
      <c r="Q849" s="295"/>
      <c r="R849" s="295"/>
      <c r="S849" s="295"/>
      <c r="T849" s="295"/>
      <c r="U849" s="295"/>
      <c r="V849" s="295"/>
      <c r="W849" s="270"/>
      <c r="X849" s="270"/>
      <c r="Y849" s="270"/>
      <c r="Z849" s="270"/>
    </row>
    <row r="850" customFormat="false" ht="33" hidden="false" customHeight="true" outlineLevel="0" collapsed="false">
      <c r="A850" s="295"/>
      <c r="B850" s="295"/>
      <c r="C850" s="295"/>
      <c r="D850" s="296"/>
      <c r="E850" s="296"/>
      <c r="F850" s="295"/>
      <c r="G850" s="295"/>
      <c r="H850" s="295"/>
      <c r="I850" s="295"/>
      <c r="J850" s="295"/>
      <c r="K850" s="295"/>
      <c r="L850" s="295"/>
      <c r="M850" s="295"/>
      <c r="N850" s="295"/>
      <c r="O850" s="295"/>
      <c r="P850" s="295"/>
      <c r="Q850" s="295"/>
      <c r="R850" s="295"/>
      <c r="S850" s="295"/>
      <c r="T850" s="295"/>
      <c r="U850" s="295"/>
      <c r="V850" s="295"/>
      <c r="W850" s="270"/>
      <c r="X850" s="270"/>
      <c r="Y850" s="270"/>
      <c r="Z850" s="270"/>
    </row>
    <row r="851" customFormat="false" ht="33" hidden="false" customHeight="true" outlineLevel="0" collapsed="false">
      <c r="A851" s="295"/>
      <c r="B851" s="295"/>
      <c r="C851" s="295"/>
      <c r="D851" s="296"/>
      <c r="E851" s="296"/>
      <c r="F851" s="295"/>
      <c r="G851" s="295"/>
      <c r="H851" s="295"/>
      <c r="I851" s="295"/>
      <c r="J851" s="295"/>
      <c r="K851" s="295"/>
      <c r="L851" s="295"/>
      <c r="M851" s="295"/>
      <c r="N851" s="295"/>
      <c r="O851" s="295"/>
      <c r="P851" s="295"/>
      <c r="Q851" s="295"/>
      <c r="R851" s="295"/>
      <c r="S851" s="295"/>
      <c r="T851" s="295"/>
      <c r="U851" s="295"/>
      <c r="V851" s="295"/>
      <c r="W851" s="270"/>
      <c r="X851" s="270"/>
      <c r="Y851" s="270"/>
      <c r="Z851" s="270"/>
    </row>
    <row r="852" customFormat="false" ht="33" hidden="false" customHeight="true" outlineLevel="0" collapsed="false">
      <c r="A852" s="295"/>
      <c r="B852" s="295"/>
      <c r="C852" s="295"/>
      <c r="D852" s="296"/>
      <c r="E852" s="296"/>
      <c r="F852" s="295"/>
      <c r="G852" s="295"/>
      <c r="H852" s="295"/>
      <c r="I852" s="295"/>
      <c r="J852" s="295"/>
      <c r="K852" s="295"/>
      <c r="L852" s="295"/>
      <c r="M852" s="295"/>
      <c r="N852" s="295"/>
      <c r="O852" s="295"/>
      <c r="P852" s="295"/>
      <c r="Q852" s="295"/>
      <c r="R852" s="295"/>
      <c r="S852" s="295"/>
      <c r="T852" s="295"/>
      <c r="U852" s="295"/>
      <c r="V852" s="295"/>
      <c r="W852" s="270"/>
      <c r="X852" s="270"/>
      <c r="Y852" s="270"/>
      <c r="Z852" s="270"/>
    </row>
    <row r="853" customFormat="false" ht="33" hidden="false" customHeight="true" outlineLevel="0" collapsed="false">
      <c r="A853" s="295"/>
      <c r="B853" s="295"/>
      <c r="C853" s="295"/>
      <c r="D853" s="296"/>
      <c r="E853" s="296"/>
      <c r="F853" s="295"/>
      <c r="G853" s="295"/>
      <c r="H853" s="295"/>
      <c r="I853" s="295"/>
      <c r="J853" s="295"/>
      <c r="K853" s="295"/>
      <c r="L853" s="295"/>
      <c r="M853" s="295"/>
      <c r="N853" s="295"/>
      <c r="O853" s="295"/>
      <c r="P853" s="295"/>
      <c r="Q853" s="295"/>
      <c r="R853" s="295"/>
      <c r="S853" s="295"/>
      <c r="T853" s="295"/>
      <c r="U853" s="295"/>
      <c r="V853" s="295"/>
      <c r="W853" s="270"/>
      <c r="X853" s="270"/>
      <c r="Y853" s="270"/>
      <c r="Z853" s="270"/>
    </row>
    <row r="854" customFormat="false" ht="33" hidden="false" customHeight="true" outlineLevel="0" collapsed="false">
      <c r="A854" s="295"/>
      <c r="B854" s="295"/>
      <c r="C854" s="295"/>
      <c r="D854" s="296"/>
      <c r="E854" s="296"/>
      <c r="F854" s="295"/>
      <c r="G854" s="295"/>
      <c r="H854" s="295"/>
      <c r="I854" s="295"/>
      <c r="J854" s="295"/>
      <c r="K854" s="295"/>
      <c r="L854" s="295"/>
      <c r="M854" s="295"/>
      <c r="N854" s="295"/>
      <c r="O854" s="295"/>
      <c r="P854" s="295"/>
      <c r="Q854" s="295"/>
      <c r="R854" s="295"/>
      <c r="S854" s="295"/>
      <c r="T854" s="295"/>
      <c r="U854" s="295"/>
      <c r="V854" s="295"/>
      <c r="W854" s="270"/>
      <c r="X854" s="270"/>
      <c r="Y854" s="270"/>
      <c r="Z854" s="270"/>
    </row>
    <row r="855" customFormat="false" ht="33" hidden="false" customHeight="true" outlineLevel="0" collapsed="false">
      <c r="A855" s="295"/>
      <c r="B855" s="295"/>
      <c r="C855" s="295"/>
      <c r="D855" s="296"/>
      <c r="E855" s="296"/>
      <c r="F855" s="295"/>
      <c r="G855" s="295"/>
      <c r="H855" s="295"/>
      <c r="I855" s="295"/>
      <c r="J855" s="295"/>
      <c r="K855" s="295"/>
      <c r="L855" s="295"/>
      <c r="M855" s="295"/>
      <c r="N855" s="295"/>
      <c r="O855" s="295"/>
      <c r="P855" s="295"/>
      <c r="Q855" s="295"/>
      <c r="R855" s="295"/>
      <c r="S855" s="295"/>
      <c r="T855" s="295"/>
      <c r="U855" s="295"/>
      <c r="V855" s="295"/>
      <c r="W855" s="270"/>
      <c r="X855" s="270"/>
      <c r="Y855" s="270"/>
      <c r="Z855" s="270"/>
    </row>
    <row r="856" customFormat="false" ht="33" hidden="false" customHeight="true" outlineLevel="0" collapsed="false">
      <c r="A856" s="295"/>
      <c r="B856" s="295"/>
      <c r="C856" s="295"/>
      <c r="D856" s="296"/>
      <c r="E856" s="296"/>
      <c r="F856" s="295"/>
      <c r="G856" s="295"/>
      <c r="H856" s="295"/>
      <c r="I856" s="295"/>
      <c r="J856" s="295"/>
      <c r="K856" s="295"/>
      <c r="L856" s="295"/>
      <c r="M856" s="295"/>
      <c r="N856" s="295"/>
      <c r="O856" s="295"/>
      <c r="P856" s="295"/>
      <c r="Q856" s="295"/>
      <c r="R856" s="295"/>
      <c r="S856" s="295"/>
      <c r="T856" s="295"/>
      <c r="U856" s="295"/>
      <c r="V856" s="295"/>
      <c r="W856" s="270"/>
      <c r="X856" s="270"/>
      <c r="Y856" s="270"/>
      <c r="Z856" s="270"/>
    </row>
    <row r="857" customFormat="false" ht="33" hidden="false" customHeight="true" outlineLevel="0" collapsed="false">
      <c r="A857" s="295"/>
      <c r="B857" s="295"/>
      <c r="C857" s="295"/>
      <c r="D857" s="296"/>
      <c r="E857" s="296"/>
      <c r="F857" s="295"/>
      <c r="G857" s="295"/>
      <c r="H857" s="295"/>
      <c r="I857" s="295"/>
      <c r="J857" s="295"/>
      <c r="K857" s="295"/>
      <c r="L857" s="295"/>
      <c r="M857" s="295"/>
      <c r="N857" s="295"/>
      <c r="O857" s="295"/>
      <c r="P857" s="295"/>
      <c r="Q857" s="295"/>
      <c r="R857" s="295"/>
      <c r="S857" s="295"/>
      <c r="T857" s="295"/>
      <c r="U857" s="295"/>
      <c r="V857" s="295"/>
      <c r="W857" s="270"/>
      <c r="X857" s="270"/>
      <c r="Y857" s="270"/>
      <c r="Z857" s="270"/>
    </row>
    <row r="858" customFormat="false" ht="33" hidden="false" customHeight="true" outlineLevel="0" collapsed="false">
      <c r="A858" s="295"/>
      <c r="B858" s="295"/>
      <c r="C858" s="295"/>
      <c r="D858" s="296"/>
      <c r="E858" s="296"/>
      <c r="F858" s="295"/>
      <c r="G858" s="295"/>
      <c r="H858" s="295"/>
      <c r="I858" s="295"/>
      <c r="J858" s="295"/>
      <c r="K858" s="295"/>
      <c r="L858" s="295"/>
      <c r="M858" s="295"/>
      <c r="N858" s="295"/>
      <c r="O858" s="295"/>
      <c r="P858" s="295"/>
      <c r="Q858" s="295"/>
      <c r="R858" s="295"/>
      <c r="S858" s="295"/>
      <c r="T858" s="295"/>
      <c r="U858" s="295"/>
      <c r="V858" s="295"/>
      <c r="W858" s="270"/>
      <c r="X858" s="270"/>
      <c r="Y858" s="270"/>
      <c r="Z858" s="270"/>
    </row>
    <row r="859" customFormat="false" ht="33" hidden="false" customHeight="true" outlineLevel="0" collapsed="false">
      <c r="A859" s="295"/>
      <c r="B859" s="295"/>
      <c r="C859" s="295"/>
      <c r="D859" s="296"/>
      <c r="E859" s="296"/>
      <c r="F859" s="295"/>
      <c r="G859" s="295"/>
      <c r="H859" s="295"/>
      <c r="I859" s="295"/>
      <c r="J859" s="295"/>
      <c r="K859" s="295"/>
      <c r="L859" s="295"/>
      <c r="M859" s="295"/>
      <c r="N859" s="295"/>
      <c r="O859" s="295"/>
      <c r="P859" s="295"/>
      <c r="Q859" s="295"/>
      <c r="R859" s="295"/>
      <c r="S859" s="295"/>
      <c r="T859" s="295"/>
      <c r="U859" s="295"/>
      <c r="V859" s="295"/>
      <c r="W859" s="270"/>
      <c r="X859" s="270"/>
      <c r="Y859" s="270"/>
      <c r="Z859" s="270"/>
    </row>
    <row r="860" customFormat="false" ht="33" hidden="false" customHeight="true" outlineLevel="0" collapsed="false">
      <c r="A860" s="295"/>
      <c r="B860" s="295"/>
      <c r="C860" s="295"/>
      <c r="D860" s="296"/>
      <c r="E860" s="296"/>
      <c r="F860" s="295"/>
      <c r="G860" s="295"/>
      <c r="H860" s="295"/>
      <c r="I860" s="295"/>
      <c r="J860" s="295"/>
      <c r="K860" s="295"/>
      <c r="L860" s="295"/>
      <c r="M860" s="295"/>
      <c r="N860" s="295"/>
      <c r="O860" s="295"/>
      <c r="P860" s="295"/>
      <c r="Q860" s="295"/>
      <c r="R860" s="295"/>
      <c r="S860" s="295"/>
      <c r="T860" s="295"/>
      <c r="U860" s="295"/>
      <c r="V860" s="295"/>
      <c r="W860" s="270"/>
      <c r="X860" s="270"/>
      <c r="Y860" s="270"/>
      <c r="Z860" s="270"/>
    </row>
    <row r="861" customFormat="false" ht="33" hidden="false" customHeight="true" outlineLevel="0" collapsed="false">
      <c r="A861" s="295"/>
      <c r="B861" s="295"/>
      <c r="C861" s="295"/>
      <c r="D861" s="296"/>
      <c r="E861" s="296"/>
      <c r="F861" s="295"/>
      <c r="G861" s="295"/>
      <c r="H861" s="295"/>
      <c r="I861" s="295"/>
      <c r="J861" s="295"/>
      <c r="K861" s="295"/>
      <c r="L861" s="295"/>
      <c r="M861" s="295"/>
      <c r="N861" s="295"/>
      <c r="O861" s="295"/>
      <c r="P861" s="295"/>
      <c r="Q861" s="295"/>
      <c r="R861" s="295"/>
      <c r="S861" s="295"/>
      <c r="T861" s="295"/>
      <c r="U861" s="295"/>
      <c r="V861" s="295"/>
      <c r="W861" s="270"/>
      <c r="X861" s="270"/>
      <c r="Y861" s="270"/>
      <c r="Z861" s="270"/>
    </row>
    <row r="862" customFormat="false" ht="33" hidden="false" customHeight="true" outlineLevel="0" collapsed="false">
      <c r="A862" s="295"/>
      <c r="B862" s="295"/>
      <c r="C862" s="295"/>
      <c r="D862" s="296"/>
      <c r="E862" s="296"/>
      <c r="F862" s="295"/>
      <c r="G862" s="295"/>
      <c r="H862" s="295"/>
      <c r="I862" s="295"/>
      <c r="J862" s="295"/>
      <c r="K862" s="295"/>
      <c r="L862" s="295"/>
      <c r="M862" s="295"/>
      <c r="N862" s="295"/>
      <c r="O862" s="295"/>
      <c r="P862" s="295"/>
      <c r="Q862" s="295"/>
      <c r="R862" s="295"/>
      <c r="S862" s="295"/>
      <c r="T862" s="295"/>
      <c r="U862" s="295"/>
      <c r="V862" s="295"/>
      <c r="W862" s="270"/>
      <c r="X862" s="270"/>
      <c r="Y862" s="270"/>
      <c r="Z862" s="270"/>
    </row>
    <row r="863" customFormat="false" ht="33" hidden="false" customHeight="true" outlineLevel="0" collapsed="false">
      <c r="A863" s="295"/>
      <c r="B863" s="295"/>
      <c r="C863" s="295"/>
      <c r="D863" s="296"/>
      <c r="E863" s="296"/>
      <c r="F863" s="295"/>
      <c r="G863" s="295"/>
      <c r="H863" s="295"/>
      <c r="I863" s="295"/>
      <c r="J863" s="295"/>
      <c r="K863" s="295"/>
      <c r="L863" s="295"/>
      <c r="M863" s="295"/>
      <c r="N863" s="295"/>
      <c r="O863" s="295"/>
      <c r="P863" s="295"/>
      <c r="Q863" s="295"/>
      <c r="R863" s="295"/>
      <c r="S863" s="295"/>
      <c r="T863" s="295"/>
      <c r="U863" s="295"/>
      <c r="V863" s="295"/>
      <c r="W863" s="270"/>
      <c r="X863" s="270"/>
      <c r="Y863" s="270"/>
      <c r="Z863" s="270"/>
    </row>
    <row r="864" customFormat="false" ht="33" hidden="false" customHeight="true" outlineLevel="0" collapsed="false">
      <c r="A864" s="295"/>
      <c r="B864" s="295"/>
      <c r="C864" s="295"/>
      <c r="D864" s="296"/>
      <c r="E864" s="296"/>
      <c r="F864" s="295"/>
      <c r="G864" s="295"/>
      <c r="H864" s="295"/>
      <c r="I864" s="295"/>
      <c r="J864" s="295"/>
      <c r="K864" s="295"/>
      <c r="L864" s="295"/>
      <c r="M864" s="295"/>
      <c r="N864" s="295"/>
      <c r="O864" s="295"/>
      <c r="P864" s="295"/>
      <c r="Q864" s="295"/>
      <c r="R864" s="295"/>
      <c r="S864" s="295"/>
      <c r="T864" s="295"/>
      <c r="U864" s="295"/>
      <c r="V864" s="295"/>
      <c r="W864" s="270"/>
      <c r="X864" s="270"/>
      <c r="Y864" s="270"/>
      <c r="Z864" s="270"/>
    </row>
    <row r="865" customFormat="false" ht="33" hidden="false" customHeight="true" outlineLevel="0" collapsed="false">
      <c r="A865" s="295"/>
      <c r="B865" s="295"/>
      <c r="C865" s="295"/>
      <c r="D865" s="296"/>
      <c r="E865" s="296"/>
      <c r="F865" s="295"/>
      <c r="G865" s="295"/>
      <c r="H865" s="295"/>
      <c r="I865" s="295"/>
      <c r="J865" s="295"/>
      <c r="K865" s="295"/>
      <c r="L865" s="295"/>
      <c r="M865" s="295"/>
      <c r="N865" s="295"/>
      <c r="O865" s="295"/>
      <c r="P865" s="295"/>
      <c r="Q865" s="295"/>
      <c r="R865" s="295"/>
      <c r="S865" s="295"/>
      <c r="T865" s="295"/>
      <c r="U865" s="295"/>
      <c r="V865" s="295"/>
      <c r="W865" s="270"/>
      <c r="X865" s="270"/>
      <c r="Y865" s="270"/>
      <c r="Z865" s="270"/>
    </row>
    <row r="866" customFormat="false" ht="33" hidden="false" customHeight="true" outlineLevel="0" collapsed="false">
      <c r="A866" s="295"/>
      <c r="B866" s="295"/>
      <c r="C866" s="295"/>
      <c r="D866" s="296"/>
      <c r="E866" s="296"/>
      <c r="F866" s="295"/>
      <c r="G866" s="295"/>
      <c r="H866" s="295"/>
      <c r="I866" s="295"/>
      <c r="J866" s="295"/>
      <c r="K866" s="295"/>
      <c r="L866" s="295"/>
      <c r="M866" s="295"/>
      <c r="N866" s="295"/>
      <c r="O866" s="295"/>
      <c r="P866" s="295"/>
      <c r="Q866" s="295"/>
      <c r="R866" s="295"/>
      <c r="S866" s="295"/>
      <c r="T866" s="295"/>
      <c r="U866" s="295"/>
      <c r="V866" s="295"/>
      <c r="W866" s="270"/>
      <c r="X866" s="270"/>
      <c r="Y866" s="270"/>
      <c r="Z866" s="270"/>
    </row>
    <row r="867" customFormat="false" ht="33" hidden="false" customHeight="true" outlineLevel="0" collapsed="false">
      <c r="A867" s="295"/>
      <c r="B867" s="295"/>
      <c r="C867" s="295"/>
      <c r="D867" s="296"/>
      <c r="E867" s="296"/>
      <c r="F867" s="295"/>
      <c r="G867" s="295"/>
      <c r="H867" s="295"/>
      <c r="I867" s="295"/>
      <c r="J867" s="295"/>
      <c r="K867" s="295"/>
      <c r="L867" s="295"/>
      <c r="M867" s="295"/>
      <c r="N867" s="295"/>
      <c r="O867" s="295"/>
      <c r="P867" s="295"/>
      <c r="Q867" s="295"/>
      <c r="R867" s="295"/>
      <c r="S867" s="295"/>
      <c r="T867" s="295"/>
      <c r="U867" s="295"/>
      <c r="V867" s="295"/>
      <c r="W867" s="270"/>
      <c r="X867" s="270"/>
      <c r="Y867" s="270"/>
      <c r="Z867" s="270"/>
    </row>
    <row r="868" customFormat="false" ht="33" hidden="false" customHeight="true" outlineLevel="0" collapsed="false">
      <c r="A868" s="295"/>
      <c r="B868" s="295"/>
      <c r="C868" s="295"/>
      <c r="D868" s="296"/>
      <c r="E868" s="296"/>
      <c r="F868" s="295"/>
      <c r="G868" s="295"/>
      <c r="H868" s="295"/>
      <c r="I868" s="295"/>
      <c r="J868" s="295"/>
      <c r="K868" s="295"/>
      <c r="L868" s="295"/>
      <c r="M868" s="295"/>
      <c r="N868" s="295"/>
      <c r="O868" s="295"/>
      <c r="P868" s="295"/>
      <c r="Q868" s="295"/>
      <c r="R868" s="295"/>
      <c r="S868" s="295"/>
      <c r="T868" s="295"/>
      <c r="U868" s="295"/>
      <c r="V868" s="295"/>
      <c r="W868" s="270"/>
      <c r="X868" s="270"/>
      <c r="Y868" s="270"/>
      <c r="Z868" s="270"/>
    </row>
    <row r="869" customFormat="false" ht="33" hidden="false" customHeight="true" outlineLevel="0" collapsed="false">
      <c r="A869" s="295"/>
      <c r="B869" s="295"/>
      <c r="C869" s="295"/>
      <c r="D869" s="296"/>
      <c r="E869" s="296"/>
      <c r="F869" s="295"/>
      <c r="G869" s="295"/>
      <c r="H869" s="295"/>
      <c r="I869" s="295"/>
      <c r="J869" s="295"/>
      <c r="K869" s="295"/>
      <c r="L869" s="295"/>
      <c r="M869" s="295"/>
      <c r="N869" s="295"/>
      <c r="O869" s="295"/>
      <c r="P869" s="295"/>
      <c r="Q869" s="295"/>
      <c r="R869" s="295"/>
      <c r="S869" s="295"/>
      <c r="T869" s="295"/>
      <c r="U869" s="295"/>
      <c r="V869" s="295"/>
      <c r="W869" s="270"/>
      <c r="X869" s="270"/>
      <c r="Y869" s="270"/>
      <c r="Z869" s="270"/>
    </row>
    <row r="870" customFormat="false" ht="33" hidden="false" customHeight="true" outlineLevel="0" collapsed="false">
      <c r="A870" s="295"/>
      <c r="B870" s="295"/>
      <c r="C870" s="295"/>
      <c r="D870" s="296"/>
      <c r="E870" s="296"/>
      <c r="F870" s="295"/>
      <c r="G870" s="295"/>
      <c r="H870" s="295"/>
      <c r="I870" s="295"/>
      <c r="J870" s="295"/>
      <c r="K870" s="295"/>
      <c r="L870" s="295"/>
      <c r="M870" s="295"/>
      <c r="N870" s="295"/>
      <c r="O870" s="295"/>
      <c r="P870" s="295"/>
      <c r="Q870" s="295"/>
      <c r="R870" s="295"/>
      <c r="S870" s="295"/>
      <c r="T870" s="295"/>
      <c r="U870" s="295"/>
      <c r="V870" s="295"/>
      <c r="W870" s="270"/>
      <c r="X870" s="270"/>
      <c r="Y870" s="270"/>
      <c r="Z870" s="270"/>
    </row>
    <row r="871" customFormat="false" ht="33" hidden="false" customHeight="true" outlineLevel="0" collapsed="false">
      <c r="A871" s="295"/>
      <c r="B871" s="295"/>
      <c r="C871" s="295"/>
      <c r="D871" s="296"/>
      <c r="E871" s="296"/>
      <c r="F871" s="295"/>
      <c r="G871" s="295"/>
      <c r="H871" s="295"/>
      <c r="I871" s="295"/>
      <c r="J871" s="295"/>
      <c r="K871" s="295"/>
      <c r="L871" s="295"/>
      <c r="M871" s="295"/>
      <c r="N871" s="295"/>
      <c r="O871" s="295"/>
      <c r="P871" s="295"/>
      <c r="Q871" s="295"/>
      <c r="R871" s="295"/>
      <c r="S871" s="295"/>
      <c r="T871" s="295"/>
      <c r="U871" s="295"/>
      <c r="V871" s="295"/>
      <c r="W871" s="270"/>
      <c r="X871" s="270"/>
      <c r="Y871" s="270"/>
      <c r="Z871" s="270"/>
    </row>
    <row r="872" customFormat="false" ht="33" hidden="false" customHeight="true" outlineLevel="0" collapsed="false">
      <c r="A872" s="295"/>
      <c r="B872" s="295"/>
      <c r="C872" s="295"/>
      <c r="D872" s="296"/>
      <c r="E872" s="296"/>
      <c r="F872" s="295"/>
      <c r="G872" s="295"/>
      <c r="H872" s="295"/>
      <c r="I872" s="295"/>
      <c r="J872" s="295"/>
      <c r="K872" s="295"/>
      <c r="L872" s="295"/>
      <c r="M872" s="295"/>
      <c r="N872" s="295"/>
      <c r="O872" s="295"/>
      <c r="P872" s="295"/>
      <c r="Q872" s="295"/>
      <c r="R872" s="295"/>
      <c r="S872" s="295"/>
      <c r="T872" s="295"/>
      <c r="U872" s="295"/>
      <c r="V872" s="295"/>
      <c r="W872" s="270"/>
      <c r="X872" s="270"/>
      <c r="Y872" s="270"/>
      <c r="Z872" s="270"/>
    </row>
    <row r="873" customFormat="false" ht="33" hidden="false" customHeight="true" outlineLevel="0" collapsed="false">
      <c r="A873" s="295"/>
      <c r="B873" s="295"/>
      <c r="C873" s="295"/>
      <c r="D873" s="296"/>
      <c r="E873" s="296"/>
      <c r="F873" s="295"/>
      <c r="G873" s="295"/>
      <c r="H873" s="295"/>
      <c r="I873" s="295"/>
      <c r="J873" s="295"/>
      <c r="K873" s="295"/>
      <c r="L873" s="295"/>
      <c r="M873" s="295"/>
      <c r="N873" s="295"/>
      <c r="O873" s="295"/>
      <c r="P873" s="295"/>
      <c r="Q873" s="295"/>
      <c r="R873" s="295"/>
      <c r="S873" s="295"/>
      <c r="T873" s="295"/>
      <c r="U873" s="295"/>
      <c r="V873" s="295"/>
      <c r="W873" s="270"/>
      <c r="X873" s="270"/>
      <c r="Y873" s="270"/>
      <c r="Z873" s="270"/>
    </row>
    <row r="874" customFormat="false" ht="33" hidden="false" customHeight="true" outlineLevel="0" collapsed="false">
      <c r="A874" s="295"/>
      <c r="B874" s="295"/>
      <c r="C874" s="295"/>
      <c r="D874" s="296"/>
      <c r="E874" s="296"/>
      <c r="F874" s="295"/>
      <c r="G874" s="295"/>
      <c r="H874" s="295"/>
      <c r="I874" s="295"/>
      <c r="J874" s="295"/>
      <c r="K874" s="295"/>
      <c r="L874" s="295"/>
      <c r="M874" s="295"/>
      <c r="N874" s="295"/>
      <c r="O874" s="295"/>
      <c r="P874" s="295"/>
      <c r="Q874" s="295"/>
      <c r="R874" s="295"/>
      <c r="S874" s="295"/>
      <c r="T874" s="295"/>
      <c r="U874" s="295"/>
      <c r="V874" s="295"/>
      <c r="W874" s="270"/>
      <c r="X874" s="270"/>
      <c r="Y874" s="270"/>
      <c r="Z874" s="270"/>
    </row>
    <row r="875" customFormat="false" ht="33" hidden="false" customHeight="true" outlineLevel="0" collapsed="false">
      <c r="A875" s="295"/>
      <c r="B875" s="295"/>
      <c r="C875" s="295"/>
      <c r="D875" s="296"/>
      <c r="E875" s="296"/>
      <c r="F875" s="295"/>
      <c r="G875" s="295"/>
      <c r="H875" s="295"/>
      <c r="I875" s="295"/>
      <c r="J875" s="295"/>
      <c r="K875" s="295"/>
      <c r="L875" s="295"/>
      <c r="M875" s="295"/>
      <c r="N875" s="295"/>
      <c r="O875" s="295"/>
      <c r="P875" s="295"/>
      <c r="Q875" s="295"/>
      <c r="R875" s="295"/>
      <c r="S875" s="295"/>
      <c r="T875" s="295"/>
      <c r="U875" s="295"/>
      <c r="V875" s="295"/>
      <c r="W875" s="270"/>
      <c r="X875" s="270"/>
      <c r="Y875" s="270"/>
      <c r="Z875" s="270"/>
    </row>
    <row r="876" customFormat="false" ht="33" hidden="false" customHeight="true" outlineLevel="0" collapsed="false">
      <c r="A876" s="295"/>
      <c r="B876" s="295"/>
      <c r="C876" s="295"/>
      <c r="D876" s="296"/>
      <c r="E876" s="296"/>
      <c r="F876" s="295"/>
      <c r="G876" s="295"/>
      <c r="H876" s="295"/>
      <c r="I876" s="295"/>
      <c r="J876" s="295"/>
      <c r="K876" s="295"/>
      <c r="L876" s="295"/>
      <c r="M876" s="295"/>
      <c r="N876" s="295"/>
      <c r="O876" s="295"/>
      <c r="P876" s="295"/>
      <c r="Q876" s="295"/>
      <c r="R876" s="295"/>
      <c r="S876" s="295"/>
      <c r="T876" s="295"/>
      <c r="U876" s="295"/>
      <c r="V876" s="295"/>
      <c r="W876" s="270"/>
      <c r="X876" s="270"/>
      <c r="Y876" s="270"/>
      <c r="Z876" s="270"/>
    </row>
    <row r="877" customFormat="false" ht="33" hidden="false" customHeight="true" outlineLevel="0" collapsed="false">
      <c r="A877" s="295"/>
      <c r="B877" s="295"/>
      <c r="C877" s="295"/>
      <c r="D877" s="296"/>
      <c r="E877" s="296"/>
      <c r="F877" s="295"/>
      <c r="G877" s="295"/>
      <c r="H877" s="295"/>
      <c r="I877" s="295"/>
      <c r="J877" s="295"/>
      <c r="K877" s="295"/>
      <c r="L877" s="295"/>
      <c r="M877" s="295"/>
      <c r="N877" s="295"/>
      <c r="O877" s="295"/>
      <c r="P877" s="295"/>
      <c r="Q877" s="295"/>
      <c r="R877" s="295"/>
      <c r="S877" s="295"/>
      <c r="T877" s="295"/>
      <c r="U877" s="295"/>
      <c r="V877" s="295"/>
      <c r="W877" s="270"/>
      <c r="X877" s="270"/>
      <c r="Y877" s="270"/>
      <c r="Z877" s="270"/>
    </row>
    <row r="878" customFormat="false" ht="33" hidden="false" customHeight="true" outlineLevel="0" collapsed="false">
      <c r="A878" s="295"/>
      <c r="B878" s="295"/>
      <c r="C878" s="295"/>
      <c r="D878" s="296"/>
      <c r="E878" s="296"/>
      <c r="F878" s="295"/>
      <c r="G878" s="295"/>
      <c r="H878" s="295"/>
      <c r="I878" s="295"/>
      <c r="J878" s="295"/>
      <c r="K878" s="295"/>
      <c r="L878" s="295"/>
      <c r="M878" s="295"/>
      <c r="N878" s="295"/>
      <c r="O878" s="295"/>
      <c r="P878" s="295"/>
      <c r="Q878" s="295"/>
      <c r="R878" s="295"/>
      <c r="S878" s="295"/>
      <c r="T878" s="295"/>
      <c r="U878" s="295"/>
      <c r="V878" s="295"/>
      <c r="W878" s="270"/>
      <c r="X878" s="270"/>
      <c r="Y878" s="270"/>
      <c r="Z878" s="270"/>
    </row>
    <row r="879" customFormat="false" ht="33" hidden="false" customHeight="true" outlineLevel="0" collapsed="false">
      <c r="A879" s="295"/>
      <c r="B879" s="295"/>
      <c r="C879" s="295"/>
      <c r="D879" s="296"/>
      <c r="E879" s="296"/>
      <c r="F879" s="295"/>
      <c r="G879" s="295"/>
      <c r="H879" s="295"/>
      <c r="I879" s="295"/>
      <c r="J879" s="295"/>
      <c r="K879" s="295"/>
      <c r="L879" s="295"/>
      <c r="M879" s="295"/>
      <c r="N879" s="295"/>
      <c r="O879" s="295"/>
      <c r="P879" s="295"/>
      <c r="Q879" s="295"/>
      <c r="R879" s="295"/>
      <c r="S879" s="295"/>
      <c r="T879" s="295"/>
      <c r="U879" s="295"/>
      <c r="V879" s="295"/>
      <c r="W879" s="270"/>
      <c r="X879" s="270"/>
      <c r="Y879" s="270"/>
      <c r="Z879" s="270"/>
    </row>
    <row r="880" customFormat="false" ht="33" hidden="false" customHeight="true" outlineLevel="0" collapsed="false">
      <c r="A880" s="295"/>
      <c r="B880" s="295"/>
      <c r="C880" s="295"/>
      <c r="D880" s="296"/>
      <c r="E880" s="296"/>
      <c r="F880" s="295"/>
      <c r="G880" s="295"/>
      <c r="H880" s="295"/>
      <c r="I880" s="295"/>
      <c r="J880" s="295"/>
      <c r="K880" s="295"/>
      <c r="L880" s="295"/>
      <c r="M880" s="295"/>
      <c r="N880" s="295"/>
      <c r="O880" s="295"/>
      <c r="P880" s="295"/>
      <c r="Q880" s="295"/>
      <c r="R880" s="295"/>
      <c r="S880" s="295"/>
      <c r="T880" s="295"/>
      <c r="U880" s="295"/>
      <c r="V880" s="295"/>
      <c r="W880" s="270"/>
      <c r="X880" s="270"/>
      <c r="Y880" s="270"/>
      <c r="Z880" s="270"/>
    </row>
    <row r="881" customFormat="false" ht="33" hidden="false" customHeight="true" outlineLevel="0" collapsed="false">
      <c r="A881" s="295"/>
      <c r="B881" s="295"/>
      <c r="C881" s="295"/>
      <c r="D881" s="296"/>
      <c r="E881" s="296"/>
      <c r="F881" s="295"/>
      <c r="G881" s="295"/>
      <c r="H881" s="295"/>
      <c r="I881" s="295"/>
      <c r="J881" s="295"/>
      <c r="K881" s="295"/>
      <c r="L881" s="295"/>
      <c r="M881" s="295"/>
      <c r="N881" s="295"/>
      <c r="O881" s="295"/>
      <c r="P881" s="295"/>
      <c r="Q881" s="295"/>
      <c r="R881" s="295"/>
      <c r="S881" s="295"/>
      <c r="T881" s="295"/>
      <c r="U881" s="295"/>
      <c r="V881" s="295"/>
      <c r="W881" s="270"/>
      <c r="X881" s="270"/>
      <c r="Y881" s="270"/>
      <c r="Z881" s="270"/>
    </row>
    <row r="882" customFormat="false" ht="33" hidden="false" customHeight="true" outlineLevel="0" collapsed="false">
      <c r="A882" s="295"/>
      <c r="B882" s="295"/>
      <c r="C882" s="295"/>
      <c r="D882" s="296"/>
      <c r="E882" s="296"/>
      <c r="F882" s="295"/>
      <c r="G882" s="295"/>
      <c r="H882" s="295"/>
      <c r="I882" s="295"/>
      <c r="J882" s="295"/>
      <c r="K882" s="295"/>
      <c r="L882" s="295"/>
      <c r="M882" s="295"/>
      <c r="N882" s="295"/>
      <c r="O882" s="295"/>
      <c r="P882" s="295"/>
      <c r="Q882" s="295"/>
      <c r="R882" s="295"/>
      <c r="S882" s="295"/>
      <c r="T882" s="295"/>
      <c r="U882" s="295"/>
      <c r="V882" s="295"/>
      <c r="W882" s="270"/>
      <c r="X882" s="270"/>
      <c r="Y882" s="270"/>
      <c r="Z882" s="270"/>
    </row>
    <row r="883" customFormat="false" ht="33" hidden="false" customHeight="true" outlineLevel="0" collapsed="false">
      <c r="A883" s="295"/>
      <c r="B883" s="295"/>
      <c r="C883" s="295"/>
      <c r="D883" s="296"/>
      <c r="E883" s="296"/>
      <c r="F883" s="295"/>
      <c r="G883" s="295"/>
      <c r="H883" s="295"/>
      <c r="I883" s="295"/>
      <c r="J883" s="295"/>
      <c r="K883" s="295"/>
      <c r="L883" s="295"/>
      <c r="M883" s="295"/>
      <c r="N883" s="295"/>
      <c r="O883" s="295"/>
      <c r="P883" s="295"/>
      <c r="Q883" s="295"/>
      <c r="R883" s="295"/>
      <c r="S883" s="295"/>
      <c r="T883" s="295"/>
      <c r="U883" s="295"/>
      <c r="V883" s="295"/>
      <c r="W883" s="270"/>
      <c r="X883" s="270"/>
      <c r="Y883" s="270"/>
      <c r="Z883" s="270"/>
    </row>
    <row r="884" customFormat="false" ht="33" hidden="false" customHeight="true" outlineLevel="0" collapsed="false">
      <c r="A884" s="295"/>
      <c r="B884" s="295"/>
      <c r="C884" s="295"/>
      <c r="D884" s="296"/>
      <c r="E884" s="296"/>
      <c r="F884" s="295"/>
      <c r="G884" s="295"/>
      <c r="H884" s="295"/>
      <c r="I884" s="295"/>
      <c r="J884" s="295"/>
      <c r="K884" s="295"/>
      <c r="L884" s="295"/>
      <c r="M884" s="295"/>
      <c r="N884" s="295"/>
      <c r="O884" s="295"/>
      <c r="P884" s="295"/>
      <c r="Q884" s="295"/>
      <c r="R884" s="295"/>
      <c r="S884" s="295"/>
      <c r="T884" s="295"/>
      <c r="U884" s="295"/>
      <c r="V884" s="295"/>
      <c r="W884" s="270"/>
      <c r="X884" s="270"/>
      <c r="Y884" s="270"/>
      <c r="Z884" s="270"/>
    </row>
    <row r="885" customFormat="false" ht="33" hidden="false" customHeight="true" outlineLevel="0" collapsed="false">
      <c r="A885" s="295"/>
      <c r="B885" s="295"/>
      <c r="C885" s="295"/>
      <c r="D885" s="296"/>
      <c r="E885" s="296"/>
      <c r="F885" s="295"/>
      <c r="G885" s="295"/>
      <c r="H885" s="295"/>
      <c r="I885" s="295"/>
      <c r="J885" s="295"/>
      <c r="K885" s="295"/>
      <c r="L885" s="295"/>
      <c r="M885" s="295"/>
      <c r="N885" s="295"/>
      <c r="O885" s="295"/>
      <c r="P885" s="295"/>
      <c r="Q885" s="295"/>
      <c r="R885" s="295"/>
      <c r="S885" s="295"/>
      <c r="T885" s="295"/>
      <c r="U885" s="295"/>
      <c r="V885" s="295"/>
      <c r="W885" s="270"/>
      <c r="X885" s="270"/>
      <c r="Y885" s="270"/>
      <c r="Z885" s="270"/>
    </row>
    <row r="886" customFormat="false" ht="33" hidden="false" customHeight="true" outlineLevel="0" collapsed="false">
      <c r="A886" s="295"/>
      <c r="B886" s="295"/>
      <c r="C886" s="295"/>
      <c r="D886" s="296"/>
      <c r="E886" s="296"/>
      <c r="F886" s="295"/>
      <c r="G886" s="295"/>
      <c r="H886" s="295"/>
      <c r="I886" s="295"/>
      <c r="J886" s="295"/>
      <c r="K886" s="295"/>
      <c r="L886" s="295"/>
      <c r="M886" s="295"/>
      <c r="N886" s="295"/>
      <c r="O886" s="295"/>
      <c r="P886" s="295"/>
      <c r="Q886" s="295"/>
      <c r="R886" s="295"/>
      <c r="S886" s="295"/>
      <c r="T886" s="295"/>
      <c r="U886" s="295"/>
      <c r="V886" s="295"/>
      <c r="W886" s="270"/>
      <c r="X886" s="270"/>
      <c r="Y886" s="270"/>
      <c r="Z886" s="270"/>
    </row>
    <row r="887" customFormat="false" ht="33" hidden="false" customHeight="true" outlineLevel="0" collapsed="false">
      <c r="A887" s="295"/>
      <c r="B887" s="295"/>
      <c r="C887" s="295"/>
      <c r="D887" s="296"/>
      <c r="E887" s="296"/>
      <c r="F887" s="295"/>
      <c r="G887" s="295"/>
      <c r="H887" s="295"/>
      <c r="I887" s="295"/>
      <c r="J887" s="295"/>
      <c r="K887" s="295"/>
      <c r="L887" s="295"/>
      <c r="M887" s="295"/>
      <c r="N887" s="295"/>
      <c r="O887" s="295"/>
      <c r="P887" s="295"/>
      <c r="Q887" s="295"/>
      <c r="R887" s="295"/>
      <c r="S887" s="295"/>
      <c r="T887" s="295"/>
      <c r="U887" s="295"/>
      <c r="V887" s="295"/>
      <c r="W887" s="270"/>
      <c r="X887" s="270"/>
      <c r="Y887" s="270"/>
      <c r="Z887" s="270"/>
    </row>
    <row r="888" customFormat="false" ht="33" hidden="false" customHeight="true" outlineLevel="0" collapsed="false">
      <c r="A888" s="295"/>
      <c r="B888" s="295"/>
      <c r="C888" s="295"/>
      <c r="D888" s="296"/>
      <c r="E888" s="296"/>
      <c r="F888" s="295"/>
      <c r="G888" s="295"/>
      <c r="H888" s="295"/>
      <c r="I888" s="295"/>
      <c r="J888" s="295"/>
      <c r="K888" s="295"/>
      <c r="L888" s="295"/>
      <c r="M888" s="295"/>
      <c r="N888" s="295"/>
      <c r="O888" s="295"/>
      <c r="P888" s="295"/>
      <c r="Q888" s="295"/>
      <c r="R888" s="295"/>
      <c r="S888" s="295"/>
      <c r="T888" s="295"/>
      <c r="U888" s="295"/>
      <c r="V888" s="295"/>
      <c r="W888" s="270"/>
      <c r="X888" s="270"/>
      <c r="Y888" s="270"/>
      <c r="Z888" s="270"/>
    </row>
    <row r="889" customFormat="false" ht="33" hidden="false" customHeight="true" outlineLevel="0" collapsed="false">
      <c r="A889" s="295"/>
      <c r="B889" s="295"/>
      <c r="C889" s="295"/>
      <c r="D889" s="296"/>
      <c r="E889" s="296"/>
      <c r="F889" s="295"/>
      <c r="G889" s="295"/>
      <c r="H889" s="295"/>
      <c r="I889" s="295"/>
      <c r="J889" s="295"/>
      <c r="K889" s="295"/>
      <c r="L889" s="295"/>
      <c r="M889" s="295"/>
      <c r="N889" s="295"/>
      <c r="O889" s="295"/>
      <c r="P889" s="295"/>
      <c r="Q889" s="295"/>
      <c r="R889" s="295"/>
      <c r="S889" s="295"/>
      <c r="T889" s="295"/>
      <c r="U889" s="295"/>
      <c r="V889" s="295"/>
      <c r="W889" s="270"/>
      <c r="X889" s="270"/>
      <c r="Y889" s="270"/>
      <c r="Z889" s="270"/>
    </row>
    <row r="890" customFormat="false" ht="33" hidden="false" customHeight="true" outlineLevel="0" collapsed="false">
      <c r="A890" s="295"/>
      <c r="B890" s="295"/>
      <c r="C890" s="295"/>
      <c r="D890" s="296"/>
      <c r="E890" s="296"/>
      <c r="F890" s="295"/>
      <c r="G890" s="295"/>
      <c r="H890" s="295"/>
      <c r="I890" s="295"/>
      <c r="J890" s="295"/>
      <c r="K890" s="295"/>
      <c r="L890" s="295"/>
      <c r="M890" s="295"/>
      <c r="N890" s="295"/>
      <c r="O890" s="295"/>
      <c r="P890" s="295"/>
      <c r="Q890" s="295"/>
      <c r="R890" s="295"/>
      <c r="S890" s="295"/>
      <c r="T890" s="295"/>
      <c r="U890" s="295"/>
      <c r="V890" s="295"/>
      <c r="W890" s="270"/>
      <c r="X890" s="270"/>
      <c r="Y890" s="270"/>
      <c r="Z890" s="270"/>
    </row>
    <row r="891" customFormat="false" ht="33" hidden="false" customHeight="true" outlineLevel="0" collapsed="false">
      <c r="A891" s="295"/>
      <c r="B891" s="295"/>
      <c r="C891" s="295"/>
      <c r="D891" s="296"/>
      <c r="E891" s="296"/>
      <c r="F891" s="295"/>
      <c r="G891" s="295"/>
      <c r="H891" s="295"/>
      <c r="I891" s="295"/>
      <c r="J891" s="295"/>
      <c r="K891" s="295"/>
      <c r="L891" s="295"/>
      <c r="M891" s="295"/>
      <c r="N891" s="295"/>
      <c r="O891" s="295"/>
      <c r="P891" s="295"/>
      <c r="Q891" s="295"/>
      <c r="R891" s="295"/>
      <c r="S891" s="295"/>
      <c r="T891" s="295"/>
      <c r="U891" s="295"/>
      <c r="V891" s="295"/>
      <c r="W891" s="270"/>
      <c r="X891" s="270"/>
      <c r="Y891" s="270"/>
      <c r="Z891" s="270"/>
    </row>
    <row r="892" customFormat="false" ht="33" hidden="false" customHeight="true" outlineLevel="0" collapsed="false">
      <c r="A892" s="295"/>
      <c r="B892" s="295"/>
      <c r="C892" s="295"/>
      <c r="D892" s="296"/>
      <c r="E892" s="296"/>
      <c r="F892" s="295"/>
      <c r="G892" s="295"/>
      <c r="H892" s="295"/>
      <c r="I892" s="295"/>
      <c r="J892" s="295"/>
      <c r="K892" s="295"/>
      <c r="L892" s="295"/>
      <c r="M892" s="295"/>
      <c r="N892" s="295"/>
      <c r="O892" s="295"/>
      <c r="P892" s="295"/>
      <c r="Q892" s="295"/>
      <c r="R892" s="295"/>
      <c r="S892" s="295"/>
      <c r="T892" s="295"/>
      <c r="U892" s="295"/>
      <c r="V892" s="295"/>
      <c r="W892" s="270"/>
      <c r="X892" s="270"/>
      <c r="Y892" s="270"/>
      <c r="Z892" s="270"/>
    </row>
    <row r="893" customFormat="false" ht="33" hidden="false" customHeight="true" outlineLevel="0" collapsed="false">
      <c r="A893" s="295"/>
      <c r="B893" s="295"/>
      <c r="C893" s="295"/>
      <c r="D893" s="296"/>
      <c r="E893" s="296"/>
      <c r="F893" s="295"/>
      <c r="G893" s="295"/>
      <c r="H893" s="295"/>
      <c r="I893" s="295"/>
      <c r="J893" s="295"/>
      <c r="K893" s="295"/>
      <c r="L893" s="295"/>
      <c r="M893" s="295"/>
      <c r="N893" s="295"/>
      <c r="O893" s="295"/>
      <c r="P893" s="295"/>
      <c r="Q893" s="295"/>
      <c r="R893" s="295"/>
      <c r="S893" s="295"/>
      <c r="T893" s="295"/>
      <c r="U893" s="295"/>
      <c r="V893" s="295"/>
      <c r="W893" s="270"/>
      <c r="X893" s="270"/>
      <c r="Y893" s="270"/>
      <c r="Z893" s="270"/>
    </row>
    <row r="894" customFormat="false" ht="33" hidden="false" customHeight="true" outlineLevel="0" collapsed="false">
      <c r="A894" s="295"/>
      <c r="B894" s="295"/>
      <c r="C894" s="295"/>
      <c r="D894" s="296"/>
      <c r="E894" s="296"/>
      <c r="F894" s="295"/>
      <c r="G894" s="295"/>
      <c r="H894" s="295"/>
      <c r="I894" s="295"/>
      <c r="J894" s="295"/>
      <c r="K894" s="295"/>
      <c r="L894" s="295"/>
      <c r="M894" s="295"/>
      <c r="N894" s="295"/>
      <c r="O894" s="295"/>
      <c r="P894" s="295"/>
      <c r="Q894" s="295"/>
      <c r="R894" s="295"/>
      <c r="S894" s="295"/>
      <c r="T894" s="295"/>
      <c r="U894" s="295"/>
      <c r="V894" s="295"/>
      <c r="W894" s="270"/>
      <c r="X894" s="270"/>
      <c r="Y894" s="270"/>
      <c r="Z894" s="270"/>
    </row>
    <row r="895" customFormat="false" ht="33" hidden="false" customHeight="true" outlineLevel="0" collapsed="false">
      <c r="A895" s="295"/>
      <c r="B895" s="295"/>
      <c r="C895" s="295"/>
      <c r="D895" s="296"/>
      <c r="E895" s="296"/>
      <c r="F895" s="295"/>
      <c r="G895" s="295"/>
      <c r="H895" s="295"/>
      <c r="I895" s="295"/>
      <c r="J895" s="295"/>
      <c r="K895" s="295"/>
      <c r="L895" s="295"/>
      <c r="M895" s="295"/>
      <c r="N895" s="295"/>
      <c r="O895" s="295"/>
      <c r="P895" s="295"/>
      <c r="Q895" s="295"/>
      <c r="R895" s="295"/>
      <c r="S895" s="295"/>
      <c r="T895" s="295"/>
      <c r="U895" s="295"/>
      <c r="V895" s="295"/>
      <c r="W895" s="270"/>
      <c r="X895" s="270"/>
      <c r="Y895" s="270"/>
      <c r="Z895" s="270"/>
    </row>
    <row r="896" customFormat="false" ht="33" hidden="false" customHeight="true" outlineLevel="0" collapsed="false">
      <c r="A896" s="295"/>
      <c r="B896" s="295"/>
      <c r="C896" s="295"/>
      <c r="D896" s="296"/>
      <c r="E896" s="296"/>
      <c r="F896" s="295"/>
      <c r="G896" s="295"/>
      <c r="H896" s="295"/>
      <c r="I896" s="295"/>
      <c r="J896" s="295"/>
      <c r="K896" s="295"/>
      <c r="L896" s="295"/>
      <c r="M896" s="295"/>
      <c r="N896" s="295"/>
      <c r="O896" s="295"/>
      <c r="P896" s="295"/>
      <c r="Q896" s="295"/>
      <c r="R896" s="295"/>
      <c r="S896" s="295"/>
      <c r="T896" s="295"/>
      <c r="U896" s="295"/>
      <c r="V896" s="295"/>
      <c r="W896" s="270"/>
      <c r="X896" s="270"/>
      <c r="Y896" s="270"/>
      <c r="Z896" s="270"/>
    </row>
    <row r="897" customFormat="false" ht="33" hidden="false" customHeight="true" outlineLevel="0" collapsed="false">
      <c r="A897" s="295"/>
      <c r="B897" s="295"/>
      <c r="C897" s="295"/>
      <c r="D897" s="296"/>
      <c r="E897" s="296"/>
      <c r="F897" s="295"/>
      <c r="G897" s="295"/>
      <c r="H897" s="295"/>
      <c r="I897" s="295"/>
      <c r="J897" s="295"/>
      <c r="K897" s="295"/>
      <c r="L897" s="295"/>
      <c r="M897" s="295"/>
      <c r="N897" s="295"/>
      <c r="O897" s="295"/>
      <c r="P897" s="295"/>
      <c r="Q897" s="295"/>
      <c r="R897" s="295"/>
      <c r="S897" s="295"/>
      <c r="T897" s="295"/>
      <c r="U897" s="295"/>
      <c r="V897" s="295"/>
      <c r="W897" s="270"/>
      <c r="X897" s="270"/>
      <c r="Y897" s="270"/>
      <c r="Z897" s="270"/>
    </row>
    <row r="898" customFormat="false" ht="33" hidden="false" customHeight="true" outlineLevel="0" collapsed="false">
      <c r="A898" s="295"/>
      <c r="B898" s="295"/>
      <c r="C898" s="295"/>
      <c r="D898" s="296"/>
      <c r="E898" s="296"/>
      <c r="F898" s="295"/>
      <c r="G898" s="295"/>
      <c r="H898" s="295"/>
      <c r="I898" s="295"/>
      <c r="J898" s="295"/>
      <c r="K898" s="295"/>
      <c r="L898" s="295"/>
      <c r="M898" s="295"/>
      <c r="N898" s="295"/>
      <c r="O898" s="295"/>
      <c r="P898" s="295"/>
      <c r="Q898" s="295"/>
      <c r="R898" s="295"/>
      <c r="S898" s="295"/>
      <c r="T898" s="295"/>
      <c r="U898" s="295"/>
      <c r="V898" s="295"/>
      <c r="W898" s="270"/>
      <c r="X898" s="270"/>
      <c r="Y898" s="270"/>
      <c r="Z898" s="270"/>
    </row>
    <row r="899" customFormat="false" ht="33" hidden="false" customHeight="true" outlineLevel="0" collapsed="false">
      <c r="A899" s="295"/>
      <c r="B899" s="295"/>
      <c r="C899" s="295"/>
      <c r="D899" s="296"/>
      <c r="E899" s="296"/>
      <c r="F899" s="295"/>
      <c r="G899" s="295"/>
      <c r="H899" s="295"/>
      <c r="I899" s="295"/>
      <c r="J899" s="295"/>
      <c r="K899" s="295"/>
      <c r="L899" s="295"/>
      <c r="M899" s="295"/>
      <c r="N899" s="295"/>
      <c r="O899" s="295"/>
      <c r="P899" s="295"/>
      <c r="Q899" s="295"/>
      <c r="R899" s="295"/>
      <c r="S899" s="295"/>
      <c r="T899" s="295"/>
      <c r="U899" s="295"/>
      <c r="V899" s="295"/>
      <c r="W899" s="270"/>
      <c r="X899" s="270"/>
      <c r="Y899" s="270"/>
      <c r="Z899" s="270"/>
    </row>
    <row r="900" customFormat="false" ht="33" hidden="false" customHeight="true" outlineLevel="0" collapsed="false">
      <c r="A900" s="295"/>
      <c r="B900" s="295"/>
      <c r="C900" s="295"/>
      <c r="D900" s="296"/>
      <c r="E900" s="296"/>
      <c r="F900" s="295"/>
      <c r="G900" s="295"/>
      <c r="H900" s="295"/>
      <c r="I900" s="295"/>
      <c r="J900" s="295"/>
      <c r="K900" s="295"/>
      <c r="L900" s="295"/>
      <c r="M900" s="295"/>
      <c r="N900" s="295"/>
      <c r="O900" s="295"/>
      <c r="P900" s="295"/>
      <c r="Q900" s="295"/>
      <c r="R900" s="295"/>
      <c r="S900" s="295"/>
      <c r="T900" s="295"/>
      <c r="U900" s="295"/>
      <c r="V900" s="295"/>
      <c r="W900" s="270"/>
      <c r="X900" s="270"/>
      <c r="Y900" s="270"/>
      <c r="Z900" s="270"/>
    </row>
    <row r="901" customFormat="false" ht="33" hidden="false" customHeight="true" outlineLevel="0" collapsed="false">
      <c r="A901" s="295"/>
      <c r="B901" s="295"/>
      <c r="C901" s="295"/>
      <c r="D901" s="296"/>
      <c r="E901" s="296"/>
      <c r="F901" s="295"/>
      <c r="G901" s="295"/>
      <c r="H901" s="295"/>
      <c r="I901" s="295"/>
      <c r="J901" s="295"/>
      <c r="K901" s="295"/>
      <c r="L901" s="295"/>
      <c r="M901" s="295"/>
      <c r="N901" s="295"/>
      <c r="O901" s="295"/>
      <c r="P901" s="295"/>
      <c r="Q901" s="295"/>
      <c r="R901" s="295"/>
      <c r="S901" s="295"/>
      <c r="T901" s="295"/>
      <c r="U901" s="295"/>
      <c r="V901" s="295"/>
      <c r="W901" s="270"/>
      <c r="X901" s="270"/>
      <c r="Y901" s="270"/>
      <c r="Z901" s="270"/>
    </row>
    <row r="902" customFormat="false" ht="33" hidden="false" customHeight="true" outlineLevel="0" collapsed="false">
      <c r="A902" s="295"/>
      <c r="B902" s="295"/>
      <c r="C902" s="295"/>
      <c r="D902" s="296"/>
      <c r="E902" s="296"/>
      <c r="F902" s="295"/>
      <c r="G902" s="295"/>
      <c r="H902" s="295"/>
      <c r="I902" s="295"/>
      <c r="J902" s="295"/>
      <c r="K902" s="295"/>
      <c r="L902" s="295"/>
      <c r="M902" s="295"/>
      <c r="N902" s="295"/>
      <c r="O902" s="295"/>
      <c r="P902" s="295"/>
      <c r="Q902" s="295"/>
      <c r="R902" s="295"/>
      <c r="S902" s="295"/>
      <c r="T902" s="295"/>
      <c r="U902" s="295"/>
      <c r="V902" s="295"/>
      <c r="W902" s="270"/>
      <c r="X902" s="270"/>
      <c r="Y902" s="270"/>
      <c r="Z902" s="270"/>
    </row>
    <row r="903" customFormat="false" ht="33" hidden="false" customHeight="true" outlineLevel="0" collapsed="false">
      <c r="A903" s="295"/>
      <c r="B903" s="295"/>
      <c r="C903" s="295"/>
      <c r="D903" s="296"/>
      <c r="E903" s="296"/>
      <c r="F903" s="295"/>
      <c r="G903" s="295"/>
      <c r="H903" s="295"/>
      <c r="I903" s="295"/>
      <c r="J903" s="295"/>
      <c r="K903" s="295"/>
      <c r="L903" s="295"/>
      <c r="M903" s="295"/>
      <c r="N903" s="295"/>
      <c r="O903" s="295"/>
      <c r="P903" s="295"/>
      <c r="Q903" s="295"/>
      <c r="R903" s="295"/>
      <c r="S903" s="295"/>
      <c r="T903" s="295"/>
      <c r="U903" s="295"/>
      <c r="V903" s="295"/>
      <c r="W903" s="270"/>
      <c r="X903" s="270"/>
      <c r="Y903" s="270"/>
      <c r="Z903" s="270"/>
    </row>
    <row r="904" customFormat="false" ht="33" hidden="false" customHeight="true" outlineLevel="0" collapsed="false">
      <c r="A904" s="295"/>
      <c r="B904" s="295"/>
      <c r="C904" s="295"/>
      <c r="D904" s="296"/>
      <c r="E904" s="296"/>
      <c r="F904" s="295"/>
      <c r="G904" s="295"/>
      <c r="H904" s="295"/>
      <c r="I904" s="295"/>
      <c r="J904" s="295"/>
      <c r="K904" s="295"/>
      <c r="L904" s="295"/>
      <c r="M904" s="295"/>
      <c r="N904" s="295"/>
      <c r="O904" s="295"/>
      <c r="P904" s="295"/>
      <c r="Q904" s="295"/>
      <c r="R904" s="295"/>
      <c r="S904" s="295"/>
      <c r="T904" s="295"/>
      <c r="U904" s="295"/>
      <c r="V904" s="295"/>
      <c r="W904" s="270"/>
      <c r="X904" s="270"/>
      <c r="Y904" s="270"/>
      <c r="Z904" s="270"/>
    </row>
    <row r="905" customFormat="false" ht="33" hidden="false" customHeight="true" outlineLevel="0" collapsed="false">
      <c r="A905" s="295"/>
      <c r="B905" s="295"/>
      <c r="C905" s="295"/>
      <c r="D905" s="296"/>
      <c r="E905" s="296"/>
      <c r="F905" s="295"/>
      <c r="G905" s="295"/>
      <c r="H905" s="295"/>
      <c r="I905" s="295"/>
      <c r="J905" s="295"/>
      <c r="K905" s="295"/>
      <c r="L905" s="295"/>
      <c r="M905" s="295"/>
      <c r="N905" s="295"/>
      <c r="O905" s="295"/>
      <c r="P905" s="295"/>
      <c r="Q905" s="295"/>
      <c r="R905" s="295"/>
      <c r="S905" s="295"/>
      <c r="T905" s="295"/>
      <c r="U905" s="295"/>
      <c r="V905" s="295"/>
      <c r="W905" s="270"/>
      <c r="X905" s="270"/>
      <c r="Y905" s="270"/>
      <c r="Z905" s="270"/>
    </row>
    <row r="906" customFormat="false" ht="33" hidden="false" customHeight="true" outlineLevel="0" collapsed="false">
      <c r="A906" s="295"/>
      <c r="B906" s="295"/>
      <c r="C906" s="295"/>
      <c r="D906" s="296"/>
      <c r="E906" s="296"/>
      <c r="F906" s="295"/>
      <c r="G906" s="295"/>
      <c r="H906" s="295"/>
      <c r="I906" s="295"/>
      <c r="J906" s="295"/>
      <c r="K906" s="295"/>
      <c r="L906" s="295"/>
      <c r="M906" s="295"/>
      <c r="N906" s="295"/>
      <c r="O906" s="295"/>
      <c r="P906" s="295"/>
      <c r="Q906" s="295"/>
      <c r="R906" s="295"/>
      <c r="S906" s="295"/>
      <c r="T906" s="295"/>
      <c r="U906" s="295"/>
      <c r="V906" s="295"/>
      <c r="W906" s="270"/>
      <c r="X906" s="270"/>
      <c r="Y906" s="270"/>
      <c r="Z906" s="270"/>
    </row>
    <row r="907" customFormat="false" ht="33" hidden="false" customHeight="true" outlineLevel="0" collapsed="false">
      <c r="A907" s="295"/>
      <c r="B907" s="295"/>
      <c r="C907" s="295"/>
      <c r="D907" s="296"/>
      <c r="E907" s="296"/>
      <c r="F907" s="295"/>
      <c r="G907" s="295"/>
      <c r="H907" s="295"/>
      <c r="I907" s="295"/>
      <c r="J907" s="295"/>
      <c r="K907" s="295"/>
      <c r="L907" s="295"/>
      <c r="M907" s="295"/>
      <c r="N907" s="295"/>
      <c r="O907" s="295"/>
      <c r="P907" s="295"/>
      <c r="Q907" s="295"/>
      <c r="R907" s="295"/>
      <c r="S907" s="295"/>
      <c r="T907" s="295"/>
      <c r="U907" s="295"/>
      <c r="V907" s="295"/>
      <c r="W907" s="270"/>
      <c r="X907" s="270"/>
      <c r="Y907" s="270"/>
      <c r="Z907" s="270"/>
    </row>
    <row r="908" customFormat="false" ht="33" hidden="false" customHeight="true" outlineLevel="0" collapsed="false">
      <c r="A908" s="295"/>
      <c r="B908" s="295"/>
      <c r="C908" s="295"/>
      <c r="D908" s="296"/>
      <c r="E908" s="296"/>
      <c r="F908" s="295"/>
      <c r="G908" s="295"/>
      <c r="H908" s="295"/>
      <c r="I908" s="295"/>
      <c r="J908" s="295"/>
      <c r="K908" s="295"/>
      <c r="L908" s="295"/>
      <c r="M908" s="295"/>
      <c r="N908" s="295"/>
      <c r="O908" s="295"/>
      <c r="P908" s="295"/>
      <c r="Q908" s="295"/>
      <c r="R908" s="295"/>
      <c r="S908" s="295"/>
      <c r="T908" s="295"/>
      <c r="U908" s="295"/>
      <c r="V908" s="295"/>
      <c r="W908" s="270"/>
      <c r="X908" s="270"/>
      <c r="Y908" s="270"/>
      <c r="Z908" s="270"/>
    </row>
    <row r="909" customFormat="false" ht="33" hidden="false" customHeight="true" outlineLevel="0" collapsed="false">
      <c r="A909" s="295"/>
      <c r="B909" s="295"/>
      <c r="C909" s="295"/>
      <c r="D909" s="296"/>
      <c r="E909" s="296"/>
      <c r="F909" s="295"/>
      <c r="G909" s="295"/>
      <c r="H909" s="295"/>
      <c r="I909" s="295"/>
      <c r="J909" s="295"/>
      <c r="K909" s="295"/>
      <c r="L909" s="295"/>
      <c r="M909" s="295"/>
      <c r="N909" s="295"/>
      <c r="O909" s="295"/>
      <c r="P909" s="295"/>
      <c r="Q909" s="295"/>
      <c r="R909" s="295"/>
      <c r="S909" s="295"/>
      <c r="T909" s="295"/>
      <c r="U909" s="295"/>
      <c r="V909" s="295"/>
      <c r="W909" s="270"/>
      <c r="X909" s="270"/>
      <c r="Y909" s="270"/>
      <c r="Z909" s="270"/>
    </row>
    <row r="910" customFormat="false" ht="33" hidden="false" customHeight="true" outlineLevel="0" collapsed="false">
      <c r="A910" s="295"/>
      <c r="B910" s="295"/>
      <c r="C910" s="295"/>
      <c r="D910" s="296"/>
      <c r="E910" s="296"/>
      <c r="F910" s="295"/>
      <c r="G910" s="295"/>
      <c r="H910" s="295"/>
      <c r="I910" s="295"/>
      <c r="J910" s="295"/>
      <c r="K910" s="295"/>
      <c r="L910" s="295"/>
      <c r="M910" s="295"/>
      <c r="N910" s="295"/>
      <c r="O910" s="295"/>
      <c r="P910" s="295"/>
      <c r="Q910" s="295"/>
      <c r="R910" s="295"/>
      <c r="S910" s="295"/>
      <c r="T910" s="295"/>
      <c r="U910" s="295"/>
      <c r="V910" s="295"/>
      <c r="W910" s="270"/>
      <c r="X910" s="270"/>
      <c r="Y910" s="270"/>
      <c r="Z910" s="270"/>
    </row>
    <row r="911" customFormat="false" ht="33" hidden="false" customHeight="true" outlineLevel="0" collapsed="false">
      <c r="A911" s="295"/>
      <c r="B911" s="295"/>
      <c r="C911" s="295"/>
      <c r="D911" s="296"/>
      <c r="E911" s="296"/>
      <c r="F911" s="295"/>
      <c r="G911" s="295"/>
      <c r="H911" s="295"/>
      <c r="I911" s="295"/>
      <c r="J911" s="295"/>
      <c r="K911" s="295"/>
      <c r="L911" s="295"/>
      <c r="M911" s="295"/>
      <c r="N911" s="295"/>
      <c r="O911" s="295"/>
      <c r="P911" s="295"/>
      <c r="Q911" s="295"/>
      <c r="R911" s="295"/>
      <c r="S911" s="295"/>
      <c r="T911" s="295"/>
      <c r="U911" s="295"/>
      <c r="V911" s="295"/>
      <c r="W911" s="270"/>
      <c r="X911" s="270"/>
      <c r="Y911" s="270"/>
      <c r="Z911" s="270"/>
    </row>
    <row r="912" customFormat="false" ht="33" hidden="false" customHeight="true" outlineLevel="0" collapsed="false">
      <c r="A912" s="295"/>
      <c r="B912" s="295"/>
      <c r="C912" s="295"/>
      <c r="D912" s="296"/>
      <c r="E912" s="296"/>
      <c r="F912" s="295"/>
      <c r="G912" s="295"/>
      <c r="H912" s="295"/>
      <c r="I912" s="295"/>
      <c r="J912" s="295"/>
      <c r="K912" s="295"/>
      <c r="L912" s="295"/>
      <c r="M912" s="295"/>
      <c r="N912" s="295"/>
      <c r="O912" s="295"/>
      <c r="P912" s="295"/>
      <c r="Q912" s="295"/>
      <c r="R912" s="295"/>
      <c r="S912" s="295"/>
      <c r="T912" s="295"/>
      <c r="U912" s="295"/>
      <c r="V912" s="295"/>
      <c r="W912" s="270"/>
      <c r="X912" s="270"/>
      <c r="Y912" s="270"/>
      <c r="Z912" s="270"/>
    </row>
    <row r="913" customFormat="false" ht="33" hidden="false" customHeight="true" outlineLevel="0" collapsed="false">
      <c r="A913" s="295"/>
      <c r="B913" s="295"/>
      <c r="C913" s="295"/>
      <c r="D913" s="296"/>
      <c r="E913" s="296"/>
      <c r="F913" s="295"/>
      <c r="G913" s="295"/>
      <c r="H913" s="295"/>
      <c r="I913" s="295"/>
      <c r="J913" s="295"/>
      <c r="K913" s="295"/>
      <c r="L913" s="295"/>
      <c r="M913" s="295"/>
      <c r="N913" s="295"/>
      <c r="O913" s="295"/>
      <c r="P913" s="295"/>
      <c r="Q913" s="295"/>
      <c r="R913" s="295"/>
      <c r="S913" s="295"/>
      <c r="T913" s="295"/>
      <c r="U913" s="295"/>
      <c r="V913" s="295"/>
      <c r="W913" s="270"/>
      <c r="X913" s="270"/>
      <c r="Y913" s="270"/>
      <c r="Z913" s="270"/>
    </row>
    <row r="914" customFormat="false" ht="33" hidden="false" customHeight="true" outlineLevel="0" collapsed="false">
      <c r="A914" s="295"/>
      <c r="B914" s="295"/>
      <c r="C914" s="295"/>
      <c r="D914" s="296"/>
      <c r="E914" s="296"/>
      <c r="F914" s="295"/>
      <c r="G914" s="295"/>
      <c r="H914" s="295"/>
      <c r="I914" s="295"/>
      <c r="J914" s="295"/>
      <c r="K914" s="295"/>
      <c r="L914" s="295"/>
      <c r="M914" s="295"/>
      <c r="N914" s="295"/>
      <c r="O914" s="295"/>
      <c r="P914" s="295"/>
      <c r="Q914" s="295"/>
      <c r="R914" s="295"/>
      <c r="S914" s="295"/>
      <c r="T914" s="295"/>
      <c r="U914" s="295"/>
      <c r="V914" s="295"/>
      <c r="W914" s="270"/>
      <c r="X914" s="270"/>
      <c r="Y914" s="270"/>
      <c r="Z914" s="270"/>
    </row>
    <row r="915" customFormat="false" ht="33" hidden="false" customHeight="true" outlineLevel="0" collapsed="false">
      <c r="A915" s="295"/>
      <c r="B915" s="295"/>
      <c r="C915" s="295"/>
      <c r="D915" s="296"/>
      <c r="E915" s="296"/>
      <c r="F915" s="295"/>
      <c r="G915" s="295"/>
      <c r="H915" s="295"/>
      <c r="I915" s="295"/>
      <c r="J915" s="295"/>
      <c r="K915" s="295"/>
      <c r="L915" s="295"/>
      <c r="M915" s="295"/>
      <c r="N915" s="295"/>
      <c r="O915" s="295"/>
      <c r="P915" s="295"/>
      <c r="Q915" s="295"/>
      <c r="R915" s="295"/>
      <c r="S915" s="295"/>
      <c r="T915" s="295"/>
      <c r="U915" s="295"/>
      <c r="V915" s="295"/>
      <c r="W915" s="270"/>
      <c r="X915" s="270"/>
      <c r="Y915" s="270"/>
      <c r="Z915" s="270"/>
    </row>
    <row r="916" customFormat="false" ht="33" hidden="false" customHeight="true" outlineLevel="0" collapsed="false">
      <c r="A916" s="295"/>
      <c r="B916" s="295"/>
      <c r="C916" s="295"/>
      <c r="D916" s="296"/>
      <c r="E916" s="296"/>
      <c r="F916" s="295"/>
      <c r="G916" s="295"/>
      <c r="H916" s="295"/>
      <c r="I916" s="295"/>
      <c r="J916" s="295"/>
      <c r="K916" s="295"/>
      <c r="L916" s="295"/>
      <c r="M916" s="295"/>
      <c r="N916" s="295"/>
      <c r="O916" s="295"/>
      <c r="P916" s="295"/>
      <c r="Q916" s="295"/>
      <c r="R916" s="295"/>
      <c r="S916" s="295"/>
      <c r="T916" s="295"/>
      <c r="U916" s="295"/>
      <c r="V916" s="295"/>
      <c r="W916" s="270"/>
      <c r="X916" s="270"/>
      <c r="Y916" s="270"/>
      <c r="Z916" s="270"/>
    </row>
    <row r="917" customFormat="false" ht="33" hidden="false" customHeight="true" outlineLevel="0" collapsed="false">
      <c r="A917" s="295"/>
      <c r="B917" s="295"/>
      <c r="C917" s="295"/>
      <c r="D917" s="296"/>
      <c r="E917" s="296"/>
      <c r="F917" s="295"/>
      <c r="G917" s="295"/>
      <c r="H917" s="295"/>
      <c r="I917" s="295"/>
      <c r="J917" s="295"/>
      <c r="K917" s="295"/>
      <c r="L917" s="295"/>
      <c r="M917" s="295"/>
      <c r="N917" s="295"/>
      <c r="O917" s="295"/>
      <c r="P917" s="295"/>
      <c r="Q917" s="295"/>
      <c r="R917" s="295"/>
      <c r="S917" s="295"/>
      <c r="T917" s="295"/>
      <c r="U917" s="295"/>
      <c r="V917" s="295"/>
      <c r="W917" s="270"/>
      <c r="X917" s="270"/>
      <c r="Y917" s="270"/>
      <c r="Z917" s="270"/>
    </row>
    <row r="918" customFormat="false" ht="33" hidden="false" customHeight="true" outlineLevel="0" collapsed="false">
      <c r="A918" s="295"/>
      <c r="B918" s="295"/>
      <c r="C918" s="295"/>
      <c r="D918" s="296"/>
      <c r="E918" s="296"/>
      <c r="F918" s="295"/>
      <c r="G918" s="295"/>
      <c r="H918" s="295"/>
      <c r="I918" s="295"/>
      <c r="J918" s="295"/>
      <c r="K918" s="295"/>
      <c r="L918" s="295"/>
      <c r="M918" s="295"/>
      <c r="N918" s="295"/>
      <c r="O918" s="295"/>
      <c r="P918" s="295"/>
      <c r="Q918" s="295"/>
      <c r="R918" s="295"/>
      <c r="S918" s="295"/>
      <c r="T918" s="295"/>
      <c r="U918" s="295"/>
      <c r="V918" s="295"/>
      <c r="W918" s="270"/>
      <c r="X918" s="270"/>
      <c r="Y918" s="270"/>
      <c r="Z918" s="270"/>
    </row>
    <row r="919" customFormat="false" ht="33" hidden="false" customHeight="true" outlineLevel="0" collapsed="false">
      <c r="A919" s="295"/>
      <c r="B919" s="295"/>
      <c r="C919" s="295"/>
      <c r="D919" s="296"/>
      <c r="E919" s="296"/>
      <c r="F919" s="295"/>
      <c r="G919" s="295"/>
      <c r="H919" s="295"/>
      <c r="I919" s="295"/>
      <c r="J919" s="295"/>
      <c r="K919" s="295"/>
      <c r="L919" s="295"/>
      <c r="M919" s="295"/>
      <c r="N919" s="295"/>
      <c r="O919" s="295"/>
      <c r="P919" s="295"/>
      <c r="Q919" s="295"/>
      <c r="R919" s="295"/>
      <c r="S919" s="295"/>
      <c r="T919" s="295"/>
      <c r="U919" s="295"/>
      <c r="V919" s="295"/>
      <c r="W919" s="270"/>
      <c r="X919" s="270"/>
      <c r="Y919" s="270"/>
      <c r="Z919" s="270"/>
    </row>
    <row r="920" customFormat="false" ht="33" hidden="false" customHeight="true" outlineLevel="0" collapsed="false">
      <c r="A920" s="295"/>
      <c r="B920" s="295"/>
      <c r="C920" s="295"/>
      <c r="D920" s="296"/>
      <c r="E920" s="296"/>
      <c r="F920" s="295"/>
      <c r="G920" s="295"/>
      <c r="H920" s="295"/>
      <c r="I920" s="295"/>
      <c r="J920" s="295"/>
      <c r="K920" s="295"/>
      <c r="L920" s="295"/>
      <c r="M920" s="295"/>
      <c r="N920" s="295"/>
      <c r="O920" s="295"/>
      <c r="P920" s="295"/>
      <c r="Q920" s="295"/>
      <c r="R920" s="295"/>
      <c r="S920" s="295"/>
      <c r="T920" s="295"/>
      <c r="U920" s="295"/>
      <c r="V920" s="295"/>
      <c r="W920" s="270"/>
      <c r="X920" s="270"/>
      <c r="Y920" s="270"/>
      <c r="Z920" s="270"/>
    </row>
    <row r="921" customFormat="false" ht="33" hidden="false" customHeight="true" outlineLevel="0" collapsed="false">
      <c r="A921" s="295"/>
      <c r="B921" s="295"/>
      <c r="C921" s="295"/>
      <c r="D921" s="296"/>
      <c r="E921" s="296"/>
      <c r="F921" s="295"/>
      <c r="G921" s="295"/>
      <c r="H921" s="295"/>
      <c r="I921" s="295"/>
      <c r="J921" s="295"/>
      <c r="K921" s="295"/>
      <c r="L921" s="295"/>
      <c r="M921" s="295"/>
      <c r="N921" s="295"/>
      <c r="O921" s="295"/>
      <c r="P921" s="295"/>
      <c r="Q921" s="295"/>
      <c r="R921" s="295"/>
      <c r="S921" s="295"/>
      <c r="T921" s="295"/>
      <c r="U921" s="295"/>
      <c r="V921" s="295"/>
      <c r="W921" s="270"/>
      <c r="X921" s="270"/>
      <c r="Y921" s="270"/>
      <c r="Z921" s="270"/>
    </row>
    <row r="922" customFormat="false" ht="33" hidden="false" customHeight="true" outlineLevel="0" collapsed="false">
      <c r="A922" s="295"/>
      <c r="B922" s="295"/>
      <c r="C922" s="295"/>
      <c r="D922" s="296"/>
      <c r="E922" s="296"/>
      <c r="F922" s="295"/>
      <c r="G922" s="295"/>
      <c r="H922" s="295"/>
      <c r="I922" s="295"/>
      <c r="J922" s="295"/>
      <c r="K922" s="295"/>
      <c r="L922" s="295"/>
      <c r="M922" s="295"/>
      <c r="N922" s="295"/>
      <c r="O922" s="295"/>
      <c r="P922" s="295"/>
      <c r="Q922" s="295"/>
      <c r="R922" s="295"/>
      <c r="S922" s="295"/>
      <c r="T922" s="295"/>
      <c r="U922" s="295"/>
      <c r="V922" s="295"/>
      <c r="W922" s="270"/>
      <c r="X922" s="270"/>
      <c r="Y922" s="270"/>
      <c r="Z922" s="270"/>
    </row>
    <row r="923" customFormat="false" ht="33" hidden="false" customHeight="true" outlineLevel="0" collapsed="false">
      <c r="A923" s="295"/>
      <c r="B923" s="295"/>
      <c r="C923" s="295"/>
      <c r="D923" s="296"/>
      <c r="E923" s="296"/>
      <c r="F923" s="295"/>
      <c r="G923" s="295"/>
      <c r="H923" s="295"/>
      <c r="I923" s="295"/>
      <c r="J923" s="295"/>
      <c r="K923" s="295"/>
      <c r="L923" s="295"/>
      <c r="M923" s="295"/>
      <c r="N923" s="295"/>
      <c r="O923" s="295"/>
      <c r="P923" s="295"/>
      <c r="Q923" s="295"/>
      <c r="R923" s="295"/>
      <c r="S923" s="295"/>
      <c r="T923" s="295"/>
      <c r="U923" s="295"/>
      <c r="V923" s="295"/>
      <c r="W923" s="270"/>
      <c r="X923" s="270"/>
      <c r="Y923" s="270"/>
      <c r="Z923" s="270"/>
    </row>
    <row r="924" customFormat="false" ht="33" hidden="false" customHeight="true" outlineLevel="0" collapsed="false">
      <c r="A924" s="295"/>
      <c r="B924" s="295"/>
      <c r="C924" s="295"/>
      <c r="D924" s="296"/>
      <c r="E924" s="296"/>
      <c r="F924" s="295"/>
      <c r="G924" s="295"/>
      <c r="H924" s="295"/>
      <c r="I924" s="295"/>
      <c r="J924" s="295"/>
      <c r="K924" s="295"/>
      <c r="L924" s="295"/>
      <c r="M924" s="295"/>
      <c r="N924" s="295"/>
      <c r="O924" s="295"/>
      <c r="P924" s="295"/>
      <c r="Q924" s="295"/>
      <c r="R924" s="295"/>
      <c r="S924" s="295"/>
      <c r="T924" s="295"/>
      <c r="U924" s="295"/>
      <c r="V924" s="295"/>
      <c r="W924" s="270"/>
      <c r="X924" s="270"/>
      <c r="Y924" s="270"/>
      <c r="Z924" s="270"/>
    </row>
    <row r="925" customFormat="false" ht="33" hidden="false" customHeight="true" outlineLevel="0" collapsed="false">
      <c r="A925" s="295"/>
      <c r="B925" s="295"/>
      <c r="C925" s="295"/>
      <c r="D925" s="296"/>
      <c r="E925" s="296"/>
      <c r="F925" s="295"/>
      <c r="G925" s="295"/>
      <c r="H925" s="295"/>
      <c r="I925" s="295"/>
      <c r="J925" s="295"/>
      <c r="K925" s="295"/>
      <c r="L925" s="295"/>
      <c r="M925" s="295"/>
      <c r="N925" s="295"/>
      <c r="O925" s="295"/>
      <c r="P925" s="295"/>
      <c r="Q925" s="295"/>
      <c r="R925" s="295"/>
      <c r="S925" s="295"/>
      <c r="T925" s="295"/>
      <c r="U925" s="295"/>
      <c r="V925" s="295"/>
      <c r="W925" s="270"/>
      <c r="X925" s="270"/>
      <c r="Y925" s="270"/>
      <c r="Z925" s="270"/>
    </row>
    <row r="926" customFormat="false" ht="33" hidden="false" customHeight="true" outlineLevel="0" collapsed="false">
      <c r="A926" s="295"/>
      <c r="B926" s="295"/>
      <c r="C926" s="295"/>
      <c r="D926" s="296"/>
      <c r="E926" s="296"/>
      <c r="F926" s="295"/>
      <c r="G926" s="295"/>
      <c r="H926" s="295"/>
      <c r="I926" s="295"/>
      <c r="J926" s="295"/>
      <c r="K926" s="295"/>
      <c r="L926" s="295"/>
      <c r="M926" s="295"/>
      <c r="N926" s="295"/>
      <c r="O926" s="295"/>
      <c r="P926" s="295"/>
      <c r="Q926" s="295"/>
      <c r="R926" s="295"/>
      <c r="S926" s="295"/>
      <c r="T926" s="295"/>
      <c r="U926" s="295"/>
      <c r="V926" s="295"/>
      <c r="W926" s="270"/>
      <c r="X926" s="270"/>
      <c r="Y926" s="270"/>
      <c r="Z926" s="270"/>
    </row>
    <row r="927" customFormat="false" ht="33" hidden="false" customHeight="true" outlineLevel="0" collapsed="false">
      <c r="A927" s="295"/>
      <c r="B927" s="295"/>
      <c r="C927" s="295"/>
      <c r="D927" s="296"/>
      <c r="E927" s="296"/>
      <c r="F927" s="295"/>
      <c r="G927" s="295"/>
      <c r="H927" s="295"/>
      <c r="I927" s="295"/>
      <c r="J927" s="295"/>
      <c r="K927" s="295"/>
      <c r="L927" s="295"/>
      <c r="M927" s="295"/>
      <c r="N927" s="295"/>
      <c r="O927" s="295"/>
      <c r="P927" s="295"/>
      <c r="Q927" s="295"/>
      <c r="R927" s="295"/>
      <c r="S927" s="295"/>
      <c r="T927" s="295"/>
      <c r="U927" s="295"/>
      <c r="V927" s="295"/>
      <c r="W927" s="270"/>
      <c r="X927" s="270"/>
      <c r="Y927" s="270"/>
      <c r="Z927" s="270"/>
    </row>
    <row r="928" customFormat="false" ht="33" hidden="false" customHeight="true" outlineLevel="0" collapsed="false">
      <c r="A928" s="295"/>
      <c r="B928" s="295"/>
      <c r="C928" s="295"/>
      <c r="D928" s="296"/>
      <c r="E928" s="296"/>
      <c r="F928" s="295"/>
      <c r="G928" s="295"/>
      <c r="H928" s="295"/>
      <c r="I928" s="295"/>
      <c r="J928" s="295"/>
      <c r="K928" s="295"/>
      <c r="L928" s="295"/>
      <c r="M928" s="295"/>
      <c r="N928" s="295"/>
      <c r="O928" s="295"/>
      <c r="P928" s="295"/>
      <c r="Q928" s="295"/>
      <c r="R928" s="295"/>
      <c r="S928" s="295"/>
      <c r="T928" s="295"/>
      <c r="U928" s="295"/>
      <c r="V928" s="295"/>
      <c r="W928" s="270"/>
      <c r="X928" s="270"/>
      <c r="Y928" s="270"/>
      <c r="Z928" s="270"/>
    </row>
    <row r="929" customFormat="false" ht="33" hidden="false" customHeight="true" outlineLevel="0" collapsed="false">
      <c r="A929" s="295"/>
      <c r="B929" s="295"/>
      <c r="C929" s="295"/>
      <c r="D929" s="296"/>
      <c r="E929" s="296"/>
      <c r="F929" s="295"/>
      <c r="G929" s="295"/>
      <c r="H929" s="295"/>
      <c r="I929" s="295"/>
      <c r="J929" s="295"/>
      <c r="K929" s="295"/>
      <c r="L929" s="295"/>
      <c r="M929" s="295"/>
      <c r="N929" s="295"/>
      <c r="O929" s="295"/>
      <c r="P929" s="295"/>
      <c r="Q929" s="295"/>
      <c r="R929" s="295"/>
      <c r="S929" s="295"/>
      <c r="T929" s="295"/>
      <c r="U929" s="295"/>
      <c r="V929" s="295"/>
      <c r="W929" s="270"/>
      <c r="X929" s="270"/>
      <c r="Y929" s="270"/>
      <c r="Z929" s="270"/>
    </row>
    <row r="930" customFormat="false" ht="33" hidden="false" customHeight="true" outlineLevel="0" collapsed="false">
      <c r="A930" s="295"/>
      <c r="B930" s="295"/>
      <c r="C930" s="295"/>
      <c r="D930" s="296"/>
      <c r="E930" s="296"/>
      <c r="F930" s="295"/>
      <c r="G930" s="295"/>
      <c r="H930" s="295"/>
      <c r="I930" s="295"/>
      <c r="J930" s="295"/>
      <c r="K930" s="295"/>
      <c r="L930" s="295"/>
      <c r="M930" s="295"/>
      <c r="N930" s="295"/>
      <c r="O930" s="295"/>
      <c r="P930" s="295"/>
      <c r="Q930" s="295"/>
      <c r="R930" s="295"/>
      <c r="S930" s="295"/>
      <c r="T930" s="295"/>
      <c r="U930" s="295"/>
      <c r="V930" s="295"/>
      <c r="W930" s="270"/>
      <c r="X930" s="270"/>
      <c r="Y930" s="270"/>
      <c r="Z930" s="270"/>
    </row>
    <row r="931" customFormat="false" ht="33" hidden="false" customHeight="true" outlineLevel="0" collapsed="false">
      <c r="A931" s="295"/>
      <c r="B931" s="295"/>
      <c r="C931" s="295"/>
      <c r="D931" s="296"/>
      <c r="E931" s="296"/>
      <c r="F931" s="295"/>
      <c r="G931" s="295"/>
      <c r="H931" s="295"/>
      <c r="I931" s="295"/>
      <c r="J931" s="295"/>
      <c r="K931" s="295"/>
      <c r="L931" s="295"/>
      <c r="M931" s="295"/>
      <c r="N931" s="295"/>
      <c r="O931" s="295"/>
      <c r="P931" s="295"/>
      <c r="Q931" s="295"/>
      <c r="R931" s="295"/>
      <c r="S931" s="295"/>
      <c r="T931" s="295"/>
      <c r="U931" s="295"/>
      <c r="V931" s="295"/>
      <c r="W931" s="270"/>
      <c r="X931" s="270"/>
      <c r="Y931" s="270"/>
      <c r="Z931" s="270"/>
    </row>
    <row r="932" customFormat="false" ht="33" hidden="false" customHeight="true" outlineLevel="0" collapsed="false">
      <c r="A932" s="295"/>
      <c r="B932" s="295"/>
      <c r="C932" s="295"/>
      <c r="D932" s="296"/>
      <c r="E932" s="296"/>
      <c r="F932" s="295"/>
      <c r="G932" s="295"/>
      <c r="H932" s="295"/>
      <c r="I932" s="295"/>
      <c r="J932" s="295"/>
      <c r="K932" s="295"/>
      <c r="L932" s="295"/>
      <c r="M932" s="295"/>
      <c r="N932" s="295"/>
      <c r="O932" s="295"/>
      <c r="P932" s="295"/>
      <c r="Q932" s="295"/>
      <c r="R932" s="295"/>
      <c r="S932" s="295"/>
      <c r="T932" s="295"/>
      <c r="U932" s="295"/>
      <c r="V932" s="295"/>
      <c r="W932" s="270"/>
      <c r="X932" s="270"/>
      <c r="Y932" s="270"/>
      <c r="Z932" s="270"/>
    </row>
    <row r="933" customFormat="false" ht="33" hidden="false" customHeight="true" outlineLevel="0" collapsed="false">
      <c r="A933" s="295"/>
      <c r="B933" s="295"/>
      <c r="C933" s="295"/>
      <c r="D933" s="296"/>
      <c r="E933" s="296"/>
      <c r="F933" s="295"/>
      <c r="G933" s="295"/>
      <c r="H933" s="295"/>
      <c r="I933" s="295"/>
      <c r="J933" s="295"/>
      <c r="K933" s="295"/>
      <c r="L933" s="295"/>
      <c r="M933" s="295"/>
      <c r="N933" s="295"/>
      <c r="O933" s="295"/>
      <c r="P933" s="295"/>
      <c r="Q933" s="295"/>
      <c r="R933" s="295"/>
      <c r="S933" s="295"/>
      <c r="T933" s="295"/>
      <c r="U933" s="295"/>
      <c r="V933" s="295"/>
      <c r="W933" s="270"/>
      <c r="X933" s="270"/>
      <c r="Y933" s="270"/>
      <c r="Z933" s="270"/>
    </row>
    <row r="934" customFormat="false" ht="33" hidden="false" customHeight="true" outlineLevel="0" collapsed="false">
      <c r="A934" s="295"/>
      <c r="B934" s="295"/>
      <c r="C934" s="295"/>
      <c r="D934" s="296"/>
      <c r="E934" s="296"/>
      <c r="F934" s="295"/>
      <c r="G934" s="295"/>
      <c r="H934" s="295"/>
      <c r="I934" s="295"/>
      <c r="J934" s="295"/>
      <c r="K934" s="295"/>
      <c r="L934" s="295"/>
      <c r="M934" s="295"/>
      <c r="N934" s="295"/>
      <c r="O934" s="295"/>
      <c r="P934" s="295"/>
      <c r="Q934" s="295"/>
      <c r="R934" s="295"/>
      <c r="S934" s="295"/>
      <c r="T934" s="295"/>
      <c r="U934" s="295"/>
      <c r="V934" s="295"/>
      <c r="W934" s="270"/>
      <c r="X934" s="270"/>
      <c r="Y934" s="270"/>
      <c r="Z934" s="270"/>
    </row>
    <row r="935" customFormat="false" ht="33" hidden="false" customHeight="true" outlineLevel="0" collapsed="false">
      <c r="A935" s="295"/>
      <c r="B935" s="295"/>
      <c r="C935" s="295"/>
      <c r="D935" s="296"/>
      <c r="E935" s="296"/>
      <c r="F935" s="295"/>
      <c r="G935" s="295"/>
      <c r="H935" s="295"/>
      <c r="I935" s="295"/>
      <c r="J935" s="295"/>
      <c r="K935" s="295"/>
      <c r="L935" s="295"/>
      <c r="M935" s="295"/>
      <c r="N935" s="295"/>
      <c r="O935" s="295"/>
      <c r="P935" s="295"/>
      <c r="Q935" s="295"/>
      <c r="R935" s="295"/>
      <c r="S935" s="295"/>
      <c r="T935" s="295"/>
      <c r="U935" s="295"/>
      <c r="V935" s="295"/>
      <c r="W935" s="270"/>
      <c r="X935" s="270"/>
      <c r="Y935" s="270"/>
      <c r="Z935" s="270"/>
    </row>
    <row r="936" customFormat="false" ht="33" hidden="false" customHeight="true" outlineLevel="0" collapsed="false">
      <c r="A936" s="295"/>
      <c r="B936" s="295"/>
      <c r="C936" s="295"/>
      <c r="D936" s="296"/>
      <c r="E936" s="296"/>
      <c r="F936" s="295"/>
      <c r="G936" s="295"/>
      <c r="H936" s="295"/>
      <c r="I936" s="295"/>
      <c r="J936" s="295"/>
      <c r="K936" s="295"/>
      <c r="L936" s="295"/>
      <c r="M936" s="295"/>
      <c r="N936" s="295"/>
      <c r="O936" s="295"/>
      <c r="P936" s="295"/>
      <c r="Q936" s="295"/>
      <c r="R936" s="295"/>
      <c r="S936" s="295"/>
      <c r="T936" s="295"/>
      <c r="U936" s="295"/>
      <c r="V936" s="295"/>
      <c r="W936" s="270"/>
      <c r="X936" s="270"/>
      <c r="Y936" s="270"/>
      <c r="Z936" s="270"/>
    </row>
    <row r="937" customFormat="false" ht="33" hidden="false" customHeight="true" outlineLevel="0" collapsed="false">
      <c r="A937" s="295"/>
      <c r="B937" s="295"/>
      <c r="C937" s="295"/>
      <c r="D937" s="296"/>
      <c r="E937" s="296"/>
      <c r="F937" s="295"/>
      <c r="G937" s="295"/>
      <c r="H937" s="295"/>
      <c r="I937" s="295"/>
      <c r="J937" s="295"/>
      <c r="K937" s="295"/>
      <c r="L937" s="295"/>
      <c r="M937" s="295"/>
      <c r="N937" s="295"/>
      <c r="O937" s="295"/>
      <c r="P937" s="295"/>
      <c r="Q937" s="295"/>
      <c r="R937" s="295"/>
      <c r="S937" s="295"/>
      <c r="T937" s="295"/>
      <c r="U937" s="295"/>
      <c r="V937" s="295"/>
      <c r="W937" s="270"/>
      <c r="X937" s="270"/>
      <c r="Y937" s="270"/>
      <c r="Z937" s="270"/>
    </row>
    <row r="938" customFormat="false" ht="33" hidden="false" customHeight="true" outlineLevel="0" collapsed="false">
      <c r="A938" s="295"/>
      <c r="B938" s="295"/>
      <c r="C938" s="295"/>
      <c r="D938" s="296"/>
      <c r="E938" s="296"/>
      <c r="F938" s="295"/>
      <c r="G938" s="295"/>
      <c r="H938" s="295"/>
      <c r="I938" s="295"/>
      <c r="J938" s="295"/>
      <c r="K938" s="295"/>
      <c r="L938" s="295"/>
      <c r="M938" s="295"/>
      <c r="N938" s="295"/>
      <c r="O938" s="295"/>
      <c r="P938" s="295"/>
      <c r="Q938" s="295"/>
      <c r="R938" s="295"/>
      <c r="S938" s="295"/>
      <c r="T938" s="295"/>
      <c r="U938" s="295"/>
      <c r="V938" s="295"/>
      <c r="W938" s="270"/>
      <c r="X938" s="270"/>
      <c r="Y938" s="270"/>
      <c r="Z938" s="270"/>
    </row>
    <row r="939" customFormat="false" ht="33" hidden="false" customHeight="true" outlineLevel="0" collapsed="false">
      <c r="A939" s="295"/>
      <c r="B939" s="295"/>
      <c r="C939" s="295"/>
      <c r="D939" s="296"/>
      <c r="E939" s="296"/>
      <c r="F939" s="295"/>
      <c r="G939" s="295"/>
      <c r="H939" s="295"/>
      <c r="I939" s="295"/>
      <c r="J939" s="295"/>
      <c r="K939" s="295"/>
      <c r="L939" s="295"/>
      <c r="M939" s="295"/>
      <c r="N939" s="295"/>
      <c r="O939" s="295"/>
      <c r="P939" s="295"/>
      <c r="Q939" s="295"/>
      <c r="R939" s="295"/>
      <c r="S939" s="295"/>
      <c r="T939" s="295"/>
      <c r="U939" s="295"/>
      <c r="V939" s="295"/>
      <c r="W939" s="270"/>
      <c r="X939" s="270"/>
      <c r="Y939" s="270"/>
      <c r="Z939" s="270"/>
    </row>
    <row r="940" customFormat="false" ht="33" hidden="false" customHeight="true" outlineLevel="0" collapsed="false">
      <c r="A940" s="295"/>
      <c r="B940" s="295"/>
      <c r="C940" s="295"/>
      <c r="D940" s="296"/>
      <c r="E940" s="296"/>
      <c r="F940" s="295"/>
      <c r="G940" s="295"/>
      <c r="H940" s="295"/>
      <c r="I940" s="295"/>
      <c r="J940" s="295"/>
      <c r="K940" s="295"/>
      <c r="L940" s="295"/>
      <c r="M940" s="295"/>
      <c r="N940" s="295"/>
      <c r="O940" s="295"/>
      <c r="P940" s="295"/>
      <c r="Q940" s="295"/>
      <c r="R940" s="295"/>
      <c r="S940" s="295"/>
      <c r="T940" s="295"/>
      <c r="U940" s="295"/>
      <c r="V940" s="295"/>
      <c r="W940" s="270"/>
      <c r="X940" s="270"/>
      <c r="Y940" s="270"/>
      <c r="Z940" s="270"/>
    </row>
    <row r="941" customFormat="false" ht="33" hidden="false" customHeight="true" outlineLevel="0" collapsed="false">
      <c r="A941" s="295"/>
      <c r="B941" s="295"/>
      <c r="C941" s="295"/>
      <c r="D941" s="296"/>
      <c r="E941" s="296"/>
      <c r="F941" s="295"/>
      <c r="G941" s="295"/>
      <c r="H941" s="295"/>
      <c r="I941" s="295"/>
      <c r="J941" s="295"/>
      <c r="K941" s="295"/>
      <c r="L941" s="295"/>
      <c r="M941" s="295"/>
      <c r="N941" s="295"/>
      <c r="O941" s="295"/>
      <c r="P941" s="295"/>
      <c r="Q941" s="295"/>
      <c r="R941" s="295"/>
      <c r="S941" s="295"/>
      <c r="T941" s="295"/>
      <c r="U941" s="295"/>
      <c r="V941" s="295"/>
      <c r="W941" s="270"/>
      <c r="X941" s="270"/>
      <c r="Y941" s="270"/>
      <c r="Z941" s="270"/>
    </row>
    <row r="942" customFormat="false" ht="33" hidden="false" customHeight="true" outlineLevel="0" collapsed="false">
      <c r="A942" s="295"/>
      <c r="B942" s="295"/>
      <c r="C942" s="295"/>
      <c r="D942" s="296"/>
      <c r="E942" s="296"/>
      <c r="F942" s="295"/>
      <c r="G942" s="295"/>
      <c r="H942" s="295"/>
      <c r="I942" s="295"/>
      <c r="J942" s="295"/>
      <c r="K942" s="295"/>
      <c r="L942" s="295"/>
      <c r="M942" s="295"/>
      <c r="N942" s="295"/>
      <c r="O942" s="295"/>
      <c r="P942" s="295"/>
      <c r="Q942" s="295"/>
      <c r="R942" s="295"/>
      <c r="S942" s="295"/>
      <c r="T942" s="295"/>
      <c r="U942" s="295"/>
      <c r="V942" s="295"/>
      <c r="W942" s="270"/>
      <c r="X942" s="270"/>
      <c r="Y942" s="270"/>
      <c r="Z942" s="270"/>
    </row>
    <row r="943" customFormat="false" ht="33" hidden="false" customHeight="true" outlineLevel="0" collapsed="false">
      <c r="A943" s="295"/>
      <c r="B943" s="295"/>
      <c r="C943" s="295"/>
      <c r="D943" s="296"/>
      <c r="E943" s="296"/>
      <c r="F943" s="295"/>
      <c r="G943" s="295"/>
      <c r="H943" s="295"/>
      <c r="I943" s="295"/>
      <c r="J943" s="295"/>
      <c r="K943" s="295"/>
      <c r="L943" s="295"/>
      <c r="M943" s="295"/>
      <c r="N943" s="295"/>
      <c r="O943" s="295"/>
      <c r="P943" s="295"/>
      <c r="Q943" s="295"/>
      <c r="R943" s="295"/>
      <c r="S943" s="295"/>
      <c r="T943" s="295"/>
      <c r="U943" s="295"/>
      <c r="V943" s="295"/>
      <c r="W943" s="270"/>
      <c r="X943" s="270"/>
      <c r="Y943" s="270"/>
      <c r="Z943" s="270"/>
    </row>
    <row r="944" customFormat="false" ht="33" hidden="false" customHeight="true" outlineLevel="0" collapsed="false">
      <c r="A944" s="295"/>
      <c r="B944" s="295"/>
      <c r="C944" s="295"/>
      <c r="D944" s="296"/>
      <c r="E944" s="296"/>
      <c r="F944" s="295"/>
      <c r="G944" s="295"/>
      <c r="H944" s="295"/>
      <c r="I944" s="295"/>
      <c r="J944" s="295"/>
      <c r="K944" s="295"/>
      <c r="L944" s="295"/>
      <c r="M944" s="295"/>
      <c r="N944" s="295"/>
      <c r="O944" s="295"/>
      <c r="P944" s="295"/>
      <c r="Q944" s="295"/>
      <c r="R944" s="295"/>
      <c r="S944" s="295"/>
      <c r="T944" s="295"/>
      <c r="U944" s="295"/>
      <c r="V944" s="295"/>
      <c r="W944" s="270"/>
      <c r="X944" s="270"/>
      <c r="Y944" s="270"/>
      <c r="Z944" s="270"/>
    </row>
    <row r="945" customFormat="false" ht="33" hidden="false" customHeight="true" outlineLevel="0" collapsed="false">
      <c r="A945" s="295"/>
      <c r="B945" s="295"/>
      <c r="C945" s="295"/>
      <c r="D945" s="296"/>
      <c r="E945" s="296"/>
      <c r="F945" s="295"/>
      <c r="G945" s="295"/>
      <c r="H945" s="295"/>
      <c r="I945" s="295"/>
      <c r="J945" s="295"/>
      <c r="K945" s="295"/>
      <c r="L945" s="295"/>
      <c r="M945" s="295"/>
      <c r="N945" s="295"/>
      <c r="O945" s="295"/>
      <c r="P945" s="295"/>
      <c r="Q945" s="295"/>
      <c r="R945" s="295"/>
      <c r="S945" s="295"/>
      <c r="T945" s="295"/>
      <c r="U945" s="295"/>
      <c r="V945" s="295"/>
      <c r="W945" s="270"/>
      <c r="X945" s="270"/>
      <c r="Y945" s="270"/>
      <c r="Z945" s="270"/>
    </row>
    <row r="946" customFormat="false" ht="33" hidden="false" customHeight="true" outlineLevel="0" collapsed="false">
      <c r="A946" s="295"/>
      <c r="B946" s="295"/>
      <c r="C946" s="295"/>
      <c r="D946" s="296"/>
      <c r="E946" s="296"/>
      <c r="F946" s="295"/>
      <c r="G946" s="295"/>
      <c r="H946" s="295"/>
      <c r="I946" s="295"/>
      <c r="J946" s="295"/>
      <c r="K946" s="295"/>
      <c r="L946" s="295"/>
      <c r="M946" s="295"/>
      <c r="N946" s="295"/>
      <c r="O946" s="295"/>
      <c r="P946" s="295"/>
      <c r="Q946" s="295"/>
      <c r="R946" s="295"/>
      <c r="S946" s="295"/>
      <c r="T946" s="295"/>
      <c r="U946" s="295"/>
      <c r="V946" s="295"/>
      <c r="W946" s="270"/>
      <c r="X946" s="270"/>
      <c r="Y946" s="270"/>
      <c r="Z946" s="270"/>
    </row>
    <row r="947" customFormat="false" ht="33" hidden="false" customHeight="true" outlineLevel="0" collapsed="false">
      <c r="A947" s="295"/>
      <c r="B947" s="295"/>
      <c r="C947" s="295"/>
      <c r="D947" s="296"/>
      <c r="E947" s="296"/>
      <c r="F947" s="295"/>
      <c r="G947" s="295"/>
      <c r="H947" s="295"/>
      <c r="I947" s="295"/>
      <c r="J947" s="295"/>
      <c r="K947" s="295"/>
      <c r="L947" s="295"/>
      <c r="M947" s="295"/>
      <c r="N947" s="295"/>
      <c r="O947" s="295"/>
      <c r="P947" s="295"/>
      <c r="Q947" s="295"/>
      <c r="R947" s="295"/>
      <c r="S947" s="295"/>
      <c r="T947" s="295"/>
      <c r="U947" s="295"/>
      <c r="V947" s="295"/>
      <c r="W947" s="270"/>
      <c r="X947" s="270"/>
      <c r="Y947" s="270"/>
      <c r="Z947" s="270"/>
    </row>
    <row r="948" customFormat="false" ht="33" hidden="false" customHeight="true" outlineLevel="0" collapsed="false">
      <c r="A948" s="295"/>
      <c r="B948" s="295"/>
      <c r="C948" s="295"/>
      <c r="D948" s="296"/>
      <c r="E948" s="296"/>
      <c r="F948" s="295"/>
      <c r="G948" s="295"/>
      <c r="H948" s="295"/>
      <c r="I948" s="295"/>
      <c r="J948" s="295"/>
      <c r="K948" s="295"/>
      <c r="L948" s="295"/>
      <c r="M948" s="295"/>
      <c r="N948" s="295"/>
      <c r="O948" s="295"/>
      <c r="P948" s="295"/>
      <c r="Q948" s="295"/>
      <c r="R948" s="295"/>
      <c r="S948" s="295"/>
      <c r="T948" s="295"/>
      <c r="U948" s="295"/>
      <c r="V948" s="295"/>
      <c r="W948" s="270"/>
      <c r="X948" s="270"/>
      <c r="Y948" s="270"/>
      <c r="Z948" s="270"/>
    </row>
    <row r="949" customFormat="false" ht="33" hidden="false" customHeight="true" outlineLevel="0" collapsed="false">
      <c r="A949" s="295"/>
      <c r="B949" s="295"/>
      <c r="C949" s="295"/>
      <c r="D949" s="296"/>
      <c r="E949" s="296"/>
      <c r="F949" s="295"/>
      <c r="G949" s="295"/>
      <c r="H949" s="295"/>
      <c r="I949" s="295"/>
      <c r="J949" s="295"/>
      <c r="K949" s="295"/>
      <c r="L949" s="295"/>
      <c r="M949" s="295"/>
      <c r="N949" s="295"/>
      <c r="O949" s="295"/>
      <c r="P949" s="295"/>
      <c r="Q949" s="295"/>
      <c r="R949" s="295"/>
      <c r="S949" s="295"/>
      <c r="T949" s="295"/>
      <c r="U949" s="295"/>
      <c r="V949" s="295"/>
      <c r="W949" s="270"/>
      <c r="X949" s="270"/>
      <c r="Y949" s="270"/>
      <c r="Z949" s="270"/>
    </row>
    <row r="950" customFormat="false" ht="33" hidden="false" customHeight="true" outlineLevel="0" collapsed="false">
      <c r="A950" s="295"/>
      <c r="B950" s="295"/>
      <c r="C950" s="295"/>
      <c r="D950" s="296"/>
      <c r="E950" s="296"/>
      <c r="F950" s="295"/>
      <c r="G950" s="295"/>
      <c r="H950" s="295"/>
      <c r="I950" s="295"/>
      <c r="J950" s="295"/>
      <c r="K950" s="295"/>
      <c r="L950" s="295"/>
      <c r="M950" s="295"/>
      <c r="N950" s="295"/>
      <c r="O950" s="295"/>
      <c r="P950" s="295"/>
      <c r="Q950" s="295"/>
      <c r="R950" s="295"/>
      <c r="S950" s="295"/>
      <c r="T950" s="295"/>
      <c r="U950" s="295"/>
      <c r="V950" s="295"/>
      <c r="W950" s="270"/>
      <c r="X950" s="270"/>
      <c r="Y950" s="270"/>
      <c r="Z950" s="270"/>
    </row>
    <row r="951" customFormat="false" ht="33" hidden="false" customHeight="true" outlineLevel="0" collapsed="false">
      <c r="A951" s="295"/>
      <c r="B951" s="295"/>
      <c r="C951" s="295"/>
      <c r="D951" s="296"/>
      <c r="E951" s="296"/>
      <c r="F951" s="295"/>
      <c r="G951" s="295"/>
      <c r="H951" s="295"/>
      <c r="I951" s="295"/>
      <c r="J951" s="295"/>
      <c r="K951" s="295"/>
      <c r="L951" s="295"/>
      <c r="M951" s="295"/>
      <c r="N951" s="295"/>
      <c r="O951" s="295"/>
      <c r="P951" s="295"/>
      <c r="Q951" s="295"/>
      <c r="R951" s="295"/>
      <c r="S951" s="295"/>
      <c r="T951" s="295"/>
      <c r="U951" s="295"/>
      <c r="V951" s="295"/>
      <c r="W951" s="270"/>
      <c r="X951" s="270"/>
      <c r="Y951" s="270"/>
      <c r="Z951" s="270"/>
    </row>
    <row r="952" customFormat="false" ht="33" hidden="false" customHeight="true" outlineLevel="0" collapsed="false">
      <c r="A952" s="295"/>
      <c r="B952" s="295"/>
      <c r="C952" s="295"/>
      <c r="D952" s="296"/>
      <c r="E952" s="296"/>
      <c r="F952" s="295"/>
      <c r="G952" s="295"/>
      <c r="H952" s="295"/>
      <c r="I952" s="295"/>
      <c r="J952" s="295"/>
      <c r="K952" s="295"/>
      <c r="L952" s="295"/>
      <c r="M952" s="295"/>
      <c r="N952" s="295"/>
      <c r="O952" s="295"/>
      <c r="P952" s="295"/>
      <c r="Q952" s="295"/>
      <c r="R952" s="295"/>
      <c r="S952" s="295"/>
      <c r="T952" s="295"/>
      <c r="U952" s="295"/>
      <c r="V952" s="295"/>
      <c r="W952" s="270"/>
      <c r="X952" s="270"/>
      <c r="Y952" s="270"/>
      <c r="Z952" s="270"/>
    </row>
    <row r="953" customFormat="false" ht="33" hidden="false" customHeight="true" outlineLevel="0" collapsed="false">
      <c r="A953" s="295"/>
      <c r="B953" s="295"/>
      <c r="C953" s="295"/>
      <c r="D953" s="296"/>
      <c r="E953" s="296"/>
      <c r="F953" s="295"/>
      <c r="G953" s="295"/>
      <c r="H953" s="295"/>
      <c r="I953" s="295"/>
      <c r="J953" s="295"/>
      <c r="K953" s="295"/>
      <c r="L953" s="295"/>
      <c r="M953" s="295"/>
      <c r="N953" s="295"/>
      <c r="O953" s="295"/>
      <c r="P953" s="295"/>
      <c r="Q953" s="295"/>
      <c r="R953" s="295"/>
      <c r="S953" s="295"/>
      <c r="T953" s="295"/>
      <c r="U953" s="295"/>
      <c r="V953" s="295"/>
      <c r="W953" s="270"/>
      <c r="X953" s="270"/>
      <c r="Y953" s="270"/>
      <c r="Z953" s="270"/>
    </row>
    <row r="954" customFormat="false" ht="33" hidden="false" customHeight="true" outlineLevel="0" collapsed="false">
      <c r="A954" s="295"/>
      <c r="B954" s="295"/>
      <c r="C954" s="295"/>
      <c r="D954" s="296"/>
      <c r="E954" s="296"/>
      <c r="F954" s="295"/>
      <c r="G954" s="295"/>
      <c r="H954" s="295"/>
      <c r="I954" s="295"/>
      <c r="J954" s="295"/>
      <c r="K954" s="295"/>
      <c r="L954" s="295"/>
      <c r="M954" s="295"/>
      <c r="N954" s="295"/>
      <c r="O954" s="295"/>
      <c r="P954" s="295"/>
      <c r="Q954" s="295"/>
      <c r="R954" s="295"/>
      <c r="S954" s="295"/>
      <c r="T954" s="295"/>
      <c r="U954" s="295"/>
      <c r="V954" s="295"/>
      <c r="W954" s="270"/>
      <c r="X954" s="270"/>
      <c r="Y954" s="270"/>
      <c r="Z954" s="270"/>
    </row>
    <row r="955" customFormat="false" ht="33" hidden="false" customHeight="true" outlineLevel="0" collapsed="false">
      <c r="A955" s="295"/>
      <c r="B955" s="295"/>
      <c r="C955" s="295"/>
      <c r="D955" s="296"/>
      <c r="E955" s="296"/>
      <c r="F955" s="295"/>
      <c r="G955" s="295"/>
      <c r="H955" s="295"/>
      <c r="I955" s="295"/>
      <c r="J955" s="295"/>
      <c r="K955" s="295"/>
      <c r="L955" s="295"/>
      <c r="M955" s="295"/>
      <c r="N955" s="295"/>
      <c r="O955" s="295"/>
      <c r="P955" s="295"/>
      <c r="Q955" s="295"/>
      <c r="R955" s="295"/>
      <c r="S955" s="295"/>
      <c r="T955" s="295"/>
      <c r="U955" s="295"/>
      <c r="V955" s="295"/>
      <c r="W955" s="270"/>
      <c r="X955" s="270"/>
      <c r="Y955" s="270"/>
      <c r="Z955" s="270"/>
    </row>
    <row r="956" customFormat="false" ht="33" hidden="false" customHeight="true" outlineLevel="0" collapsed="false">
      <c r="A956" s="295"/>
      <c r="B956" s="295"/>
      <c r="C956" s="295"/>
      <c r="D956" s="296"/>
      <c r="E956" s="296"/>
      <c r="F956" s="295"/>
      <c r="G956" s="295"/>
      <c r="H956" s="295"/>
      <c r="I956" s="295"/>
      <c r="J956" s="295"/>
      <c r="K956" s="295"/>
      <c r="L956" s="295"/>
      <c r="M956" s="295"/>
      <c r="N956" s="295"/>
      <c r="O956" s="295"/>
      <c r="P956" s="295"/>
      <c r="Q956" s="295"/>
      <c r="R956" s="295"/>
      <c r="S956" s="295"/>
      <c r="T956" s="295"/>
      <c r="U956" s="295"/>
      <c r="V956" s="295"/>
      <c r="W956" s="270"/>
      <c r="X956" s="270"/>
      <c r="Y956" s="270"/>
      <c r="Z956" s="270"/>
    </row>
    <row r="957" customFormat="false" ht="33" hidden="false" customHeight="true" outlineLevel="0" collapsed="false">
      <c r="A957" s="295"/>
      <c r="B957" s="295"/>
      <c r="C957" s="295"/>
      <c r="D957" s="296"/>
      <c r="E957" s="296"/>
      <c r="F957" s="295"/>
      <c r="G957" s="295"/>
      <c r="H957" s="295"/>
      <c r="I957" s="295"/>
      <c r="J957" s="295"/>
      <c r="K957" s="295"/>
      <c r="L957" s="295"/>
      <c r="M957" s="295"/>
      <c r="N957" s="295"/>
      <c r="O957" s="295"/>
      <c r="P957" s="295"/>
      <c r="Q957" s="295"/>
      <c r="R957" s="295"/>
      <c r="S957" s="295"/>
      <c r="T957" s="295"/>
      <c r="U957" s="295"/>
      <c r="V957" s="295"/>
      <c r="W957" s="270"/>
      <c r="X957" s="270"/>
      <c r="Y957" s="270"/>
      <c r="Z957" s="270"/>
    </row>
    <row r="958" customFormat="false" ht="33" hidden="false" customHeight="true" outlineLevel="0" collapsed="false">
      <c r="A958" s="295"/>
      <c r="B958" s="295"/>
      <c r="C958" s="295"/>
      <c r="D958" s="296"/>
      <c r="E958" s="296"/>
      <c r="F958" s="295"/>
      <c r="G958" s="295"/>
      <c r="H958" s="295"/>
      <c r="I958" s="295"/>
      <c r="J958" s="295"/>
      <c r="K958" s="295"/>
      <c r="L958" s="295"/>
      <c r="M958" s="295"/>
      <c r="N958" s="295"/>
      <c r="O958" s="295"/>
      <c r="P958" s="295"/>
      <c r="Q958" s="295"/>
      <c r="R958" s="295"/>
      <c r="S958" s="295"/>
      <c r="T958" s="295"/>
      <c r="U958" s="295"/>
      <c r="V958" s="295"/>
      <c r="W958" s="270"/>
      <c r="X958" s="270"/>
      <c r="Y958" s="270"/>
      <c r="Z958" s="270"/>
    </row>
    <row r="959" customFormat="false" ht="33" hidden="false" customHeight="true" outlineLevel="0" collapsed="false">
      <c r="A959" s="295"/>
      <c r="B959" s="295"/>
      <c r="C959" s="295"/>
      <c r="D959" s="296"/>
      <c r="E959" s="296"/>
      <c r="F959" s="295"/>
      <c r="G959" s="295"/>
      <c r="H959" s="295"/>
      <c r="I959" s="295"/>
      <c r="J959" s="295"/>
      <c r="K959" s="295"/>
      <c r="L959" s="295"/>
      <c r="M959" s="295"/>
      <c r="N959" s="295"/>
      <c r="O959" s="295"/>
      <c r="P959" s="295"/>
      <c r="Q959" s="295"/>
      <c r="R959" s="295"/>
      <c r="S959" s="295"/>
      <c r="T959" s="295"/>
      <c r="U959" s="295"/>
      <c r="V959" s="295"/>
      <c r="W959" s="270"/>
      <c r="X959" s="270"/>
      <c r="Y959" s="270"/>
      <c r="Z959" s="270"/>
    </row>
    <row r="960" customFormat="false" ht="33" hidden="false" customHeight="true" outlineLevel="0" collapsed="false">
      <c r="A960" s="295"/>
      <c r="B960" s="295"/>
      <c r="C960" s="295"/>
      <c r="D960" s="296"/>
      <c r="E960" s="296"/>
      <c r="F960" s="295"/>
      <c r="G960" s="295"/>
      <c r="H960" s="295"/>
      <c r="I960" s="295"/>
      <c r="J960" s="295"/>
      <c r="K960" s="295"/>
      <c r="L960" s="295"/>
      <c r="M960" s="295"/>
      <c r="N960" s="295"/>
      <c r="O960" s="295"/>
      <c r="P960" s="295"/>
      <c r="Q960" s="295"/>
      <c r="R960" s="295"/>
      <c r="S960" s="295"/>
      <c r="T960" s="295"/>
      <c r="U960" s="295"/>
      <c r="V960" s="295"/>
      <c r="W960" s="270"/>
      <c r="X960" s="270"/>
      <c r="Y960" s="270"/>
      <c r="Z960" s="270"/>
    </row>
    <row r="961" customFormat="false" ht="33" hidden="false" customHeight="true" outlineLevel="0" collapsed="false">
      <c r="A961" s="295"/>
      <c r="B961" s="295"/>
      <c r="C961" s="295"/>
      <c r="D961" s="296"/>
      <c r="E961" s="296"/>
      <c r="F961" s="295"/>
      <c r="G961" s="295"/>
      <c r="H961" s="295"/>
      <c r="I961" s="295"/>
      <c r="J961" s="295"/>
      <c r="K961" s="295"/>
      <c r="L961" s="295"/>
      <c r="M961" s="295"/>
      <c r="N961" s="295"/>
      <c r="O961" s="295"/>
      <c r="P961" s="295"/>
      <c r="Q961" s="295"/>
      <c r="R961" s="295"/>
      <c r="S961" s="295"/>
      <c r="T961" s="295"/>
      <c r="U961" s="295"/>
      <c r="V961" s="295"/>
      <c r="W961" s="270"/>
      <c r="X961" s="270"/>
      <c r="Y961" s="270"/>
      <c r="Z961" s="270"/>
    </row>
    <row r="962" customFormat="false" ht="33" hidden="false" customHeight="true" outlineLevel="0" collapsed="false">
      <c r="A962" s="295"/>
      <c r="B962" s="295"/>
      <c r="C962" s="295"/>
      <c r="D962" s="296"/>
      <c r="E962" s="296"/>
      <c r="F962" s="295"/>
      <c r="G962" s="295"/>
      <c r="H962" s="295"/>
      <c r="I962" s="295"/>
      <c r="J962" s="295"/>
      <c r="K962" s="295"/>
      <c r="L962" s="295"/>
      <c r="M962" s="295"/>
      <c r="N962" s="295"/>
      <c r="O962" s="295"/>
      <c r="P962" s="295"/>
      <c r="Q962" s="295"/>
      <c r="R962" s="295"/>
      <c r="S962" s="295"/>
      <c r="T962" s="295"/>
      <c r="U962" s="295"/>
      <c r="V962" s="295"/>
      <c r="W962" s="270"/>
      <c r="X962" s="270"/>
      <c r="Y962" s="270"/>
      <c r="Z962" s="270"/>
    </row>
    <row r="963" customFormat="false" ht="33" hidden="false" customHeight="true" outlineLevel="0" collapsed="false">
      <c r="A963" s="295"/>
      <c r="B963" s="295"/>
      <c r="C963" s="295"/>
      <c r="D963" s="296"/>
      <c r="E963" s="296"/>
      <c r="F963" s="295"/>
      <c r="G963" s="295"/>
      <c r="H963" s="295"/>
      <c r="I963" s="295"/>
      <c r="J963" s="295"/>
      <c r="K963" s="295"/>
      <c r="L963" s="295"/>
      <c r="M963" s="295"/>
      <c r="N963" s="295"/>
      <c r="O963" s="295"/>
      <c r="P963" s="295"/>
      <c r="Q963" s="295"/>
      <c r="R963" s="295"/>
      <c r="S963" s="295"/>
      <c r="T963" s="295"/>
      <c r="U963" s="295"/>
      <c r="V963" s="295"/>
      <c r="W963" s="270"/>
      <c r="X963" s="270"/>
      <c r="Y963" s="270"/>
      <c r="Z963" s="270"/>
    </row>
    <row r="964" customFormat="false" ht="33" hidden="false" customHeight="true" outlineLevel="0" collapsed="false">
      <c r="A964" s="295"/>
      <c r="B964" s="295"/>
      <c r="C964" s="295"/>
      <c r="D964" s="296"/>
      <c r="E964" s="296"/>
      <c r="F964" s="295"/>
      <c r="G964" s="295"/>
      <c r="H964" s="295"/>
      <c r="I964" s="295"/>
      <c r="J964" s="295"/>
      <c r="K964" s="295"/>
      <c r="L964" s="295"/>
      <c r="M964" s="295"/>
      <c r="N964" s="295"/>
      <c r="O964" s="295"/>
      <c r="P964" s="295"/>
      <c r="Q964" s="295"/>
      <c r="R964" s="295"/>
      <c r="S964" s="295"/>
      <c r="T964" s="295"/>
      <c r="U964" s="295"/>
      <c r="V964" s="295"/>
      <c r="W964" s="270"/>
      <c r="X964" s="270"/>
      <c r="Y964" s="270"/>
      <c r="Z964" s="270"/>
    </row>
    <row r="965" customFormat="false" ht="33" hidden="false" customHeight="true" outlineLevel="0" collapsed="false">
      <c r="A965" s="295"/>
      <c r="B965" s="295"/>
      <c r="C965" s="295"/>
      <c r="D965" s="296"/>
      <c r="E965" s="296"/>
      <c r="F965" s="295"/>
      <c r="G965" s="295"/>
      <c r="H965" s="295"/>
      <c r="I965" s="295"/>
      <c r="J965" s="295"/>
      <c r="K965" s="295"/>
      <c r="L965" s="295"/>
      <c r="M965" s="295"/>
      <c r="N965" s="295"/>
      <c r="O965" s="295"/>
      <c r="P965" s="295"/>
      <c r="Q965" s="295"/>
      <c r="R965" s="295"/>
      <c r="S965" s="295"/>
      <c r="T965" s="295"/>
      <c r="U965" s="295"/>
      <c r="V965" s="295"/>
      <c r="W965" s="270"/>
      <c r="X965" s="270"/>
      <c r="Y965" s="270"/>
      <c r="Z965" s="270"/>
    </row>
    <row r="966" customFormat="false" ht="33" hidden="false" customHeight="true" outlineLevel="0" collapsed="false">
      <c r="A966" s="295"/>
      <c r="B966" s="295"/>
      <c r="C966" s="295"/>
      <c r="D966" s="296"/>
      <c r="E966" s="296"/>
      <c r="F966" s="295"/>
      <c r="G966" s="295"/>
      <c r="H966" s="295"/>
      <c r="I966" s="295"/>
      <c r="J966" s="295"/>
      <c r="K966" s="295"/>
      <c r="L966" s="295"/>
      <c r="M966" s="295"/>
      <c r="N966" s="295"/>
      <c r="O966" s="295"/>
      <c r="P966" s="295"/>
      <c r="Q966" s="295"/>
      <c r="R966" s="295"/>
      <c r="S966" s="295"/>
      <c r="T966" s="295"/>
      <c r="U966" s="295"/>
      <c r="V966" s="295"/>
      <c r="W966" s="270"/>
      <c r="X966" s="270"/>
      <c r="Y966" s="270"/>
      <c r="Z966" s="270"/>
    </row>
    <row r="967" customFormat="false" ht="33" hidden="false" customHeight="true" outlineLevel="0" collapsed="false">
      <c r="A967" s="295"/>
      <c r="B967" s="295"/>
      <c r="C967" s="295"/>
      <c r="D967" s="296"/>
      <c r="E967" s="296"/>
      <c r="F967" s="295"/>
      <c r="G967" s="295"/>
      <c r="H967" s="295"/>
      <c r="I967" s="295"/>
      <c r="J967" s="295"/>
      <c r="K967" s="295"/>
      <c r="L967" s="295"/>
      <c r="M967" s="295"/>
      <c r="N967" s="295"/>
      <c r="O967" s="295"/>
      <c r="P967" s="295"/>
      <c r="Q967" s="295"/>
      <c r="R967" s="295"/>
      <c r="S967" s="295"/>
      <c r="T967" s="295"/>
      <c r="U967" s="295"/>
      <c r="V967" s="295"/>
      <c r="W967" s="270"/>
      <c r="X967" s="270"/>
      <c r="Y967" s="270"/>
      <c r="Z967" s="270"/>
    </row>
    <row r="968" customFormat="false" ht="33" hidden="false" customHeight="true" outlineLevel="0" collapsed="false">
      <c r="A968" s="295"/>
      <c r="B968" s="295"/>
      <c r="C968" s="295"/>
      <c r="D968" s="296"/>
      <c r="E968" s="296"/>
      <c r="F968" s="295"/>
      <c r="G968" s="295"/>
      <c r="H968" s="295"/>
      <c r="I968" s="295"/>
      <c r="J968" s="295"/>
      <c r="K968" s="295"/>
      <c r="L968" s="295"/>
      <c r="M968" s="295"/>
      <c r="N968" s="295"/>
      <c r="O968" s="295"/>
      <c r="P968" s="295"/>
      <c r="Q968" s="295"/>
      <c r="R968" s="295"/>
      <c r="S968" s="295"/>
      <c r="T968" s="295"/>
      <c r="U968" s="295"/>
      <c r="V968" s="295"/>
      <c r="W968" s="270"/>
      <c r="X968" s="270"/>
      <c r="Y968" s="270"/>
      <c r="Z968" s="270"/>
    </row>
    <row r="969" customFormat="false" ht="33" hidden="false" customHeight="true" outlineLevel="0" collapsed="false">
      <c r="A969" s="295"/>
      <c r="B969" s="295"/>
      <c r="C969" s="295"/>
      <c r="D969" s="296"/>
      <c r="E969" s="296"/>
      <c r="F969" s="295"/>
      <c r="G969" s="295"/>
      <c r="H969" s="295"/>
      <c r="I969" s="295"/>
      <c r="J969" s="295"/>
      <c r="K969" s="295"/>
      <c r="L969" s="295"/>
      <c r="M969" s="295"/>
      <c r="N969" s="295"/>
      <c r="O969" s="295"/>
      <c r="P969" s="295"/>
      <c r="Q969" s="295"/>
      <c r="R969" s="295"/>
      <c r="S969" s="295"/>
      <c r="T969" s="295"/>
      <c r="U969" s="295"/>
      <c r="V969" s="295"/>
      <c r="W969" s="270"/>
      <c r="X969" s="270"/>
      <c r="Y969" s="270"/>
      <c r="Z969" s="270"/>
    </row>
    <row r="970" customFormat="false" ht="33" hidden="false" customHeight="true" outlineLevel="0" collapsed="false">
      <c r="A970" s="295"/>
      <c r="B970" s="295"/>
      <c r="C970" s="295"/>
      <c r="D970" s="296"/>
      <c r="E970" s="296"/>
      <c r="F970" s="295"/>
      <c r="G970" s="295"/>
      <c r="H970" s="295"/>
      <c r="I970" s="295"/>
      <c r="J970" s="295"/>
      <c r="K970" s="295"/>
      <c r="L970" s="295"/>
      <c r="M970" s="295"/>
      <c r="N970" s="295"/>
      <c r="O970" s="295"/>
      <c r="P970" s="295"/>
      <c r="Q970" s="295"/>
      <c r="R970" s="295"/>
      <c r="S970" s="295"/>
      <c r="T970" s="295"/>
      <c r="U970" s="295"/>
      <c r="V970" s="295"/>
      <c r="W970" s="270"/>
      <c r="X970" s="270"/>
      <c r="Y970" s="270"/>
      <c r="Z970" s="270"/>
    </row>
    <row r="971" customFormat="false" ht="33" hidden="false" customHeight="true" outlineLevel="0" collapsed="false">
      <c r="A971" s="295"/>
      <c r="B971" s="295"/>
      <c r="C971" s="295"/>
      <c r="D971" s="296"/>
      <c r="E971" s="296"/>
      <c r="F971" s="295"/>
      <c r="G971" s="295"/>
      <c r="H971" s="295"/>
      <c r="I971" s="295"/>
      <c r="J971" s="295"/>
      <c r="K971" s="295"/>
      <c r="L971" s="295"/>
      <c r="M971" s="295"/>
      <c r="N971" s="295"/>
      <c r="O971" s="295"/>
      <c r="P971" s="295"/>
      <c r="Q971" s="295"/>
      <c r="R971" s="295"/>
      <c r="S971" s="295"/>
      <c r="T971" s="295"/>
      <c r="U971" s="295"/>
      <c r="V971" s="295"/>
      <c r="W971" s="270"/>
      <c r="X971" s="270"/>
      <c r="Y971" s="270"/>
      <c r="Z971" s="270"/>
    </row>
    <row r="972" customFormat="false" ht="33" hidden="false" customHeight="true" outlineLevel="0" collapsed="false">
      <c r="A972" s="295"/>
      <c r="B972" s="295"/>
      <c r="C972" s="295"/>
      <c r="D972" s="296"/>
      <c r="E972" s="296"/>
      <c r="F972" s="295"/>
      <c r="G972" s="295"/>
      <c r="H972" s="295"/>
      <c r="I972" s="295"/>
      <c r="J972" s="295"/>
      <c r="K972" s="295"/>
      <c r="L972" s="295"/>
      <c r="M972" s="295"/>
      <c r="N972" s="295"/>
      <c r="O972" s="295"/>
      <c r="P972" s="295"/>
      <c r="Q972" s="295"/>
      <c r="R972" s="295"/>
      <c r="S972" s="295"/>
      <c r="T972" s="295"/>
      <c r="U972" s="295"/>
      <c r="V972" s="295"/>
      <c r="W972" s="270"/>
      <c r="X972" s="270"/>
      <c r="Y972" s="270"/>
      <c r="Z972" s="270"/>
    </row>
    <row r="973" customFormat="false" ht="33" hidden="false" customHeight="true" outlineLevel="0" collapsed="false">
      <c r="A973" s="295"/>
      <c r="B973" s="295"/>
      <c r="C973" s="295"/>
      <c r="D973" s="296"/>
      <c r="E973" s="296"/>
      <c r="F973" s="295"/>
      <c r="G973" s="295"/>
      <c r="H973" s="295"/>
      <c r="I973" s="295"/>
      <c r="J973" s="295"/>
      <c r="K973" s="295"/>
      <c r="L973" s="295"/>
      <c r="M973" s="295"/>
      <c r="N973" s="295"/>
      <c r="O973" s="295"/>
      <c r="P973" s="295"/>
      <c r="Q973" s="295"/>
      <c r="R973" s="295"/>
      <c r="S973" s="295"/>
      <c r="T973" s="295"/>
      <c r="U973" s="295"/>
      <c r="V973" s="295"/>
      <c r="W973" s="270"/>
      <c r="X973" s="270"/>
      <c r="Y973" s="270"/>
      <c r="Z973" s="270"/>
    </row>
    <row r="974" customFormat="false" ht="33" hidden="false" customHeight="true" outlineLevel="0" collapsed="false">
      <c r="A974" s="295"/>
      <c r="B974" s="295"/>
      <c r="C974" s="295"/>
      <c r="D974" s="296"/>
      <c r="E974" s="296"/>
      <c r="F974" s="295"/>
      <c r="G974" s="295"/>
      <c r="H974" s="295"/>
      <c r="I974" s="295"/>
      <c r="J974" s="295"/>
      <c r="K974" s="295"/>
      <c r="L974" s="295"/>
      <c r="M974" s="295"/>
      <c r="N974" s="295"/>
      <c r="O974" s="295"/>
      <c r="P974" s="295"/>
      <c r="Q974" s="295"/>
      <c r="R974" s="295"/>
      <c r="S974" s="295"/>
      <c r="T974" s="295"/>
      <c r="U974" s="295"/>
      <c r="V974" s="295"/>
      <c r="W974" s="270"/>
      <c r="X974" s="270"/>
      <c r="Y974" s="270"/>
      <c r="Z974" s="270"/>
    </row>
    <row r="975" customFormat="false" ht="33" hidden="false" customHeight="true" outlineLevel="0" collapsed="false">
      <c r="A975" s="295"/>
      <c r="B975" s="295"/>
      <c r="C975" s="295"/>
      <c r="D975" s="296"/>
      <c r="E975" s="296"/>
      <c r="F975" s="295"/>
      <c r="G975" s="295"/>
      <c r="H975" s="295"/>
      <c r="I975" s="295"/>
      <c r="J975" s="295"/>
      <c r="K975" s="295"/>
      <c r="L975" s="295"/>
      <c r="M975" s="295"/>
      <c r="N975" s="295"/>
      <c r="O975" s="295"/>
      <c r="P975" s="295"/>
      <c r="Q975" s="295"/>
      <c r="R975" s="295"/>
      <c r="S975" s="295"/>
      <c r="T975" s="295"/>
      <c r="U975" s="295"/>
      <c r="V975" s="295"/>
      <c r="W975" s="270"/>
      <c r="X975" s="270"/>
      <c r="Y975" s="270"/>
      <c r="Z975" s="270"/>
    </row>
    <row r="976" customFormat="false" ht="33" hidden="false" customHeight="true" outlineLevel="0" collapsed="false">
      <c r="A976" s="295"/>
      <c r="B976" s="295"/>
      <c r="C976" s="295"/>
      <c r="D976" s="296"/>
      <c r="E976" s="296"/>
      <c r="F976" s="295"/>
      <c r="G976" s="295"/>
      <c r="H976" s="295"/>
      <c r="I976" s="295"/>
      <c r="J976" s="295"/>
      <c r="K976" s="295"/>
      <c r="L976" s="295"/>
      <c r="M976" s="295"/>
      <c r="N976" s="295"/>
      <c r="O976" s="295"/>
      <c r="P976" s="295"/>
      <c r="Q976" s="295"/>
      <c r="R976" s="295"/>
      <c r="S976" s="295"/>
      <c r="T976" s="295"/>
      <c r="U976" s="295"/>
      <c r="V976" s="295"/>
      <c r="W976" s="270"/>
      <c r="X976" s="270"/>
      <c r="Y976" s="270"/>
      <c r="Z976" s="270"/>
    </row>
    <row r="977" customFormat="false" ht="33" hidden="false" customHeight="true" outlineLevel="0" collapsed="false">
      <c r="A977" s="295"/>
      <c r="B977" s="295"/>
      <c r="C977" s="295"/>
      <c r="D977" s="296"/>
      <c r="E977" s="296"/>
      <c r="F977" s="295"/>
      <c r="G977" s="295"/>
      <c r="H977" s="295"/>
      <c r="I977" s="295"/>
      <c r="J977" s="295"/>
      <c r="K977" s="295"/>
      <c r="L977" s="295"/>
      <c r="M977" s="295"/>
      <c r="N977" s="295"/>
      <c r="O977" s="295"/>
      <c r="P977" s="295"/>
      <c r="Q977" s="295"/>
      <c r="R977" s="295"/>
      <c r="S977" s="295"/>
      <c r="T977" s="295"/>
      <c r="U977" s="295"/>
      <c r="V977" s="295"/>
      <c r="W977" s="270"/>
      <c r="X977" s="270"/>
      <c r="Y977" s="270"/>
      <c r="Z977" s="270"/>
    </row>
    <row r="978" customFormat="false" ht="33" hidden="false" customHeight="true" outlineLevel="0" collapsed="false">
      <c r="A978" s="295"/>
      <c r="B978" s="295"/>
      <c r="C978" s="295"/>
      <c r="D978" s="296"/>
      <c r="E978" s="296"/>
      <c r="F978" s="295"/>
      <c r="G978" s="295"/>
      <c r="H978" s="295"/>
      <c r="I978" s="295"/>
      <c r="J978" s="295"/>
      <c r="K978" s="295"/>
      <c r="L978" s="295"/>
      <c r="M978" s="295"/>
      <c r="N978" s="295"/>
      <c r="O978" s="295"/>
      <c r="P978" s="295"/>
      <c r="Q978" s="295"/>
      <c r="R978" s="295"/>
      <c r="S978" s="295"/>
      <c r="T978" s="295"/>
      <c r="U978" s="295"/>
      <c r="V978" s="295"/>
      <c r="W978" s="270"/>
      <c r="X978" s="270"/>
      <c r="Y978" s="270"/>
      <c r="Z978" s="270"/>
    </row>
    <row r="979" customFormat="false" ht="33" hidden="false" customHeight="true" outlineLevel="0" collapsed="false">
      <c r="A979" s="295"/>
      <c r="B979" s="295"/>
      <c r="C979" s="295"/>
      <c r="D979" s="296"/>
      <c r="E979" s="296"/>
      <c r="F979" s="295"/>
      <c r="G979" s="295"/>
      <c r="H979" s="295"/>
      <c r="I979" s="295"/>
      <c r="J979" s="295"/>
      <c r="K979" s="295"/>
      <c r="L979" s="295"/>
      <c r="M979" s="295"/>
      <c r="N979" s="295"/>
      <c r="O979" s="295"/>
      <c r="P979" s="295"/>
      <c r="Q979" s="295"/>
      <c r="R979" s="295"/>
      <c r="S979" s="295"/>
      <c r="T979" s="295"/>
      <c r="U979" s="295"/>
      <c r="V979" s="295"/>
      <c r="W979" s="270"/>
      <c r="X979" s="270"/>
      <c r="Y979" s="270"/>
      <c r="Z979" s="270"/>
    </row>
    <row r="980" customFormat="false" ht="33" hidden="false" customHeight="true" outlineLevel="0" collapsed="false">
      <c r="A980" s="295"/>
      <c r="B980" s="295"/>
      <c r="C980" s="295"/>
      <c r="D980" s="296"/>
      <c r="E980" s="296"/>
      <c r="F980" s="295"/>
      <c r="G980" s="295"/>
      <c r="H980" s="295"/>
      <c r="I980" s="295"/>
      <c r="J980" s="295"/>
      <c r="K980" s="295"/>
      <c r="L980" s="295"/>
      <c r="M980" s="295"/>
      <c r="N980" s="295"/>
      <c r="O980" s="295"/>
      <c r="P980" s="295"/>
      <c r="Q980" s="295"/>
      <c r="R980" s="295"/>
      <c r="S980" s="295"/>
      <c r="T980" s="295"/>
      <c r="U980" s="295"/>
      <c r="V980" s="295"/>
      <c r="W980" s="270"/>
      <c r="X980" s="270"/>
      <c r="Y980" s="270"/>
      <c r="Z980" s="270"/>
    </row>
    <row r="981" customFormat="false" ht="33" hidden="false" customHeight="true" outlineLevel="0" collapsed="false">
      <c r="A981" s="295"/>
      <c r="B981" s="295"/>
      <c r="C981" s="295"/>
      <c r="D981" s="296"/>
      <c r="E981" s="296"/>
      <c r="F981" s="295"/>
      <c r="G981" s="295"/>
      <c r="H981" s="295"/>
      <c r="I981" s="295"/>
      <c r="J981" s="295"/>
      <c r="K981" s="295"/>
      <c r="L981" s="295"/>
      <c r="M981" s="295"/>
      <c r="N981" s="295"/>
      <c r="O981" s="295"/>
      <c r="P981" s="295"/>
      <c r="Q981" s="295"/>
      <c r="R981" s="295"/>
      <c r="S981" s="295"/>
      <c r="T981" s="295"/>
      <c r="U981" s="295"/>
      <c r="V981" s="295"/>
      <c r="W981" s="270"/>
      <c r="X981" s="270"/>
      <c r="Y981" s="270"/>
      <c r="Z981" s="270"/>
    </row>
    <row r="982" customFormat="false" ht="33" hidden="false" customHeight="true" outlineLevel="0" collapsed="false">
      <c r="A982" s="295"/>
      <c r="B982" s="295"/>
      <c r="C982" s="295"/>
      <c r="D982" s="296"/>
      <c r="E982" s="296"/>
      <c r="F982" s="295"/>
      <c r="G982" s="295"/>
      <c r="H982" s="295"/>
      <c r="I982" s="295"/>
      <c r="J982" s="295"/>
      <c r="K982" s="295"/>
      <c r="L982" s="295"/>
      <c r="M982" s="295"/>
      <c r="N982" s="295"/>
      <c r="O982" s="295"/>
      <c r="P982" s="295"/>
      <c r="Q982" s="295"/>
      <c r="R982" s="295"/>
      <c r="S982" s="295"/>
      <c r="T982" s="295"/>
      <c r="U982" s="295"/>
      <c r="V982" s="295"/>
      <c r="W982" s="270"/>
      <c r="X982" s="270"/>
      <c r="Y982" s="270"/>
      <c r="Z982" s="270"/>
    </row>
    <row r="983" customFormat="false" ht="33" hidden="false" customHeight="true" outlineLevel="0" collapsed="false">
      <c r="A983" s="295"/>
      <c r="B983" s="295"/>
      <c r="C983" s="295"/>
      <c r="D983" s="296"/>
      <c r="E983" s="296"/>
      <c r="F983" s="295"/>
      <c r="G983" s="295"/>
      <c r="H983" s="295"/>
      <c r="I983" s="295"/>
      <c r="J983" s="295"/>
      <c r="K983" s="295"/>
      <c r="L983" s="295"/>
      <c r="M983" s="295"/>
      <c r="N983" s="295"/>
      <c r="O983" s="295"/>
      <c r="P983" s="295"/>
      <c r="Q983" s="295"/>
      <c r="R983" s="295"/>
      <c r="S983" s="295"/>
      <c r="T983" s="295"/>
      <c r="U983" s="295"/>
      <c r="V983" s="295"/>
      <c r="W983" s="270"/>
      <c r="X983" s="270"/>
      <c r="Y983" s="270"/>
      <c r="Z983" s="270"/>
    </row>
    <row r="984" customFormat="false" ht="33" hidden="false" customHeight="true" outlineLevel="0" collapsed="false">
      <c r="A984" s="295"/>
      <c r="B984" s="295"/>
      <c r="C984" s="295"/>
      <c r="D984" s="296"/>
      <c r="E984" s="296"/>
      <c r="F984" s="295"/>
      <c r="G984" s="295"/>
      <c r="H984" s="295"/>
      <c r="I984" s="295"/>
      <c r="J984" s="295"/>
      <c r="K984" s="295"/>
      <c r="L984" s="295"/>
      <c r="M984" s="295"/>
      <c r="N984" s="295"/>
      <c r="O984" s="295"/>
      <c r="P984" s="295"/>
      <c r="Q984" s="295"/>
      <c r="R984" s="295"/>
      <c r="S984" s="295"/>
      <c r="T984" s="295"/>
      <c r="U984" s="295"/>
      <c r="V984" s="295"/>
      <c r="W984" s="270"/>
      <c r="X984" s="270"/>
      <c r="Y984" s="270"/>
      <c r="Z984" s="270"/>
    </row>
    <row r="985" customFormat="false" ht="33" hidden="false" customHeight="true" outlineLevel="0" collapsed="false">
      <c r="A985" s="295"/>
      <c r="B985" s="295"/>
      <c r="C985" s="295"/>
      <c r="D985" s="296"/>
      <c r="E985" s="296"/>
      <c r="F985" s="295"/>
      <c r="G985" s="295"/>
      <c r="H985" s="295"/>
      <c r="I985" s="295"/>
      <c r="J985" s="295"/>
      <c r="K985" s="295"/>
      <c r="L985" s="295"/>
      <c r="M985" s="295"/>
      <c r="N985" s="295"/>
      <c r="O985" s="295"/>
      <c r="P985" s="295"/>
      <c r="Q985" s="295"/>
      <c r="R985" s="295"/>
      <c r="S985" s="295"/>
      <c r="T985" s="295"/>
      <c r="U985" s="295"/>
      <c r="V985" s="295"/>
      <c r="W985" s="270"/>
      <c r="X985" s="270"/>
      <c r="Y985" s="270"/>
      <c r="Z985" s="270"/>
    </row>
    <row r="986" customFormat="false" ht="33" hidden="false" customHeight="true" outlineLevel="0" collapsed="false">
      <c r="A986" s="295"/>
      <c r="B986" s="295"/>
      <c r="C986" s="295"/>
      <c r="D986" s="296"/>
      <c r="E986" s="296"/>
      <c r="F986" s="295"/>
      <c r="G986" s="295"/>
      <c r="H986" s="295"/>
      <c r="I986" s="295"/>
      <c r="J986" s="295"/>
      <c r="K986" s="295"/>
      <c r="L986" s="295"/>
      <c r="M986" s="295"/>
      <c r="N986" s="295"/>
      <c r="O986" s="295"/>
      <c r="P986" s="295"/>
      <c r="Q986" s="295"/>
      <c r="R986" s="295"/>
      <c r="S986" s="295"/>
      <c r="T986" s="295"/>
      <c r="U986" s="295"/>
      <c r="V986" s="295"/>
      <c r="W986" s="270"/>
      <c r="X986" s="270"/>
      <c r="Y986" s="270"/>
      <c r="Z986" s="270"/>
    </row>
    <row r="987" customFormat="false" ht="33" hidden="false" customHeight="true" outlineLevel="0" collapsed="false">
      <c r="A987" s="295"/>
      <c r="B987" s="295"/>
      <c r="C987" s="295"/>
      <c r="D987" s="296"/>
      <c r="E987" s="296"/>
      <c r="F987" s="295"/>
      <c r="G987" s="295"/>
      <c r="H987" s="295"/>
      <c r="I987" s="295"/>
      <c r="J987" s="295"/>
      <c r="K987" s="295"/>
      <c r="L987" s="295"/>
      <c r="M987" s="295"/>
      <c r="N987" s="295"/>
      <c r="O987" s="295"/>
      <c r="P987" s="295"/>
      <c r="Q987" s="295"/>
      <c r="R987" s="295"/>
      <c r="S987" s="295"/>
      <c r="T987" s="295"/>
      <c r="U987" s="295"/>
      <c r="V987" s="295"/>
      <c r="W987" s="270"/>
      <c r="X987" s="270"/>
      <c r="Y987" s="270"/>
      <c r="Z987" s="270"/>
    </row>
    <row r="988" customFormat="false" ht="33" hidden="false" customHeight="true" outlineLevel="0" collapsed="false">
      <c r="A988" s="295"/>
      <c r="B988" s="295"/>
      <c r="C988" s="295"/>
      <c r="D988" s="296"/>
      <c r="E988" s="296"/>
      <c r="F988" s="295"/>
      <c r="G988" s="295"/>
      <c r="H988" s="295"/>
      <c r="I988" s="295"/>
      <c r="J988" s="295"/>
      <c r="K988" s="295"/>
      <c r="L988" s="295"/>
      <c r="M988" s="295"/>
      <c r="N988" s="295"/>
      <c r="O988" s="295"/>
      <c r="P988" s="295"/>
      <c r="Q988" s="295"/>
      <c r="R988" s="295"/>
      <c r="S988" s="295"/>
      <c r="T988" s="295"/>
      <c r="U988" s="295"/>
      <c r="V988" s="295"/>
      <c r="W988" s="270"/>
      <c r="X988" s="270"/>
      <c r="Y988" s="270"/>
      <c r="Z988" s="270"/>
    </row>
    <row r="989" customFormat="false" ht="33" hidden="false" customHeight="true" outlineLevel="0" collapsed="false">
      <c r="A989" s="295"/>
      <c r="B989" s="295"/>
      <c r="C989" s="295"/>
      <c r="D989" s="296"/>
      <c r="E989" s="296"/>
      <c r="F989" s="295"/>
      <c r="G989" s="295"/>
      <c r="H989" s="295"/>
      <c r="I989" s="295"/>
      <c r="J989" s="295"/>
      <c r="K989" s="295"/>
      <c r="L989" s="295"/>
      <c r="M989" s="295"/>
      <c r="N989" s="295"/>
      <c r="O989" s="295"/>
      <c r="P989" s="295"/>
      <c r="Q989" s="295"/>
      <c r="R989" s="295"/>
      <c r="S989" s="295"/>
      <c r="T989" s="295"/>
      <c r="U989" s="295"/>
      <c r="V989" s="295"/>
      <c r="W989" s="270"/>
      <c r="X989" s="270"/>
      <c r="Y989" s="270"/>
      <c r="Z989" s="270"/>
    </row>
    <row r="990" customFormat="false" ht="33" hidden="false" customHeight="true" outlineLevel="0" collapsed="false">
      <c r="A990" s="295"/>
      <c r="B990" s="295"/>
      <c r="C990" s="295"/>
      <c r="D990" s="296"/>
      <c r="E990" s="296"/>
      <c r="F990" s="295"/>
      <c r="G990" s="295"/>
      <c r="H990" s="295"/>
      <c r="I990" s="295"/>
      <c r="J990" s="295"/>
      <c r="K990" s="295"/>
      <c r="L990" s="295"/>
      <c r="M990" s="295"/>
      <c r="N990" s="295"/>
      <c r="O990" s="295"/>
      <c r="P990" s="295"/>
      <c r="Q990" s="295"/>
      <c r="R990" s="295"/>
      <c r="S990" s="295"/>
      <c r="T990" s="295"/>
      <c r="U990" s="295"/>
      <c r="V990" s="295"/>
      <c r="W990" s="270"/>
      <c r="X990" s="270"/>
      <c r="Y990" s="270"/>
      <c r="Z990" s="270"/>
    </row>
    <row r="991" customFormat="false" ht="33" hidden="false" customHeight="true" outlineLevel="0" collapsed="false">
      <c r="A991" s="295"/>
      <c r="B991" s="295"/>
      <c r="C991" s="295"/>
      <c r="D991" s="296"/>
      <c r="E991" s="296"/>
      <c r="F991" s="295"/>
      <c r="G991" s="295"/>
      <c r="H991" s="295"/>
      <c r="I991" s="295"/>
      <c r="J991" s="295"/>
      <c r="K991" s="295"/>
      <c r="L991" s="295"/>
      <c r="M991" s="295"/>
      <c r="N991" s="295"/>
      <c r="O991" s="295"/>
      <c r="P991" s="295"/>
      <c r="Q991" s="295"/>
      <c r="R991" s="295"/>
      <c r="S991" s="295"/>
      <c r="T991" s="295"/>
      <c r="U991" s="295"/>
      <c r="V991" s="295"/>
      <c r="W991" s="270"/>
      <c r="X991" s="270"/>
      <c r="Y991" s="270"/>
      <c r="Z991" s="270"/>
    </row>
    <row r="992" customFormat="false" ht="33" hidden="false" customHeight="true" outlineLevel="0" collapsed="false">
      <c r="A992" s="295"/>
      <c r="B992" s="295"/>
      <c r="C992" s="295"/>
      <c r="D992" s="296"/>
      <c r="E992" s="296"/>
      <c r="F992" s="295"/>
      <c r="G992" s="295"/>
      <c r="H992" s="295"/>
      <c r="I992" s="295"/>
      <c r="J992" s="295"/>
      <c r="K992" s="295"/>
      <c r="L992" s="295"/>
      <c r="M992" s="295"/>
      <c r="N992" s="295"/>
      <c r="O992" s="295"/>
      <c r="P992" s="295"/>
      <c r="Q992" s="295"/>
      <c r="R992" s="295"/>
      <c r="S992" s="295"/>
      <c r="T992" s="295"/>
      <c r="U992" s="295"/>
      <c r="V992" s="295"/>
      <c r="W992" s="270"/>
      <c r="X992" s="270"/>
      <c r="Y992" s="270"/>
      <c r="Z992" s="270"/>
    </row>
    <row r="993" customFormat="false" ht="33" hidden="false" customHeight="true" outlineLevel="0" collapsed="false">
      <c r="A993" s="295"/>
      <c r="B993" s="295"/>
      <c r="C993" s="295"/>
      <c r="D993" s="296"/>
      <c r="E993" s="296"/>
      <c r="F993" s="295"/>
      <c r="G993" s="295"/>
      <c r="H993" s="295"/>
      <c r="I993" s="295"/>
      <c r="J993" s="295"/>
      <c r="K993" s="295"/>
      <c r="L993" s="295"/>
      <c r="M993" s="295"/>
      <c r="N993" s="295"/>
      <c r="O993" s="295"/>
      <c r="P993" s="295"/>
      <c r="Q993" s="295"/>
      <c r="R993" s="295"/>
      <c r="S993" s="295"/>
      <c r="T993" s="295"/>
      <c r="U993" s="295"/>
      <c r="V993" s="295"/>
      <c r="W993" s="270"/>
      <c r="X993" s="270"/>
      <c r="Y993" s="270"/>
      <c r="Z993" s="270"/>
    </row>
    <row r="994" customFormat="false" ht="33" hidden="false" customHeight="true" outlineLevel="0" collapsed="false">
      <c r="A994" s="295"/>
      <c r="B994" s="295"/>
      <c r="C994" s="295"/>
      <c r="D994" s="296"/>
      <c r="E994" s="296"/>
      <c r="F994" s="295"/>
      <c r="G994" s="295"/>
      <c r="H994" s="295"/>
      <c r="I994" s="295"/>
      <c r="J994" s="295"/>
      <c r="K994" s="295"/>
      <c r="L994" s="295"/>
      <c r="M994" s="295"/>
      <c r="N994" s="295"/>
      <c r="O994" s="295"/>
      <c r="P994" s="295"/>
      <c r="Q994" s="295"/>
      <c r="R994" s="295"/>
      <c r="S994" s="295"/>
      <c r="T994" s="295"/>
      <c r="U994" s="295"/>
      <c r="V994" s="295"/>
      <c r="W994" s="270"/>
      <c r="X994" s="270"/>
      <c r="Y994" s="270"/>
      <c r="Z994" s="270"/>
    </row>
    <row r="995" customFormat="false" ht="33" hidden="false" customHeight="true" outlineLevel="0" collapsed="false">
      <c r="A995" s="295"/>
      <c r="B995" s="295"/>
      <c r="C995" s="295"/>
      <c r="D995" s="296"/>
      <c r="E995" s="296"/>
      <c r="F995" s="295"/>
      <c r="G995" s="295"/>
      <c r="H995" s="295"/>
      <c r="I995" s="295"/>
      <c r="J995" s="295"/>
      <c r="K995" s="295"/>
      <c r="L995" s="295"/>
      <c r="M995" s="295"/>
      <c r="N995" s="295"/>
      <c r="O995" s="295"/>
      <c r="P995" s="295"/>
      <c r="Q995" s="295"/>
      <c r="R995" s="295"/>
      <c r="S995" s="295"/>
      <c r="T995" s="295"/>
      <c r="U995" s="295"/>
      <c r="V995" s="295"/>
      <c r="W995" s="270"/>
      <c r="X995" s="270"/>
      <c r="Y995" s="270"/>
      <c r="Z995" s="270"/>
    </row>
    <row r="996" customFormat="false" ht="33" hidden="false" customHeight="true" outlineLevel="0" collapsed="false">
      <c r="A996" s="295"/>
      <c r="B996" s="295"/>
      <c r="C996" s="295"/>
      <c r="D996" s="296"/>
      <c r="E996" s="296"/>
      <c r="F996" s="295"/>
      <c r="G996" s="295"/>
      <c r="H996" s="295"/>
      <c r="I996" s="295"/>
      <c r="J996" s="295"/>
      <c r="K996" s="295"/>
      <c r="L996" s="295"/>
      <c r="M996" s="295"/>
      <c r="N996" s="295"/>
      <c r="O996" s="295"/>
      <c r="P996" s="295"/>
      <c r="Q996" s="295"/>
      <c r="R996" s="295"/>
      <c r="S996" s="295"/>
      <c r="T996" s="295"/>
      <c r="U996" s="295"/>
      <c r="V996" s="295"/>
      <c r="W996" s="270"/>
      <c r="X996" s="270"/>
      <c r="Y996" s="270"/>
      <c r="Z996" s="270"/>
    </row>
    <row r="997" customFormat="false" ht="33" hidden="false" customHeight="true" outlineLevel="0" collapsed="false">
      <c r="A997" s="295"/>
      <c r="B997" s="295"/>
      <c r="C997" s="295"/>
      <c r="D997" s="296"/>
      <c r="E997" s="296"/>
      <c r="F997" s="295"/>
      <c r="G997" s="295"/>
      <c r="H997" s="295"/>
      <c r="I997" s="295"/>
      <c r="J997" s="295"/>
      <c r="K997" s="295"/>
      <c r="L997" s="295"/>
      <c r="M997" s="295"/>
      <c r="N997" s="295"/>
      <c r="O997" s="295"/>
      <c r="P997" s="295"/>
      <c r="Q997" s="295"/>
      <c r="R997" s="295"/>
      <c r="S997" s="295"/>
      <c r="T997" s="295"/>
      <c r="U997" s="295"/>
      <c r="V997" s="295"/>
      <c r="W997" s="270"/>
      <c r="X997" s="270"/>
      <c r="Y997" s="270"/>
      <c r="Z997" s="270"/>
    </row>
    <row r="998" customFormat="false" ht="33" hidden="false" customHeight="true" outlineLevel="0" collapsed="false">
      <c r="A998" s="295"/>
      <c r="B998" s="295"/>
      <c r="C998" s="295"/>
      <c r="D998" s="296"/>
      <c r="E998" s="296"/>
      <c r="F998" s="295"/>
      <c r="G998" s="295"/>
      <c r="H998" s="295"/>
      <c r="I998" s="295"/>
      <c r="J998" s="295"/>
      <c r="K998" s="295"/>
      <c r="L998" s="295"/>
      <c r="M998" s="295"/>
      <c r="N998" s="295"/>
      <c r="O998" s="295"/>
      <c r="P998" s="295"/>
      <c r="Q998" s="295"/>
      <c r="R998" s="295"/>
      <c r="S998" s="295"/>
      <c r="T998" s="295"/>
      <c r="U998" s="295"/>
      <c r="V998" s="295"/>
      <c r="W998" s="270"/>
      <c r="X998" s="270"/>
      <c r="Y998" s="270"/>
      <c r="Z998" s="270"/>
    </row>
    <row r="999" customFormat="false" ht="33" hidden="false" customHeight="true" outlineLevel="0" collapsed="false">
      <c r="A999" s="295"/>
      <c r="B999" s="295"/>
      <c r="C999" s="295"/>
      <c r="D999" s="296"/>
      <c r="E999" s="296"/>
      <c r="F999" s="295"/>
      <c r="G999" s="295"/>
      <c r="H999" s="295"/>
      <c r="I999" s="295"/>
      <c r="J999" s="295"/>
      <c r="K999" s="295"/>
      <c r="L999" s="295"/>
      <c r="M999" s="295"/>
      <c r="N999" s="295"/>
      <c r="O999" s="295"/>
      <c r="P999" s="295"/>
      <c r="Q999" s="295"/>
      <c r="R999" s="295"/>
      <c r="S999" s="295"/>
      <c r="T999" s="295"/>
      <c r="U999" s="295"/>
      <c r="V999" s="295"/>
      <c r="W999" s="270"/>
      <c r="X999" s="270"/>
      <c r="Y999" s="270"/>
      <c r="Z999" s="270"/>
    </row>
    <row r="1000" customFormat="false" ht="33" hidden="false" customHeight="true" outlineLevel="0" collapsed="false">
      <c r="A1000" s="295"/>
      <c r="B1000" s="295"/>
      <c r="C1000" s="295"/>
      <c r="D1000" s="296"/>
      <c r="E1000" s="296"/>
      <c r="F1000" s="295"/>
      <c r="G1000" s="295"/>
      <c r="H1000" s="295"/>
      <c r="I1000" s="295"/>
      <c r="J1000" s="295"/>
      <c r="K1000" s="295"/>
      <c r="L1000" s="295"/>
      <c r="M1000" s="295"/>
      <c r="N1000" s="295"/>
      <c r="O1000" s="295"/>
      <c r="P1000" s="295"/>
      <c r="Q1000" s="295"/>
      <c r="R1000" s="295"/>
      <c r="S1000" s="295"/>
      <c r="T1000" s="295"/>
      <c r="U1000" s="295"/>
      <c r="V1000" s="295"/>
      <c r="W1000" s="270"/>
      <c r="X1000" s="270"/>
      <c r="Y1000" s="270"/>
      <c r="Z1000" s="270"/>
    </row>
  </sheetData>
  <sheetProtection sheet="true" formatCells="false" formatColumns="false" formatRows="false" sort="false" autoFilter="false"/>
  <mergeCells count="3">
    <mergeCell ref="A1:V1"/>
    <mergeCell ref="A2:V2"/>
    <mergeCell ref="A3:V3"/>
  </mergeCells>
  <conditionalFormatting sqref="S6:S45">
    <cfRule type="expression" priority="2" aboveAverage="0" equalAverage="0" bottom="0" percent="0" rank="0" text="" dxfId="2">
      <formula>$S6="Fail"</formula>
    </cfRule>
    <cfRule type="expression" priority="3" aboveAverage="0" equalAverage="0" bottom="0" percent="0" rank="0" text="" dxfId="3">
      <formula>$S6="Pass"</formula>
    </cfRule>
    <cfRule type="expression" priority="4" aboveAverage="0" equalAverage="0" bottom="0" percent="0" rank="0" text="" dxfId="12">
      <formula>$S6="Fail"</formula>
    </cfRule>
    <cfRule type="expression" priority="5" aboveAverage="0" equalAverage="0" bottom="0" percent="0" rank="0" text="" dxfId="13">
      <formula>$S6="Passed"</formula>
    </cfRule>
    <cfRule type="expression" priority="6" aboveAverage="0" equalAverage="0" bottom="0" percent="0" rank="0" text="" dxfId="14">
      <formula>OR($S6="Incomplete",$S6="Setup Required")</formula>
    </cfRule>
  </conditionalFormatting>
  <conditionalFormatting sqref="V6:V45">
    <cfRule type="expression" priority="7" aboveAverage="0" equalAverage="0" bottom="0" percent="0" rank="0" text="" dxfId="14">
      <formula>$V6&lt;&gt;"OK"</formula>
    </cfRule>
  </conditionalFormatting>
  <conditionalFormatting sqref="E1:E1000">
    <cfRule type="colorScale" priority="8">
      <colorScale>
        <cfvo type="min" val="0"/>
        <cfvo type="max" val="0"/>
        <color rgb="FF57BB8A"/>
        <color rgb="FFFFFFFF"/>
      </colorScale>
    </cfRule>
  </conditionalFormatting>
  <conditionalFormatting sqref="O6:O45">
    <cfRule type="dataBar" priority="9">
      <dataBar showValue="1" minLength="10" maxLength="90">
        <cfvo type="min" val="0"/>
        <cfvo type="max" val="0"/>
        <color rgb="FF4F81BD"/>
      </dataBar>
      <extLst>
        <ext uri="{B025F937-C7B1-47D3-B67F-A62EFF666E3E}">
          <ns1:id>{1070BA40-A9E9-45C5-A0D4-6BB16D2858EE}</ns1:id>
        </ext>
      </extLst>
    </cfRule>
  </conditionalFormatting>
  <conditionalFormatting sqref="Q6:Q45">
    <cfRule type="iconSet" priority="10">
      <iconSet iconSet="3Symbols2">
        <cfvo type="percent" val="0"/>
        <cfvo type="percent" val="40"/>
        <cfvo type="percent" val="80"/>
      </iconSet>
    </cfRule>
  </conditionalFormatting>
  <conditionalFormatting sqref="T6:T45">
    <cfRule type="colorScale" priority="11">
      <colorScale>
        <cfvo type="num" val="0"/>
        <cfvo type="num" val="75"/>
        <cfvo type="num" val="100"/>
        <color rgb="FFF7FBFF"/>
        <color rgb="FF6BAED6"/>
        <color rgb="FF08519C"/>
      </colorScale>
    </cfRule>
  </conditionalFormatting>
  <conditionalFormatting sqref="G6:N45">
    <cfRule type="expression" priority="12" aboveAverage="0" equalAverage="0" bottom="0" percent="0" rank="0" text="" dxfId="15">
      <formula>AND(ISNUMBER(G6), G6 &lt; G$4 * 0.33)</formula>
    </cfRule>
  </conditionalFormatting>
  <dataValidations count="2">
    <dataValidation allowBlank="true" errorStyle="stop" operator="between" showDropDown="false" showErrorMessage="false" showInputMessage="false" sqref="G6:I45 T6:T45" type="decimal">
      <formula1>0</formula1>
      <formula2>100</formula2>
    </dataValidation>
    <dataValidation allowBlank="true" errorStyle="stop" operator="between" showDropDown="false" showErrorMessage="false" showInputMessage="false" sqref="B6:B45" type="decimal">
      <formula1>1</formula1>
      <formula2>9999</formula2>
    </dataValidation>
  </dataValidations>
  <printOptions headings="false" gridLines="false" gridLinesSet="true" horizontalCentered="true" verticalCentered="false"/>
  <pageMargins left="0.25" right="0.25" top="0.25" bottom="0.2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uri="{78C0D931-6437-407d-A8EE-F0AAD7539E65}">
      <ns1:conditionalFormattings>
        <ns1:conditionalFormatting>
          <ns1:cfRule type="dataBar" id="{1070BA40-A9E9-45C5-A0D4-6BB16D2858EE}">
            <ns1:dataBar minLength="10" maxLength="90" axisPosition="none" gradient="true">
              <ns1:cfvo type="min"/>
              <ns1:cfvo type="max"/>
              <ns1:negativeFillColor rgb="FF4F81BD"/>
              <ns1:axisColor rgb="FF000000"/>
            </ns1:dataBar>
          </ns1:cfRule>
          <ns2:sqref>O6:O45</ns2:sqref>
        </ns1:conditionalFormatting>
      </ns1:conditionalFormattings>
    </ext>
  </extLst>
</worksheet>
</file>

<file path=xl/worksheets/sheet22.xml><?xml version="1.0" encoding="utf-8"?>
<worksheet xmlns="http://schemas.openxmlformats.org/spreadsheetml/2006/main" xmlns:ns1="http://schemas.microsoft.com/office/spreadsheetml/2009/9/main" xmlns:ns2="http://schemas.microsoft.com/office/excel/2006/main">
  <sheetPr filterMode="false">
    <tabColor rgb="FF2E75B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1" min="1" style="1" width="9.52"/>
    <col collapsed="false" customWidth="true" hidden="false" outlineLevel="0" max="3" min="2" style="1" width="8.38"/>
    <col collapsed="false" customWidth="true" hidden="false" outlineLevel="0" max="4" min="4" style="1" width="14"/>
    <col collapsed="false" customWidth="true" hidden="false" outlineLevel="0" max="5" min="5" style="1" width="17.75"/>
    <col collapsed="false" customWidth="true" hidden="false" outlineLevel="0" max="6" min="6" style="1" width="21.5"/>
    <col collapsed="false" customWidth="true" hidden="false" outlineLevel="0" max="9" min="7" style="1" width="10.63"/>
    <col collapsed="false" customWidth="true" hidden="true" outlineLevel="0" max="14" min="10" style="1" width="10.63"/>
    <col collapsed="false" customWidth="true" hidden="false" outlineLevel="0" max="19" min="15" style="1" width="9"/>
    <col collapsed="false" customWidth="true" hidden="false" outlineLevel="0" max="20" min="20" style="1" width="9.52"/>
    <col collapsed="false" customWidth="true" hidden="false" outlineLevel="0" max="26" min="21" style="1" width="24"/>
  </cols>
  <sheetData>
    <row r="1" customFormat="false" ht="20.25" hidden="false" customHeight="true" outlineLevel="0" collapsed="false">
      <c r="A1" s="297" t="str">
        <f aca="false">IFERROR(Settings!$B$5,"")</f>
        <v>বেজখন্ড সঃ প্রাঃ বিদ্যালয়</v>
      </c>
      <c r="B1" s="297"/>
      <c r="C1" s="297"/>
      <c r="D1" s="297"/>
      <c r="E1" s="297"/>
      <c r="F1" s="297"/>
      <c r="G1" s="297"/>
      <c r="H1" s="297"/>
      <c r="I1" s="297"/>
      <c r="J1" s="297"/>
      <c r="K1" s="297"/>
      <c r="L1" s="297"/>
      <c r="M1" s="297"/>
      <c r="N1" s="297"/>
      <c r="O1" s="297"/>
      <c r="P1" s="297"/>
      <c r="Q1" s="297"/>
      <c r="R1" s="297"/>
      <c r="S1" s="297"/>
      <c r="T1" s="297"/>
      <c r="U1" s="297"/>
      <c r="V1" s="297"/>
      <c r="W1" s="298"/>
      <c r="X1" s="299"/>
      <c r="Y1" s="299"/>
      <c r="Z1" s="299"/>
    </row>
    <row r="2" customFormat="false" ht="20.25" hidden="false" customHeight="true" outlineLevel="0" collapsed="false">
      <c r="A2" s="300" t="str">
        <f aca="false">IFERROR(Settings!$B$6&amp;" | শ্রেণি: দ্বিতীয় ","")</f>
        <v>প্রথম প্রান্তিক মূল্যায়ন | শ্রেণি: দ্বিতীয় </v>
      </c>
      <c r="B2" s="300"/>
      <c r="C2" s="300"/>
      <c r="D2" s="300"/>
      <c r="E2" s="300"/>
      <c r="F2" s="300"/>
      <c r="G2" s="300"/>
      <c r="H2" s="300"/>
      <c r="I2" s="300"/>
      <c r="J2" s="300"/>
      <c r="K2" s="300"/>
      <c r="L2" s="300"/>
      <c r="M2" s="300"/>
      <c r="N2" s="300"/>
      <c r="O2" s="300"/>
      <c r="P2" s="300"/>
      <c r="Q2" s="300"/>
      <c r="R2" s="300"/>
      <c r="S2" s="300"/>
      <c r="T2" s="300"/>
      <c r="U2" s="300"/>
      <c r="V2" s="300"/>
      <c r="W2" s="301"/>
      <c r="X2" s="299"/>
      <c r="Y2" s="299"/>
      <c r="Z2" s="299"/>
    </row>
    <row r="3" customFormat="false" ht="20.25" hidden="false" customHeight="true" outlineLevel="0" collapsed="false">
      <c r="A3" s="297"/>
      <c r="B3" s="297"/>
      <c r="C3" s="297"/>
      <c r="D3" s="297"/>
      <c r="E3" s="297"/>
      <c r="F3" s="297"/>
      <c r="G3" s="297"/>
      <c r="H3" s="297"/>
      <c r="I3" s="297"/>
      <c r="J3" s="297"/>
      <c r="K3" s="297"/>
      <c r="L3" s="297"/>
      <c r="M3" s="297"/>
      <c r="N3" s="297"/>
      <c r="O3" s="297"/>
      <c r="P3" s="297"/>
      <c r="Q3" s="297"/>
      <c r="R3" s="297"/>
      <c r="S3" s="297"/>
      <c r="T3" s="297"/>
      <c r="U3" s="297"/>
      <c r="V3" s="297"/>
      <c r="W3" s="301"/>
      <c r="X3" s="299"/>
      <c r="Y3" s="299"/>
      <c r="Z3" s="299"/>
    </row>
    <row r="4" customFormat="false" ht="27.75" hidden="false" customHeight="true" outlineLevel="0" collapsed="false">
      <c r="A4" s="302" t="s">
        <v>809</v>
      </c>
      <c r="B4" s="303"/>
      <c r="C4" s="303"/>
      <c r="D4" s="304"/>
      <c r="E4" s="303"/>
      <c r="F4" s="303"/>
      <c r="G4" s="305" t="n">
        <f aca="false">IFERROR(IF(Settings!$B$28&gt;0,Settings!$B$28,""),"")</f>
        <v>50</v>
      </c>
      <c r="H4" s="305" t="n">
        <f aca="false">IFERROR(IF(Settings!$C$28&gt;0,Settings!$C$28,""),"")</f>
        <v>50</v>
      </c>
      <c r="I4" s="305" t="n">
        <f aca="false">IFERROR(IF(Settings!$D$28&gt;0,Settings!$D$28,""),"")</f>
        <v>50</v>
      </c>
      <c r="J4" s="305" t="str">
        <f aca="false">IFERROR(IF(Settings!$E$28&gt;0,Settings!$E$28,""),"")</f>
        <v/>
      </c>
      <c r="K4" s="305"/>
      <c r="L4" s="305"/>
      <c r="M4" s="305"/>
      <c r="N4" s="305"/>
      <c r="O4" s="303"/>
      <c r="P4" s="303"/>
      <c r="Q4" s="303"/>
      <c r="R4" s="303"/>
      <c r="S4" s="303"/>
      <c r="T4" s="303"/>
      <c r="U4" s="303"/>
      <c r="V4" s="303"/>
      <c r="W4" s="301"/>
      <c r="X4" s="299"/>
      <c r="Y4" s="299"/>
      <c r="Z4" s="299"/>
    </row>
    <row r="5" customFormat="false" ht="27.75" hidden="false" customHeight="true" outlineLevel="0" collapsed="false">
      <c r="A5" s="303" t="s">
        <v>810</v>
      </c>
      <c r="B5" s="302" t="s">
        <v>670</v>
      </c>
      <c r="C5" s="302" t="s">
        <v>811</v>
      </c>
      <c r="D5" s="306" t="s">
        <v>812</v>
      </c>
      <c r="E5" s="302" t="s">
        <v>674</v>
      </c>
      <c r="F5" s="302" t="s">
        <v>675</v>
      </c>
      <c r="G5" s="305" t="str">
        <f aca="false">IFERROR(IF(Settings!$B$28&gt;0,Settings!$B$26,""),"")</f>
        <v>বাংলা</v>
      </c>
      <c r="H5" s="305" t="str">
        <f aca="false">IFERROR(IF(Settings!$C$28&gt;0,Settings!$C$26,""),"")</f>
        <v>English</v>
      </c>
      <c r="I5" s="305" t="str">
        <f aca="false">IFERROR(IF(Settings!$D$28&gt;0,Settings!$D$26,""),"")</f>
        <v>গণিত</v>
      </c>
      <c r="J5" s="305" t="str">
        <f aca="false">IFERROR(IF(Settings!$E$28&gt;0,Settings!$E$26,""),"")</f>
        <v/>
      </c>
      <c r="K5" s="303"/>
      <c r="L5" s="303"/>
      <c r="M5" s="303"/>
      <c r="N5" s="303"/>
      <c r="O5" s="302" t="s">
        <v>646</v>
      </c>
      <c r="P5" s="307" t="s">
        <v>640</v>
      </c>
      <c r="Q5" s="308" t="s">
        <v>24</v>
      </c>
      <c r="R5" s="302" t="s">
        <v>679</v>
      </c>
      <c r="S5" s="302" t="s">
        <v>680</v>
      </c>
      <c r="T5" s="309" t="s">
        <v>681</v>
      </c>
      <c r="U5" s="303" t="s">
        <v>813</v>
      </c>
      <c r="V5" s="303" t="s">
        <v>814</v>
      </c>
      <c r="W5" s="301"/>
      <c r="X5" s="299"/>
      <c r="Y5" s="299"/>
      <c r="Z5" s="299"/>
    </row>
    <row r="6" customFormat="false" ht="27.75" hidden="false" customHeight="true" outlineLevel="0" collapsed="false">
      <c r="A6" s="310" t="n">
        <v>1</v>
      </c>
      <c r="B6" s="311" t="n">
        <v>1</v>
      </c>
      <c r="C6" s="310" t="n">
        <f aca="false">IFERROR(IF(OR($D6="",NOT(ISNUMBER($P6)),$S6&lt;&gt;"Passed"),"",COUNTIFS($P$6:$P$45,"&gt;"&amp;$P6,$S$6:$S$45,"Passed")+1),"")</f>
        <v>3</v>
      </c>
      <c r="D6" s="312" t="s">
        <v>863</v>
      </c>
      <c r="E6" s="311"/>
      <c r="F6" s="311"/>
      <c r="G6" s="313" t="n">
        <v>36</v>
      </c>
      <c r="H6" s="313" t="n">
        <v>41</v>
      </c>
      <c r="I6" s="313" t="n">
        <v>43</v>
      </c>
      <c r="J6" s="314"/>
      <c r="K6" s="315"/>
      <c r="L6" s="315"/>
      <c r="M6" s="315"/>
      <c r="N6" s="315"/>
      <c r="O6" s="316" t="n">
        <f aca="false">IFERROR(IF(COUNT($G6:$N6)=0,"",SUMIF($G$4:$N$4,"&gt;0",$G6:$N6)),"")</f>
        <v>120</v>
      </c>
      <c r="P6" s="317" t="n">
        <f aca="false">IFERROR(IF($O6="","",IF(SUMIF($G$4:$N$4,"&gt;0",$G$4:$N$4)&lt;=0,"",ROUND($O6/SUMIF($G$4:$N$4,"&gt;0",$G$4:$N$4)*100,2))),"")</f>
        <v>80</v>
      </c>
      <c r="Q6" s="318" t="n">
        <f aca="false">IFERROR(IF($P6="","",IF($S6="Fail",0,IF($S6="Passed",VLOOKUP($P6,Settings!$A$16:$C$22,3,TRUE()),""))),"")</f>
        <v>5</v>
      </c>
      <c r="R6" s="319" t="str">
        <f aca="false">IFERROR(IF($P6="","",IF($S6="Fail","F",IF($S6="Passed",VLOOKUP($P6,Settings!$A$16:$B$22,2,TRUE()),""))),"")</f>
        <v>A+</v>
      </c>
      <c r="S6" s="319" t="str">
        <f aca="false">IFERROR(IF(COUNT($G6:$N6)=0,"",IF(OR(SUMIF($G$4:$N$4,"&gt;0",$G$4:$N$4)&lt;=0,Settings!$K$27&lt;=0),"Setup Required",IF(SUMPRODUCT(--($G$4:$N$4&gt;0),--ISNUMBER($G6:$N6))&lt;COUNTIF($G$4:$N$4,"&gt;0"),"Incomplete",IF(SUMPRODUCT(--($G$4:$N$4&gt;0),--ISNUMBER($G6:$N6),--IFERROR($G6:$N6&lt;$G$4:$N$4*Settings!$K$27/100,FALSE()))&gt;0,"Fail","Passed")))),"Input Error")</f>
        <v>Passed</v>
      </c>
      <c r="T6" s="320" t="n">
        <v>97</v>
      </c>
      <c r="U6" s="319" t="str">
        <f aca="false">IFERROR(IF($D6="","",IF($S6="","",IF($S6="Incomplete","Marks incomplete",IF($S6="Setup Required","Check Settings",IF($S6="Fail","উন্নতির জন্য বিশেষ যত্ন প্রয়োজন",VLOOKUP($P6,Settings!$A$16:$E$22,5,TRUE())))))),"")</f>
        <v>অসাধারণ</v>
      </c>
      <c r="V6" s="319" t="str">
        <f aca="false">IFERROR(IF($D6="","",IF(COUNT($G6:$N6)=0,"No marks",IF(SUMPRODUCT(--($G$4:$N$4&lt;=0),--ISNUMBER($G6:$N6))&gt;0,"Extra subject mark",IF(SUMPRODUCT(--($G$4:$N$4&gt;0),--ISNUMBER($G6:$N6))&lt;COUNTIF($G$4:$N$4,"&gt;0"),"Missing marks",IF(SUMPRODUCT(--($G$4:$N$4&gt;0),--ISNUMBER($G6:$N6),--IFERROR($G6:$N6&gt;$G$4:$N$4,FALSE()))&gt;0,"Mark exceeds full mark",IF($S6="Setup Required","Settings issue","OK")))))),"Input error")</f>
        <v>OK</v>
      </c>
      <c r="W6" s="301"/>
      <c r="X6" s="299"/>
      <c r="Y6" s="299"/>
      <c r="Z6" s="299"/>
    </row>
    <row r="7" customFormat="false" ht="27.75" hidden="false" customHeight="true" outlineLevel="0" collapsed="false">
      <c r="A7" s="310" t="n">
        <v>2</v>
      </c>
      <c r="B7" s="311" t="n">
        <v>2</v>
      </c>
      <c r="C7" s="310" t="n">
        <f aca="false">IFERROR(IF(OR($D7="",NOT(ISNUMBER($P7)),$S7&lt;&gt;"Passed"),"",COUNTIFS($P$6:$P$45,"&gt;"&amp;$P7,$S$6:$S$45,"Passed")+1),"")</f>
        <v>12</v>
      </c>
      <c r="D7" s="312" t="s">
        <v>864</v>
      </c>
      <c r="E7" s="311"/>
      <c r="F7" s="311"/>
      <c r="G7" s="313" t="n">
        <v>23</v>
      </c>
      <c r="H7" s="313" t="n">
        <v>33</v>
      </c>
      <c r="I7" s="313" t="n">
        <v>29</v>
      </c>
      <c r="J7" s="314"/>
      <c r="K7" s="315"/>
      <c r="L7" s="315"/>
      <c r="M7" s="315"/>
      <c r="N7" s="315"/>
      <c r="O7" s="316" t="n">
        <f aca="false">IFERROR(IF(COUNT($G7:$N7)=0,"",SUMIF($G$4:$N$4,"&gt;0",$G7:$N7)),"")</f>
        <v>85</v>
      </c>
      <c r="P7" s="317" t="n">
        <f aca="false">IFERROR(IF($O7="","",IF(SUMIF($G$4:$N$4,"&gt;0",$G$4:$N$4)&lt;=0,"",ROUND($O7/SUMIF($G$4:$N$4,"&gt;0",$G$4:$N$4)*100,2))),"")</f>
        <v>56.67</v>
      </c>
      <c r="Q7" s="318" t="n">
        <f aca="false">IFERROR(IF($P7="","",IF($S7="Fail",0,IF($S7="Passed",VLOOKUP($P7,Settings!$A$16:$C$22,3,TRUE()),""))),"")</f>
        <v>3</v>
      </c>
      <c r="R7" s="319" t="str">
        <f aca="false">IFERROR(IF($P7="","",IF($S7="Fail","F",IF($S7="Passed",VLOOKUP($P7,Settings!$A$16:$B$22,2,TRUE()),""))),"")</f>
        <v>B</v>
      </c>
      <c r="S7" s="319" t="str">
        <f aca="false">IFERROR(IF(COUNT($G7:$N7)=0,"",IF(OR(SUMIF($G$4:$N$4,"&gt;0",$G$4:$N$4)&lt;=0,Settings!$K$27&lt;=0),"Setup Required",IF(SUMPRODUCT(--($G$4:$N$4&gt;0),--ISNUMBER($G7:$N7))&lt;COUNTIF($G$4:$N$4,"&gt;0"),"Incomplete",IF(SUMPRODUCT(--($G$4:$N$4&gt;0),--ISNUMBER($G7:$N7),--IFERROR($G7:$N7&lt;$G$4:$N$4*Settings!$K$27/100,FALSE()))&gt;0,"Fail","Passed")))),"Input Error")</f>
        <v>Passed</v>
      </c>
      <c r="T7" s="320" t="n">
        <v>90</v>
      </c>
      <c r="U7" s="319" t="str">
        <f aca="false">IFERROR(IF($D7="","",IF($S7="","",IF($S7="Incomplete","Marks incomplete",IF($S7="Setup Required","Check Settings",IF($S7="Fail","উন্নতির জন্য বিশেষ যত্ন প্রয়োজন",VLOOKUP($P7,Settings!$A$16:$E$22,5,TRUE())))))),"")</f>
        <v>ভালো</v>
      </c>
      <c r="V7" s="319" t="str">
        <f aca="false">IFERROR(IF($D7="","",IF(COUNT($G7:$N7)=0,"No marks",IF(SUMPRODUCT(--($G$4:$N$4&lt;=0),--ISNUMBER($G7:$N7))&gt;0,"Extra subject mark",IF(SUMPRODUCT(--($G$4:$N$4&gt;0),--ISNUMBER($G7:$N7))&lt;COUNTIF($G$4:$N$4,"&gt;0"),"Missing marks",IF(SUMPRODUCT(--($G$4:$N$4&gt;0),--ISNUMBER($G7:$N7),--IFERROR($G7:$N7&gt;$G$4:$N$4,FALSE()))&gt;0,"Mark exceeds full mark",IF($S7="Setup Required","Settings issue","OK")))))),"Input error")</f>
        <v>OK</v>
      </c>
      <c r="W7" s="301"/>
      <c r="X7" s="299"/>
      <c r="Y7" s="299"/>
      <c r="Z7" s="299"/>
    </row>
    <row r="8" customFormat="false" ht="27.75" hidden="false" customHeight="true" outlineLevel="0" collapsed="false">
      <c r="A8" s="310" t="n">
        <v>3</v>
      </c>
      <c r="B8" s="311" t="n">
        <v>3</v>
      </c>
      <c r="C8" s="310" t="str">
        <f aca="false">IFERROR(IF(OR($D8="",NOT(ISNUMBER($P8)),$S8&lt;&gt;"Passed"),"",COUNTIFS($P$6:$P$45,"&gt;"&amp;$P8,$S$6:$S$45,"Passed")+1),"")</f>
        <v/>
      </c>
      <c r="D8" s="312" t="s">
        <v>865</v>
      </c>
      <c r="E8" s="311"/>
      <c r="F8" s="311"/>
      <c r="G8" s="313" t="n">
        <v>12</v>
      </c>
      <c r="H8" s="313" t="n">
        <v>32</v>
      </c>
      <c r="I8" s="313" t="n">
        <v>22</v>
      </c>
      <c r="J8" s="314"/>
      <c r="K8" s="315"/>
      <c r="L8" s="315"/>
      <c r="M8" s="315"/>
      <c r="N8" s="315"/>
      <c r="O8" s="316" t="n">
        <f aca="false">IFERROR(IF(COUNT($G8:$N8)=0,"",SUMIF($G$4:$N$4,"&gt;0",$G8:$N8)),"")</f>
        <v>66</v>
      </c>
      <c r="P8" s="317" t="n">
        <f aca="false">IFERROR(IF($O8="","",IF(SUMIF($G$4:$N$4,"&gt;0",$G$4:$N$4)&lt;=0,"",ROUND($O8/SUMIF($G$4:$N$4,"&gt;0",$G$4:$N$4)*100,2))),"")</f>
        <v>44</v>
      </c>
      <c r="Q8" s="318" t="n">
        <f aca="false">IFERROR(IF($P8="","",IF($S8="Fail",0,IF($S8="Passed",VLOOKUP($P8,Settings!$A$16:$C$22,3,TRUE()),""))),"")</f>
        <v>0</v>
      </c>
      <c r="R8" s="319" t="str">
        <f aca="false">IFERROR(IF($P8="","",IF($S8="Fail","F",IF($S8="Passed",VLOOKUP($P8,Settings!$A$16:$B$22,2,TRUE()),""))),"")</f>
        <v>F</v>
      </c>
      <c r="S8" s="319" t="str">
        <f aca="false">IFERROR(IF(COUNT($G8:$N8)=0,"",IF(OR(SUMIF($G$4:$N$4,"&gt;0",$G$4:$N$4)&lt;=0,Settings!$K$27&lt;=0),"Setup Required",IF(SUMPRODUCT(--($G$4:$N$4&gt;0),--ISNUMBER($G8:$N8))&lt;COUNTIF($G$4:$N$4,"&gt;0"),"Incomplete",IF(SUMPRODUCT(--($G$4:$N$4&gt;0),--ISNUMBER($G8:$N8),--IFERROR($G8:$N8&lt;$G$4:$N$4*Settings!$K$27/100,FALSE()))&gt;0,"Fail","Passed")))),"Input Error")</f>
        <v>Fail</v>
      </c>
      <c r="T8" s="320" t="n">
        <v>91</v>
      </c>
      <c r="U8" s="319" t="str">
        <f aca="false">IFERROR(IF($D8="","",IF($S8="","",IF($S8="Incomplete","Marks incomplete",IF($S8="Setup Required","Check Settings",IF($S8="Fail","উন্নতির জন্য বিশেষ যত্ন প্রয়োজন",VLOOKUP($P8,Settings!$A$16:$E$22,5,TRUE())))))),"")</f>
        <v>উন্নতির জন্য বিশেষ যত্ন প্রয়োজন</v>
      </c>
      <c r="V8" s="319" t="str">
        <f aca="false">IFERROR(IF($D8="","",IF(COUNT($G8:$N8)=0,"No marks",IF(SUMPRODUCT(--($G$4:$N$4&lt;=0),--ISNUMBER($G8:$N8))&gt;0,"Extra subject mark",IF(SUMPRODUCT(--($G$4:$N$4&gt;0),--ISNUMBER($G8:$N8))&lt;COUNTIF($G$4:$N$4,"&gt;0"),"Missing marks",IF(SUMPRODUCT(--($G$4:$N$4&gt;0),--ISNUMBER($G8:$N8),--IFERROR($G8:$N8&gt;$G$4:$N$4,FALSE()))&gt;0,"Mark exceeds full mark",IF($S8="Setup Required","Settings issue","OK")))))),"Input error")</f>
        <v>OK</v>
      </c>
      <c r="W8" s="301"/>
      <c r="X8" s="299"/>
      <c r="Y8" s="299"/>
      <c r="Z8" s="299"/>
    </row>
    <row r="9" customFormat="false" ht="27.75" hidden="false" customHeight="true" outlineLevel="0" collapsed="false">
      <c r="A9" s="310" t="n">
        <v>4</v>
      </c>
      <c r="B9" s="311" t="n">
        <v>4</v>
      </c>
      <c r="C9" s="310" t="n">
        <f aca="false">IFERROR(IF(OR($D9="",NOT(ISNUMBER($P9)),$S9&lt;&gt;"Passed"),"",COUNTIFS($P$6:$P$45,"&gt;"&amp;$P9,$S$6:$S$45,"Passed")+1),"")</f>
        <v>8</v>
      </c>
      <c r="D9" s="312" t="s">
        <v>866</v>
      </c>
      <c r="E9" s="311"/>
      <c r="F9" s="311"/>
      <c r="G9" s="313" t="n">
        <v>21</v>
      </c>
      <c r="H9" s="313" t="n">
        <v>36</v>
      </c>
      <c r="I9" s="313" t="n">
        <v>47</v>
      </c>
      <c r="J9" s="314"/>
      <c r="K9" s="315"/>
      <c r="L9" s="315"/>
      <c r="M9" s="315"/>
      <c r="N9" s="315"/>
      <c r="O9" s="316" t="n">
        <f aca="false">IFERROR(IF(COUNT($G9:$N9)=0,"",SUMIF($G$4:$N$4,"&gt;0",$G9:$N9)),"")</f>
        <v>104</v>
      </c>
      <c r="P9" s="317" t="n">
        <f aca="false">IFERROR(IF($O9="","",IF(SUMIF($G$4:$N$4,"&gt;0",$G$4:$N$4)&lt;=0,"",ROUND($O9/SUMIF($G$4:$N$4,"&gt;0",$G$4:$N$4)*100,2))),"")</f>
        <v>69.33</v>
      </c>
      <c r="Q9" s="318" t="n">
        <f aca="false">IFERROR(IF($P9="","",IF($S9="Fail",0,IF($S9="Passed",VLOOKUP($P9,Settings!$A$16:$C$22,3,TRUE()),""))),"")</f>
        <v>3.5</v>
      </c>
      <c r="R9" s="319" t="str">
        <f aca="false">IFERROR(IF($P9="","",IF($S9="Fail","F",IF($S9="Passed",VLOOKUP($P9,Settings!$A$16:$B$22,2,TRUE()),""))),"")</f>
        <v>A-</v>
      </c>
      <c r="S9" s="319" t="str">
        <f aca="false">IFERROR(IF(COUNT($G9:$N9)=0,"",IF(OR(SUMIF($G$4:$N$4,"&gt;0",$G$4:$N$4)&lt;=0,Settings!$K$27&lt;=0),"Setup Required",IF(SUMPRODUCT(--($G$4:$N$4&gt;0),--ISNUMBER($G9:$N9))&lt;COUNTIF($G$4:$N$4,"&gt;0"),"Incomplete",IF(SUMPRODUCT(--($G$4:$N$4&gt;0),--ISNUMBER($G9:$N9),--IFERROR($G9:$N9&lt;$G$4:$N$4*Settings!$K$27/100,FALSE()))&gt;0,"Fail","Passed")))),"Input Error")</f>
        <v>Passed</v>
      </c>
      <c r="T9" s="320" t="n">
        <v>92</v>
      </c>
      <c r="U9" s="319" t="str">
        <f aca="false">IFERROR(IF($D9="","",IF($S9="","",IF($S9="Incomplete","Marks incomplete",IF($S9="Setup Required","Check Settings",IF($S9="Fail","উন্নতির জন্য বিশেষ যত্ন প্রয়োজন",VLOOKUP($P9,Settings!$A$16:$E$22,5,TRUE())))))),"")</f>
        <v>খুব ভালো</v>
      </c>
      <c r="V9" s="319" t="str">
        <f aca="false">IFERROR(IF($D9="","",IF(COUNT($G9:$N9)=0,"No marks",IF(SUMPRODUCT(--($G$4:$N$4&lt;=0),--ISNUMBER($G9:$N9))&gt;0,"Extra subject mark",IF(SUMPRODUCT(--($G$4:$N$4&gt;0),--ISNUMBER($G9:$N9))&lt;COUNTIF($G$4:$N$4,"&gt;0"),"Missing marks",IF(SUMPRODUCT(--($G$4:$N$4&gt;0),--ISNUMBER($G9:$N9),--IFERROR($G9:$N9&gt;$G$4:$N$4,FALSE()))&gt;0,"Mark exceeds full mark",IF($S9="Setup Required","Settings issue","OK")))))),"Input error")</f>
        <v>OK</v>
      </c>
      <c r="W9" s="301"/>
      <c r="X9" s="299"/>
      <c r="Y9" s="299"/>
      <c r="Z9" s="299"/>
    </row>
    <row r="10" customFormat="false" ht="27.75" hidden="false" customHeight="true" outlineLevel="0" collapsed="false">
      <c r="A10" s="310" t="n">
        <v>5</v>
      </c>
      <c r="B10" s="311" t="n">
        <v>5</v>
      </c>
      <c r="C10" s="310" t="str">
        <f aca="false">IFERROR(IF(OR($D10="",NOT(ISNUMBER($P10)),$S10&lt;&gt;"Passed"),"",COUNTIFS($P$6:$P$45,"&gt;"&amp;$P10,$S$6:$S$45,"Passed")+1),"")</f>
        <v/>
      </c>
      <c r="D10" s="312" t="s">
        <v>867</v>
      </c>
      <c r="E10" s="311"/>
      <c r="F10" s="311"/>
      <c r="G10" s="313" t="n">
        <v>5</v>
      </c>
      <c r="H10" s="313" t="n">
        <v>30</v>
      </c>
      <c r="I10" s="313" t="n">
        <v>13</v>
      </c>
      <c r="J10" s="314"/>
      <c r="K10" s="315"/>
      <c r="L10" s="315"/>
      <c r="M10" s="315"/>
      <c r="N10" s="315"/>
      <c r="O10" s="316" t="n">
        <f aca="false">IFERROR(IF(COUNT($G10:$N10)=0,"",SUMIF($G$4:$N$4,"&gt;0",$G10:$N10)),"")</f>
        <v>48</v>
      </c>
      <c r="P10" s="317" t="n">
        <f aca="false">IFERROR(IF($O10="","",IF(SUMIF($G$4:$N$4,"&gt;0",$G$4:$N$4)&lt;=0,"",ROUND($O10/SUMIF($G$4:$N$4,"&gt;0",$G$4:$N$4)*100,2))),"")</f>
        <v>32</v>
      </c>
      <c r="Q10" s="318" t="n">
        <f aca="false">IFERROR(IF($P10="","",IF($S10="Fail",0,IF($S10="Passed",VLOOKUP($P10,Settings!$A$16:$C$22,3,TRUE()),""))),"")</f>
        <v>0</v>
      </c>
      <c r="R10" s="319" t="str">
        <f aca="false">IFERROR(IF($P10="","",IF($S10="Fail","F",IF($S10="Passed",VLOOKUP($P10,Settings!$A$16:$B$22,2,TRUE()),""))),"")</f>
        <v>F</v>
      </c>
      <c r="S10" s="319" t="str">
        <f aca="false">IFERROR(IF(COUNT($G10:$N10)=0,"",IF(OR(SUMIF($G$4:$N$4,"&gt;0",$G$4:$N$4)&lt;=0,Settings!$K$27&lt;=0),"Setup Required",IF(SUMPRODUCT(--($G$4:$N$4&gt;0),--ISNUMBER($G10:$N10))&lt;COUNTIF($G$4:$N$4,"&gt;0"),"Incomplete",IF(SUMPRODUCT(--($G$4:$N$4&gt;0),--ISNUMBER($G10:$N10),--IFERROR($G10:$N10&lt;$G$4:$N$4*Settings!$K$27/100,FALSE()))&gt;0,"Fail","Passed")))),"Input Error")</f>
        <v>Fail</v>
      </c>
      <c r="T10" s="320" t="n">
        <v>95</v>
      </c>
      <c r="U10" s="319" t="str">
        <f aca="false">IFERROR(IF($D10="","",IF($S10="","",IF($S10="Incomplete","Marks incomplete",IF($S10="Setup Required","Check Settings",IF($S10="Fail","উন্নতির জন্য বিশেষ যত্ন প্রয়োজন",VLOOKUP($P10,Settings!$A$16:$E$22,5,TRUE())))))),"")</f>
        <v>উন্নতির জন্য বিশেষ যত্ন প্রয়োজন</v>
      </c>
      <c r="V10" s="319" t="str">
        <f aca="false">IFERROR(IF($D10="","",IF(COUNT($G10:$N10)=0,"No marks",IF(SUMPRODUCT(--($G$4:$N$4&lt;=0),--ISNUMBER($G10:$N10))&gt;0,"Extra subject mark",IF(SUMPRODUCT(--($G$4:$N$4&gt;0),--ISNUMBER($G10:$N10))&lt;COUNTIF($G$4:$N$4,"&gt;0"),"Missing marks",IF(SUMPRODUCT(--($G$4:$N$4&gt;0),--ISNUMBER($G10:$N10),--IFERROR($G10:$N10&gt;$G$4:$N$4,FALSE()))&gt;0,"Mark exceeds full mark",IF($S10="Setup Required","Settings issue","OK")))))),"Input error")</f>
        <v>OK</v>
      </c>
      <c r="W10" s="301"/>
      <c r="X10" s="299"/>
      <c r="Y10" s="299"/>
      <c r="Z10" s="299"/>
    </row>
    <row r="11" customFormat="false" ht="27.75" hidden="false" customHeight="true" outlineLevel="0" collapsed="false">
      <c r="A11" s="310" t="n">
        <v>6</v>
      </c>
      <c r="B11" s="311" t="n">
        <v>6</v>
      </c>
      <c r="C11" s="310" t="str">
        <f aca="false">IFERROR(IF(OR($D11="",NOT(ISNUMBER($P11)),$S11&lt;&gt;"Passed"),"",COUNTIFS($P$6:$P$45,"&gt;"&amp;$P11,$S$6:$S$45,"Passed")+1),"")</f>
        <v/>
      </c>
      <c r="D11" s="312" t="s">
        <v>868</v>
      </c>
      <c r="E11" s="311"/>
      <c r="F11" s="311"/>
      <c r="G11" s="313" t="n">
        <v>12</v>
      </c>
      <c r="H11" s="313" t="n">
        <v>27</v>
      </c>
      <c r="I11" s="313" t="n">
        <v>29</v>
      </c>
      <c r="J11" s="314"/>
      <c r="K11" s="315"/>
      <c r="L11" s="315"/>
      <c r="M11" s="315"/>
      <c r="N11" s="315"/>
      <c r="O11" s="316" t="n">
        <f aca="false">IFERROR(IF(COUNT($G11:$N11)=0,"",SUMIF($G$4:$N$4,"&gt;0",$G11:$N11)),"")</f>
        <v>68</v>
      </c>
      <c r="P11" s="317" t="n">
        <f aca="false">IFERROR(IF($O11="","",IF(SUMIF($G$4:$N$4,"&gt;0",$G$4:$N$4)&lt;=0,"",ROUND($O11/SUMIF($G$4:$N$4,"&gt;0",$G$4:$N$4)*100,2))),"")</f>
        <v>45.33</v>
      </c>
      <c r="Q11" s="318" t="n">
        <f aca="false">IFERROR(IF($P11="","",IF($S11="Fail",0,IF($S11="Passed",VLOOKUP($P11,Settings!$A$16:$C$22,3,TRUE()),""))),"")</f>
        <v>0</v>
      </c>
      <c r="R11" s="319" t="str">
        <f aca="false">IFERROR(IF($P11="","",IF($S11="Fail","F",IF($S11="Passed",VLOOKUP($P11,Settings!$A$16:$B$22,2,TRUE()),""))),"")</f>
        <v>F</v>
      </c>
      <c r="S11" s="319" t="str">
        <f aca="false">IFERROR(IF(COUNT($G11:$N11)=0,"",IF(OR(SUMIF($G$4:$N$4,"&gt;0",$G$4:$N$4)&lt;=0,Settings!$K$27&lt;=0),"Setup Required",IF(SUMPRODUCT(--($G$4:$N$4&gt;0),--ISNUMBER($G11:$N11))&lt;COUNTIF($G$4:$N$4,"&gt;0"),"Incomplete",IF(SUMPRODUCT(--($G$4:$N$4&gt;0),--ISNUMBER($G11:$N11),--IFERROR($G11:$N11&lt;$G$4:$N$4*Settings!$K$27/100,FALSE()))&gt;0,"Fail","Passed")))),"Input Error")</f>
        <v>Fail</v>
      </c>
      <c r="T11" s="320" t="n">
        <v>89</v>
      </c>
      <c r="U11" s="319" t="str">
        <f aca="false">IFERROR(IF($D11="","",IF($S11="","",IF($S11="Incomplete","Marks incomplete",IF($S11="Setup Required","Check Settings",IF($S11="Fail","উন্নতির জন্য বিশেষ যত্ন প্রয়োজন",VLOOKUP($P11,Settings!$A$16:$E$22,5,TRUE())))))),"")</f>
        <v>উন্নতির জন্য বিশেষ যত্ন প্রয়োজন</v>
      </c>
      <c r="V11" s="319" t="str">
        <f aca="false">IFERROR(IF($D11="","",IF(COUNT($G11:$N11)=0,"No marks",IF(SUMPRODUCT(--($G$4:$N$4&lt;=0),--ISNUMBER($G11:$N11))&gt;0,"Extra subject mark",IF(SUMPRODUCT(--($G$4:$N$4&gt;0),--ISNUMBER($G11:$N11))&lt;COUNTIF($G$4:$N$4,"&gt;0"),"Missing marks",IF(SUMPRODUCT(--($G$4:$N$4&gt;0),--ISNUMBER($G11:$N11),--IFERROR($G11:$N11&gt;$G$4:$N$4,FALSE()))&gt;0,"Mark exceeds full mark",IF($S11="Setup Required","Settings issue","OK")))))),"Input error")</f>
        <v>OK</v>
      </c>
      <c r="W11" s="301"/>
      <c r="X11" s="299"/>
      <c r="Y11" s="299"/>
      <c r="Z11" s="299"/>
    </row>
    <row r="12" customFormat="false" ht="27.75" hidden="false" customHeight="true" outlineLevel="0" collapsed="false">
      <c r="A12" s="310" t="n">
        <v>7</v>
      </c>
      <c r="B12" s="311" t="n">
        <v>7</v>
      </c>
      <c r="C12" s="310" t="n">
        <f aca="false">IFERROR(IF(OR($D12="",NOT(ISNUMBER($P12)),$S12&lt;&gt;"Passed"),"",COUNTIFS($P$6:$P$45,"&gt;"&amp;$P12,$S$6:$S$45,"Passed")+1),"")</f>
        <v>13</v>
      </c>
      <c r="D12" s="312" t="s">
        <v>869</v>
      </c>
      <c r="E12" s="311"/>
      <c r="F12" s="311"/>
      <c r="G12" s="313" t="n">
        <v>24</v>
      </c>
      <c r="H12" s="313" t="n">
        <v>28</v>
      </c>
      <c r="I12" s="313" t="n">
        <v>32</v>
      </c>
      <c r="J12" s="314"/>
      <c r="K12" s="315"/>
      <c r="L12" s="315"/>
      <c r="M12" s="315"/>
      <c r="N12" s="315"/>
      <c r="O12" s="316" t="n">
        <f aca="false">IFERROR(IF(COUNT($G12:$N12)=0,"",SUMIF($G$4:$N$4,"&gt;0",$G12:$N12)),"")</f>
        <v>84</v>
      </c>
      <c r="P12" s="317" t="n">
        <f aca="false">IFERROR(IF($O12="","",IF(SUMIF($G$4:$N$4,"&gt;0",$G$4:$N$4)&lt;=0,"",ROUND($O12/SUMIF($G$4:$N$4,"&gt;0",$G$4:$N$4)*100,2))),"")</f>
        <v>56</v>
      </c>
      <c r="Q12" s="318" t="n">
        <f aca="false">IFERROR(IF($P12="","",IF($S12="Fail",0,IF($S12="Passed",VLOOKUP($P12,Settings!$A$16:$C$22,3,TRUE()),""))),"")</f>
        <v>3</v>
      </c>
      <c r="R12" s="319" t="str">
        <f aca="false">IFERROR(IF($P12="","",IF($S12="Fail","F",IF($S12="Passed",VLOOKUP($P12,Settings!$A$16:$B$22,2,TRUE()),""))),"")</f>
        <v>B</v>
      </c>
      <c r="S12" s="319" t="str">
        <f aca="false">IFERROR(IF(COUNT($G12:$N12)=0,"",IF(OR(SUMIF($G$4:$N$4,"&gt;0",$G$4:$N$4)&lt;=0,Settings!$K$27&lt;=0),"Setup Required",IF(SUMPRODUCT(--($G$4:$N$4&gt;0),--ISNUMBER($G12:$N12))&lt;COUNTIF($G$4:$N$4,"&gt;0"),"Incomplete",IF(SUMPRODUCT(--($G$4:$N$4&gt;0),--ISNUMBER($G12:$N12),--IFERROR($G12:$N12&lt;$G$4:$N$4*Settings!$K$27/100,FALSE()))&gt;0,"Fail","Passed")))),"Input Error")</f>
        <v>Passed</v>
      </c>
      <c r="T12" s="320" t="n">
        <v>94</v>
      </c>
      <c r="U12" s="319" t="str">
        <f aca="false">IFERROR(IF($D12="","",IF($S12="","",IF($S12="Incomplete","Marks incomplete",IF($S12="Setup Required","Check Settings",IF($S12="Fail","উন্নতির জন্য বিশেষ যত্ন প্রয়োজন",VLOOKUP($P12,Settings!$A$16:$E$22,5,TRUE())))))),"")</f>
        <v>ভালো</v>
      </c>
      <c r="V12" s="319" t="str">
        <f aca="false">IFERROR(IF($D12="","",IF(COUNT($G12:$N12)=0,"No marks",IF(SUMPRODUCT(--($G$4:$N$4&lt;=0),--ISNUMBER($G12:$N12))&gt;0,"Extra subject mark",IF(SUMPRODUCT(--($G$4:$N$4&gt;0),--ISNUMBER($G12:$N12))&lt;COUNTIF($G$4:$N$4,"&gt;0"),"Missing marks",IF(SUMPRODUCT(--($G$4:$N$4&gt;0),--ISNUMBER($G12:$N12),--IFERROR($G12:$N12&gt;$G$4:$N$4,FALSE()))&gt;0,"Mark exceeds full mark",IF($S12="Setup Required","Settings issue","OK")))))),"Input error")</f>
        <v>OK</v>
      </c>
      <c r="W12" s="301"/>
      <c r="X12" s="299"/>
      <c r="Y12" s="299"/>
      <c r="Z12" s="299"/>
    </row>
    <row r="13" customFormat="false" ht="27.75" hidden="false" customHeight="true" outlineLevel="0" collapsed="false">
      <c r="A13" s="310" t="n">
        <v>8</v>
      </c>
      <c r="B13" s="311" t="n">
        <v>8</v>
      </c>
      <c r="C13" s="310" t="str">
        <f aca="false">IFERROR(IF(OR($D13="",NOT(ISNUMBER($P13)),$S13&lt;&gt;"Passed"),"",COUNTIFS($P$6:$P$45,"&gt;"&amp;$P13,$S$6:$S$45,"Passed")+1),"")</f>
        <v/>
      </c>
      <c r="D13" s="312" t="s">
        <v>870</v>
      </c>
      <c r="E13" s="311"/>
      <c r="F13" s="311"/>
      <c r="G13" s="313" t="n">
        <v>7</v>
      </c>
      <c r="H13" s="313" t="n">
        <v>29</v>
      </c>
      <c r="I13" s="313" t="n">
        <v>21</v>
      </c>
      <c r="J13" s="314"/>
      <c r="K13" s="315"/>
      <c r="L13" s="315"/>
      <c r="M13" s="315"/>
      <c r="N13" s="315"/>
      <c r="O13" s="316" t="n">
        <f aca="false">IFERROR(IF(COUNT($G13:$N13)=0,"",SUMIF($G$4:$N$4,"&gt;0",$G13:$N13)),"")</f>
        <v>57</v>
      </c>
      <c r="P13" s="317" t="n">
        <f aca="false">IFERROR(IF($O13="","",IF(SUMIF($G$4:$N$4,"&gt;0",$G$4:$N$4)&lt;=0,"",ROUND($O13/SUMIF($G$4:$N$4,"&gt;0",$G$4:$N$4)*100,2))),"")</f>
        <v>38</v>
      </c>
      <c r="Q13" s="318" t="n">
        <f aca="false">IFERROR(IF($P13="","",IF($S13="Fail",0,IF($S13="Passed",VLOOKUP($P13,Settings!$A$16:$C$22,3,TRUE()),""))),"")</f>
        <v>0</v>
      </c>
      <c r="R13" s="319" t="str">
        <f aca="false">IFERROR(IF($P13="","",IF($S13="Fail","F",IF($S13="Passed",VLOOKUP($P13,Settings!$A$16:$B$22,2,TRUE()),""))),"")</f>
        <v>F</v>
      </c>
      <c r="S13" s="319" t="str">
        <f aca="false">IFERROR(IF(COUNT($G13:$N13)=0,"",IF(OR(SUMIF($G$4:$N$4,"&gt;0",$G$4:$N$4)&lt;=0,Settings!$K$27&lt;=0),"Setup Required",IF(SUMPRODUCT(--($G$4:$N$4&gt;0),--ISNUMBER($G13:$N13))&lt;COUNTIF($G$4:$N$4,"&gt;0"),"Incomplete",IF(SUMPRODUCT(--($G$4:$N$4&gt;0),--ISNUMBER($G13:$N13),--IFERROR($G13:$N13&lt;$G$4:$N$4*Settings!$K$27/100,FALSE()))&gt;0,"Fail","Passed")))),"Input Error")</f>
        <v>Fail</v>
      </c>
      <c r="T13" s="320" t="n">
        <v>89</v>
      </c>
      <c r="U13" s="319" t="str">
        <f aca="false">IFERROR(IF($D13="","",IF($S13="","",IF($S13="Incomplete","Marks incomplete",IF($S13="Setup Required","Check Settings",IF($S13="Fail","উন্নতির জন্য বিশেষ যত্ন প্রয়োজন",VLOOKUP($P13,Settings!$A$16:$E$22,5,TRUE())))))),"")</f>
        <v>উন্নতির জন্য বিশেষ যত্ন প্রয়োজন</v>
      </c>
      <c r="V13" s="319" t="str">
        <f aca="false">IFERROR(IF($D13="","",IF(COUNT($G13:$N13)=0,"No marks",IF(SUMPRODUCT(--($G$4:$N$4&lt;=0),--ISNUMBER($G13:$N13))&gt;0,"Extra subject mark",IF(SUMPRODUCT(--($G$4:$N$4&gt;0),--ISNUMBER($G13:$N13))&lt;COUNTIF($G$4:$N$4,"&gt;0"),"Missing marks",IF(SUMPRODUCT(--($G$4:$N$4&gt;0),--ISNUMBER($G13:$N13),--IFERROR($G13:$N13&gt;$G$4:$N$4,FALSE()))&gt;0,"Mark exceeds full mark",IF($S13="Setup Required","Settings issue","OK")))))),"Input error")</f>
        <v>OK</v>
      </c>
      <c r="W13" s="301"/>
      <c r="X13" s="299"/>
      <c r="Y13" s="299"/>
      <c r="Z13" s="299"/>
    </row>
    <row r="14" customFormat="false" ht="27.75" hidden="false" customHeight="true" outlineLevel="0" collapsed="false">
      <c r="A14" s="310" t="n">
        <v>9</v>
      </c>
      <c r="B14" s="311" t="n">
        <v>9</v>
      </c>
      <c r="C14" s="310" t="n">
        <f aca="false">IFERROR(IF(OR($D14="",NOT(ISNUMBER($P14)),$S14&lt;&gt;"Passed"),"",COUNTIFS($P$6:$P$45,"&gt;"&amp;$P14,$S$6:$S$45,"Passed")+1),"")</f>
        <v>15</v>
      </c>
      <c r="D14" s="312" t="s">
        <v>871</v>
      </c>
      <c r="E14" s="311"/>
      <c r="F14" s="311"/>
      <c r="G14" s="313" t="n">
        <v>21</v>
      </c>
      <c r="H14" s="313" t="n">
        <v>26</v>
      </c>
      <c r="I14" s="313" t="n">
        <v>33</v>
      </c>
      <c r="J14" s="314"/>
      <c r="K14" s="315"/>
      <c r="L14" s="315"/>
      <c r="M14" s="315"/>
      <c r="N14" s="315"/>
      <c r="O14" s="316" t="n">
        <f aca="false">IFERROR(IF(COUNT($G14:$N14)=0,"",SUMIF($G$4:$N$4,"&gt;0",$G14:$N14)),"")</f>
        <v>80</v>
      </c>
      <c r="P14" s="317" t="n">
        <f aca="false">IFERROR(IF($O14="","",IF(SUMIF($G$4:$N$4,"&gt;0",$G$4:$N$4)&lt;=0,"",ROUND($O14/SUMIF($G$4:$N$4,"&gt;0",$G$4:$N$4)*100,2))),"")</f>
        <v>53.33</v>
      </c>
      <c r="Q14" s="318" t="n">
        <f aca="false">IFERROR(IF($P14="","",IF($S14="Fail",0,IF($S14="Passed",VLOOKUP($P14,Settings!$A$16:$C$22,3,TRUE()),""))),"")</f>
        <v>3</v>
      </c>
      <c r="R14" s="319" t="str">
        <f aca="false">IFERROR(IF($P14="","",IF($S14="Fail","F",IF($S14="Passed",VLOOKUP($P14,Settings!$A$16:$B$22,2,TRUE()),""))),"")</f>
        <v>B</v>
      </c>
      <c r="S14" s="319" t="str">
        <f aca="false">IFERROR(IF(COUNT($G14:$N14)=0,"",IF(OR(SUMIF($G$4:$N$4,"&gt;0",$G$4:$N$4)&lt;=0,Settings!$K$27&lt;=0),"Setup Required",IF(SUMPRODUCT(--($G$4:$N$4&gt;0),--ISNUMBER($G14:$N14))&lt;COUNTIF($G$4:$N$4,"&gt;0"),"Incomplete",IF(SUMPRODUCT(--($G$4:$N$4&gt;0),--ISNUMBER($G14:$N14),--IFERROR($G14:$N14&lt;$G$4:$N$4*Settings!$K$27/100,FALSE()))&gt;0,"Fail","Passed")))),"Input Error")</f>
        <v>Passed</v>
      </c>
      <c r="T14" s="320" t="n">
        <v>91</v>
      </c>
      <c r="U14" s="319" t="str">
        <f aca="false">IFERROR(IF($D14="","",IF($S14="","",IF($S14="Incomplete","Marks incomplete",IF($S14="Setup Required","Check Settings",IF($S14="Fail","উন্নতির জন্য বিশেষ যত্ন প্রয়োজন",VLOOKUP($P14,Settings!$A$16:$E$22,5,TRUE())))))),"")</f>
        <v>ভালো</v>
      </c>
      <c r="V14" s="319" t="str">
        <f aca="false">IFERROR(IF($D14="","",IF(COUNT($G14:$N14)=0,"No marks",IF(SUMPRODUCT(--($G$4:$N$4&lt;=0),--ISNUMBER($G14:$N14))&gt;0,"Extra subject mark",IF(SUMPRODUCT(--($G$4:$N$4&gt;0),--ISNUMBER($G14:$N14))&lt;COUNTIF($G$4:$N$4,"&gt;0"),"Missing marks",IF(SUMPRODUCT(--($G$4:$N$4&gt;0),--ISNUMBER($G14:$N14),--IFERROR($G14:$N14&gt;$G$4:$N$4,FALSE()))&gt;0,"Mark exceeds full mark",IF($S14="Setup Required","Settings issue","OK")))))),"Input error")</f>
        <v>OK</v>
      </c>
      <c r="W14" s="301"/>
      <c r="X14" s="299"/>
      <c r="Y14" s="299"/>
      <c r="Z14" s="299"/>
    </row>
    <row r="15" customFormat="false" ht="27.75" hidden="false" customHeight="true" outlineLevel="0" collapsed="false">
      <c r="A15" s="310" t="n">
        <v>10</v>
      </c>
      <c r="B15" s="311" t="n">
        <v>10</v>
      </c>
      <c r="C15" s="310" t="n">
        <f aca="false">IFERROR(IF(OR($D15="",NOT(ISNUMBER($P15)),$S15&lt;&gt;"Passed"),"",COUNTIFS($P$6:$P$45,"&gt;"&amp;$P15,$S$6:$S$45,"Passed")+1),"")</f>
        <v>1</v>
      </c>
      <c r="D15" s="312" t="s">
        <v>872</v>
      </c>
      <c r="E15" s="311"/>
      <c r="F15" s="311"/>
      <c r="G15" s="313" t="n">
        <v>45</v>
      </c>
      <c r="H15" s="313" t="n">
        <v>36</v>
      </c>
      <c r="I15" s="313" t="n">
        <v>50</v>
      </c>
      <c r="J15" s="314"/>
      <c r="K15" s="315"/>
      <c r="L15" s="315"/>
      <c r="M15" s="315"/>
      <c r="N15" s="315"/>
      <c r="O15" s="316" t="n">
        <f aca="false">IFERROR(IF(COUNT($G15:$N15)=0,"",SUMIF($G$4:$N$4,"&gt;0",$G15:$N15)),"")</f>
        <v>131</v>
      </c>
      <c r="P15" s="317" t="n">
        <f aca="false">IFERROR(IF($O15="","",IF(SUMIF($G$4:$N$4,"&gt;0",$G$4:$N$4)&lt;=0,"",ROUND($O15/SUMIF($G$4:$N$4,"&gt;0",$G$4:$N$4)*100,2))),"")</f>
        <v>87.33</v>
      </c>
      <c r="Q15" s="318" t="n">
        <f aca="false">IFERROR(IF($P15="","",IF($S15="Fail",0,IF($S15="Passed",VLOOKUP($P15,Settings!$A$16:$C$22,3,TRUE()),""))),"")</f>
        <v>5</v>
      </c>
      <c r="R15" s="319" t="str">
        <f aca="false">IFERROR(IF($P15="","",IF($S15="Fail","F",IF($S15="Passed",VLOOKUP($P15,Settings!$A$16:$B$22,2,TRUE()),""))),"")</f>
        <v>A+</v>
      </c>
      <c r="S15" s="319" t="str">
        <f aca="false">IFERROR(IF(COUNT($G15:$N15)=0,"",IF(OR(SUMIF($G$4:$N$4,"&gt;0",$G$4:$N$4)&lt;=0,Settings!$K$27&lt;=0),"Setup Required",IF(SUMPRODUCT(--($G$4:$N$4&gt;0),--ISNUMBER($G15:$N15))&lt;COUNTIF($G$4:$N$4,"&gt;0"),"Incomplete",IF(SUMPRODUCT(--($G$4:$N$4&gt;0),--ISNUMBER($G15:$N15),--IFERROR($G15:$N15&lt;$G$4:$N$4*Settings!$K$27/100,FALSE()))&gt;0,"Fail","Passed")))),"Input Error")</f>
        <v>Passed</v>
      </c>
      <c r="T15" s="320" t="n">
        <v>92</v>
      </c>
      <c r="U15" s="319" t="str">
        <f aca="false">IFERROR(IF($D15="","",IF($S15="","",IF($S15="Incomplete","Marks incomplete",IF($S15="Setup Required","Check Settings",IF($S15="Fail","উন্নতির জন্য বিশেষ যত্ন প্রয়োজন",VLOOKUP($P15,Settings!$A$16:$E$22,5,TRUE())))))),"")</f>
        <v>অসাধারণ</v>
      </c>
      <c r="V15" s="319" t="str">
        <f aca="false">IFERROR(IF($D15="","",IF(COUNT($G15:$N15)=0,"No marks",IF(SUMPRODUCT(--($G$4:$N$4&lt;=0),--ISNUMBER($G15:$N15))&gt;0,"Extra subject mark",IF(SUMPRODUCT(--($G$4:$N$4&gt;0),--ISNUMBER($G15:$N15))&lt;COUNTIF($G$4:$N$4,"&gt;0"),"Missing marks",IF(SUMPRODUCT(--($G$4:$N$4&gt;0),--ISNUMBER($G15:$N15),--IFERROR($G15:$N15&gt;$G$4:$N$4,FALSE()))&gt;0,"Mark exceeds full mark",IF($S15="Setup Required","Settings issue","OK")))))),"Input error")</f>
        <v>OK</v>
      </c>
      <c r="W15" s="301"/>
      <c r="X15" s="299"/>
      <c r="Y15" s="299"/>
      <c r="Z15" s="299"/>
    </row>
    <row r="16" customFormat="false" ht="27.75" hidden="false" customHeight="true" outlineLevel="0" collapsed="false">
      <c r="A16" s="310" t="n">
        <v>11</v>
      </c>
      <c r="B16" s="311" t="n">
        <v>11</v>
      </c>
      <c r="C16" s="310" t="n">
        <f aca="false">IFERROR(IF(OR($D16="",NOT(ISNUMBER($P16)),$S16&lt;&gt;"Passed"),"",COUNTIFS($P$6:$P$45,"&gt;"&amp;$P16,$S$6:$S$45,"Passed")+1),"")</f>
        <v>4</v>
      </c>
      <c r="D16" s="312" t="s">
        <v>873</v>
      </c>
      <c r="E16" s="311"/>
      <c r="F16" s="311"/>
      <c r="G16" s="313" t="n">
        <v>38</v>
      </c>
      <c r="H16" s="313" t="n">
        <v>37</v>
      </c>
      <c r="I16" s="313" t="n">
        <v>43</v>
      </c>
      <c r="J16" s="314"/>
      <c r="K16" s="315"/>
      <c r="L16" s="315"/>
      <c r="M16" s="315"/>
      <c r="N16" s="315"/>
      <c r="O16" s="316" t="n">
        <f aca="false">IFERROR(IF(COUNT($G16:$N16)=0,"",SUMIF($G$4:$N$4,"&gt;0",$G16:$N16)),"")</f>
        <v>118</v>
      </c>
      <c r="P16" s="317" t="n">
        <f aca="false">IFERROR(IF($O16="","",IF(SUMIF($G$4:$N$4,"&gt;0",$G$4:$N$4)&lt;=0,"",ROUND($O16/SUMIF($G$4:$N$4,"&gt;0",$G$4:$N$4)*100,2))),"")</f>
        <v>78.67</v>
      </c>
      <c r="Q16" s="318" t="n">
        <f aca="false">IFERROR(IF($P16="","",IF($S16="Fail",0,IF($S16="Passed",VLOOKUP($P16,Settings!$A$16:$C$22,3,TRUE()),""))),"")</f>
        <v>4</v>
      </c>
      <c r="R16" s="319" t="str">
        <f aca="false">IFERROR(IF($P16="","",IF($S16="Fail","F",IF($S16="Passed",VLOOKUP($P16,Settings!$A$16:$B$22,2,TRUE()),""))),"")</f>
        <v>A</v>
      </c>
      <c r="S16" s="319" t="str">
        <f aca="false">IFERROR(IF(COUNT($G16:$N16)=0,"",IF(OR(SUMIF($G$4:$N$4,"&gt;0",$G$4:$N$4)&lt;=0,Settings!$K$27&lt;=0),"Setup Required",IF(SUMPRODUCT(--($G$4:$N$4&gt;0),--ISNUMBER($G16:$N16))&lt;COUNTIF($G$4:$N$4,"&gt;0"),"Incomplete",IF(SUMPRODUCT(--($G$4:$N$4&gt;0),--ISNUMBER($G16:$N16),--IFERROR($G16:$N16&lt;$G$4:$N$4*Settings!$K$27/100,FALSE()))&gt;0,"Fail","Passed")))),"Input Error")</f>
        <v>Passed</v>
      </c>
      <c r="T16" s="320" t="n">
        <v>90</v>
      </c>
      <c r="U16" s="319" t="str">
        <f aca="false">IFERROR(IF($D16="","",IF($S16="","",IF($S16="Incomplete","Marks incomplete",IF($S16="Setup Required","Check Settings",IF($S16="Fail","উন্নতির জন্য বিশেষ যত্ন প্রয়োজন",VLOOKUP($P16,Settings!$A$16:$E$22,5,TRUE())))))),"")</f>
        <v>চমৎকার</v>
      </c>
      <c r="V16" s="319" t="str">
        <f aca="false">IFERROR(IF($D16="","",IF(COUNT($G16:$N16)=0,"No marks",IF(SUMPRODUCT(--($G$4:$N$4&lt;=0),--ISNUMBER($G16:$N16))&gt;0,"Extra subject mark",IF(SUMPRODUCT(--($G$4:$N$4&gt;0),--ISNUMBER($G16:$N16))&lt;COUNTIF($G$4:$N$4,"&gt;0"),"Missing marks",IF(SUMPRODUCT(--($G$4:$N$4&gt;0),--ISNUMBER($G16:$N16),--IFERROR($G16:$N16&gt;$G$4:$N$4,FALSE()))&gt;0,"Mark exceeds full mark",IF($S16="Setup Required","Settings issue","OK")))))),"Input error")</f>
        <v>OK</v>
      </c>
      <c r="W16" s="301"/>
      <c r="X16" s="299"/>
      <c r="Y16" s="299"/>
      <c r="Z16" s="299"/>
    </row>
    <row r="17" customFormat="false" ht="27.75" hidden="false" customHeight="true" outlineLevel="0" collapsed="false">
      <c r="A17" s="310" t="n">
        <v>12</v>
      </c>
      <c r="B17" s="311" t="n">
        <v>12</v>
      </c>
      <c r="C17" s="310" t="n">
        <f aca="false">IFERROR(IF(OR($D17="",NOT(ISNUMBER($P17)),$S17&lt;&gt;"Passed"),"",COUNTIFS($P$6:$P$45,"&gt;"&amp;$P17,$S$6:$S$45,"Passed")+1),"")</f>
        <v>7</v>
      </c>
      <c r="D17" s="312" t="s">
        <v>874</v>
      </c>
      <c r="E17" s="311"/>
      <c r="F17" s="311"/>
      <c r="G17" s="313" t="n">
        <v>33</v>
      </c>
      <c r="H17" s="313" t="n">
        <v>30</v>
      </c>
      <c r="I17" s="313" t="n">
        <v>42</v>
      </c>
      <c r="J17" s="314"/>
      <c r="K17" s="315"/>
      <c r="L17" s="315"/>
      <c r="M17" s="315"/>
      <c r="N17" s="315"/>
      <c r="O17" s="316" t="n">
        <f aca="false">IFERROR(IF(COUNT($G17:$N17)=0,"",SUMIF($G$4:$N$4,"&gt;0",$G17:$N17)),"")</f>
        <v>105</v>
      </c>
      <c r="P17" s="317" t="n">
        <f aca="false">IFERROR(IF($O17="","",IF(SUMIF($G$4:$N$4,"&gt;0",$G$4:$N$4)&lt;=0,"",ROUND($O17/SUMIF($G$4:$N$4,"&gt;0",$G$4:$N$4)*100,2))),"")</f>
        <v>70</v>
      </c>
      <c r="Q17" s="318" t="n">
        <f aca="false">IFERROR(IF($P17="","",IF($S17="Fail",0,IF($S17="Passed",VLOOKUP($P17,Settings!$A$16:$C$22,3,TRUE()),""))),"")</f>
        <v>4</v>
      </c>
      <c r="R17" s="319" t="str">
        <f aca="false">IFERROR(IF($P17="","",IF($S17="Fail","F",IF($S17="Passed",VLOOKUP($P17,Settings!$A$16:$B$22,2,TRUE()),""))),"")</f>
        <v>A</v>
      </c>
      <c r="S17" s="319" t="str">
        <f aca="false">IFERROR(IF(COUNT($G17:$N17)=0,"",IF(OR(SUMIF($G$4:$N$4,"&gt;0",$G$4:$N$4)&lt;=0,Settings!$K$27&lt;=0),"Setup Required",IF(SUMPRODUCT(--($G$4:$N$4&gt;0),--ISNUMBER($G17:$N17))&lt;COUNTIF($G$4:$N$4,"&gt;0"),"Incomplete",IF(SUMPRODUCT(--($G$4:$N$4&gt;0),--ISNUMBER($G17:$N17),--IFERROR($G17:$N17&lt;$G$4:$N$4*Settings!$K$27/100,FALSE()))&gt;0,"Fail","Passed")))),"Input Error")</f>
        <v>Passed</v>
      </c>
      <c r="T17" s="320" t="n">
        <v>87</v>
      </c>
      <c r="U17" s="319" t="str">
        <f aca="false">IFERROR(IF($D17="","",IF($S17="","",IF($S17="Incomplete","Marks incomplete",IF($S17="Setup Required","Check Settings",IF($S17="Fail","উন্নতির জন্য বিশেষ যত্ন প্রয়োজন",VLOOKUP($P17,Settings!$A$16:$E$22,5,TRUE())))))),"")</f>
        <v>চমৎকার</v>
      </c>
      <c r="V17" s="319" t="str">
        <f aca="false">IFERROR(IF($D17="","",IF(COUNT($G17:$N17)=0,"No marks",IF(SUMPRODUCT(--($G$4:$N$4&lt;=0),--ISNUMBER($G17:$N17))&gt;0,"Extra subject mark",IF(SUMPRODUCT(--($G$4:$N$4&gt;0),--ISNUMBER($G17:$N17))&lt;COUNTIF($G$4:$N$4,"&gt;0"),"Missing marks",IF(SUMPRODUCT(--($G$4:$N$4&gt;0),--ISNUMBER($G17:$N17),--IFERROR($G17:$N17&gt;$G$4:$N$4,FALSE()))&gt;0,"Mark exceeds full mark",IF($S17="Setup Required","Settings issue","OK")))))),"Input error")</f>
        <v>OK</v>
      </c>
      <c r="W17" s="301"/>
      <c r="X17" s="299"/>
      <c r="Y17" s="299"/>
      <c r="Z17" s="299"/>
    </row>
    <row r="18" customFormat="false" ht="27.75" hidden="false" customHeight="true" outlineLevel="0" collapsed="false">
      <c r="A18" s="310" t="n">
        <v>13</v>
      </c>
      <c r="B18" s="311" t="n">
        <v>13</v>
      </c>
      <c r="C18" s="310" t="n">
        <f aca="false">IFERROR(IF(OR($D18="",NOT(ISNUMBER($P18)),$S18&lt;&gt;"Passed"),"",COUNTIFS($P$6:$P$45,"&gt;"&amp;$P18,$S$6:$S$45,"Passed")+1),"")</f>
        <v>14</v>
      </c>
      <c r="D18" s="312" t="s">
        <v>875</v>
      </c>
      <c r="E18" s="311"/>
      <c r="F18" s="311"/>
      <c r="G18" s="313" t="n">
        <v>20</v>
      </c>
      <c r="H18" s="313" t="n">
        <v>28</v>
      </c>
      <c r="I18" s="313" t="n">
        <v>34</v>
      </c>
      <c r="J18" s="314"/>
      <c r="K18" s="315"/>
      <c r="L18" s="315"/>
      <c r="M18" s="315"/>
      <c r="N18" s="315"/>
      <c r="O18" s="316" t="n">
        <f aca="false">IFERROR(IF(COUNT($G18:$N18)=0,"",SUMIF($G$4:$N$4,"&gt;0",$G18:$N18)),"")</f>
        <v>82</v>
      </c>
      <c r="P18" s="317" t="n">
        <f aca="false">IFERROR(IF($O18="","",IF(SUMIF($G$4:$N$4,"&gt;0",$G$4:$N$4)&lt;=0,"",ROUND($O18/SUMIF($G$4:$N$4,"&gt;0",$G$4:$N$4)*100,2))),"")</f>
        <v>54.67</v>
      </c>
      <c r="Q18" s="318" t="n">
        <f aca="false">IFERROR(IF($P18="","",IF($S18="Fail",0,IF($S18="Passed",VLOOKUP($P18,Settings!$A$16:$C$22,3,TRUE()),""))),"")</f>
        <v>3</v>
      </c>
      <c r="R18" s="319" t="str">
        <f aca="false">IFERROR(IF($P18="","",IF($S18="Fail","F",IF($S18="Passed",VLOOKUP($P18,Settings!$A$16:$B$22,2,TRUE()),""))),"")</f>
        <v>B</v>
      </c>
      <c r="S18" s="319" t="str">
        <f aca="false">IFERROR(IF(COUNT($G18:$N18)=0,"",IF(OR(SUMIF($G$4:$N$4,"&gt;0",$G$4:$N$4)&lt;=0,Settings!$K$27&lt;=0),"Setup Required",IF(SUMPRODUCT(--($G$4:$N$4&gt;0),--ISNUMBER($G18:$N18))&lt;COUNTIF($G$4:$N$4,"&gt;0"),"Incomplete",IF(SUMPRODUCT(--($G$4:$N$4&gt;0),--ISNUMBER($G18:$N18),--IFERROR($G18:$N18&lt;$G$4:$N$4*Settings!$K$27/100,FALSE()))&gt;0,"Fail","Passed")))),"Input Error")</f>
        <v>Passed</v>
      </c>
      <c r="T18" s="320" t="n">
        <v>85</v>
      </c>
      <c r="U18" s="319" t="str">
        <f aca="false">IFERROR(IF($D18="","",IF($S18="","",IF($S18="Incomplete","Marks incomplete",IF($S18="Setup Required","Check Settings",IF($S18="Fail","উন্নতির জন্য বিশেষ যত্ন প্রয়োজন",VLOOKUP($P18,Settings!$A$16:$E$22,5,TRUE())))))),"")</f>
        <v>ভালো</v>
      </c>
      <c r="V18" s="319" t="str">
        <f aca="false">IFERROR(IF($D18="","",IF(COUNT($G18:$N18)=0,"No marks",IF(SUMPRODUCT(--($G$4:$N$4&lt;=0),--ISNUMBER($G18:$N18))&gt;0,"Extra subject mark",IF(SUMPRODUCT(--($G$4:$N$4&gt;0),--ISNUMBER($G18:$N18))&lt;COUNTIF($G$4:$N$4,"&gt;0"),"Missing marks",IF(SUMPRODUCT(--($G$4:$N$4&gt;0),--ISNUMBER($G18:$N18),--IFERROR($G18:$N18&gt;$G$4:$N$4,FALSE()))&gt;0,"Mark exceeds full mark",IF($S18="Setup Required","Settings issue","OK")))))),"Input error")</f>
        <v>OK</v>
      </c>
      <c r="W18" s="301"/>
      <c r="X18" s="299"/>
      <c r="Y18" s="299"/>
      <c r="Z18" s="299"/>
    </row>
    <row r="19" customFormat="false" ht="27.75" hidden="false" customHeight="true" outlineLevel="0" collapsed="false">
      <c r="A19" s="310" t="n">
        <v>14</v>
      </c>
      <c r="B19" s="311" t="n">
        <v>14</v>
      </c>
      <c r="C19" s="310" t="str">
        <f aca="false">IFERROR(IF(OR($D19="",NOT(ISNUMBER($P19)),$S19&lt;&gt;"Passed"),"",COUNTIFS($P$6:$P$45,"&gt;"&amp;$P19,$S$6:$S$45,"Passed")+1),"")</f>
        <v/>
      </c>
      <c r="D19" s="312" t="s">
        <v>876</v>
      </c>
      <c r="E19" s="311"/>
      <c r="F19" s="311"/>
      <c r="G19" s="313" t="n">
        <v>2</v>
      </c>
      <c r="H19" s="313" t="n">
        <v>26</v>
      </c>
      <c r="I19" s="313" t="n">
        <v>27</v>
      </c>
      <c r="J19" s="314"/>
      <c r="K19" s="315"/>
      <c r="L19" s="315"/>
      <c r="M19" s="315"/>
      <c r="N19" s="315"/>
      <c r="O19" s="316" t="n">
        <f aca="false">IFERROR(IF(COUNT($G19:$N19)=0,"",SUMIF($G$4:$N$4,"&gt;0",$G19:$N19)),"")</f>
        <v>55</v>
      </c>
      <c r="P19" s="317" t="n">
        <f aca="false">IFERROR(IF($O19="","",IF(SUMIF($G$4:$N$4,"&gt;0",$G$4:$N$4)&lt;=0,"",ROUND($O19/SUMIF($G$4:$N$4,"&gt;0",$G$4:$N$4)*100,2))),"")</f>
        <v>36.67</v>
      </c>
      <c r="Q19" s="318" t="n">
        <f aca="false">IFERROR(IF($P19="","",IF($S19="Fail",0,IF($S19="Passed",VLOOKUP($P19,Settings!$A$16:$C$22,3,TRUE()),""))),"")</f>
        <v>0</v>
      </c>
      <c r="R19" s="319" t="str">
        <f aca="false">IFERROR(IF($P19="","",IF($S19="Fail","F",IF($S19="Passed",VLOOKUP($P19,Settings!$A$16:$B$22,2,TRUE()),""))),"")</f>
        <v>F</v>
      </c>
      <c r="S19" s="319" t="str">
        <f aca="false">IFERROR(IF(COUNT($G19:$N19)=0,"",IF(OR(SUMIF($G$4:$N$4,"&gt;0",$G$4:$N$4)&lt;=0,Settings!$K$27&lt;=0),"Setup Required",IF(SUMPRODUCT(--($G$4:$N$4&gt;0),--ISNUMBER($G19:$N19))&lt;COUNTIF($G$4:$N$4,"&gt;0"),"Incomplete",IF(SUMPRODUCT(--($G$4:$N$4&gt;0),--ISNUMBER($G19:$N19),--IFERROR($G19:$N19&lt;$G$4:$N$4*Settings!$K$27/100,FALSE()))&gt;0,"Fail","Passed")))),"Input Error")</f>
        <v>Fail</v>
      </c>
      <c r="T19" s="320" t="n">
        <v>89</v>
      </c>
      <c r="U19" s="319" t="str">
        <f aca="false">IFERROR(IF($D19="","",IF($S19="","",IF($S19="Incomplete","Marks incomplete",IF($S19="Setup Required","Check Settings",IF($S19="Fail","উন্নতির জন্য বিশেষ যত্ন প্রয়োজন",VLOOKUP($P19,Settings!$A$16:$E$22,5,TRUE())))))),"")</f>
        <v>উন্নতির জন্য বিশেষ যত্ন প্রয়োজন</v>
      </c>
      <c r="V19" s="319" t="str">
        <f aca="false">IFERROR(IF($D19="","",IF(COUNT($G19:$N19)=0,"No marks",IF(SUMPRODUCT(--($G$4:$N$4&lt;=0),--ISNUMBER($G19:$N19))&gt;0,"Extra subject mark",IF(SUMPRODUCT(--($G$4:$N$4&gt;0),--ISNUMBER($G19:$N19))&lt;COUNTIF($G$4:$N$4,"&gt;0"),"Missing marks",IF(SUMPRODUCT(--($G$4:$N$4&gt;0),--ISNUMBER($G19:$N19),--IFERROR($G19:$N19&gt;$G$4:$N$4,FALSE()))&gt;0,"Mark exceeds full mark",IF($S19="Setup Required","Settings issue","OK")))))),"Input error")</f>
        <v>OK</v>
      </c>
      <c r="W19" s="301"/>
      <c r="X19" s="299"/>
      <c r="Y19" s="299"/>
      <c r="Z19" s="299"/>
    </row>
    <row r="20" customFormat="false" ht="27.75" hidden="false" customHeight="true" outlineLevel="0" collapsed="false">
      <c r="A20" s="310" t="n">
        <v>15</v>
      </c>
      <c r="B20" s="311" t="n">
        <v>15</v>
      </c>
      <c r="C20" s="310" t="n">
        <f aca="false">IFERROR(IF(OR($D20="",NOT(ISNUMBER($P20)),$S20&lt;&gt;"Passed"),"",COUNTIFS($P$6:$P$45,"&gt;"&amp;$P20,$S$6:$S$45,"Passed")+1),"")</f>
        <v>11</v>
      </c>
      <c r="D20" s="312" t="s">
        <v>877</v>
      </c>
      <c r="E20" s="311"/>
      <c r="F20" s="311"/>
      <c r="G20" s="313" t="n">
        <v>19</v>
      </c>
      <c r="H20" s="313" t="n">
        <v>32</v>
      </c>
      <c r="I20" s="313" t="n">
        <v>40</v>
      </c>
      <c r="J20" s="314"/>
      <c r="K20" s="315"/>
      <c r="L20" s="315"/>
      <c r="M20" s="315"/>
      <c r="N20" s="315"/>
      <c r="O20" s="316" t="n">
        <f aca="false">IFERROR(IF(COUNT($G20:$N20)=0,"",SUMIF($G$4:$N$4,"&gt;0",$G20:$N20)),"")</f>
        <v>91</v>
      </c>
      <c r="P20" s="317" t="n">
        <f aca="false">IFERROR(IF($O20="","",IF(SUMIF($G$4:$N$4,"&gt;0",$G$4:$N$4)&lt;=0,"",ROUND($O20/SUMIF($G$4:$N$4,"&gt;0",$G$4:$N$4)*100,2))),"")</f>
        <v>60.67</v>
      </c>
      <c r="Q20" s="318" t="n">
        <f aca="false">IFERROR(IF($P20="","",IF($S20="Fail",0,IF($S20="Passed",VLOOKUP($P20,Settings!$A$16:$C$22,3,TRUE()),""))),"")</f>
        <v>3.5</v>
      </c>
      <c r="R20" s="319" t="str">
        <f aca="false">IFERROR(IF($P20="","",IF($S20="Fail","F",IF($S20="Passed",VLOOKUP($P20,Settings!$A$16:$B$22,2,TRUE()),""))),"")</f>
        <v>A-</v>
      </c>
      <c r="S20" s="319" t="str">
        <f aca="false">IFERROR(IF(COUNT($G20:$N20)=0,"",IF(OR(SUMIF($G$4:$N$4,"&gt;0",$G$4:$N$4)&lt;=0,Settings!$K$27&lt;=0),"Setup Required",IF(SUMPRODUCT(--($G$4:$N$4&gt;0),--ISNUMBER($G20:$N20))&lt;COUNTIF($G$4:$N$4,"&gt;0"),"Incomplete",IF(SUMPRODUCT(--($G$4:$N$4&gt;0),--ISNUMBER($G20:$N20),--IFERROR($G20:$N20&lt;$G$4:$N$4*Settings!$K$27/100,FALSE()))&gt;0,"Fail","Passed")))),"Input Error")</f>
        <v>Passed</v>
      </c>
      <c r="T20" s="320" t="n">
        <v>95</v>
      </c>
      <c r="U20" s="319" t="str">
        <f aca="false">IFERROR(IF($D20="","",IF($S20="","",IF($S20="Incomplete","Marks incomplete",IF($S20="Setup Required","Check Settings",IF($S20="Fail","উন্নতির জন্য বিশেষ যত্ন প্রয়োজন",VLOOKUP($P20,Settings!$A$16:$E$22,5,TRUE())))))),"")</f>
        <v>খুব ভালো</v>
      </c>
      <c r="V20" s="319" t="str">
        <f aca="false">IFERROR(IF($D20="","",IF(COUNT($G20:$N20)=0,"No marks",IF(SUMPRODUCT(--($G$4:$N$4&lt;=0),--ISNUMBER($G20:$N20))&gt;0,"Extra subject mark",IF(SUMPRODUCT(--($G$4:$N$4&gt;0),--ISNUMBER($G20:$N20))&lt;COUNTIF($G$4:$N$4,"&gt;0"),"Missing marks",IF(SUMPRODUCT(--($G$4:$N$4&gt;0),--ISNUMBER($G20:$N20),--IFERROR($G20:$N20&gt;$G$4:$N$4,FALSE()))&gt;0,"Mark exceeds full mark",IF($S20="Setup Required","Settings issue","OK")))))),"Input error")</f>
        <v>OK</v>
      </c>
      <c r="W20" s="301"/>
      <c r="X20" s="299"/>
      <c r="Y20" s="299"/>
      <c r="Z20" s="299"/>
    </row>
    <row r="21" customFormat="false" ht="27.75" hidden="false" customHeight="true" outlineLevel="0" collapsed="false">
      <c r="A21" s="310" t="n">
        <v>16</v>
      </c>
      <c r="B21" s="311" t="n">
        <v>16</v>
      </c>
      <c r="C21" s="310" t="str">
        <f aca="false">IFERROR(IF(OR($D21="",NOT(ISNUMBER($P21)),$S21&lt;&gt;"Passed"),"",COUNTIFS($P$6:$P$45,"&gt;"&amp;$P21,$S$6:$S$45,"Passed")+1),"")</f>
        <v/>
      </c>
      <c r="D21" s="312" t="s">
        <v>878</v>
      </c>
      <c r="E21" s="311"/>
      <c r="F21" s="311"/>
      <c r="G21" s="313" t="n">
        <v>14</v>
      </c>
      <c r="H21" s="313" t="n">
        <v>30</v>
      </c>
      <c r="I21" s="313" t="n">
        <v>20</v>
      </c>
      <c r="J21" s="314"/>
      <c r="K21" s="315"/>
      <c r="L21" s="315"/>
      <c r="M21" s="315"/>
      <c r="N21" s="315"/>
      <c r="O21" s="316" t="n">
        <f aca="false">IFERROR(IF(COUNT($G21:$N21)=0,"",SUMIF($G$4:$N$4,"&gt;0",$G21:$N21)),"")</f>
        <v>64</v>
      </c>
      <c r="P21" s="317" t="n">
        <f aca="false">IFERROR(IF($O21="","",IF(SUMIF($G$4:$N$4,"&gt;0",$G$4:$N$4)&lt;=0,"",ROUND($O21/SUMIF($G$4:$N$4,"&gt;0",$G$4:$N$4)*100,2))),"")</f>
        <v>42.67</v>
      </c>
      <c r="Q21" s="318" t="n">
        <f aca="false">IFERROR(IF($P21="","",IF($S21="Fail",0,IF($S21="Passed",VLOOKUP($P21,Settings!$A$16:$C$22,3,TRUE()),""))),"")</f>
        <v>0</v>
      </c>
      <c r="R21" s="319" t="str">
        <f aca="false">IFERROR(IF($P21="","",IF($S21="Fail","F",IF($S21="Passed",VLOOKUP($P21,Settings!$A$16:$B$22,2,TRUE()),""))),"")</f>
        <v>F</v>
      </c>
      <c r="S21" s="319" t="str">
        <f aca="false">IFERROR(IF(COUNT($G21:$N21)=0,"",IF(OR(SUMIF($G$4:$N$4,"&gt;0",$G$4:$N$4)&lt;=0,Settings!$K$27&lt;=0),"Setup Required",IF(SUMPRODUCT(--($G$4:$N$4&gt;0),--ISNUMBER($G21:$N21))&lt;COUNTIF($G$4:$N$4,"&gt;0"),"Incomplete",IF(SUMPRODUCT(--($G$4:$N$4&gt;0),--ISNUMBER($G21:$N21),--IFERROR($G21:$N21&lt;$G$4:$N$4*Settings!$K$27/100,FALSE()))&gt;0,"Fail","Passed")))),"Input Error")</f>
        <v>Fail</v>
      </c>
      <c r="T21" s="320" t="n">
        <v>90</v>
      </c>
      <c r="U21" s="319" t="str">
        <f aca="false">IFERROR(IF($D21="","",IF($S21="","",IF($S21="Incomplete","Marks incomplete",IF($S21="Setup Required","Check Settings",IF($S21="Fail","উন্নতির জন্য বিশেষ যত্ন প্রয়োজন",VLOOKUP($P21,Settings!$A$16:$E$22,5,TRUE())))))),"")</f>
        <v>উন্নতির জন্য বিশেষ যত্ন প্রয়োজন</v>
      </c>
      <c r="V21" s="319" t="str">
        <f aca="false">IFERROR(IF($D21="","",IF(COUNT($G21:$N21)=0,"No marks",IF(SUMPRODUCT(--($G$4:$N$4&lt;=0),--ISNUMBER($G21:$N21))&gt;0,"Extra subject mark",IF(SUMPRODUCT(--($G$4:$N$4&gt;0),--ISNUMBER($G21:$N21))&lt;COUNTIF($G$4:$N$4,"&gt;0"),"Missing marks",IF(SUMPRODUCT(--($G$4:$N$4&gt;0),--ISNUMBER($G21:$N21),--IFERROR($G21:$N21&gt;$G$4:$N$4,FALSE()))&gt;0,"Mark exceeds full mark",IF($S21="Setup Required","Settings issue","OK")))))),"Input error")</f>
        <v>OK</v>
      </c>
      <c r="W21" s="301"/>
      <c r="X21" s="299"/>
      <c r="Y21" s="299"/>
      <c r="Z21" s="299"/>
    </row>
    <row r="22" customFormat="false" ht="27.75" hidden="false" customHeight="true" outlineLevel="0" collapsed="false">
      <c r="A22" s="310" t="n">
        <v>17</v>
      </c>
      <c r="B22" s="311" t="n">
        <v>17</v>
      </c>
      <c r="C22" s="310" t="n">
        <f aca="false">IFERROR(IF(OR($D22="",NOT(ISNUMBER($P22)),$S22&lt;&gt;"Passed"),"",COUNTIFS($P$6:$P$45,"&gt;"&amp;$P22,$S$6:$S$45,"Passed")+1),"")</f>
        <v>5</v>
      </c>
      <c r="D22" s="312" t="s">
        <v>879</v>
      </c>
      <c r="E22" s="311"/>
      <c r="F22" s="311"/>
      <c r="G22" s="313" t="n">
        <v>25</v>
      </c>
      <c r="H22" s="313" t="n">
        <v>39</v>
      </c>
      <c r="I22" s="313" t="n">
        <v>48</v>
      </c>
      <c r="J22" s="314"/>
      <c r="K22" s="315"/>
      <c r="L22" s="315"/>
      <c r="M22" s="315"/>
      <c r="N22" s="315"/>
      <c r="O22" s="316" t="n">
        <f aca="false">IFERROR(IF(COUNT($G22:$N22)=0,"",SUMIF($G$4:$N$4,"&gt;0",$G22:$N22)),"")</f>
        <v>112</v>
      </c>
      <c r="P22" s="317" t="n">
        <f aca="false">IFERROR(IF($O22="","",IF(SUMIF($G$4:$N$4,"&gt;0",$G$4:$N$4)&lt;=0,"",ROUND($O22/SUMIF($G$4:$N$4,"&gt;0",$G$4:$N$4)*100,2))),"")</f>
        <v>74.67</v>
      </c>
      <c r="Q22" s="318" t="n">
        <f aca="false">IFERROR(IF($P22="","",IF($S22="Fail",0,IF($S22="Passed",VLOOKUP($P22,Settings!$A$16:$C$22,3,TRUE()),""))),"")</f>
        <v>4</v>
      </c>
      <c r="R22" s="319" t="str">
        <f aca="false">IFERROR(IF($P22="","",IF($S22="Fail","F",IF($S22="Passed",VLOOKUP($P22,Settings!$A$16:$B$22,2,TRUE()),""))),"")</f>
        <v>A</v>
      </c>
      <c r="S22" s="319" t="str">
        <f aca="false">IFERROR(IF(COUNT($G22:$N22)=0,"",IF(OR(SUMIF($G$4:$N$4,"&gt;0",$G$4:$N$4)&lt;=0,Settings!$K$27&lt;=0),"Setup Required",IF(SUMPRODUCT(--($G$4:$N$4&gt;0),--ISNUMBER($G22:$N22))&lt;COUNTIF($G$4:$N$4,"&gt;0"),"Incomplete",IF(SUMPRODUCT(--($G$4:$N$4&gt;0),--ISNUMBER($G22:$N22),--IFERROR($G22:$N22&lt;$G$4:$N$4*Settings!$K$27/100,FALSE()))&gt;0,"Fail","Passed")))),"Input Error")</f>
        <v>Passed</v>
      </c>
      <c r="T22" s="320" t="n">
        <v>92</v>
      </c>
      <c r="U22" s="319" t="str">
        <f aca="false">IFERROR(IF($D22="","",IF($S22="","",IF($S22="Incomplete","Marks incomplete",IF($S22="Setup Required","Check Settings",IF($S22="Fail","উন্নতির জন্য বিশেষ যত্ন প্রয়োজন",VLOOKUP($P22,Settings!$A$16:$E$22,5,TRUE())))))),"")</f>
        <v>চমৎকার</v>
      </c>
      <c r="V22" s="319" t="str">
        <f aca="false">IFERROR(IF($D22="","",IF(COUNT($G22:$N22)=0,"No marks",IF(SUMPRODUCT(--($G$4:$N$4&lt;=0),--ISNUMBER($G22:$N22))&gt;0,"Extra subject mark",IF(SUMPRODUCT(--($G$4:$N$4&gt;0),--ISNUMBER($G22:$N22))&lt;COUNTIF($G$4:$N$4,"&gt;0"),"Missing marks",IF(SUMPRODUCT(--($G$4:$N$4&gt;0),--ISNUMBER($G22:$N22),--IFERROR($G22:$N22&gt;$G$4:$N$4,FALSE()))&gt;0,"Mark exceeds full mark",IF($S22="Setup Required","Settings issue","OK")))))),"Input error")</f>
        <v>OK</v>
      </c>
      <c r="W22" s="301"/>
      <c r="X22" s="299"/>
      <c r="Y22" s="299"/>
      <c r="Z22" s="299"/>
    </row>
    <row r="23" customFormat="false" ht="27.75" hidden="false" customHeight="true" outlineLevel="0" collapsed="false">
      <c r="A23" s="310" t="n">
        <v>18</v>
      </c>
      <c r="B23" s="311" t="n">
        <v>18</v>
      </c>
      <c r="C23" s="310" t="n">
        <f aca="false">IFERROR(IF(OR($D23="",NOT(ISNUMBER($P23)),$S23&lt;&gt;"Passed"),"",COUNTIFS($P$6:$P$45,"&gt;"&amp;$P23,$S$6:$S$45,"Passed")+1),"")</f>
        <v>2</v>
      </c>
      <c r="D23" s="312" t="s">
        <v>880</v>
      </c>
      <c r="E23" s="311"/>
      <c r="F23" s="311"/>
      <c r="G23" s="313" t="n">
        <v>40</v>
      </c>
      <c r="H23" s="313" t="n">
        <v>37</v>
      </c>
      <c r="I23" s="313" t="n">
        <v>50</v>
      </c>
      <c r="J23" s="314"/>
      <c r="K23" s="315"/>
      <c r="L23" s="315"/>
      <c r="M23" s="315"/>
      <c r="N23" s="315"/>
      <c r="O23" s="316" t="n">
        <f aca="false">IFERROR(IF(COUNT($G23:$N23)=0,"",SUMIF($G$4:$N$4,"&gt;0",$G23:$N23)),"")</f>
        <v>127</v>
      </c>
      <c r="P23" s="317" t="n">
        <f aca="false">IFERROR(IF($O23="","",IF(SUMIF($G$4:$N$4,"&gt;0",$G$4:$N$4)&lt;=0,"",ROUND($O23/SUMIF($G$4:$N$4,"&gt;0",$G$4:$N$4)*100,2))),"")</f>
        <v>84.67</v>
      </c>
      <c r="Q23" s="318" t="n">
        <f aca="false">IFERROR(IF($P23="","",IF($S23="Fail",0,IF($S23="Passed",VLOOKUP($P23,Settings!$A$16:$C$22,3,TRUE()),""))),"")</f>
        <v>5</v>
      </c>
      <c r="R23" s="319" t="str">
        <f aca="false">IFERROR(IF($P23="","",IF($S23="Fail","F",IF($S23="Passed",VLOOKUP($P23,Settings!$A$16:$B$22,2,TRUE()),""))),"")</f>
        <v>A+</v>
      </c>
      <c r="S23" s="319" t="str">
        <f aca="false">IFERROR(IF(COUNT($G23:$N23)=0,"",IF(OR(SUMIF($G$4:$N$4,"&gt;0",$G$4:$N$4)&lt;=0,Settings!$K$27&lt;=0),"Setup Required",IF(SUMPRODUCT(--($G$4:$N$4&gt;0),--ISNUMBER($G23:$N23))&lt;COUNTIF($G$4:$N$4,"&gt;0"),"Incomplete",IF(SUMPRODUCT(--($G$4:$N$4&gt;0),--ISNUMBER($G23:$N23),--IFERROR($G23:$N23&lt;$G$4:$N$4*Settings!$K$27/100,FALSE()))&gt;0,"Fail","Passed")))),"Input Error")</f>
        <v>Passed</v>
      </c>
      <c r="T23" s="320" t="n">
        <v>98</v>
      </c>
      <c r="U23" s="319" t="str">
        <f aca="false">IFERROR(IF($D23="","",IF($S23="","",IF($S23="Incomplete","Marks incomplete",IF($S23="Setup Required","Check Settings",IF($S23="Fail","উন্নতির জন্য বিশেষ যত্ন প্রয়োজন",VLOOKUP($P23,Settings!$A$16:$E$22,5,TRUE())))))),"")</f>
        <v>অসাধারণ</v>
      </c>
      <c r="V23" s="319" t="str">
        <f aca="false">IFERROR(IF($D23="","",IF(COUNT($G23:$N23)=0,"No marks",IF(SUMPRODUCT(--($G$4:$N$4&lt;=0),--ISNUMBER($G23:$N23))&gt;0,"Extra subject mark",IF(SUMPRODUCT(--($G$4:$N$4&gt;0),--ISNUMBER($G23:$N23))&lt;COUNTIF($G$4:$N$4,"&gt;0"),"Missing marks",IF(SUMPRODUCT(--($G$4:$N$4&gt;0),--ISNUMBER($G23:$N23),--IFERROR($G23:$N23&gt;$G$4:$N$4,FALSE()))&gt;0,"Mark exceeds full mark",IF($S23="Setup Required","Settings issue","OK")))))),"Input error")</f>
        <v>OK</v>
      </c>
      <c r="W23" s="301"/>
      <c r="X23" s="299"/>
      <c r="Y23" s="299"/>
      <c r="Z23" s="299"/>
    </row>
    <row r="24" customFormat="false" ht="27.75" hidden="false" customHeight="true" outlineLevel="0" collapsed="false">
      <c r="A24" s="310" t="n">
        <v>19</v>
      </c>
      <c r="B24" s="311" t="n">
        <v>19</v>
      </c>
      <c r="C24" s="310" t="n">
        <f aca="false">IFERROR(IF(OR($D24="",NOT(ISNUMBER($P24)),$S24&lt;&gt;"Passed"),"",COUNTIFS($P$6:$P$45,"&gt;"&amp;$P24,$S$6:$S$45,"Passed")+1),"")</f>
        <v>10</v>
      </c>
      <c r="D24" s="312" t="s">
        <v>881</v>
      </c>
      <c r="E24" s="311"/>
      <c r="F24" s="311"/>
      <c r="G24" s="313" t="n">
        <v>19</v>
      </c>
      <c r="H24" s="313" t="n">
        <v>34</v>
      </c>
      <c r="I24" s="313" t="n">
        <v>40</v>
      </c>
      <c r="J24" s="314"/>
      <c r="K24" s="315"/>
      <c r="L24" s="315"/>
      <c r="M24" s="315"/>
      <c r="N24" s="315"/>
      <c r="O24" s="316" t="n">
        <f aca="false">IFERROR(IF(COUNT($G24:$N24)=0,"",SUMIF($G$4:$N$4,"&gt;0",$G24:$N24)),"")</f>
        <v>93</v>
      </c>
      <c r="P24" s="317" t="n">
        <f aca="false">IFERROR(IF($O24="","",IF(SUMIF($G$4:$N$4,"&gt;0",$G$4:$N$4)&lt;=0,"",ROUND($O24/SUMIF($G$4:$N$4,"&gt;0",$G$4:$N$4)*100,2))),"")</f>
        <v>62</v>
      </c>
      <c r="Q24" s="318" t="n">
        <f aca="false">IFERROR(IF($P24="","",IF($S24="Fail",0,IF($S24="Passed",VLOOKUP($P24,Settings!$A$16:$C$22,3,TRUE()),""))),"")</f>
        <v>3.5</v>
      </c>
      <c r="R24" s="319" t="str">
        <f aca="false">IFERROR(IF($P24="","",IF($S24="Fail","F",IF($S24="Passed",VLOOKUP($P24,Settings!$A$16:$B$22,2,TRUE()),""))),"")</f>
        <v>A-</v>
      </c>
      <c r="S24" s="319" t="str">
        <f aca="false">IFERROR(IF(COUNT($G24:$N24)=0,"",IF(OR(SUMIF($G$4:$N$4,"&gt;0",$G$4:$N$4)&lt;=0,Settings!$K$27&lt;=0),"Setup Required",IF(SUMPRODUCT(--($G$4:$N$4&gt;0),--ISNUMBER($G24:$N24))&lt;COUNTIF($G$4:$N$4,"&gt;0"),"Incomplete",IF(SUMPRODUCT(--($G$4:$N$4&gt;0),--ISNUMBER($G24:$N24),--IFERROR($G24:$N24&lt;$G$4:$N$4*Settings!$K$27/100,FALSE()))&gt;0,"Fail","Passed")))),"Input Error")</f>
        <v>Passed</v>
      </c>
      <c r="T24" s="320" t="n">
        <v>95</v>
      </c>
      <c r="U24" s="319" t="str">
        <f aca="false">IFERROR(IF($D24="","",IF($S24="","",IF($S24="Incomplete","Marks incomplete",IF($S24="Setup Required","Check Settings",IF($S24="Fail","উন্নতির জন্য বিশেষ যত্ন প্রয়োজন",VLOOKUP($P24,Settings!$A$16:$E$22,5,TRUE())))))),"")</f>
        <v>খুব ভালো</v>
      </c>
      <c r="V24" s="319" t="str">
        <f aca="false">IFERROR(IF($D24="","",IF(COUNT($G24:$N24)=0,"No marks",IF(SUMPRODUCT(--($G$4:$N$4&lt;=0),--ISNUMBER($G24:$N24))&gt;0,"Extra subject mark",IF(SUMPRODUCT(--($G$4:$N$4&gt;0),--ISNUMBER($G24:$N24))&lt;COUNTIF($G$4:$N$4,"&gt;0"),"Missing marks",IF(SUMPRODUCT(--($G$4:$N$4&gt;0),--ISNUMBER($G24:$N24),--IFERROR($G24:$N24&gt;$G$4:$N$4,FALSE()))&gt;0,"Mark exceeds full mark",IF($S24="Setup Required","Settings issue","OK")))))),"Input error")</f>
        <v>OK</v>
      </c>
      <c r="W24" s="301"/>
      <c r="X24" s="299"/>
      <c r="Y24" s="299"/>
      <c r="Z24" s="299"/>
    </row>
    <row r="25" customFormat="false" ht="27.75" hidden="false" customHeight="true" outlineLevel="0" collapsed="false">
      <c r="A25" s="310" t="n">
        <v>20</v>
      </c>
      <c r="B25" s="311" t="n">
        <v>20</v>
      </c>
      <c r="C25" s="310" t="n">
        <f aca="false">IFERROR(IF(OR($D25="",NOT(ISNUMBER($P25)),$S25&lt;&gt;"Passed"),"",COUNTIFS($P$6:$P$45,"&gt;"&amp;$P25,$S$6:$S$45,"Passed")+1),"")</f>
        <v>9</v>
      </c>
      <c r="D25" s="312" t="s">
        <v>882</v>
      </c>
      <c r="E25" s="311"/>
      <c r="F25" s="311"/>
      <c r="G25" s="313" t="n">
        <v>19</v>
      </c>
      <c r="H25" s="313" t="n">
        <v>32</v>
      </c>
      <c r="I25" s="313" t="n">
        <v>46</v>
      </c>
      <c r="J25" s="314"/>
      <c r="K25" s="315"/>
      <c r="L25" s="315"/>
      <c r="M25" s="315"/>
      <c r="N25" s="315"/>
      <c r="O25" s="316" t="n">
        <f aca="false">IFERROR(IF(COUNT($G25:$N25)=0,"",SUMIF($G$4:$N$4,"&gt;0",$G25:$N25)),"")</f>
        <v>97</v>
      </c>
      <c r="P25" s="317" t="n">
        <f aca="false">IFERROR(IF($O25="","",IF(SUMIF($G$4:$N$4,"&gt;0",$G$4:$N$4)&lt;=0,"",ROUND($O25/SUMIF($G$4:$N$4,"&gt;0",$G$4:$N$4)*100,2))),"")</f>
        <v>64.67</v>
      </c>
      <c r="Q25" s="318" t="n">
        <f aca="false">IFERROR(IF($P25="","",IF($S25="Fail",0,IF($S25="Passed",VLOOKUP($P25,Settings!$A$16:$C$22,3,TRUE()),""))),"")</f>
        <v>3.5</v>
      </c>
      <c r="R25" s="319" t="str">
        <f aca="false">IFERROR(IF($P25="","",IF($S25="Fail","F",IF($S25="Passed",VLOOKUP($P25,Settings!$A$16:$B$22,2,TRUE()),""))),"")</f>
        <v>A-</v>
      </c>
      <c r="S25" s="319" t="str">
        <f aca="false">IFERROR(IF(COUNT($G25:$N25)=0,"",IF(OR(SUMIF($G$4:$N$4,"&gt;0",$G$4:$N$4)&lt;=0,Settings!$K$27&lt;=0),"Setup Required",IF(SUMPRODUCT(--($G$4:$N$4&gt;0),--ISNUMBER($G25:$N25))&lt;COUNTIF($G$4:$N$4,"&gt;0"),"Incomplete",IF(SUMPRODUCT(--($G$4:$N$4&gt;0),--ISNUMBER($G25:$N25),--IFERROR($G25:$N25&lt;$G$4:$N$4*Settings!$K$27/100,FALSE()))&gt;0,"Fail","Passed")))),"Input Error")</f>
        <v>Passed</v>
      </c>
      <c r="T25" s="320" t="n">
        <v>92</v>
      </c>
      <c r="U25" s="319" t="str">
        <f aca="false">IFERROR(IF($D25="","",IF($S25="","",IF($S25="Incomplete","Marks incomplete",IF($S25="Setup Required","Check Settings",IF($S25="Fail","উন্নতির জন্য বিশেষ যত্ন প্রয়োজন",VLOOKUP($P25,Settings!$A$16:$E$22,5,TRUE())))))),"")</f>
        <v>খুব ভালো</v>
      </c>
      <c r="V25" s="319" t="str">
        <f aca="false">IFERROR(IF($D25="","",IF(COUNT($G25:$N25)=0,"No marks",IF(SUMPRODUCT(--($G$4:$N$4&lt;=0),--ISNUMBER($G25:$N25))&gt;0,"Extra subject mark",IF(SUMPRODUCT(--($G$4:$N$4&gt;0),--ISNUMBER($G25:$N25))&lt;COUNTIF($G$4:$N$4,"&gt;0"),"Missing marks",IF(SUMPRODUCT(--($G$4:$N$4&gt;0),--ISNUMBER($G25:$N25),--IFERROR($G25:$N25&gt;$G$4:$N$4,FALSE()))&gt;0,"Mark exceeds full mark",IF($S25="Setup Required","Settings issue","OK")))))),"Input error")</f>
        <v>OK</v>
      </c>
      <c r="W25" s="301"/>
      <c r="X25" s="299"/>
      <c r="Y25" s="299"/>
      <c r="Z25" s="299"/>
    </row>
    <row r="26" customFormat="false" ht="27.75" hidden="false" customHeight="true" outlineLevel="0" collapsed="false">
      <c r="A26" s="310" t="n">
        <v>21</v>
      </c>
      <c r="B26" s="311" t="n">
        <v>21</v>
      </c>
      <c r="C26" s="310" t="n">
        <f aca="false">IFERROR(IF(OR($D26="",NOT(ISNUMBER($P26)),$S26&lt;&gt;"Passed"),"",COUNTIFS($P$6:$P$45,"&gt;"&amp;$P26,$S$6:$S$45,"Passed")+1),"")</f>
        <v>6</v>
      </c>
      <c r="D26" s="312" t="s">
        <v>883</v>
      </c>
      <c r="E26" s="311"/>
      <c r="F26" s="311"/>
      <c r="G26" s="313" t="n">
        <v>26</v>
      </c>
      <c r="H26" s="313" t="n">
        <v>32</v>
      </c>
      <c r="I26" s="313" t="n">
        <v>47.5</v>
      </c>
      <c r="J26" s="314"/>
      <c r="K26" s="315"/>
      <c r="L26" s="315"/>
      <c r="M26" s="315"/>
      <c r="N26" s="315"/>
      <c r="O26" s="316" t="n">
        <f aca="false">IFERROR(IF(COUNT($G26:$N26)=0,"",SUMIF($G$4:$N$4,"&gt;0",$G26:$N26)),"")</f>
        <v>105.5</v>
      </c>
      <c r="P26" s="317" t="n">
        <f aca="false">IFERROR(IF($O26="","",IF(SUMIF($G$4:$N$4,"&gt;0",$G$4:$N$4)&lt;=0,"",ROUND($O26/SUMIF($G$4:$N$4,"&gt;0",$G$4:$N$4)*100,2))),"")</f>
        <v>70.33</v>
      </c>
      <c r="Q26" s="318" t="n">
        <f aca="false">IFERROR(IF($P26="","",IF($S26="Fail",0,IF($S26="Passed",VLOOKUP($P26,Settings!$A$16:$C$22,3,TRUE()),""))),"")</f>
        <v>4</v>
      </c>
      <c r="R26" s="319" t="str">
        <f aca="false">IFERROR(IF($P26="","",IF($S26="Fail","F",IF($S26="Passed",VLOOKUP($P26,Settings!$A$16:$B$22,2,TRUE()),""))),"")</f>
        <v>A</v>
      </c>
      <c r="S26" s="319" t="str">
        <f aca="false">IFERROR(IF(COUNT($G26:$N26)=0,"",IF(OR(SUMIF($G$4:$N$4,"&gt;0",$G$4:$N$4)&lt;=0,Settings!$K$27&lt;=0),"Setup Required",IF(SUMPRODUCT(--($G$4:$N$4&gt;0),--ISNUMBER($G26:$N26))&lt;COUNTIF($G$4:$N$4,"&gt;0"),"Incomplete",IF(SUMPRODUCT(--($G$4:$N$4&gt;0),--ISNUMBER($G26:$N26),--IFERROR($G26:$N26&lt;$G$4:$N$4*Settings!$K$27/100,FALSE()))&gt;0,"Fail","Passed")))),"Input Error")</f>
        <v>Passed</v>
      </c>
      <c r="T26" s="320" t="n">
        <v>93</v>
      </c>
      <c r="U26" s="319" t="str">
        <f aca="false">IFERROR(IF($D26="","",IF($S26="","",IF($S26="Incomplete","Marks incomplete",IF($S26="Setup Required","Check Settings",IF($S26="Fail","উন্নতির জন্য বিশেষ যত্ন প্রয়োজন",VLOOKUP($P26,Settings!$A$16:$E$22,5,TRUE())))))),"")</f>
        <v>চমৎকার</v>
      </c>
      <c r="V26" s="319" t="str">
        <f aca="false">IFERROR(IF($D26="","",IF(COUNT($G26:$N26)=0,"No marks",IF(SUMPRODUCT(--($G$4:$N$4&lt;=0),--ISNUMBER($G26:$N26))&gt;0,"Extra subject mark",IF(SUMPRODUCT(--($G$4:$N$4&gt;0),--ISNUMBER($G26:$N26))&lt;COUNTIF($G$4:$N$4,"&gt;0"),"Missing marks",IF(SUMPRODUCT(--($G$4:$N$4&gt;0),--ISNUMBER($G26:$N26),--IFERROR($G26:$N26&gt;$G$4:$N$4,FALSE()))&gt;0,"Mark exceeds full mark",IF($S26="Setup Required","Settings issue","OK")))))),"Input error")</f>
        <v>OK</v>
      </c>
      <c r="W26" s="301"/>
      <c r="X26" s="299"/>
      <c r="Y26" s="299"/>
      <c r="Z26" s="299"/>
    </row>
    <row r="27" customFormat="false" ht="27.75" hidden="false" customHeight="true" outlineLevel="0" collapsed="false">
      <c r="A27" s="310" t="n">
        <v>22</v>
      </c>
      <c r="B27" s="311" t="n">
        <v>22</v>
      </c>
      <c r="C27" s="310" t="n">
        <f aca="false">IFERROR(IF(OR($D27="",NOT(ISNUMBER($P27)),$S27&lt;&gt;"Passed"),"",COUNTIFS($P$6:$P$45,"&gt;"&amp;$P27,$S$6:$S$45,"Passed")+1),"")</f>
        <v>16</v>
      </c>
      <c r="D27" s="312" t="s">
        <v>884</v>
      </c>
      <c r="E27" s="311"/>
      <c r="F27" s="311"/>
      <c r="G27" s="313" t="n">
        <v>24</v>
      </c>
      <c r="H27" s="313" t="n">
        <v>26</v>
      </c>
      <c r="I27" s="313" t="n">
        <v>22</v>
      </c>
      <c r="J27" s="314"/>
      <c r="K27" s="315"/>
      <c r="L27" s="315"/>
      <c r="M27" s="315"/>
      <c r="N27" s="315"/>
      <c r="O27" s="316" t="n">
        <f aca="false">IFERROR(IF(COUNT($G27:$N27)=0,"",SUMIF($G$4:$N$4,"&gt;0",$G27:$N27)),"")</f>
        <v>72</v>
      </c>
      <c r="P27" s="317" t="n">
        <f aca="false">IFERROR(IF($O27="","",IF(SUMIF($G$4:$N$4,"&gt;0",$G$4:$N$4)&lt;=0,"",ROUND($O27/SUMIF($G$4:$N$4,"&gt;0",$G$4:$N$4)*100,2))),"")</f>
        <v>48</v>
      </c>
      <c r="Q27" s="318" t="n">
        <f aca="false">IFERROR(IF($P27="","",IF($S27="Fail",0,IF($S27="Passed",VLOOKUP($P27,Settings!$A$16:$C$22,3,TRUE()),""))),"")</f>
        <v>2</v>
      </c>
      <c r="R27" s="319" t="str">
        <f aca="false">IFERROR(IF($P27="","",IF($S27="Fail","F",IF($S27="Passed",VLOOKUP($P27,Settings!$A$16:$B$22,2,TRUE()),""))),"")</f>
        <v>C</v>
      </c>
      <c r="S27" s="319" t="str">
        <f aca="false">IFERROR(IF(COUNT($G27:$N27)=0,"",IF(OR(SUMIF($G$4:$N$4,"&gt;0",$G$4:$N$4)&lt;=0,Settings!$K$27&lt;=0),"Setup Required",IF(SUMPRODUCT(--($G$4:$N$4&gt;0),--ISNUMBER($G27:$N27))&lt;COUNTIF($G$4:$N$4,"&gt;0"),"Incomplete",IF(SUMPRODUCT(--($G$4:$N$4&gt;0),--ISNUMBER($G27:$N27),--IFERROR($G27:$N27&lt;$G$4:$N$4*Settings!$K$27/100,FALSE()))&gt;0,"Fail","Passed")))),"Input Error")</f>
        <v>Passed</v>
      </c>
      <c r="T27" s="320" t="n">
        <v>91</v>
      </c>
      <c r="U27" s="319" t="str">
        <f aca="false">IFERROR(IF($D27="","",IF($S27="","",IF($S27="Incomplete","Marks incomplete",IF($S27="Setup Required","Check Settings",IF($S27="Fail","উন্নতির জন্য বিশেষ যত্ন প্রয়োজন",VLOOKUP($P27,Settings!$A$16:$E$22,5,TRUE())))))),"")</f>
        <v>সন্তোষজনক</v>
      </c>
      <c r="V27" s="319" t="str">
        <f aca="false">IFERROR(IF($D27="","",IF(COUNT($G27:$N27)=0,"No marks",IF(SUMPRODUCT(--($G$4:$N$4&lt;=0),--ISNUMBER($G27:$N27))&gt;0,"Extra subject mark",IF(SUMPRODUCT(--($G$4:$N$4&gt;0),--ISNUMBER($G27:$N27))&lt;COUNTIF($G$4:$N$4,"&gt;0"),"Missing marks",IF(SUMPRODUCT(--($G$4:$N$4&gt;0),--ISNUMBER($G27:$N27),--IFERROR($G27:$N27&gt;$G$4:$N$4,FALSE()))&gt;0,"Mark exceeds full mark",IF($S27="Setup Required","Settings issue","OK")))))),"Input error")</f>
        <v>OK</v>
      </c>
      <c r="W27" s="301"/>
      <c r="X27" s="299"/>
      <c r="Y27" s="299"/>
      <c r="Z27" s="299"/>
    </row>
    <row r="28" customFormat="false" ht="27.75" hidden="false" customHeight="true" outlineLevel="0" collapsed="false">
      <c r="A28" s="321" t="n">
        <v>23</v>
      </c>
      <c r="B28" s="322" t="n">
        <v>23</v>
      </c>
      <c r="C28" s="321" t="str">
        <f aca="false">IFERROR(IF(OR($D28="",NOT(ISNUMBER($P28)),$S28&lt;&gt;"Passed"),"",COUNTIFS($P$6:$P$45,"&gt;"&amp;$P28,$S$6:$S$45,"Passed")+1),"")</f>
        <v/>
      </c>
      <c r="D28" s="323"/>
      <c r="E28" s="322"/>
      <c r="F28" s="322"/>
      <c r="G28" s="324"/>
      <c r="H28" s="324"/>
      <c r="I28" s="324"/>
      <c r="J28" s="324"/>
      <c r="K28" s="325"/>
      <c r="L28" s="325"/>
      <c r="M28" s="325"/>
      <c r="N28" s="325"/>
      <c r="O28" s="326" t="str">
        <f aca="false">IFERROR(IF(COUNT($G28:$N28)=0,"",SUMIF($G$4:$N$4,"&gt;0",$G28:$N28)),"")</f>
        <v/>
      </c>
      <c r="P28" s="327" t="str">
        <f aca="false">IFERROR(IF($O28="","",IF(SUMIF($G$4:$N$4,"&gt;0",$G$4:$N$4)&lt;=0,"",ROUND($O28/SUMIF($G$4:$N$4,"&gt;0",$G$4:$N$4)*100,2))),"")</f>
        <v/>
      </c>
      <c r="Q28" s="328" t="str">
        <f aca="false">IFERROR(IF($P28="","",IF($S28="Fail",0,IF($S28="Passed",VLOOKUP($P28,Settings!$A$16:$C$22,3,TRUE()),""))),"")</f>
        <v/>
      </c>
      <c r="R28" s="326" t="str">
        <f aca="false">IFERROR(IF($P28="","",IF($S28="Fail","F",IF($S28="Passed",VLOOKUP($P28,Settings!$A$16:$B$22,2,TRUE()),""))),"")</f>
        <v/>
      </c>
      <c r="S28" s="326" t="str">
        <f aca="false">IFERROR(IF(COUNT($G28:$N28)=0,"",IF(OR(SUMIF($G$4:$N$4,"&gt;0",$G$4:$N$4)&lt;=0,Settings!$K$27&lt;=0),"Setup Required",IF(SUMPRODUCT(--($G$4:$N$4&gt;0),--ISNUMBER($G28:$N28))&lt;COUNTIF($G$4:$N$4,"&gt;0"),"Incomplete",IF(SUMPRODUCT(--($G$4:$N$4&gt;0),--ISNUMBER($G28:$N28),--IFERROR($G28:$N28&lt;$G$4:$N$4*Settings!$K$27/100,FALSE()))&gt;0,"Fail","Passed")))),"Input Error")</f>
        <v/>
      </c>
      <c r="T28" s="329"/>
      <c r="U28" s="326" t="str">
        <f aca="false">IFERROR(IF($D28="","",IF($S28="","",IF($S28="Incomplete","Marks incomplete",IF($S28="Setup Required","Check Settings",IF($S28="Fail","উন্নতির জন্য বিশেষ যত্ন প্রয়োজন",VLOOKUP($P28,Settings!$A$16:$E$22,5,TRUE())))))),"")</f>
        <v/>
      </c>
      <c r="V28" s="326" t="str">
        <f aca="false">IFERROR(IF($D28="","",IF(COUNT($G28:$N28)=0,"No marks",IF(SUMPRODUCT(--($G$4:$N$4&lt;=0),--ISNUMBER($G28:$N28))&gt;0,"Extra subject mark",IF(SUMPRODUCT(--($G$4:$N$4&gt;0),--ISNUMBER($G28:$N28))&lt;COUNTIF($G$4:$N$4,"&gt;0"),"Missing marks",IF(SUMPRODUCT(--($G$4:$N$4&gt;0),--ISNUMBER($G28:$N28),--IFERROR($G28:$N28&gt;$G$4:$N$4,FALSE()))&gt;0,"Mark exceeds full mark",IF($S28="Setup Required","Settings issue","OK")))))),"Input error")</f>
        <v/>
      </c>
      <c r="W28" s="301"/>
      <c r="X28" s="299"/>
      <c r="Y28" s="299"/>
      <c r="Z28" s="299"/>
    </row>
    <row r="29" customFormat="false" ht="27.75" hidden="false" customHeight="true" outlineLevel="0" collapsed="false">
      <c r="A29" s="321" t="n">
        <v>24</v>
      </c>
      <c r="B29" s="322" t="n">
        <v>24</v>
      </c>
      <c r="C29" s="321" t="str">
        <f aca="false">IFERROR(IF(OR($D29="",NOT(ISNUMBER($P29)),$S29&lt;&gt;"Passed"),"",COUNTIFS($P$6:$P$45,"&gt;"&amp;$P29,$S$6:$S$45,"Passed")+1),"")</f>
        <v/>
      </c>
      <c r="D29" s="323"/>
      <c r="E29" s="322"/>
      <c r="F29" s="322"/>
      <c r="G29" s="324"/>
      <c r="H29" s="324"/>
      <c r="I29" s="324"/>
      <c r="J29" s="324"/>
      <c r="K29" s="325"/>
      <c r="L29" s="325"/>
      <c r="M29" s="325"/>
      <c r="N29" s="325"/>
      <c r="O29" s="326" t="str">
        <f aca="false">IFERROR(IF(COUNT($G29:$N29)=0,"",SUMIF($G$4:$N$4,"&gt;0",$G29:$N29)),"")</f>
        <v/>
      </c>
      <c r="P29" s="327" t="str">
        <f aca="false">IFERROR(IF($O29="","",IF(SUMIF($G$4:$N$4,"&gt;0",$G$4:$N$4)&lt;=0,"",ROUND($O29/SUMIF($G$4:$N$4,"&gt;0",$G$4:$N$4)*100,2))),"")</f>
        <v/>
      </c>
      <c r="Q29" s="328" t="str">
        <f aca="false">IFERROR(IF($P29="","",IF($S29="Fail",0,IF($S29="Passed",VLOOKUP($P29,Settings!$A$16:$C$22,3,TRUE()),""))),"")</f>
        <v/>
      </c>
      <c r="R29" s="326" t="str">
        <f aca="false">IFERROR(IF($P29="","",IF($S29="Fail","F",IF($S29="Passed",VLOOKUP($P29,Settings!$A$16:$B$22,2,TRUE()),""))),"")</f>
        <v/>
      </c>
      <c r="S29" s="326" t="str">
        <f aca="false">IFERROR(IF(COUNT($G29:$N29)=0,"",IF(OR(SUMIF($G$4:$N$4,"&gt;0",$G$4:$N$4)&lt;=0,Settings!$K$27&lt;=0),"Setup Required",IF(SUMPRODUCT(--($G$4:$N$4&gt;0),--ISNUMBER($G29:$N29))&lt;COUNTIF($G$4:$N$4,"&gt;0"),"Incomplete",IF(SUMPRODUCT(--($G$4:$N$4&gt;0),--ISNUMBER($G29:$N29),--IFERROR($G29:$N29&lt;$G$4:$N$4*Settings!$K$27/100,FALSE()))&gt;0,"Fail","Passed")))),"Input Error")</f>
        <v/>
      </c>
      <c r="T29" s="330"/>
      <c r="U29" s="326" t="str">
        <f aca="false">IFERROR(IF($D29="","",IF($S29="","",IF($S29="Incomplete","Marks incomplete",IF($S29="Setup Required","Check Settings",IF($S29="Fail","উন্নতির জন্য বিশেষ যত্ন প্রয়োজন",VLOOKUP($P29,Settings!$A$16:$E$22,5,TRUE())))))),"")</f>
        <v/>
      </c>
      <c r="V29" s="326" t="str">
        <f aca="false">IFERROR(IF($D29="","",IF(COUNT($G29:$N29)=0,"No marks",IF(SUMPRODUCT(--($G$4:$N$4&lt;=0),--ISNUMBER($G29:$N29))&gt;0,"Extra subject mark",IF(SUMPRODUCT(--($G$4:$N$4&gt;0),--ISNUMBER($G29:$N29))&lt;COUNTIF($G$4:$N$4,"&gt;0"),"Missing marks",IF(SUMPRODUCT(--($G$4:$N$4&gt;0),--ISNUMBER($G29:$N29),--IFERROR($G29:$N29&gt;$G$4:$N$4,FALSE()))&gt;0,"Mark exceeds full mark",IF($S29="Setup Required","Settings issue","OK")))))),"Input error")</f>
        <v/>
      </c>
      <c r="W29" s="301"/>
      <c r="X29" s="299"/>
      <c r="Y29" s="299"/>
      <c r="Z29" s="299"/>
    </row>
    <row r="30" customFormat="false" ht="27.75" hidden="false" customHeight="true" outlineLevel="0" collapsed="false">
      <c r="A30" s="321" t="n">
        <v>25</v>
      </c>
      <c r="B30" s="322" t="n">
        <v>25</v>
      </c>
      <c r="C30" s="321" t="str">
        <f aca="false">IFERROR(IF(OR($D30="",NOT(ISNUMBER($P30)),$S30&lt;&gt;"Passed"),"",COUNTIFS($P$6:$P$45,"&gt;"&amp;$P30,$S$6:$S$45,"Passed")+1),"")</f>
        <v/>
      </c>
      <c r="D30" s="323"/>
      <c r="E30" s="322"/>
      <c r="F30" s="322"/>
      <c r="G30" s="324"/>
      <c r="H30" s="324"/>
      <c r="I30" s="324"/>
      <c r="J30" s="324"/>
      <c r="K30" s="325"/>
      <c r="L30" s="325"/>
      <c r="M30" s="325"/>
      <c r="N30" s="325"/>
      <c r="O30" s="326" t="str">
        <f aca="false">IFERROR(IF(COUNT($G30:$N30)=0,"",SUMIF($G$4:$N$4,"&gt;0",$G30:$N30)),"")</f>
        <v/>
      </c>
      <c r="P30" s="327" t="str">
        <f aca="false">IFERROR(IF($O30="","",IF(SUMIF($G$4:$N$4,"&gt;0",$G$4:$N$4)&lt;=0,"",ROUND($O30/SUMIF($G$4:$N$4,"&gt;0",$G$4:$N$4)*100,2))),"")</f>
        <v/>
      </c>
      <c r="Q30" s="328" t="str">
        <f aca="false">IFERROR(IF($P30="","",IF($S30="Fail",0,IF($S30="Passed",VLOOKUP($P30,Settings!$A$16:$C$22,3,TRUE()),""))),"")</f>
        <v/>
      </c>
      <c r="R30" s="326" t="str">
        <f aca="false">IFERROR(IF($P30="","",IF($S30="Fail","F",IF($S30="Passed",VLOOKUP($P30,Settings!$A$16:$B$22,2,TRUE()),""))),"")</f>
        <v/>
      </c>
      <c r="S30" s="326" t="str">
        <f aca="false">IFERROR(IF(COUNT($G30:$N30)=0,"",IF(OR(SUMIF($G$4:$N$4,"&gt;0",$G$4:$N$4)&lt;=0,Settings!$K$27&lt;=0),"Setup Required",IF(SUMPRODUCT(--($G$4:$N$4&gt;0),--ISNUMBER($G30:$N30))&lt;COUNTIF($G$4:$N$4,"&gt;0"),"Incomplete",IF(SUMPRODUCT(--($G$4:$N$4&gt;0),--ISNUMBER($G30:$N30),--IFERROR($G30:$N30&lt;$G$4:$N$4*Settings!$K$27/100,FALSE()))&gt;0,"Fail","Passed")))),"Input Error")</f>
        <v/>
      </c>
      <c r="T30" s="330"/>
      <c r="U30" s="326" t="str">
        <f aca="false">IFERROR(IF($D30="","",IF($S30="","",IF($S30="Incomplete","Marks incomplete",IF($S30="Setup Required","Check Settings",IF($S30="Fail","উন্নতির জন্য বিশেষ যত্ন প্রয়োজন",VLOOKUP($P30,Settings!$A$16:$E$22,5,TRUE())))))),"")</f>
        <v/>
      </c>
      <c r="V30" s="326" t="str">
        <f aca="false">IFERROR(IF($D30="","",IF(COUNT($G30:$N30)=0,"No marks",IF(SUMPRODUCT(--($G$4:$N$4&lt;=0),--ISNUMBER($G30:$N30))&gt;0,"Extra subject mark",IF(SUMPRODUCT(--($G$4:$N$4&gt;0),--ISNUMBER($G30:$N30))&lt;COUNTIF($G$4:$N$4,"&gt;0"),"Missing marks",IF(SUMPRODUCT(--($G$4:$N$4&gt;0),--ISNUMBER($G30:$N30),--IFERROR($G30:$N30&gt;$G$4:$N$4,FALSE()))&gt;0,"Mark exceeds full mark",IF($S30="Setup Required","Settings issue","OK")))))),"Input error")</f>
        <v/>
      </c>
      <c r="W30" s="301"/>
      <c r="X30" s="299"/>
      <c r="Y30" s="299"/>
      <c r="Z30" s="299"/>
    </row>
    <row r="31" customFormat="false" ht="27.75" hidden="false" customHeight="true" outlineLevel="0" collapsed="false">
      <c r="A31" s="321" t="n">
        <v>26</v>
      </c>
      <c r="B31" s="322" t="n">
        <v>26</v>
      </c>
      <c r="C31" s="321" t="str">
        <f aca="false">IFERROR(IF(OR($D31="",NOT(ISNUMBER($P31)),$S31&lt;&gt;"Passed"),"",COUNTIFS($P$6:$P$45,"&gt;"&amp;$P31,$S$6:$S$45,"Passed")+1),"")</f>
        <v/>
      </c>
      <c r="D31" s="323"/>
      <c r="E31" s="322"/>
      <c r="F31" s="322"/>
      <c r="G31" s="324"/>
      <c r="H31" s="324"/>
      <c r="I31" s="324"/>
      <c r="J31" s="324"/>
      <c r="K31" s="325"/>
      <c r="L31" s="325"/>
      <c r="M31" s="325"/>
      <c r="N31" s="325"/>
      <c r="O31" s="326" t="str">
        <f aca="false">IFERROR(IF(COUNT($G31:$N31)=0,"",SUMIF($G$4:$N$4,"&gt;0",$G31:$N31)),"")</f>
        <v/>
      </c>
      <c r="P31" s="327" t="str">
        <f aca="false">IFERROR(IF($O31="","",IF(SUMIF($G$4:$N$4,"&gt;0",$G$4:$N$4)&lt;=0,"",ROUND($O31/SUMIF($G$4:$N$4,"&gt;0",$G$4:$N$4)*100,2))),"")</f>
        <v/>
      </c>
      <c r="Q31" s="328" t="str">
        <f aca="false">IFERROR(IF($P31="","",IF($S31="Fail",0,IF($S31="Passed",VLOOKUP($P31,Settings!$A$16:$C$22,3,TRUE()),""))),"")</f>
        <v/>
      </c>
      <c r="R31" s="326" t="str">
        <f aca="false">IFERROR(IF($P31="","",IF($S31="Fail","F",IF($S31="Passed",VLOOKUP($P31,Settings!$A$16:$B$22,2,TRUE()),""))),"")</f>
        <v/>
      </c>
      <c r="S31" s="326" t="str">
        <f aca="false">IFERROR(IF(COUNT($G31:$N31)=0,"",IF(OR(SUMIF($G$4:$N$4,"&gt;0",$G$4:$N$4)&lt;=0,Settings!$K$27&lt;=0),"Setup Required",IF(SUMPRODUCT(--($G$4:$N$4&gt;0),--ISNUMBER($G31:$N31))&lt;COUNTIF($G$4:$N$4,"&gt;0"),"Incomplete",IF(SUMPRODUCT(--($G$4:$N$4&gt;0),--ISNUMBER($G31:$N31),--IFERROR($G31:$N31&lt;$G$4:$N$4*Settings!$K$27/100,FALSE()))&gt;0,"Fail","Passed")))),"Input Error")</f>
        <v/>
      </c>
      <c r="T31" s="330"/>
      <c r="U31" s="326" t="str">
        <f aca="false">IFERROR(IF($D31="","",IF($S31="","",IF($S31="Incomplete","Marks incomplete",IF($S31="Setup Required","Check Settings",IF($S31="Fail","উন্নতির জন্য বিশেষ যত্ন প্রয়োজন",VLOOKUP($P31,Settings!$A$16:$E$22,5,TRUE())))))),"")</f>
        <v/>
      </c>
      <c r="V31" s="326" t="str">
        <f aca="false">IFERROR(IF($D31="","",IF(COUNT($G31:$N31)=0,"No marks",IF(SUMPRODUCT(--($G$4:$N$4&lt;=0),--ISNUMBER($G31:$N31))&gt;0,"Extra subject mark",IF(SUMPRODUCT(--($G$4:$N$4&gt;0),--ISNUMBER($G31:$N31))&lt;COUNTIF($G$4:$N$4,"&gt;0"),"Missing marks",IF(SUMPRODUCT(--($G$4:$N$4&gt;0),--ISNUMBER($G31:$N31),--IFERROR($G31:$N31&gt;$G$4:$N$4,FALSE()))&gt;0,"Mark exceeds full mark",IF($S31="Setup Required","Settings issue","OK")))))),"Input error")</f>
        <v/>
      </c>
      <c r="W31" s="301"/>
      <c r="X31" s="299"/>
      <c r="Y31" s="299"/>
      <c r="Z31" s="299"/>
    </row>
    <row r="32" customFormat="false" ht="27.75" hidden="false" customHeight="true" outlineLevel="0" collapsed="false">
      <c r="A32" s="321" t="n">
        <v>27</v>
      </c>
      <c r="B32" s="322" t="n">
        <v>27</v>
      </c>
      <c r="C32" s="321" t="str">
        <f aca="false">IFERROR(IF(OR($D32="",NOT(ISNUMBER($P32)),$S32&lt;&gt;"Passed"),"",COUNTIFS($P$6:$P$45,"&gt;"&amp;$P32,$S$6:$S$45,"Passed")+1),"")</f>
        <v/>
      </c>
      <c r="D32" s="323"/>
      <c r="E32" s="322"/>
      <c r="F32" s="322"/>
      <c r="G32" s="324"/>
      <c r="H32" s="324"/>
      <c r="I32" s="324"/>
      <c r="J32" s="324"/>
      <c r="K32" s="325"/>
      <c r="L32" s="325"/>
      <c r="M32" s="325"/>
      <c r="N32" s="325"/>
      <c r="O32" s="326" t="str">
        <f aca="false">IFERROR(IF(COUNT($G32:$N32)=0,"",SUMIF($G$4:$N$4,"&gt;0",$G32:$N32)),"")</f>
        <v/>
      </c>
      <c r="P32" s="327" t="str">
        <f aca="false">IFERROR(IF($O32="","",IF(SUMIF($G$4:$N$4,"&gt;0",$G$4:$N$4)&lt;=0,"",ROUND($O32/SUMIF($G$4:$N$4,"&gt;0",$G$4:$N$4)*100,2))),"")</f>
        <v/>
      </c>
      <c r="Q32" s="328" t="str">
        <f aca="false">IFERROR(IF($P32="","",IF($S32="Fail",0,IF($S32="Passed",VLOOKUP($P32,Settings!$A$16:$C$22,3,TRUE()),""))),"")</f>
        <v/>
      </c>
      <c r="R32" s="326" t="str">
        <f aca="false">IFERROR(IF($P32="","",IF($S32="Fail","F",IF($S32="Passed",VLOOKUP($P32,Settings!$A$16:$B$22,2,TRUE()),""))),"")</f>
        <v/>
      </c>
      <c r="S32" s="326" t="str">
        <f aca="false">IFERROR(IF(COUNT($G32:$N32)=0,"",IF(OR(SUMIF($G$4:$N$4,"&gt;0",$G$4:$N$4)&lt;=0,Settings!$K$27&lt;=0),"Setup Required",IF(SUMPRODUCT(--($G$4:$N$4&gt;0),--ISNUMBER($G32:$N32))&lt;COUNTIF($G$4:$N$4,"&gt;0"),"Incomplete",IF(SUMPRODUCT(--($G$4:$N$4&gt;0),--ISNUMBER($G32:$N32),--IFERROR($G32:$N32&lt;$G$4:$N$4*Settings!$K$27/100,FALSE()))&gt;0,"Fail","Passed")))),"Input Error")</f>
        <v/>
      </c>
      <c r="T32" s="330"/>
      <c r="U32" s="326" t="str">
        <f aca="false">IFERROR(IF($D32="","",IF($S32="","",IF($S32="Incomplete","Marks incomplete",IF($S32="Setup Required","Check Settings",IF($S32="Fail","উন্নতির জন্য বিশেষ যত্ন প্রয়োজন",VLOOKUP($P32,Settings!$A$16:$E$22,5,TRUE())))))),"")</f>
        <v/>
      </c>
      <c r="V32" s="326" t="str">
        <f aca="false">IFERROR(IF($D32="","",IF(COUNT($G32:$N32)=0,"No marks",IF(SUMPRODUCT(--($G$4:$N$4&lt;=0),--ISNUMBER($G32:$N32))&gt;0,"Extra subject mark",IF(SUMPRODUCT(--($G$4:$N$4&gt;0),--ISNUMBER($G32:$N32))&lt;COUNTIF($G$4:$N$4,"&gt;0"),"Missing marks",IF(SUMPRODUCT(--($G$4:$N$4&gt;0),--ISNUMBER($G32:$N32),--IFERROR($G32:$N32&gt;$G$4:$N$4,FALSE()))&gt;0,"Mark exceeds full mark",IF($S32="Setup Required","Settings issue","OK")))))),"Input error")</f>
        <v/>
      </c>
      <c r="W32" s="301"/>
      <c r="X32" s="299"/>
      <c r="Y32" s="299"/>
      <c r="Z32" s="299"/>
    </row>
    <row r="33" customFormat="false" ht="27.75" hidden="false" customHeight="true" outlineLevel="0" collapsed="false">
      <c r="A33" s="321" t="n">
        <v>28</v>
      </c>
      <c r="B33" s="322" t="n">
        <v>28</v>
      </c>
      <c r="C33" s="321" t="str">
        <f aca="false">IFERROR(IF(OR($D33="",NOT(ISNUMBER($P33)),$S33&lt;&gt;"Passed"),"",COUNTIFS($P$6:$P$45,"&gt;"&amp;$P33,$S$6:$S$45,"Passed")+1),"")</f>
        <v/>
      </c>
      <c r="D33" s="323"/>
      <c r="E33" s="322"/>
      <c r="F33" s="322"/>
      <c r="G33" s="324"/>
      <c r="H33" s="324"/>
      <c r="I33" s="324"/>
      <c r="J33" s="324"/>
      <c r="K33" s="325"/>
      <c r="L33" s="325"/>
      <c r="M33" s="325"/>
      <c r="N33" s="325"/>
      <c r="O33" s="326" t="str">
        <f aca="false">IFERROR(IF(COUNT($G33:$N33)=0,"",SUMIF($G$4:$N$4,"&gt;0",$G33:$N33)),"")</f>
        <v/>
      </c>
      <c r="P33" s="327" t="str">
        <f aca="false">IFERROR(IF($O33="","",IF(SUMIF($G$4:$N$4,"&gt;0",$G$4:$N$4)&lt;=0,"",ROUND($O33/SUMIF($G$4:$N$4,"&gt;0",$G$4:$N$4)*100,2))),"")</f>
        <v/>
      </c>
      <c r="Q33" s="328" t="str">
        <f aca="false">IFERROR(IF($P33="","",IF($S33="Fail",0,IF($S33="Passed",VLOOKUP($P33,Settings!$A$16:$C$22,3,TRUE()),""))),"")</f>
        <v/>
      </c>
      <c r="R33" s="326" t="str">
        <f aca="false">IFERROR(IF($P33="","",IF($S33="Fail","F",IF($S33="Passed",VLOOKUP($P33,Settings!$A$16:$B$22,2,TRUE()),""))),"")</f>
        <v/>
      </c>
      <c r="S33" s="326" t="str">
        <f aca="false">IFERROR(IF(COUNT($G33:$N33)=0,"",IF(OR(SUMIF($G$4:$N$4,"&gt;0",$G$4:$N$4)&lt;=0,Settings!$K$27&lt;=0),"Setup Required",IF(SUMPRODUCT(--($G$4:$N$4&gt;0),--ISNUMBER($G33:$N33))&lt;COUNTIF($G$4:$N$4,"&gt;0"),"Incomplete",IF(SUMPRODUCT(--($G$4:$N$4&gt;0),--ISNUMBER($G33:$N33),--IFERROR($G33:$N33&lt;$G$4:$N$4*Settings!$K$27/100,FALSE()))&gt;0,"Fail","Passed")))),"Input Error")</f>
        <v/>
      </c>
      <c r="T33" s="330"/>
      <c r="U33" s="326" t="str">
        <f aca="false">IFERROR(IF($D33="","",IF($S33="","",IF($S33="Incomplete","Marks incomplete",IF($S33="Setup Required","Check Settings",IF($S33="Fail","উন্নতির জন্য বিশেষ যত্ন প্রয়োজন",VLOOKUP($P33,Settings!$A$16:$E$22,5,TRUE())))))),"")</f>
        <v/>
      </c>
      <c r="V33" s="326" t="str">
        <f aca="false">IFERROR(IF($D33="","",IF(COUNT($G33:$N33)=0,"No marks",IF(SUMPRODUCT(--($G$4:$N$4&lt;=0),--ISNUMBER($G33:$N33))&gt;0,"Extra subject mark",IF(SUMPRODUCT(--($G$4:$N$4&gt;0),--ISNUMBER($G33:$N33))&lt;COUNTIF($G$4:$N$4,"&gt;0"),"Missing marks",IF(SUMPRODUCT(--($G$4:$N$4&gt;0),--ISNUMBER($G33:$N33),--IFERROR($G33:$N33&gt;$G$4:$N$4,FALSE()))&gt;0,"Mark exceeds full mark",IF($S33="Setup Required","Settings issue","OK")))))),"Input error")</f>
        <v/>
      </c>
      <c r="W33" s="301"/>
      <c r="X33" s="299"/>
      <c r="Y33" s="299"/>
      <c r="Z33" s="299"/>
    </row>
    <row r="34" customFormat="false" ht="27.75" hidden="false" customHeight="true" outlineLevel="0" collapsed="false">
      <c r="A34" s="321" t="n">
        <v>29</v>
      </c>
      <c r="B34" s="322" t="n">
        <v>29</v>
      </c>
      <c r="C34" s="321" t="str">
        <f aca="false">IFERROR(IF(OR($D34="",NOT(ISNUMBER($P34)),$S34&lt;&gt;"Passed"),"",COUNTIFS($P$6:$P$45,"&gt;"&amp;$P34,$S$6:$S$45,"Passed")+1),"")</f>
        <v/>
      </c>
      <c r="D34" s="323"/>
      <c r="E34" s="322"/>
      <c r="F34" s="322"/>
      <c r="G34" s="324"/>
      <c r="H34" s="324"/>
      <c r="I34" s="324"/>
      <c r="J34" s="324"/>
      <c r="K34" s="325"/>
      <c r="L34" s="325"/>
      <c r="M34" s="325"/>
      <c r="N34" s="325"/>
      <c r="O34" s="326" t="str">
        <f aca="false">IFERROR(IF(COUNT($G34:$N34)=0,"",SUMIF($G$4:$N$4,"&gt;0",$G34:$N34)),"")</f>
        <v/>
      </c>
      <c r="P34" s="327" t="str">
        <f aca="false">IFERROR(IF($O34="","",IF(SUMIF($G$4:$N$4,"&gt;0",$G$4:$N$4)&lt;=0,"",ROUND($O34/SUMIF($G$4:$N$4,"&gt;0",$G$4:$N$4)*100,2))),"")</f>
        <v/>
      </c>
      <c r="Q34" s="328" t="str">
        <f aca="false">IFERROR(IF($P34="","",IF($S34="Fail",0,IF($S34="Passed",VLOOKUP($P34,Settings!$A$16:$C$22,3,TRUE()),""))),"")</f>
        <v/>
      </c>
      <c r="R34" s="326" t="str">
        <f aca="false">IFERROR(IF($P34="","",IF($S34="Fail","F",IF($S34="Passed",VLOOKUP($P34,Settings!$A$16:$B$22,2,TRUE()),""))),"")</f>
        <v/>
      </c>
      <c r="S34" s="326" t="str">
        <f aca="false">IFERROR(IF(COUNT($G34:$N34)=0,"",IF(OR(SUMIF($G$4:$N$4,"&gt;0",$G$4:$N$4)&lt;=0,Settings!$K$27&lt;=0),"Setup Required",IF(SUMPRODUCT(--($G$4:$N$4&gt;0),--ISNUMBER($G34:$N34))&lt;COUNTIF($G$4:$N$4,"&gt;0"),"Incomplete",IF(SUMPRODUCT(--($G$4:$N$4&gt;0),--ISNUMBER($G34:$N34),--IFERROR($G34:$N34&lt;$G$4:$N$4*Settings!$K$27/100,FALSE()))&gt;0,"Fail","Passed")))),"Input Error")</f>
        <v/>
      </c>
      <c r="T34" s="330"/>
      <c r="U34" s="326" t="str">
        <f aca="false">IFERROR(IF($D34="","",IF($S34="","",IF($S34="Incomplete","Marks incomplete",IF($S34="Setup Required","Check Settings",IF($S34="Fail","উন্নতির জন্য বিশেষ যত্ন প্রয়োজন",VLOOKUP($P34,Settings!$A$16:$E$22,5,TRUE())))))),"")</f>
        <v/>
      </c>
      <c r="V34" s="326" t="str">
        <f aca="false">IFERROR(IF($D34="","",IF(COUNT($G34:$N34)=0,"No marks",IF(SUMPRODUCT(--($G$4:$N$4&lt;=0),--ISNUMBER($G34:$N34))&gt;0,"Extra subject mark",IF(SUMPRODUCT(--($G$4:$N$4&gt;0),--ISNUMBER($G34:$N34))&lt;COUNTIF($G$4:$N$4,"&gt;0"),"Missing marks",IF(SUMPRODUCT(--($G$4:$N$4&gt;0),--ISNUMBER($G34:$N34),--IFERROR($G34:$N34&gt;$G$4:$N$4,FALSE()))&gt;0,"Mark exceeds full mark",IF($S34="Setup Required","Settings issue","OK")))))),"Input error")</f>
        <v/>
      </c>
      <c r="W34" s="301"/>
      <c r="X34" s="299"/>
      <c r="Y34" s="299"/>
      <c r="Z34" s="299"/>
    </row>
    <row r="35" customFormat="false" ht="27.75" hidden="false" customHeight="true" outlineLevel="0" collapsed="false">
      <c r="A35" s="321" t="n">
        <v>30</v>
      </c>
      <c r="B35" s="322" t="n">
        <v>30</v>
      </c>
      <c r="C35" s="321" t="str">
        <f aca="false">IFERROR(IF(OR($D35="",NOT(ISNUMBER($P35)),$S35&lt;&gt;"Passed"),"",COUNTIFS($P$6:$P$45,"&gt;"&amp;$P35,$S$6:$S$45,"Passed")+1),"")</f>
        <v/>
      </c>
      <c r="D35" s="323"/>
      <c r="E35" s="322"/>
      <c r="F35" s="322"/>
      <c r="G35" s="324"/>
      <c r="H35" s="324"/>
      <c r="I35" s="324"/>
      <c r="J35" s="324"/>
      <c r="K35" s="325"/>
      <c r="L35" s="325"/>
      <c r="M35" s="325"/>
      <c r="N35" s="325"/>
      <c r="O35" s="326" t="str">
        <f aca="false">IFERROR(IF(COUNT($G35:$N35)=0,"",SUMIF($G$4:$N$4,"&gt;0",$G35:$N35)),"")</f>
        <v/>
      </c>
      <c r="P35" s="327" t="str">
        <f aca="false">IFERROR(IF($O35="","",IF(SUMIF($G$4:$N$4,"&gt;0",$G$4:$N$4)&lt;=0,"",ROUND($O35/SUMIF($G$4:$N$4,"&gt;0",$G$4:$N$4)*100,2))),"")</f>
        <v/>
      </c>
      <c r="Q35" s="328" t="str">
        <f aca="false">IFERROR(IF($P35="","",IF($S35="Fail",0,IF($S35="Passed",VLOOKUP($P35,Settings!$A$16:$C$22,3,TRUE()),""))),"")</f>
        <v/>
      </c>
      <c r="R35" s="326" t="str">
        <f aca="false">IFERROR(IF($P35="","",IF($S35="Fail","F",IF($S35="Passed",VLOOKUP($P35,Settings!$A$16:$B$22,2,TRUE()),""))),"")</f>
        <v/>
      </c>
      <c r="S35" s="326" t="str">
        <f aca="false">IFERROR(IF(COUNT($G35:$N35)=0,"",IF(OR(SUMIF($G$4:$N$4,"&gt;0",$G$4:$N$4)&lt;=0,Settings!$K$27&lt;=0),"Setup Required",IF(SUMPRODUCT(--($G$4:$N$4&gt;0),--ISNUMBER($G35:$N35))&lt;COUNTIF($G$4:$N$4,"&gt;0"),"Incomplete",IF(SUMPRODUCT(--($G$4:$N$4&gt;0),--ISNUMBER($G35:$N35),--IFERROR($G35:$N35&lt;$G$4:$N$4*Settings!$K$27/100,FALSE()))&gt;0,"Fail","Passed")))),"Input Error")</f>
        <v/>
      </c>
      <c r="T35" s="330"/>
      <c r="U35" s="326" t="str">
        <f aca="false">IFERROR(IF($D35="","",IF($S35="","",IF($S35="Incomplete","Marks incomplete",IF($S35="Setup Required","Check Settings",IF($S35="Fail","উন্নতির জন্য বিশেষ যত্ন প্রয়োজন",VLOOKUP($P35,Settings!$A$16:$E$22,5,TRUE())))))),"")</f>
        <v/>
      </c>
      <c r="V35" s="326" t="str">
        <f aca="false">IFERROR(IF($D35="","",IF(COUNT($G35:$N35)=0,"No marks",IF(SUMPRODUCT(--($G$4:$N$4&lt;=0),--ISNUMBER($G35:$N35))&gt;0,"Extra subject mark",IF(SUMPRODUCT(--($G$4:$N$4&gt;0),--ISNUMBER($G35:$N35))&lt;COUNTIF($G$4:$N$4,"&gt;0"),"Missing marks",IF(SUMPRODUCT(--($G$4:$N$4&gt;0),--ISNUMBER($G35:$N35),--IFERROR($G35:$N35&gt;$G$4:$N$4,FALSE()))&gt;0,"Mark exceeds full mark",IF($S35="Setup Required","Settings issue","OK")))))),"Input error")</f>
        <v/>
      </c>
      <c r="W35" s="301"/>
      <c r="X35" s="299"/>
      <c r="Y35" s="299"/>
      <c r="Z35" s="299"/>
    </row>
    <row r="36" customFormat="false" ht="27.75" hidden="false" customHeight="true" outlineLevel="0" collapsed="false">
      <c r="A36" s="321" t="n">
        <v>31</v>
      </c>
      <c r="B36" s="322" t="n">
        <v>31</v>
      </c>
      <c r="C36" s="321" t="str">
        <f aca="false">IFERROR(IF(OR($D36="",NOT(ISNUMBER($P36)),$S36&lt;&gt;"Passed"),"",COUNTIFS($P$6:$P$45,"&gt;"&amp;$P36,$S$6:$S$45,"Passed")+1),"")</f>
        <v/>
      </c>
      <c r="D36" s="323"/>
      <c r="E36" s="322"/>
      <c r="F36" s="322"/>
      <c r="G36" s="324"/>
      <c r="H36" s="324"/>
      <c r="I36" s="324"/>
      <c r="J36" s="324"/>
      <c r="K36" s="325"/>
      <c r="L36" s="325"/>
      <c r="M36" s="325"/>
      <c r="N36" s="325"/>
      <c r="O36" s="326" t="str">
        <f aca="false">IFERROR(IF(COUNT($G36:$N36)=0,"",SUMIF($G$4:$N$4,"&gt;0",$G36:$N36)),"")</f>
        <v/>
      </c>
      <c r="P36" s="327" t="str">
        <f aca="false">IFERROR(IF($O36="","",IF(SUMIF($G$4:$N$4,"&gt;0",$G$4:$N$4)&lt;=0,"",ROUND($O36/SUMIF($G$4:$N$4,"&gt;0",$G$4:$N$4)*100,2))),"")</f>
        <v/>
      </c>
      <c r="Q36" s="328" t="str">
        <f aca="false">IFERROR(IF($P36="","",IF($S36="Fail",0,IF($S36="Passed",VLOOKUP($P36,Settings!$A$16:$C$22,3,TRUE()),""))),"")</f>
        <v/>
      </c>
      <c r="R36" s="326" t="str">
        <f aca="false">IFERROR(IF($P36="","",IF($S36="Fail","F",IF($S36="Passed",VLOOKUP($P36,Settings!$A$16:$B$22,2,TRUE()),""))),"")</f>
        <v/>
      </c>
      <c r="S36" s="326" t="str">
        <f aca="false">IFERROR(IF(COUNT($G36:$N36)=0,"",IF(OR(SUMIF($G$4:$N$4,"&gt;0",$G$4:$N$4)&lt;=0,Settings!$K$27&lt;=0),"Setup Required",IF(SUMPRODUCT(--($G$4:$N$4&gt;0),--ISNUMBER($G36:$N36))&lt;COUNTIF($G$4:$N$4,"&gt;0"),"Incomplete",IF(SUMPRODUCT(--($G$4:$N$4&gt;0),--ISNUMBER($G36:$N36),--IFERROR($G36:$N36&lt;$G$4:$N$4*Settings!$K$27/100,FALSE()))&gt;0,"Fail","Passed")))),"Input Error")</f>
        <v/>
      </c>
      <c r="T36" s="330"/>
      <c r="U36" s="326" t="str">
        <f aca="false">IFERROR(IF($D36="","",IF($S36="","",IF($S36="Incomplete","Marks incomplete",IF($S36="Setup Required","Check Settings",IF($S36="Fail","উন্নতির জন্য বিশেষ যত্ন প্রয়োজন",VLOOKUP($P36,Settings!$A$16:$E$22,5,TRUE())))))),"")</f>
        <v/>
      </c>
      <c r="V36" s="326" t="str">
        <f aca="false">IFERROR(IF($D36="","",IF(COUNT($G36:$N36)=0,"No marks",IF(SUMPRODUCT(--($G$4:$N$4&lt;=0),--ISNUMBER($G36:$N36))&gt;0,"Extra subject mark",IF(SUMPRODUCT(--($G$4:$N$4&gt;0),--ISNUMBER($G36:$N36))&lt;COUNTIF($G$4:$N$4,"&gt;0"),"Missing marks",IF(SUMPRODUCT(--($G$4:$N$4&gt;0),--ISNUMBER($G36:$N36),--IFERROR($G36:$N36&gt;$G$4:$N$4,FALSE()))&gt;0,"Mark exceeds full mark",IF($S36="Setup Required","Settings issue","OK")))))),"Input error")</f>
        <v/>
      </c>
      <c r="W36" s="301"/>
      <c r="X36" s="299"/>
      <c r="Y36" s="299"/>
      <c r="Z36" s="299"/>
    </row>
    <row r="37" customFormat="false" ht="27.75" hidden="false" customHeight="true" outlineLevel="0" collapsed="false">
      <c r="A37" s="321" t="n">
        <v>32</v>
      </c>
      <c r="B37" s="322" t="n">
        <v>32</v>
      </c>
      <c r="C37" s="321" t="str">
        <f aca="false">IFERROR(IF(OR($D37="",NOT(ISNUMBER($P37)),$S37&lt;&gt;"Passed"),"",COUNTIFS($P$6:$P$45,"&gt;"&amp;$P37,$S$6:$S$45,"Passed")+1),"")</f>
        <v/>
      </c>
      <c r="D37" s="323"/>
      <c r="E37" s="322"/>
      <c r="F37" s="322"/>
      <c r="G37" s="324"/>
      <c r="H37" s="324"/>
      <c r="I37" s="324"/>
      <c r="J37" s="324"/>
      <c r="K37" s="325"/>
      <c r="L37" s="325"/>
      <c r="M37" s="325"/>
      <c r="N37" s="325"/>
      <c r="O37" s="326" t="str">
        <f aca="false">IFERROR(IF(COUNT($G37:$N37)=0,"",SUMIF($G$4:$N$4,"&gt;0",$G37:$N37)),"")</f>
        <v/>
      </c>
      <c r="P37" s="327" t="str">
        <f aca="false">IFERROR(IF($O37="","",IF(SUMIF($G$4:$N$4,"&gt;0",$G$4:$N$4)&lt;=0,"",ROUND($O37/SUMIF($G$4:$N$4,"&gt;0",$G$4:$N$4)*100,2))),"")</f>
        <v/>
      </c>
      <c r="Q37" s="328" t="str">
        <f aca="false">IFERROR(IF($P37="","",IF($S37="Fail",0,IF($S37="Passed",VLOOKUP($P37,Settings!$A$16:$C$22,3,TRUE()),""))),"")</f>
        <v/>
      </c>
      <c r="R37" s="326" t="str">
        <f aca="false">IFERROR(IF($P37="","",IF($S37="Fail","F",IF($S37="Passed",VLOOKUP($P37,Settings!$A$16:$B$22,2,TRUE()),""))),"")</f>
        <v/>
      </c>
      <c r="S37" s="326" t="str">
        <f aca="false">IFERROR(IF(COUNT($G37:$N37)=0,"",IF(OR(SUMIF($G$4:$N$4,"&gt;0",$G$4:$N$4)&lt;=0,Settings!$K$27&lt;=0),"Setup Required",IF(SUMPRODUCT(--($G$4:$N$4&gt;0),--ISNUMBER($G37:$N37))&lt;COUNTIF($G$4:$N$4,"&gt;0"),"Incomplete",IF(SUMPRODUCT(--($G$4:$N$4&gt;0),--ISNUMBER($G37:$N37),--IFERROR($G37:$N37&lt;$G$4:$N$4*Settings!$K$27/100,FALSE()))&gt;0,"Fail","Passed")))),"Input Error")</f>
        <v/>
      </c>
      <c r="T37" s="330"/>
      <c r="U37" s="326" t="str">
        <f aca="false">IFERROR(IF($D37="","",IF($S37="","",IF($S37="Incomplete","Marks incomplete",IF($S37="Setup Required","Check Settings",IF($S37="Fail","উন্নতির জন্য বিশেষ যত্ন প্রয়োজন",VLOOKUP($P37,Settings!$A$16:$E$22,5,TRUE())))))),"")</f>
        <v/>
      </c>
      <c r="V37" s="326" t="str">
        <f aca="false">IFERROR(IF($D37="","",IF(COUNT($G37:$N37)=0,"No marks",IF(SUMPRODUCT(--($G$4:$N$4&lt;=0),--ISNUMBER($G37:$N37))&gt;0,"Extra subject mark",IF(SUMPRODUCT(--($G$4:$N$4&gt;0),--ISNUMBER($G37:$N37))&lt;COUNTIF($G$4:$N$4,"&gt;0"),"Missing marks",IF(SUMPRODUCT(--($G$4:$N$4&gt;0),--ISNUMBER($G37:$N37),--IFERROR($G37:$N37&gt;$G$4:$N$4,FALSE()))&gt;0,"Mark exceeds full mark",IF($S37="Setup Required","Settings issue","OK")))))),"Input error")</f>
        <v/>
      </c>
      <c r="W37" s="301"/>
      <c r="X37" s="299"/>
      <c r="Y37" s="299"/>
      <c r="Z37" s="299"/>
    </row>
    <row r="38" customFormat="false" ht="27.75" hidden="false" customHeight="true" outlineLevel="0" collapsed="false">
      <c r="A38" s="321" t="n">
        <v>33</v>
      </c>
      <c r="B38" s="322" t="n">
        <v>33</v>
      </c>
      <c r="C38" s="321" t="str">
        <f aca="false">IFERROR(IF(OR($D38="",NOT(ISNUMBER($P38)),$S38&lt;&gt;"Passed"),"",COUNTIFS($P$6:$P$45,"&gt;"&amp;$P38,$S$6:$S$45,"Passed")+1),"")</f>
        <v/>
      </c>
      <c r="D38" s="323"/>
      <c r="E38" s="322"/>
      <c r="F38" s="322"/>
      <c r="G38" s="324"/>
      <c r="H38" s="324"/>
      <c r="I38" s="324"/>
      <c r="J38" s="324"/>
      <c r="K38" s="325"/>
      <c r="L38" s="325"/>
      <c r="M38" s="325"/>
      <c r="N38" s="325"/>
      <c r="O38" s="326" t="str">
        <f aca="false">IFERROR(IF(COUNT($G38:$N38)=0,"",SUMIF($G$4:$N$4,"&gt;0",$G38:$N38)),"")</f>
        <v/>
      </c>
      <c r="P38" s="327" t="str">
        <f aca="false">IFERROR(IF($O38="","",IF(SUMIF($G$4:$N$4,"&gt;0",$G$4:$N$4)&lt;=0,"",ROUND($O38/SUMIF($G$4:$N$4,"&gt;0",$G$4:$N$4)*100,2))),"")</f>
        <v/>
      </c>
      <c r="Q38" s="328" t="str">
        <f aca="false">IFERROR(IF($P38="","",IF($S38="Fail",0,IF($S38="Passed",VLOOKUP($P38,Settings!$A$16:$C$22,3,TRUE()),""))),"")</f>
        <v/>
      </c>
      <c r="R38" s="326" t="str">
        <f aca="false">IFERROR(IF($P38="","",IF($S38="Fail","F",IF($S38="Passed",VLOOKUP($P38,Settings!$A$16:$B$22,2,TRUE()),""))),"")</f>
        <v/>
      </c>
      <c r="S38" s="326" t="str">
        <f aca="false">IFERROR(IF(COUNT($G38:$N38)=0,"",IF(OR(SUMIF($G$4:$N$4,"&gt;0",$G$4:$N$4)&lt;=0,Settings!$K$27&lt;=0),"Setup Required",IF(SUMPRODUCT(--($G$4:$N$4&gt;0),--ISNUMBER($G38:$N38))&lt;COUNTIF($G$4:$N$4,"&gt;0"),"Incomplete",IF(SUMPRODUCT(--($G$4:$N$4&gt;0),--ISNUMBER($G38:$N38),--IFERROR($G38:$N38&lt;$G$4:$N$4*Settings!$K$27/100,FALSE()))&gt;0,"Fail","Passed")))),"Input Error")</f>
        <v/>
      </c>
      <c r="T38" s="330"/>
      <c r="U38" s="326" t="str">
        <f aca="false">IFERROR(IF($D38="","",IF($S38="","",IF($S38="Incomplete","Marks incomplete",IF($S38="Setup Required","Check Settings",IF($S38="Fail","উন্নতির জন্য বিশেষ যত্ন প্রয়োজন",VLOOKUP($P38,Settings!$A$16:$E$22,5,TRUE())))))),"")</f>
        <v/>
      </c>
      <c r="V38" s="326" t="str">
        <f aca="false">IFERROR(IF($D38="","",IF(COUNT($G38:$N38)=0,"No marks",IF(SUMPRODUCT(--($G$4:$N$4&lt;=0),--ISNUMBER($G38:$N38))&gt;0,"Extra subject mark",IF(SUMPRODUCT(--($G$4:$N$4&gt;0),--ISNUMBER($G38:$N38))&lt;COUNTIF($G$4:$N$4,"&gt;0"),"Missing marks",IF(SUMPRODUCT(--($G$4:$N$4&gt;0),--ISNUMBER($G38:$N38),--IFERROR($G38:$N38&gt;$G$4:$N$4,FALSE()))&gt;0,"Mark exceeds full mark",IF($S38="Setup Required","Settings issue","OK")))))),"Input error")</f>
        <v/>
      </c>
      <c r="W38" s="301"/>
      <c r="X38" s="299"/>
      <c r="Y38" s="299"/>
      <c r="Z38" s="299"/>
    </row>
    <row r="39" customFormat="false" ht="27.75" hidden="false" customHeight="true" outlineLevel="0" collapsed="false">
      <c r="A39" s="321" t="n">
        <v>34</v>
      </c>
      <c r="B39" s="322" t="n">
        <v>34</v>
      </c>
      <c r="C39" s="321" t="str">
        <f aca="false">IFERROR(IF(OR($D39="",NOT(ISNUMBER($P39)),$S39&lt;&gt;"Passed"),"",COUNTIFS($P$6:$P$45,"&gt;"&amp;$P39,$S$6:$S$45,"Passed")+1),"")</f>
        <v/>
      </c>
      <c r="D39" s="323"/>
      <c r="E39" s="322"/>
      <c r="F39" s="322"/>
      <c r="G39" s="324"/>
      <c r="H39" s="324"/>
      <c r="I39" s="324"/>
      <c r="J39" s="324"/>
      <c r="K39" s="325"/>
      <c r="L39" s="325"/>
      <c r="M39" s="325"/>
      <c r="N39" s="325"/>
      <c r="O39" s="326" t="str">
        <f aca="false">IFERROR(IF(COUNT($G39:$N39)=0,"",SUMIF($G$4:$N$4,"&gt;0",$G39:$N39)),"")</f>
        <v/>
      </c>
      <c r="P39" s="327" t="str">
        <f aca="false">IFERROR(IF($O39="","",IF(SUMIF($G$4:$N$4,"&gt;0",$G$4:$N$4)&lt;=0,"",ROUND($O39/SUMIF($G$4:$N$4,"&gt;0",$G$4:$N$4)*100,2))),"")</f>
        <v/>
      </c>
      <c r="Q39" s="328" t="str">
        <f aca="false">IFERROR(IF($P39="","",IF($S39="Fail",0,IF($S39="Passed",VLOOKUP($P39,Settings!$A$16:$C$22,3,TRUE()),""))),"")</f>
        <v/>
      </c>
      <c r="R39" s="326" t="str">
        <f aca="false">IFERROR(IF($P39="","",IF($S39="Fail","F",IF($S39="Passed",VLOOKUP($P39,Settings!$A$16:$B$22,2,TRUE()),""))),"")</f>
        <v/>
      </c>
      <c r="S39" s="326" t="str">
        <f aca="false">IFERROR(IF(COUNT($G39:$N39)=0,"",IF(OR(SUMIF($G$4:$N$4,"&gt;0",$G$4:$N$4)&lt;=0,Settings!$K$27&lt;=0),"Setup Required",IF(SUMPRODUCT(--($G$4:$N$4&gt;0),--ISNUMBER($G39:$N39))&lt;COUNTIF($G$4:$N$4,"&gt;0"),"Incomplete",IF(SUMPRODUCT(--($G$4:$N$4&gt;0),--ISNUMBER($G39:$N39),--IFERROR($G39:$N39&lt;$G$4:$N$4*Settings!$K$27/100,FALSE()))&gt;0,"Fail","Passed")))),"Input Error")</f>
        <v/>
      </c>
      <c r="T39" s="330"/>
      <c r="U39" s="326" t="str">
        <f aca="false">IFERROR(IF($D39="","",IF($S39="","",IF($S39="Incomplete","Marks incomplete",IF($S39="Setup Required","Check Settings",IF($S39="Fail","উন্নতির জন্য বিশেষ যত্ন প্রয়োজন",VLOOKUP($P39,Settings!$A$16:$E$22,5,TRUE())))))),"")</f>
        <v/>
      </c>
      <c r="V39" s="326" t="str">
        <f aca="false">IFERROR(IF($D39="","",IF(COUNT($G39:$N39)=0,"No marks",IF(SUMPRODUCT(--($G$4:$N$4&lt;=0),--ISNUMBER($G39:$N39))&gt;0,"Extra subject mark",IF(SUMPRODUCT(--($G$4:$N$4&gt;0),--ISNUMBER($G39:$N39))&lt;COUNTIF($G$4:$N$4,"&gt;0"),"Missing marks",IF(SUMPRODUCT(--($G$4:$N$4&gt;0),--ISNUMBER($G39:$N39),--IFERROR($G39:$N39&gt;$G$4:$N$4,FALSE()))&gt;0,"Mark exceeds full mark",IF($S39="Setup Required","Settings issue","OK")))))),"Input error")</f>
        <v/>
      </c>
      <c r="W39" s="301"/>
      <c r="X39" s="299"/>
      <c r="Y39" s="299"/>
      <c r="Z39" s="299"/>
    </row>
    <row r="40" customFormat="false" ht="27.75" hidden="false" customHeight="true" outlineLevel="0" collapsed="false">
      <c r="A40" s="321" t="n">
        <v>35</v>
      </c>
      <c r="B40" s="322" t="n">
        <v>35</v>
      </c>
      <c r="C40" s="321" t="str">
        <f aca="false">IFERROR(IF(OR($D40="",NOT(ISNUMBER($P40)),$S40&lt;&gt;"Passed"),"",COUNTIFS($P$6:$P$45,"&gt;"&amp;$P40,$S$6:$S$45,"Passed")+1),"")</f>
        <v/>
      </c>
      <c r="D40" s="323"/>
      <c r="E40" s="322"/>
      <c r="F40" s="322"/>
      <c r="G40" s="324"/>
      <c r="H40" s="324"/>
      <c r="I40" s="324"/>
      <c r="J40" s="324"/>
      <c r="K40" s="325"/>
      <c r="L40" s="325"/>
      <c r="M40" s="325"/>
      <c r="N40" s="325"/>
      <c r="O40" s="326" t="str">
        <f aca="false">IFERROR(IF(COUNT($G40:$N40)=0,"",SUMIF($G$4:$N$4,"&gt;0",$G40:$N40)),"")</f>
        <v/>
      </c>
      <c r="P40" s="327" t="str">
        <f aca="false">IFERROR(IF($O40="","",IF(SUMIF($G$4:$N$4,"&gt;0",$G$4:$N$4)&lt;=0,"",ROUND($O40/SUMIF($G$4:$N$4,"&gt;0",$G$4:$N$4)*100,2))),"")</f>
        <v/>
      </c>
      <c r="Q40" s="328" t="str">
        <f aca="false">IFERROR(IF($P40="","",IF($S40="Fail",0,IF($S40="Passed",VLOOKUP($P40,Settings!$A$16:$C$22,3,TRUE()),""))),"")</f>
        <v/>
      </c>
      <c r="R40" s="326" t="str">
        <f aca="false">IFERROR(IF($P40="","",IF($S40="Fail","F",IF($S40="Passed",VLOOKUP($P40,Settings!$A$16:$B$22,2,TRUE()),""))),"")</f>
        <v/>
      </c>
      <c r="S40" s="326" t="str">
        <f aca="false">IFERROR(IF(COUNT($G40:$N40)=0,"",IF(OR(SUMIF($G$4:$N$4,"&gt;0",$G$4:$N$4)&lt;=0,Settings!$K$27&lt;=0),"Setup Required",IF(SUMPRODUCT(--($G$4:$N$4&gt;0),--ISNUMBER($G40:$N40))&lt;COUNTIF($G$4:$N$4,"&gt;0"),"Incomplete",IF(SUMPRODUCT(--($G$4:$N$4&gt;0),--ISNUMBER($G40:$N40),--IFERROR($G40:$N40&lt;$G$4:$N$4*Settings!$K$27/100,FALSE()))&gt;0,"Fail","Passed")))),"Input Error")</f>
        <v/>
      </c>
      <c r="T40" s="330"/>
      <c r="U40" s="326" t="str">
        <f aca="false">IFERROR(IF($D40="","",IF($S40="","",IF($S40="Incomplete","Marks incomplete",IF($S40="Setup Required","Check Settings",IF($S40="Fail","উন্নতির জন্য বিশেষ যত্ন প্রয়োজন",VLOOKUP($P40,Settings!$A$16:$E$22,5,TRUE())))))),"")</f>
        <v/>
      </c>
      <c r="V40" s="326" t="str">
        <f aca="false">IFERROR(IF($D40="","",IF(COUNT($G40:$N40)=0,"No marks",IF(SUMPRODUCT(--($G$4:$N$4&lt;=0),--ISNUMBER($G40:$N40))&gt;0,"Extra subject mark",IF(SUMPRODUCT(--($G$4:$N$4&gt;0),--ISNUMBER($G40:$N40))&lt;COUNTIF($G$4:$N$4,"&gt;0"),"Missing marks",IF(SUMPRODUCT(--($G$4:$N$4&gt;0),--ISNUMBER($G40:$N40),--IFERROR($G40:$N40&gt;$G$4:$N$4,FALSE()))&gt;0,"Mark exceeds full mark",IF($S40="Setup Required","Settings issue","OK")))))),"Input error")</f>
        <v/>
      </c>
      <c r="W40" s="301"/>
      <c r="X40" s="299"/>
      <c r="Y40" s="299"/>
      <c r="Z40" s="299"/>
    </row>
    <row r="41" customFormat="false" ht="27.75" hidden="false" customHeight="true" outlineLevel="0" collapsed="false">
      <c r="A41" s="321" t="n">
        <v>36</v>
      </c>
      <c r="B41" s="322" t="n">
        <v>36</v>
      </c>
      <c r="C41" s="321" t="str">
        <f aca="false">IFERROR(IF(OR($D41="",NOT(ISNUMBER($P41)),$S41&lt;&gt;"Passed"),"",COUNTIFS($P$6:$P$45,"&gt;"&amp;$P41,$S$6:$S$45,"Passed")+1),"")</f>
        <v/>
      </c>
      <c r="D41" s="323"/>
      <c r="E41" s="322"/>
      <c r="F41" s="322"/>
      <c r="G41" s="324"/>
      <c r="H41" s="324"/>
      <c r="I41" s="324"/>
      <c r="J41" s="324"/>
      <c r="K41" s="325"/>
      <c r="L41" s="325"/>
      <c r="M41" s="325"/>
      <c r="N41" s="325"/>
      <c r="O41" s="326" t="str">
        <f aca="false">IFERROR(IF(COUNT($G41:$N41)=0,"",SUMIF($G$4:$N$4,"&gt;0",$G41:$N41)),"")</f>
        <v/>
      </c>
      <c r="P41" s="327" t="str">
        <f aca="false">IFERROR(IF($O41="","",IF(SUMIF($G$4:$N$4,"&gt;0",$G$4:$N$4)&lt;=0,"",ROUND($O41/SUMIF($G$4:$N$4,"&gt;0",$G$4:$N$4)*100,2))),"")</f>
        <v/>
      </c>
      <c r="Q41" s="328" t="str">
        <f aca="false">IFERROR(IF($P41="","",IF($S41="Fail",0,IF($S41="Passed",VLOOKUP($P41,Settings!$A$16:$C$22,3,TRUE()),""))),"")</f>
        <v/>
      </c>
      <c r="R41" s="326" t="str">
        <f aca="false">IFERROR(IF($P41="","",IF($S41="Fail","F",IF($S41="Passed",VLOOKUP($P41,Settings!$A$16:$B$22,2,TRUE()),""))),"")</f>
        <v/>
      </c>
      <c r="S41" s="326" t="str">
        <f aca="false">IFERROR(IF(COUNT($G41:$N41)=0,"",IF(OR(SUMIF($G$4:$N$4,"&gt;0",$G$4:$N$4)&lt;=0,Settings!$K$27&lt;=0),"Setup Required",IF(SUMPRODUCT(--($G$4:$N$4&gt;0),--ISNUMBER($G41:$N41))&lt;COUNTIF($G$4:$N$4,"&gt;0"),"Incomplete",IF(SUMPRODUCT(--($G$4:$N$4&gt;0),--ISNUMBER($G41:$N41),--IFERROR($G41:$N41&lt;$G$4:$N$4*Settings!$K$27/100,FALSE()))&gt;0,"Fail","Passed")))),"Input Error")</f>
        <v/>
      </c>
      <c r="T41" s="330"/>
      <c r="U41" s="326" t="str">
        <f aca="false">IFERROR(IF($D41="","",IF($S41="","",IF($S41="Incomplete","Marks incomplete",IF($S41="Setup Required","Check Settings",IF($S41="Fail","উন্নতির জন্য বিশেষ যত্ন প্রয়োজন",VLOOKUP($P41,Settings!$A$16:$E$22,5,TRUE())))))),"")</f>
        <v/>
      </c>
      <c r="V41" s="326" t="str">
        <f aca="false">IFERROR(IF($D41="","",IF(COUNT($G41:$N41)=0,"No marks",IF(SUMPRODUCT(--($G$4:$N$4&lt;=0),--ISNUMBER($G41:$N41))&gt;0,"Extra subject mark",IF(SUMPRODUCT(--($G$4:$N$4&gt;0),--ISNUMBER($G41:$N41))&lt;COUNTIF($G$4:$N$4,"&gt;0"),"Missing marks",IF(SUMPRODUCT(--($G$4:$N$4&gt;0),--ISNUMBER($G41:$N41),--IFERROR($G41:$N41&gt;$G$4:$N$4,FALSE()))&gt;0,"Mark exceeds full mark",IF($S41="Setup Required","Settings issue","OK")))))),"Input error")</f>
        <v/>
      </c>
      <c r="W41" s="301"/>
      <c r="X41" s="299"/>
      <c r="Y41" s="299"/>
      <c r="Z41" s="299"/>
    </row>
    <row r="42" customFormat="false" ht="27.75" hidden="false" customHeight="true" outlineLevel="0" collapsed="false">
      <c r="A42" s="321" t="n">
        <v>37</v>
      </c>
      <c r="B42" s="322" t="n">
        <v>37</v>
      </c>
      <c r="C42" s="321" t="str">
        <f aca="false">IFERROR(IF(OR($D42="",NOT(ISNUMBER($P42)),$S42&lt;&gt;"Passed"),"",COUNTIFS($P$6:$P$45,"&gt;"&amp;$P42,$S$6:$S$45,"Passed")+1),"")</f>
        <v/>
      </c>
      <c r="D42" s="323"/>
      <c r="E42" s="322"/>
      <c r="F42" s="322"/>
      <c r="G42" s="324"/>
      <c r="H42" s="324"/>
      <c r="I42" s="324"/>
      <c r="J42" s="324"/>
      <c r="K42" s="325"/>
      <c r="L42" s="325"/>
      <c r="M42" s="325"/>
      <c r="N42" s="325"/>
      <c r="O42" s="326" t="str">
        <f aca="false">IFERROR(IF(COUNT($G42:$N42)=0,"",SUMIF($G$4:$N$4,"&gt;0",$G42:$N42)),"")</f>
        <v/>
      </c>
      <c r="P42" s="327" t="str">
        <f aca="false">IFERROR(IF($O42="","",IF(SUMIF($G$4:$N$4,"&gt;0",$G$4:$N$4)&lt;=0,"",ROUND($O42/SUMIF($G$4:$N$4,"&gt;0",$G$4:$N$4)*100,2))),"")</f>
        <v/>
      </c>
      <c r="Q42" s="328" t="str">
        <f aca="false">IFERROR(IF($P42="","",IF($S42="Fail",0,IF($S42="Passed",VLOOKUP($P42,Settings!$A$16:$C$22,3,TRUE()),""))),"")</f>
        <v/>
      </c>
      <c r="R42" s="326" t="str">
        <f aca="false">IFERROR(IF($P42="","",IF($S42="Fail","F",IF($S42="Passed",VLOOKUP($P42,Settings!$A$16:$B$22,2,TRUE()),""))),"")</f>
        <v/>
      </c>
      <c r="S42" s="326" t="str">
        <f aca="false">IFERROR(IF(COUNT($G42:$N42)=0,"",IF(OR(SUMIF($G$4:$N$4,"&gt;0",$G$4:$N$4)&lt;=0,Settings!$K$27&lt;=0),"Setup Required",IF(SUMPRODUCT(--($G$4:$N$4&gt;0),--ISNUMBER($G42:$N42))&lt;COUNTIF($G$4:$N$4,"&gt;0"),"Incomplete",IF(SUMPRODUCT(--($G$4:$N$4&gt;0),--ISNUMBER($G42:$N42),--IFERROR($G42:$N42&lt;$G$4:$N$4*Settings!$K$27/100,FALSE()))&gt;0,"Fail","Passed")))),"Input Error")</f>
        <v/>
      </c>
      <c r="T42" s="330"/>
      <c r="U42" s="326" t="str">
        <f aca="false">IFERROR(IF($D42="","",IF($S42="","",IF($S42="Incomplete","Marks incomplete",IF($S42="Setup Required","Check Settings",IF($S42="Fail","উন্নতির জন্য বিশেষ যত্ন প্রয়োজন",VLOOKUP($P42,Settings!$A$16:$E$22,5,TRUE())))))),"")</f>
        <v/>
      </c>
      <c r="V42" s="326" t="str">
        <f aca="false">IFERROR(IF($D42="","",IF(COUNT($G42:$N42)=0,"No marks",IF(SUMPRODUCT(--($G$4:$N$4&lt;=0),--ISNUMBER($G42:$N42))&gt;0,"Extra subject mark",IF(SUMPRODUCT(--($G$4:$N$4&gt;0),--ISNUMBER($G42:$N42))&lt;COUNTIF($G$4:$N$4,"&gt;0"),"Missing marks",IF(SUMPRODUCT(--($G$4:$N$4&gt;0),--ISNUMBER($G42:$N42),--IFERROR($G42:$N42&gt;$G$4:$N$4,FALSE()))&gt;0,"Mark exceeds full mark",IF($S42="Setup Required","Settings issue","OK")))))),"Input error")</f>
        <v/>
      </c>
      <c r="W42" s="301"/>
      <c r="X42" s="299"/>
      <c r="Y42" s="299"/>
      <c r="Z42" s="299"/>
    </row>
    <row r="43" customFormat="false" ht="27.75" hidden="false" customHeight="true" outlineLevel="0" collapsed="false">
      <c r="A43" s="321" t="n">
        <v>38</v>
      </c>
      <c r="B43" s="322" t="n">
        <v>38</v>
      </c>
      <c r="C43" s="321" t="str">
        <f aca="false">IFERROR(IF(OR($D43="",NOT(ISNUMBER($P43)),$S43&lt;&gt;"Passed"),"",COUNTIFS($P$6:$P$45,"&gt;"&amp;$P43,$S$6:$S$45,"Passed")+1),"")</f>
        <v/>
      </c>
      <c r="D43" s="323"/>
      <c r="E43" s="322"/>
      <c r="F43" s="322"/>
      <c r="G43" s="324"/>
      <c r="H43" s="324"/>
      <c r="I43" s="324"/>
      <c r="J43" s="324"/>
      <c r="K43" s="325"/>
      <c r="L43" s="325"/>
      <c r="M43" s="325"/>
      <c r="N43" s="325"/>
      <c r="O43" s="326" t="str">
        <f aca="false">IFERROR(IF(COUNT($G43:$N43)=0,"",SUMIF($G$4:$N$4,"&gt;0",$G43:$N43)),"")</f>
        <v/>
      </c>
      <c r="P43" s="327" t="str">
        <f aca="false">IFERROR(IF($O43="","",IF(SUMIF($G$4:$N$4,"&gt;0",$G$4:$N$4)&lt;=0,"",ROUND($O43/SUMIF($G$4:$N$4,"&gt;0",$G$4:$N$4)*100,2))),"")</f>
        <v/>
      </c>
      <c r="Q43" s="328" t="str">
        <f aca="false">IFERROR(IF($P43="","",IF($S43="Fail",0,IF($S43="Passed",VLOOKUP($P43,Settings!$A$16:$C$22,3,TRUE()),""))),"")</f>
        <v/>
      </c>
      <c r="R43" s="326" t="str">
        <f aca="false">IFERROR(IF($P43="","",IF($S43="Fail","F",IF($S43="Passed",VLOOKUP($P43,Settings!$A$16:$B$22,2,TRUE()),""))),"")</f>
        <v/>
      </c>
      <c r="S43" s="326" t="str">
        <f aca="false">IFERROR(IF(COUNT($G43:$N43)=0,"",IF(OR(SUMIF($G$4:$N$4,"&gt;0",$G$4:$N$4)&lt;=0,Settings!$K$27&lt;=0),"Setup Required",IF(SUMPRODUCT(--($G$4:$N$4&gt;0),--ISNUMBER($G43:$N43))&lt;COUNTIF($G$4:$N$4,"&gt;0"),"Incomplete",IF(SUMPRODUCT(--($G$4:$N$4&gt;0),--ISNUMBER($G43:$N43),--IFERROR($G43:$N43&lt;$G$4:$N$4*Settings!$K$27/100,FALSE()))&gt;0,"Fail","Passed")))),"Input Error")</f>
        <v/>
      </c>
      <c r="T43" s="330"/>
      <c r="U43" s="326" t="str">
        <f aca="false">IFERROR(IF($D43="","",IF($S43="","",IF($S43="Incomplete","Marks incomplete",IF($S43="Setup Required","Check Settings",IF($S43="Fail","উন্নতির জন্য বিশেষ যত্ন প্রয়োজন",VLOOKUP($P43,Settings!$A$16:$E$22,5,TRUE())))))),"")</f>
        <v/>
      </c>
      <c r="V43" s="326" t="str">
        <f aca="false">IFERROR(IF($D43="","",IF(COUNT($G43:$N43)=0,"No marks",IF(SUMPRODUCT(--($G$4:$N$4&lt;=0),--ISNUMBER($G43:$N43))&gt;0,"Extra subject mark",IF(SUMPRODUCT(--($G$4:$N$4&gt;0),--ISNUMBER($G43:$N43))&lt;COUNTIF($G$4:$N$4,"&gt;0"),"Missing marks",IF(SUMPRODUCT(--($G$4:$N$4&gt;0),--ISNUMBER($G43:$N43),--IFERROR($G43:$N43&gt;$G$4:$N$4,FALSE()))&gt;0,"Mark exceeds full mark",IF($S43="Setup Required","Settings issue","OK")))))),"Input error")</f>
        <v/>
      </c>
      <c r="W43" s="301"/>
      <c r="X43" s="299"/>
      <c r="Y43" s="299"/>
      <c r="Z43" s="299"/>
    </row>
    <row r="44" customFormat="false" ht="27.75" hidden="false" customHeight="true" outlineLevel="0" collapsed="false">
      <c r="A44" s="321" t="n">
        <v>39</v>
      </c>
      <c r="B44" s="322" t="n">
        <v>39</v>
      </c>
      <c r="C44" s="321" t="str">
        <f aca="false">IFERROR(IF(OR($D44="",NOT(ISNUMBER($P44)),$S44&lt;&gt;"Passed"),"",COUNTIFS($P$6:$P$45,"&gt;"&amp;$P44,$S$6:$S$45,"Passed")+1),"")</f>
        <v/>
      </c>
      <c r="D44" s="323"/>
      <c r="E44" s="322"/>
      <c r="F44" s="322"/>
      <c r="G44" s="324"/>
      <c r="H44" s="324"/>
      <c r="I44" s="324"/>
      <c r="J44" s="324"/>
      <c r="K44" s="325"/>
      <c r="L44" s="325"/>
      <c r="M44" s="325"/>
      <c r="N44" s="325"/>
      <c r="O44" s="326" t="str">
        <f aca="false">IFERROR(IF(COUNT($G44:$N44)=0,"",SUMIF($G$4:$N$4,"&gt;0",$G44:$N44)),"")</f>
        <v/>
      </c>
      <c r="P44" s="327" t="str">
        <f aca="false">IFERROR(IF($O44="","",IF(SUMIF($G$4:$N$4,"&gt;0",$G$4:$N$4)&lt;=0,"",ROUND($O44/SUMIF($G$4:$N$4,"&gt;0",$G$4:$N$4)*100,2))),"")</f>
        <v/>
      </c>
      <c r="Q44" s="328" t="str">
        <f aca="false">IFERROR(IF($P44="","",IF($S44="Fail",0,IF($S44="Passed",VLOOKUP($P44,Settings!$A$16:$C$22,3,TRUE()),""))),"")</f>
        <v/>
      </c>
      <c r="R44" s="326" t="str">
        <f aca="false">IFERROR(IF($P44="","",IF($S44="Fail","F",IF($S44="Passed",VLOOKUP($P44,Settings!$A$16:$B$22,2,TRUE()),""))),"")</f>
        <v/>
      </c>
      <c r="S44" s="326" t="str">
        <f aca="false">IFERROR(IF(COUNT($G44:$N44)=0,"",IF(OR(SUMIF($G$4:$N$4,"&gt;0",$G$4:$N$4)&lt;=0,Settings!$K$27&lt;=0),"Setup Required",IF(SUMPRODUCT(--($G$4:$N$4&gt;0),--ISNUMBER($G44:$N44))&lt;COUNTIF($G$4:$N$4,"&gt;0"),"Incomplete",IF(SUMPRODUCT(--($G$4:$N$4&gt;0),--ISNUMBER($G44:$N44),--IFERROR($G44:$N44&lt;$G$4:$N$4*Settings!$K$27/100,FALSE()))&gt;0,"Fail","Passed")))),"Input Error")</f>
        <v/>
      </c>
      <c r="T44" s="330"/>
      <c r="U44" s="326" t="str">
        <f aca="false">IFERROR(IF($D44="","",IF($S44="","",IF($S44="Incomplete","Marks incomplete",IF($S44="Setup Required","Check Settings",IF($S44="Fail","উন্নতির জন্য বিশেষ যত্ন প্রয়োজন",VLOOKUP($P44,Settings!$A$16:$E$22,5,TRUE())))))),"")</f>
        <v/>
      </c>
      <c r="V44" s="326" t="str">
        <f aca="false">IFERROR(IF($D44="","",IF(COUNT($G44:$N44)=0,"No marks",IF(SUMPRODUCT(--($G$4:$N$4&lt;=0),--ISNUMBER($G44:$N44))&gt;0,"Extra subject mark",IF(SUMPRODUCT(--($G$4:$N$4&gt;0),--ISNUMBER($G44:$N44))&lt;COUNTIF($G$4:$N$4,"&gt;0"),"Missing marks",IF(SUMPRODUCT(--($G$4:$N$4&gt;0),--ISNUMBER($G44:$N44),--IFERROR($G44:$N44&gt;$G$4:$N$4,FALSE()))&gt;0,"Mark exceeds full mark",IF($S44="Setup Required","Settings issue","OK")))))),"Input error")</f>
        <v/>
      </c>
      <c r="W44" s="301"/>
      <c r="X44" s="299"/>
      <c r="Y44" s="299"/>
      <c r="Z44" s="299"/>
    </row>
    <row r="45" customFormat="false" ht="27.75" hidden="false" customHeight="true" outlineLevel="0" collapsed="false">
      <c r="A45" s="321" t="n">
        <v>40</v>
      </c>
      <c r="B45" s="322" t="n">
        <v>40</v>
      </c>
      <c r="C45" s="321" t="str">
        <f aca="false">IFERROR(IF(OR($D45="",NOT(ISNUMBER($P45)),$S45&lt;&gt;"Passed"),"",COUNTIFS($P$6:$P$45,"&gt;"&amp;$P45,$S$6:$S$45,"Passed")+1),"")</f>
        <v/>
      </c>
      <c r="D45" s="323"/>
      <c r="E45" s="322"/>
      <c r="F45" s="322"/>
      <c r="G45" s="325"/>
      <c r="H45" s="325"/>
      <c r="I45" s="325"/>
      <c r="J45" s="325"/>
      <c r="K45" s="325"/>
      <c r="L45" s="325"/>
      <c r="M45" s="325"/>
      <c r="N45" s="325"/>
      <c r="O45" s="326" t="str">
        <f aca="false">IFERROR(IF(COUNT($G45:$N45)=0,"",SUMIF($G$4:$N$4,"&gt;0",$G45:$N45)),"")</f>
        <v/>
      </c>
      <c r="P45" s="327" t="str">
        <f aca="false">IFERROR(IF($O45="","",IF(SUMIF($G$4:$N$4,"&gt;0",$G$4:$N$4)&lt;=0,"",ROUND($O45/SUMIF($G$4:$N$4,"&gt;0",$G$4:$N$4)*100,2))),"")</f>
        <v/>
      </c>
      <c r="Q45" s="328" t="str">
        <f aca="false">IFERROR(IF($P45="","",IF($S45="Fail",0,IF($S45="Passed",VLOOKUP($P45,Settings!$A$16:$C$22,3,TRUE()),""))),"")</f>
        <v/>
      </c>
      <c r="R45" s="326" t="str">
        <f aca="false">IFERROR(IF($P45="","",IF($S45="Fail","F",IF($S45="Passed",VLOOKUP($P45,Settings!$A$16:$B$22,2,TRUE()),""))),"")</f>
        <v/>
      </c>
      <c r="S45" s="326" t="str">
        <f aca="false">IFERROR(IF(COUNT($G45:$N45)=0,"",IF(OR(SUMIF($G$4:$N$4,"&gt;0",$G$4:$N$4)&lt;=0,Settings!$K$27&lt;=0),"Setup Required",IF(SUMPRODUCT(--($G$4:$N$4&gt;0),--ISNUMBER($G45:$N45))&lt;COUNTIF($G$4:$N$4,"&gt;0"),"Incomplete",IF(SUMPRODUCT(--($G$4:$N$4&gt;0),--ISNUMBER($G45:$N45),--IFERROR($G45:$N45&lt;$G$4:$N$4*Settings!$K$27/100,FALSE()))&gt;0,"Fail","Passed")))),"Input Error")</f>
        <v/>
      </c>
      <c r="T45" s="330"/>
      <c r="U45" s="326" t="str">
        <f aca="false">IFERROR(IF($D45="","",IF($S45="","",IF($S45="Incomplete","Marks incomplete",IF($S45="Setup Required","Check Settings",IF($S45="Fail","উন্নতির জন্য বিশেষ যত্ন প্রয়োজন",VLOOKUP($P45,Settings!$A$16:$E$22,5,TRUE())))))),"")</f>
        <v/>
      </c>
      <c r="V45" s="326" t="str">
        <f aca="false">IFERROR(IF($D45="","",IF(COUNT($G45:$N45)=0,"No marks",IF(SUMPRODUCT(--($G$4:$N$4&lt;=0),--ISNUMBER($G45:$N45))&gt;0,"Extra subject mark",IF(SUMPRODUCT(--($G$4:$N$4&gt;0),--ISNUMBER($G45:$N45))&lt;COUNTIF($G$4:$N$4,"&gt;0"),"Missing marks",IF(SUMPRODUCT(--($G$4:$N$4&gt;0),--ISNUMBER($G45:$N45),--IFERROR($G45:$N45&gt;$G$4:$N$4,FALSE()))&gt;0,"Mark exceeds full mark",IF($S45="Setup Required","Settings issue","OK")))))),"Input error")</f>
        <v/>
      </c>
      <c r="W45" s="301"/>
      <c r="X45" s="299"/>
      <c r="Y45" s="299"/>
      <c r="Z45" s="299"/>
    </row>
    <row r="46" customFormat="false" ht="27.75" hidden="false" customHeight="true" outlineLevel="0" collapsed="false">
      <c r="A46" s="299"/>
      <c r="B46" s="299"/>
      <c r="C46" s="299"/>
      <c r="D46" s="331"/>
      <c r="E46" s="299"/>
      <c r="F46" s="299"/>
      <c r="G46" s="299"/>
      <c r="H46" s="299"/>
      <c r="I46" s="299"/>
      <c r="J46" s="299"/>
      <c r="K46" s="299"/>
      <c r="L46" s="299"/>
      <c r="M46" s="299"/>
      <c r="N46" s="299"/>
      <c r="O46" s="299"/>
      <c r="P46" s="299"/>
      <c r="Q46" s="299"/>
      <c r="R46" s="299"/>
      <c r="S46" s="299"/>
      <c r="T46" s="299"/>
      <c r="U46" s="299"/>
      <c r="V46" s="299"/>
      <c r="W46" s="299"/>
      <c r="X46" s="299"/>
      <c r="Y46" s="299"/>
      <c r="Z46" s="299"/>
    </row>
    <row r="47" customFormat="false" ht="27.75" hidden="false" customHeight="true" outlineLevel="0" collapsed="false">
      <c r="A47" s="299"/>
      <c r="B47" s="299"/>
      <c r="C47" s="299"/>
      <c r="D47" s="331"/>
      <c r="E47" s="299"/>
      <c r="F47" s="299"/>
      <c r="G47" s="299"/>
      <c r="H47" s="299"/>
      <c r="I47" s="299"/>
      <c r="J47" s="299"/>
      <c r="K47" s="299"/>
      <c r="L47" s="299"/>
      <c r="M47" s="299"/>
      <c r="N47" s="299"/>
      <c r="O47" s="299"/>
      <c r="P47" s="299"/>
      <c r="Q47" s="299"/>
      <c r="R47" s="299"/>
      <c r="S47" s="299"/>
      <c r="T47" s="299"/>
      <c r="U47" s="299"/>
      <c r="V47" s="299"/>
      <c r="W47" s="299"/>
      <c r="X47" s="299"/>
      <c r="Y47" s="299"/>
      <c r="Z47" s="299"/>
    </row>
    <row r="48" customFormat="false" ht="27.75" hidden="false" customHeight="true" outlineLevel="0" collapsed="false">
      <c r="A48" s="299"/>
      <c r="B48" s="299"/>
      <c r="C48" s="299"/>
      <c r="D48" s="331"/>
      <c r="E48" s="299"/>
      <c r="F48" s="299"/>
      <c r="G48" s="299"/>
      <c r="H48" s="299"/>
      <c r="I48" s="299"/>
      <c r="J48" s="299"/>
      <c r="K48" s="299"/>
      <c r="L48" s="299"/>
      <c r="M48" s="299"/>
      <c r="N48" s="299"/>
      <c r="O48" s="299"/>
      <c r="P48" s="299"/>
      <c r="Q48" s="299"/>
      <c r="R48" s="299"/>
      <c r="S48" s="299"/>
      <c r="T48" s="299"/>
      <c r="U48" s="299"/>
      <c r="V48" s="299"/>
      <c r="W48" s="299"/>
      <c r="X48" s="299"/>
      <c r="Y48" s="299"/>
      <c r="Z48" s="299"/>
    </row>
    <row r="49" customFormat="false" ht="27.75" hidden="false" customHeight="true" outlineLevel="0" collapsed="false">
      <c r="A49" s="299"/>
      <c r="B49" s="299"/>
      <c r="C49" s="299"/>
      <c r="D49" s="331"/>
      <c r="E49" s="299"/>
      <c r="F49" s="299"/>
      <c r="G49" s="299"/>
      <c r="H49" s="299"/>
      <c r="I49" s="299"/>
      <c r="J49" s="299"/>
      <c r="K49" s="299"/>
      <c r="L49" s="299"/>
      <c r="M49" s="299"/>
      <c r="N49" s="299"/>
      <c r="O49" s="299"/>
      <c r="P49" s="299"/>
      <c r="Q49" s="299"/>
      <c r="R49" s="299"/>
      <c r="S49" s="299"/>
      <c r="T49" s="299"/>
      <c r="U49" s="299"/>
      <c r="V49" s="299"/>
      <c r="W49" s="299"/>
      <c r="X49" s="299"/>
      <c r="Y49" s="299"/>
      <c r="Z49" s="299"/>
    </row>
    <row r="50" customFormat="false" ht="27.75" hidden="false" customHeight="true" outlineLevel="0" collapsed="false">
      <c r="A50" s="299"/>
      <c r="B50" s="299"/>
      <c r="C50" s="299"/>
      <c r="D50" s="331"/>
      <c r="E50" s="299"/>
      <c r="F50" s="299"/>
      <c r="G50" s="299"/>
      <c r="H50" s="299"/>
      <c r="I50" s="299"/>
      <c r="J50" s="299"/>
      <c r="K50" s="299"/>
      <c r="L50" s="299"/>
      <c r="M50" s="299"/>
      <c r="N50" s="299"/>
      <c r="O50" s="299"/>
      <c r="P50" s="299"/>
      <c r="Q50" s="299"/>
      <c r="R50" s="299"/>
      <c r="S50" s="299"/>
      <c r="T50" s="299"/>
      <c r="U50" s="299"/>
      <c r="V50" s="299"/>
      <c r="W50" s="299"/>
      <c r="X50" s="299"/>
      <c r="Y50" s="299"/>
      <c r="Z50" s="299"/>
    </row>
    <row r="51" customFormat="false" ht="27.75" hidden="false" customHeight="true" outlineLevel="0" collapsed="false">
      <c r="A51" s="299"/>
      <c r="B51" s="299"/>
      <c r="C51" s="299"/>
      <c r="D51" s="331"/>
      <c r="E51" s="299"/>
      <c r="F51" s="299"/>
      <c r="G51" s="299"/>
      <c r="H51" s="299"/>
      <c r="I51" s="299"/>
      <c r="J51" s="299"/>
      <c r="K51" s="299"/>
      <c r="L51" s="299"/>
      <c r="M51" s="299"/>
      <c r="N51" s="299"/>
      <c r="O51" s="299"/>
      <c r="P51" s="299"/>
      <c r="Q51" s="299"/>
      <c r="R51" s="299"/>
      <c r="S51" s="299"/>
      <c r="T51" s="299"/>
      <c r="U51" s="299"/>
      <c r="V51" s="299"/>
      <c r="W51" s="299"/>
      <c r="X51" s="299"/>
      <c r="Y51" s="299"/>
      <c r="Z51" s="299"/>
    </row>
    <row r="52" customFormat="false" ht="27.75" hidden="false" customHeight="true" outlineLevel="0" collapsed="false">
      <c r="A52" s="299"/>
      <c r="B52" s="299"/>
      <c r="C52" s="299"/>
      <c r="D52" s="331"/>
      <c r="E52" s="299"/>
      <c r="F52" s="299"/>
      <c r="G52" s="299"/>
      <c r="H52" s="299"/>
      <c r="I52" s="299"/>
      <c r="J52" s="299"/>
      <c r="K52" s="299"/>
      <c r="L52" s="299"/>
      <c r="M52" s="299"/>
      <c r="N52" s="299"/>
      <c r="O52" s="299"/>
      <c r="P52" s="299"/>
      <c r="Q52" s="299"/>
      <c r="R52" s="299"/>
      <c r="S52" s="299"/>
      <c r="T52" s="299"/>
      <c r="U52" s="299"/>
      <c r="V52" s="299"/>
      <c r="W52" s="299"/>
      <c r="X52" s="299"/>
      <c r="Y52" s="299"/>
      <c r="Z52" s="299"/>
    </row>
    <row r="53" customFormat="false" ht="27.75" hidden="false" customHeight="true" outlineLevel="0" collapsed="false">
      <c r="A53" s="299"/>
      <c r="B53" s="299"/>
      <c r="C53" s="299"/>
      <c r="D53" s="331"/>
      <c r="E53" s="299"/>
      <c r="F53" s="299"/>
      <c r="G53" s="299"/>
      <c r="H53" s="299"/>
      <c r="I53" s="299"/>
      <c r="J53" s="299"/>
      <c r="K53" s="299"/>
      <c r="L53" s="299"/>
      <c r="M53" s="299"/>
      <c r="N53" s="299"/>
      <c r="O53" s="299"/>
      <c r="P53" s="299"/>
      <c r="Q53" s="299"/>
      <c r="R53" s="299"/>
      <c r="S53" s="299"/>
      <c r="T53" s="299"/>
      <c r="U53" s="299"/>
      <c r="V53" s="299"/>
      <c r="W53" s="299"/>
      <c r="X53" s="299"/>
      <c r="Y53" s="299"/>
      <c r="Z53" s="299"/>
    </row>
    <row r="54" customFormat="false" ht="27.75" hidden="false" customHeight="true" outlineLevel="0" collapsed="false">
      <c r="A54" s="299"/>
      <c r="B54" s="299"/>
      <c r="C54" s="299"/>
      <c r="D54" s="331"/>
      <c r="E54" s="299"/>
      <c r="F54" s="299"/>
      <c r="G54" s="299"/>
      <c r="H54" s="299"/>
      <c r="I54" s="299"/>
      <c r="J54" s="299"/>
      <c r="K54" s="299"/>
      <c r="L54" s="299"/>
      <c r="M54" s="299"/>
      <c r="N54" s="299"/>
      <c r="O54" s="299"/>
      <c r="P54" s="299"/>
      <c r="Q54" s="299"/>
      <c r="R54" s="299"/>
      <c r="S54" s="299"/>
      <c r="T54" s="299"/>
      <c r="U54" s="299"/>
      <c r="V54" s="299"/>
      <c r="W54" s="299"/>
      <c r="X54" s="299"/>
      <c r="Y54" s="299"/>
      <c r="Z54" s="299"/>
    </row>
    <row r="55" customFormat="false" ht="27.75" hidden="false" customHeight="true" outlineLevel="0" collapsed="false">
      <c r="A55" s="299"/>
      <c r="B55" s="299"/>
      <c r="C55" s="299"/>
      <c r="D55" s="331"/>
      <c r="E55" s="299"/>
      <c r="F55" s="299"/>
      <c r="G55" s="299"/>
      <c r="H55" s="299"/>
      <c r="I55" s="299"/>
      <c r="J55" s="299"/>
      <c r="K55" s="299"/>
      <c r="L55" s="299"/>
      <c r="M55" s="299"/>
      <c r="N55" s="299"/>
      <c r="O55" s="299"/>
      <c r="P55" s="299"/>
      <c r="Q55" s="299"/>
      <c r="R55" s="299"/>
      <c r="S55" s="299"/>
      <c r="T55" s="299"/>
      <c r="U55" s="299"/>
      <c r="V55" s="299"/>
      <c r="W55" s="299"/>
      <c r="X55" s="299"/>
      <c r="Y55" s="299"/>
      <c r="Z55" s="299"/>
    </row>
    <row r="56" customFormat="false" ht="27.75" hidden="false" customHeight="true" outlineLevel="0" collapsed="false">
      <c r="A56" s="299"/>
      <c r="B56" s="299"/>
      <c r="C56" s="299"/>
      <c r="D56" s="331"/>
      <c r="E56" s="299"/>
      <c r="F56" s="299"/>
      <c r="G56" s="299"/>
      <c r="H56" s="299"/>
      <c r="I56" s="299"/>
      <c r="J56" s="299"/>
      <c r="K56" s="299"/>
      <c r="L56" s="299"/>
      <c r="M56" s="299"/>
      <c r="N56" s="299"/>
      <c r="O56" s="299"/>
      <c r="P56" s="299"/>
      <c r="Q56" s="299"/>
      <c r="R56" s="299"/>
      <c r="S56" s="299"/>
      <c r="T56" s="299"/>
      <c r="U56" s="299"/>
      <c r="V56" s="299"/>
      <c r="W56" s="299"/>
      <c r="X56" s="299"/>
      <c r="Y56" s="299"/>
      <c r="Z56" s="299"/>
    </row>
    <row r="57" customFormat="false" ht="27.75" hidden="false" customHeight="true" outlineLevel="0" collapsed="false">
      <c r="A57" s="299"/>
      <c r="B57" s="299"/>
      <c r="C57" s="299"/>
      <c r="D57" s="331"/>
      <c r="E57" s="299"/>
      <c r="F57" s="299"/>
      <c r="G57" s="299"/>
      <c r="H57" s="299"/>
      <c r="I57" s="299"/>
      <c r="J57" s="299"/>
      <c r="K57" s="299"/>
      <c r="L57" s="299"/>
      <c r="M57" s="299"/>
      <c r="N57" s="299"/>
      <c r="O57" s="299"/>
      <c r="P57" s="299"/>
      <c r="Q57" s="299"/>
      <c r="R57" s="299"/>
      <c r="S57" s="299"/>
      <c r="T57" s="299"/>
      <c r="U57" s="299"/>
      <c r="V57" s="299"/>
      <c r="W57" s="299"/>
      <c r="X57" s="299"/>
      <c r="Y57" s="299"/>
      <c r="Z57" s="299"/>
    </row>
    <row r="58" customFormat="false" ht="27.75" hidden="false" customHeight="true" outlineLevel="0" collapsed="false">
      <c r="A58" s="299"/>
      <c r="B58" s="299"/>
      <c r="C58" s="299"/>
      <c r="D58" s="331"/>
      <c r="E58" s="299"/>
      <c r="F58" s="299"/>
      <c r="G58" s="299"/>
      <c r="H58" s="299"/>
      <c r="I58" s="299"/>
      <c r="J58" s="299"/>
      <c r="K58" s="299"/>
      <c r="L58" s="299"/>
      <c r="M58" s="299"/>
      <c r="N58" s="299"/>
      <c r="O58" s="299"/>
      <c r="P58" s="299"/>
      <c r="Q58" s="299"/>
      <c r="R58" s="299"/>
      <c r="S58" s="299"/>
      <c r="T58" s="299"/>
      <c r="U58" s="299"/>
      <c r="V58" s="299"/>
      <c r="W58" s="299"/>
      <c r="X58" s="299"/>
      <c r="Y58" s="299"/>
      <c r="Z58" s="299"/>
    </row>
    <row r="59" customFormat="false" ht="27.75" hidden="false" customHeight="true" outlineLevel="0" collapsed="false">
      <c r="A59" s="299"/>
      <c r="B59" s="299"/>
      <c r="C59" s="299"/>
      <c r="D59" s="331"/>
      <c r="E59" s="299"/>
      <c r="F59" s="299"/>
      <c r="G59" s="299"/>
      <c r="H59" s="299"/>
      <c r="I59" s="299"/>
      <c r="J59" s="299"/>
      <c r="K59" s="299"/>
      <c r="L59" s="299"/>
      <c r="M59" s="299"/>
      <c r="N59" s="299"/>
      <c r="O59" s="299"/>
      <c r="P59" s="299"/>
      <c r="Q59" s="299"/>
      <c r="R59" s="299"/>
      <c r="S59" s="299"/>
      <c r="T59" s="299"/>
      <c r="U59" s="299"/>
      <c r="V59" s="299"/>
      <c r="W59" s="299"/>
      <c r="X59" s="299"/>
      <c r="Y59" s="299"/>
      <c r="Z59" s="299"/>
    </row>
    <row r="60" customFormat="false" ht="27.75" hidden="false" customHeight="true" outlineLevel="0" collapsed="false">
      <c r="A60" s="299"/>
      <c r="B60" s="299"/>
      <c r="C60" s="299"/>
      <c r="D60" s="331"/>
      <c r="E60" s="299"/>
      <c r="F60" s="299"/>
      <c r="G60" s="299"/>
      <c r="H60" s="299"/>
      <c r="I60" s="299"/>
      <c r="J60" s="299"/>
      <c r="K60" s="299"/>
      <c r="L60" s="299"/>
      <c r="M60" s="299"/>
      <c r="N60" s="299"/>
      <c r="O60" s="299"/>
      <c r="P60" s="299"/>
      <c r="Q60" s="299"/>
      <c r="R60" s="299"/>
      <c r="S60" s="299"/>
      <c r="T60" s="299"/>
      <c r="U60" s="299"/>
      <c r="V60" s="299"/>
      <c r="W60" s="299"/>
      <c r="X60" s="299"/>
      <c r="Y60" s="299"/>
      <c r="Z60" s="299"/>
    </row>
    <row r="61" customFormat="false" ht="27.75" hidden="false" customHeight="true" outlineLevel="0" collapsed="false">
      <c r="A61" s="299"/>
      <c r="B61" s="299"/>
      <c r="C61" s="299"/>
      <c r="D61" s="331"/>
      <c r="E61" s="299"/>
      <c r="F61" s="299"/>
      <c r="G61" s="299"/>
      <c r="H61" s="299"/>
      <c r="I61" s="299"/>
      <c r="J61" s="299"/>
      <c r="K61" s="299"/>
      <c r="L61" s="299"/>
      <c r="M61" s="299"/>
      <c r="N61" s="299"/>
      <c r="O61" s="299"/>
      <c r="P61" s="299"/>
      <c r="Q61" s="299"/>
      <c r="R61" s="299"/>
      <c r="S61" s="299"/>
      <c r="T61" s="299"/>
      <c r="U61" s="299"/>
      <c r="V61" s="299"/>
      <c r="W61" s="299"/>
      <c r="X61" s="299"/>
      <c r="Y61" s="299"/>
      <c r="Z61" s="299"/>
    </row>
    <row r="62" customFormat="false" ht="27.75" hidden="false" customHeight="true" outlineLevel="0" collapsed="false">
      <c r="A62" s="299"/>
      <c r="B62" s="299"/>
      <c r="C62" s="299"/>
      <c r="D62" s="331"/>
      <c r="E62" s="299"/>
      <c r="F62" s="299"/>
      <c r="G62" s="299"/>
      <c r="H62" s="299"/>
      <c r="I62" s="299"/>
      <c r="J62" s="299"/>
      <c r="K62" s="299"/>
      <c r="L62" s="299"/>
      <c r="M62" s="299"/>
      <c r="N62" s="299"/>
      <c r="O62" s="299"/>
      <c r="P62" s="299"/>
      <c r="Q62" s="299"/>
      <c r="R62" s="299"/>
      <c r="S62" s="299"/>
      <c r="T62" s="299"/>
      <c r="U62" s="299"/>
      <c r="V62" s="299"/>
      <c r="W62" s="299"/>
      <c r="X62" s="299"/>
      <c r="Y62" s="299"/>
      <c r="Z62" s="299"/>
    </row>
    <row r="63" customFormat="false" ht="27.75" hidden="false" customHeight="true" outlineLevel="0" collapsed="false">
      <c r="A63" s="299"/>
      <c r="B63" s="299"/>
      <c r="C63" s="299"/>
      <c r="D63" s="331"/>
      <c r="E63" s="299"/>
      <c r="F63" s="299"/>
      <c r="G63" s="299"/>
      <c r="H63" s="299"/>
      <c r="I63" s="299"/>
      <c r="J63" s="299"/>
      <c r="K63" s="299"/>
      <c r="L63" s="299"/>
      <c r="M63" s="299"/>
      <c r="N63" s="299"/>
      <c r="O63" s="299"/>
      <c r="P63" s="299"/>
      <c r="Q63" s="299"/>
      <c r="R63" s="299"/>
      <c r="S63" s="299"/>
      <c r="T63" s="299"/>
      <c r="U63" s="299"/>
      <c r="V63" s="299"/>
      <c r="W63" s="299"/>
      <c r="X63" s="299"/>
      <c r="Y63" s="299"/>
      <c r="Z63" s="299"/>
    </row>
    <row r="64" customFormat="false" ht="27.75" hidden="false" customHeight="true" outlineLevel="0" collapsed="false">
      <c r="A64" s="299"/>
      <c r="B64" s="299"/>
      <c r="C64" s="299"/>
      <c r="D64" s="331"/>
      <c r="E64" s="299"/>
      <c r="F64" s="299"/>
      <c r="G64" s="299"/>
      <c r="H64" s="299"/>
      <c r="I64" s="299"/>
      <c r="J64" s="299"/>
      <c r="K64" s="299"/>
      <c r="L64" s="299"/>
      <c r="M64" s="299"/>
      <c r="N64" s="299"/>
      <c r="O64" s="299"/>
      <c r="P64" s="299"/>
      <c r="Q64" s="299"/>
      <c r="R64" s="299"/>
      <c r="S64" s="299"/>
      <c r="T64" s="299"/>
      <c r="U64" s="299"/>
      <c r="V64" s="299"/>
      <c r="W64" s="299"/>
      <c r="X64" s="299"/>
      <c r="Y64" s="299"/>
      <c r="Z64" s="299"/>
    </row>
    <row r="65" customFormat="false" ht="27.75" hidden="false" customHeight="true" outlineLevel="0" collapsed="false">
      <c r="A65" s="299"/>
      <c r="B65" s="299"/>
      <c r="C65" s="299"/>
      <c r="D65" s="331"/>
      <c r="E65" s="299"/>
      <c r="F65" s="299"/>
      <c r="G65" s="299"/>
      <c r="H65" s="299"/>
      <c r="I65" s="299"/>
      <c r="J65" s="299"/>
      <c r="K65" s="299"/>
      <c r="L65" s="299"/>
      <c r="M65" s="299"/>
      <c r="N65" s="299"/>
      <c r="O65" s="299"/>
      <c r="P65" s="299"/>
      <c r="Q65" s="299"/>
      <c r="R65" s="299"/>
      <c r="S65" s="299"/>
      <c r="T65" s="299"/>
      <c r="U65" s="299"/>
      <c r="V65" s="299"/>
      <c r="W65" s="299"/>
      <c r="X65" s="299"/>
      <c r="Y65" s="299"/>
      <c r="Z65" s="299"/>
    </row>
    <row r="66" customFormat="false" ht="27.75" hidden="false" customHeight="true" outlineLevel="0" collapsed="false">
      <c r="A66" s="299"/>
      <c r="B66" s="299"/>
      <c r="C66" s="299"/>
      <c r="D66" s="331"/>
      <c r="E66" s="299"/>
      <c r="F66" s="299"/>
      <c r="G66" s="299"/>
      <c r="H66" s="299"/>
      <c r="I66" s="299"/>
      <c r="J66" s="299"/>
      <c r="K66" s="299"/>
      <c r="L66" s="299"/>
      <c r="M66" s="299"/>
      <c r="N66" s="299"/>
      <c r="O66" s="299"/>
      <c r="P66" s="299"/>
      <c r="Q66" s="299"/>
      <c r="R66" s="299"/>
      <c r="S66" s="299"/>
      <c r="T66" s="299"/>
      <c r="U66" s="299"/>
      <c r="V66" s="299"/>
      <c r="W66" s="299"/>
      <c r="X66" s="299"/>
      <c r="Y66" s="299"/>
      <c r="Z66" s="299"/>
    </row>
    <row r="67" customFormat="false" ht="27.75" hidden="false" customHeight="true" outlineLevel="0" collapsed="false">
      <c r="A67" s="299"/>
      <c r="B67" s="299"/>
      <c r="C67" s="299"/>
      <c r="D67" s="331"/>
      <c r="E67" s="299"/>
      <c r="F67" s="299"/>
      <c r="G67" s="299"/>
      <c r="H67" s="299"/>
      <c r="I67" s="299"/>
      <c r="J67" s="299"/>
      <c r="K67" s="299"/>
      <c r="L67" s="299"/>
      <c r="M67" s="299"/>
      <c r="N67" s="299"/>
      <c r="O67" s="299"/>
      <c r="P67" s="299"/>
      <c r="Q67" s="299"/>
      <c r="R67" s="299"/>
      <c r="S67" s="299"/>
      <c r="T67" s="299"/>
      <c r="U67" s="299"/>
      <c r="V67" s="299"/>
      <c r="W67" s="299"/>
      <c r="X67" s="299"/>
      <c r="Y67" s="299"/>
      <c r="Z67" s="299"/>
    </row>
    <row r="68" customFormat="false" ht="27.75" hidden="false" customHeight="true" outlineLevel="0" collapsed="false">
      <c r="A68" s="299"/>
      <c r="B68" s="299"/>
      <c r="C68" s="299"/>
      <c r="D68" s="331"/>
      <c r="E68" s="299"/>
      <c r="F68" s="299"/>
      <c r="G68" s="299"/>
      <c r="H68" s="299"/>
      <c r="I68" s="299"/>
      <c r="J68" s="299"/>
      <c r="K68" s="299"/>
      <c r="L68" s="299"/>
      <c r="M68" s="299"/>
      <c r="N68" s="299"/>
      <c r="O68" s="299"/>
      <c r="P68" s="299"/>
      <c r="Q68" s="299"/>
      <c r="R68" s="299"/>
      <c r="S68" s="299"/>
      <c r="T68" s="299"/>
      <c r="U68" s="299"/>
      <c r="V68" s="299"/>
      <c r="W68" s="299"/>
      <c r="X68" s="299"/>
      <c r="Y68" s="299"/>
      <c r="Z68" s="299"/>
    </row>
    <row r="69" customFormat="false" ht="27.75" hidden="false" customHeight="true" outlineLevel="0" collapsed="false">
      <c r="A69" s="299"/>
      <c r="B69" s="299"/>
      <c r="C69" s="299"/>
      <c r="D69" s="331"/>
      <c r="E69" s="299"/>
      <c r="F69" s="299"/>
      <c r="G69" s="299"/>
      <c r="H69" s="299"/>
      <c r="I69" s="299"/>
      <c r="J69" s="299"/>
      <c r="K69" s="299"/>
      <c r="L69" s="299"/>
      <c r="M69" s="299"/>
      <c r="N69" s="299"/>
      <c r="O69" s="299"/>
      <c r="P69" s="299"/>
      <c r="Q69" s="299"/>
      <c r="R69" s="299"/>
      <c r="S69" s="299"/>
      <c r="T69" s="299"/>
      <c r="U69" s="299"/>
      <c r="V69" s="299"/>
      <c r="W69" s="299"/>
      <c r="X69" s="299"/>
      <c r="Y69" s="299"/>
      <c r="Z69" s="299"/>
    </row>
    <row r="70" customFormat="false" ht="27.75" hidden="false" customHeight="true" outlineLevel="0" collapsed="false">
      <c r="A70" s="299"/>
      <c r="B70" s="299"/>
      <c r="C70" s="299"/>
      <c r="D70" s="331"/>
      <c r="E70" s="299"/>
      <c r="F70" s="299"/>
      <c r="G70" s="299"/>
      <c r="H70" s="299"/>
      <c r="I70" s="299"/>
      <c r="J70" s="299"/>
      <c r="K70" s="299"/>
      <c r="L70" s="299"/>
      <c r="M70" s="299"/>
      <c r="N70" s="299"/>
      <c r="O70" s="299"/>
      <c r="P70" s="299"/>
      <c r="Q70" s="299"/>
      <c r="R70" s="299"/>
      <c r="S70" s="299"/>
      <c r="T70" s="299"/>
      <c r="U70" s="299"/>
      <c r="V70" s="299"/>
      <c r="W70" s="299"/>
      <c r="X70" s="299"/>
      <c r="Y70" s="299"/>
      <c r="Z70" s="299"/>
    </row>
    <row r="71" customFormat="false" ht="27.75" hidden="false" customHeight="true" outlineLevel="0" collapsed="false">
      <c r="A71" s="299"/>
      <c r="B71" s="299"/>
      <c r="C71" s="299"/>
      <c r="D71" s="331"/>
      <c r="E71" s="299"/>
      <c r="F71" s="299"/>
      <c r="G71" s="299"/>
      <c r="H71" s="299"/>
      <c r="I71" s="299"/>
      <c r="J71" s="299"/>
      <c r="K71" s="299"/>
      <c r="L71" s="299"/>
      <c r="M71" s="299"/>
      <c r="N71" s="299"/>
      <c r="O71" s="299"/>
      <c r="P71" s="299"/>
      <c r="Q71" s="299"/>
      <c r="R71" s="299"/>
      <c r="S71" s="299"/>
      <c r="T71" s="299"/>
      <c r="U71" s="299"/>
      <c r="V71" s="299"/>
      <c r="W71" s="299"/>
      <c r="X71" s="299"/>
      <c r="Y71" s="299"/>
      <c r="Z71" s="299"/>
    </row>
    <row r="72" customFormat="false" ht="27.75" hidden="false" customHeight="true" outlineLevel="0" collapsed="false">
      <c r="A72" s="299"/>
      <c r="B72" s="299"/>
      <c r="C72" s="299"/>
      <c r="D72" s="331"/>
      <c r="E72" s="299"/>
      <c r="F72" s="299"/>
      <c r="G72" s="299"/>
      <c r="H72" s="299"/>
      <c r="I72" s="299"/>
      <c r="J72" s="299"/>
      <c r="K72" s="299"/>
      <c r="L72" s="299"/>
      <c r="M72" s="299"/>
      <c r="N72" s="299"/>
      <c r="O72" s="299"/>
      <c r="P72" s="299"/>
      <c r="Q72" s="299"/>
      <c r="R72" s="299"/>
      <c r="S72" s="299"/>
      <c r="T72" s="299"/>
      <c r="U72" s="299"/>
      <c r="V72" s="299"/>
      <c r="W72" s="299"/>
      <c r="X72" s="299"/>
      <c r="Y72" s="299"/>
      <c r="Z72" s="299"/>
    </row>
    <row r="73" customFormat="false" ht="27.75" hidden="false" customHeight="true" outlineLevel="0" collapsed="false">
      <c r="A73" s="299"/>
      <c r="B73" s="299"/>
      <c r="C73" s="299"/>
      <c r="D73" s="331"/>
      <c r="E73" s="299"/>
      <c r="F73" s="299"/>
      <c r="G73" s="299"/>
      <c r="H73" s="299"/>
      <c r="I73" s="299"/>
      <c r="J73" s="299"/>
      <c r="K73" s="299"/>
      <c r="L73" s="299"/>
      <c r="M73" s="299"/>
      <c r="N73" s="299"/>
      <c r="O73" s="299"/>
      <c r="P73" s="299"/>
      <c r="Q73" s="299"/>
      <c r="R73" s="299"/>
      <c r="S73" s="299"/>
      <c r="T73" s="299"/>
      <c r="U73" s="299"/>
      <c r="V73" s="299"/>
      <c r="W73" s="299"/>
      <c r="X73" s="299"/>
      <c r="Y73" s="299"/>
      <c r="Z73" s="299"/>
    </row>
    <row r="74" customFormat="false" ht="27.75" hidden="false" customHeight="true" outlineLevel="0" collapsed="false">
      <c r="A74" s="299"/>
      <c r="B74" s="299"/>
      <c r="C74" s="299"/>
      <c r="D74" s="331"/>
      <c r="E74" s="299"/>
      <c r="F74" s="299"/>
      <c r="G74" s="299"/>
      <c r="H74" s="299"/>
      <c r="I74" s="299"/>
      <c r="J74" s="299"/>
      <c r="K74" s="299"/>
      <c r="L74" s="299"/>
      <c r="M74" s="299"/>
      <c r="N74" s="299"/>
      <c r="O74" s="299"/>
      <c r="P74" s="299"/>
      <c r="Q74" s="299"/>
      <c r="R74" s="299"/>
      <c r="S74" s="299"/>
      <c r="T74" s="299"/>
      <c r="U74" s="299"/>
      <c r="V74" s="299"/>
      <c r="W74" s="299"/>
      <c r="X74" s="299"/>
      <c r="Y74" s="299"/>
      <c r="Z74" s="299"/>
    </row>
    <row r="75" customFormat="false" ht="27.75" hidden="false" customHeight="true" outlineLevel="0" collapsed="false">
      <c r="A75" s="299"/>
      <c r="B75" s="299"/>
      <c r="C75" s="299"/>
      <c r="D75" s="331"/>
      <c r="E75" s="299"/>
      <c r="F75" s="299"/>
      <c r="G75" s="299"/>
      <c r="H75" s="299"/>
      <c r="I75" s="299"/>
      <c r="J75" s="299"/>
      <c r="K75" s="299"/>
      <c r="L75" s="299"/>
      <c r="M75" s="299"/>
      <c r="N75" s="299"/>
      <c r="O75" s="299"/>
      <c r="P75" s="299"/>
      <c r="Q75" s="299"/>
      <c r="R75" s="299"/>
      <c r="S75" s="299"/>
      <c r="T75" s="299"/>
      <c r="U75" s="299"/>
      <c r="V75" s="299"/>
      <c r="W75" s="299"/>
      <c r="X75" s="299"/>
      <c r="Y75" s="299"/>
      <c r="Z75" s="299"/>
    </row>
    <row r="76" customFormat="false" ht="27.75" hidden="false" customHeight="true" outlineLevel="0" collapsed="false">
      <c r="A76" s="299"/>
      <c r="B76" s="299"/>
      <c r="C76" s="299"/>
      <c r="D76" s="331"/>
      <c r="E76" s="299"/>
      <c r="F76" s="299"/>
      <c r="G76" s="299"/>
      <c r="H76" s="299"/>
      <c r="I76" s="299"/>
      <c r="J76" s="299"/>
      <c r="K76" s="299"/>
      <c r="L76" s="299"/>
      <c r="M76" s="299"/>
      <c r="N76" s="299"/>
      <c r="O76" s="299"/>
      <c r="P76" s="299"/>
      <c r="Q76" s="299"/>
      <c r="R76" s="299"/>
      <c r="S76" s="299"/>
      <c r="T76" s="299"/>
      <c r="U76" s="299"/>
      <c r="V76" s="299"/>
      <c r="W76" s="299"/>
      <c r="X76" s="299"/>
      <c r="Y76" s="299"/>
      <c r="Z76" s="299"/>
    </row>
    <row r="77" customFormat="false" ht="27.75" hidden="false" customHeight="true" outlineLevel="0" collapsed="false">
      <c r="A77" s="299"/>
      <c r="B77" s="299"/>
      <c r="C77" s="299"/>
      <c r="D77" s="331"/>
      <c r="E77" s="299"/>
      <c r="F77" s="299"/>
      <c r="G77" s="299"/>
      <c r="H77" s="299"/>
      <c r="I77" s="299"/>
      <c r="J77" s="299"/>
      <c r="K77" s="299"/>
      <c r="L77" s="299"/>
      <c r="M77" s="299"/>
      <c r="N77" s="299"/>
      <c r="O77" s="299"/>
      <c r="P77" s="299"/>
      <c r="Q77" s="299"/>
      <c r="R77" s="299"/>
      <c r="S77" s="299"/>
      <c r="T77" s="299"/>
      <c r="U77" s="299"/>
      <c r="V77" s="299"/>
      <c r="W77" s="299"/>
      <c r="X77" s="299"/>
      <c r="Y77" s="299"/>
      <c r="Z77" s="299"/>
    </row>
    <row r="78" customFormat="false" ht="27.75" hidden="false" customHeight="true" outlineLevel="0" collapsed="false">
      <c r="A78" s="299"/>
      <c r="B78" s="299"/>
      <c r="C78" s="299"/>
      <c r="D78" s="331"/>
      <c r="E78" s="299"/>
      <c r="F78" s="299"/>
      <c r="G78" s="299"/>
      <c r="H78" s="299"/>
      <c r="I78" s="299"/>
      <c r="J78" s="299"/>
      <c r="K78" s="299"/>
      <c r="L78" s="299"/>
      <c r="M78" s="299"/>
      <c r="N78" s="299"/>
      <c r="O78" s="299"/>
      <c r="P78" s="299"/>
      <c r="Q78" s="299"/>
      <c r="R78" s="299"/>
      <c r="S78" s="299"/>
      <c r="T78" s="299"/>
      <c r="U78" s="299"/>
      <c r="V78" s="299"/>
      <c r="W78" s="299"/>
      <c r="X78" s="299"/>
      <c r="Y78" s="299"/>
      <c r="Z78" s="299"/>
    </row>
    <row r="79" customFormat="false" ht="27.75" hidden="false" customHeight="true" outlineLevel="0" collapsed="false">
      <c r="A79" s="299"/>
      <c r="B79" s="299"/>
      <c r="C79" s="299"/>
      <c r="D79" s="331"/>
      <c r="E79" s="299"/>
      <c r="F79" s="299"/>
      <c r="G79" s="299"/>
      <c r="H79" s="299"/>
      <c r="I79" s="299"/>
      <c r="J79" s="299"/>
      <c r="K79" s="299"/>
      <c r="L79" s="299"/>
      <c r="M79" s="299"/>
      <c r="N79" s="299"/>
      <c r="O79" s="299"/>
      <c r="P79" s="299"/>
      <c r="Q79" s="299"/>
      <c r="R79" s="299"/>
      <c r="S79" s="299"/>
      <c r="T79" s="299"/>
      <c r="U79" s="299"/>
      <c r="V79" s="299"/>
      <c r="W79" s="299"/>
      <c r="X79" s="299"/>
      <c r="Y79" s="299"/>
      <c r="Z79" s="299"/>
    </row>
    <row r="80" customFormat="false" ht="27.75" hidden="false" customHeight="true" outlineLevel="0" collapsed="false">
      <c r="A80" s="299"/>
      <c r="B80" s="299"/>
      <c r="C80" s="299"/>
      <c r="D80" s="331"/>
      <c r="E80" s="299"/>
      <c r="F80" s="299"/>
      <c r="G80" s="299"/>
      <c r="H80" s="299"/>
      <c r="I80" s="299"/>
      <c r="J80" s="299"/>
      <c r="K80" s="299"/>
      <c r="L80" s="299"/>
      <c r="M80" s="299"/>
      <c r="N80" s="299"/>
      <c r="O80" s="299"/>
      <c r="P80" s="299"/>
      <c r="Q80" s="299"/>
      <c r="R80" s="299"/>
      <c r="S80" s="299"/>
      <c r="T80" s="299"/>
      <c r="U80" s="299"/>
      <c r="V80" s="299"/>
      <c r="W80" s="299"/>
      <c r="X80" s="299"/>
      <c r="Y80" s="299"/>
      <c r="Z80" s="299"/>
    </row>
    <row r="81" customFormat="false" ht="27.75" hidden="false" customHeight="true" outlineLevel="0" collapsed="false">
      <c r="A81" s="299"/>
      <c r="B81" s="299"/>
      <c r="C81" s="299"/>
      <c r="D81" s="331"/>
      <c r="E81" s="299"/>
      <c r="F81" s="299"/>
      <c r="G81" s="299"/>
      <c r="H81" s="299"/>
      <c r="I81" s="299"/>
      <c r="J81" s="299"/>
      <c r="K81" s="299"/>
      <c r="L81" s="299"/>
      <c r="M81" s="299"/>
      <c r="N81" s="299"/>
      <c r="O81" s="299"/>
      <c r="P81" s="299"/>
      <c r="Q81" s="299"/>
      <c r="R81" s="299"/>
      <c r="S81" s="299"/>
      <c r="T81" s="299"/>
      <c r="U81" s="299"/>
      <c r="V81" s="299"/>
      <c r="W81" s="299"/>
      <c r="X81" s="299"/>
      <c r="Y81" s="299"/>
      <c r="Z81" s="299"/>
    </row>
    <row r="82" customFormat="false" ht="27.75" hidden="false" customHeight="true" outlineLevel="0" collapsed="false">
      <c r="A82" s="299"/>
      <c r="B82" s="299"/>
      <c r="C82" s="299"/>
      <c r="D82" s="331"/>
      <c r="E82" s="299"/>
      <c r="F82" s="299"/>
      <c r="G82" s="299"/>
      <c r="H82" s="299"/>
      <c r="I82" s="299"/>
      <c r="J82" s="299"/>
      <c r="K82" s="299"/>
      <c r="L82" s="299"/>
      <c r="M82" s="299"/>
      <c r="N82" s="299"/>
      <c r="O82" s="299"/>
      <c r="P82" s="299"/>
      <c r="Q82" s="299"/>
      <c r="R82" s="299"/>
      <c r="S82" s="299"/>
      <c r="T82" s="299"/>
      <c r="U82" s="299"/>
      <c r="V82" s="299"/>
      <c r="W82" s="299"/>
      <c r="X82" s="299"/>
      <c r="Y82" s="299"/>
      <c r="Z82" s="299"/>
    </row>
    <row r="83" customFormat="false" ht="27.75" hidden="false" customHeight="true" outlineLevel="0" collapsed="false">
      <c r="A83" s="299"/>
      <c r="B83" s="299"/>
      <c r="C83" s="299"/>
      <c r="D83" s="331"/>
      <c r="E83" s="299"/>
      <c r="F83" s="299"/>
      <c r="G83" s="299"/>
      <c r="H83" s="299"/>
      <c r="I83" s="299"/>
      <c r="J83" s="299"/>
      <c r="K83" s="299"/>
      <c r="L83" s="299"/>
      <c r="M83" s="299"/>
      <c r="N83" s="299"/>
      <c r="O83" s="299"/>
      <c r="P83" s="299"/>
      <c r="Q83" s="299"/>
      <c r="R83" s="299"/>
      <c r="S83" s="299"/>
      <c r="T83" s="299"/>
      <c r="U83" s="299"/>
      <c r="V83" s="299"/>
      <c r="W83" s="299"/>
      <c r="X83" s="299"/>
      <c r="Y83" s="299"/>
      <c r="Z83" s="299"/>
    </row>
    <row r="84" customFormat="false" ht="27.75" hidden="false" customHeight="true" outlineLevel="0" collapsed="false">
      <c r="A84" s="299"/>
      <c r="B84" s="299"/>
      <c r="C84" s="299"/>
      <c r="D84" s="331"/>
      <c r="E84" s="299"/>
      <c r="F84" s="299"/>
      <c r="G84" s="299"/>
      <c r="H84" s="299"/>
      <c r="I84" s="299"/>
      <c r="J84" s="299"/>
      <c r="K84" s="299"/>
      <c r="L84" s="299"/>
      <c r="M84" s="299"/>
      <c r="N84" s="299"/>
      <c r="O84" s="299"/>
      <c r="P84" s="299"/>
      <c r="Q84" s="299"/>
      <c r="R84" s="299"/>
      <c r="S84" s="299"/>
      <c r="T84" s="299"/>
      <c r="U84" s="299"/>
      <c r="V84" s="299"/>
      <c r="W84" s="299"/>
      <c r="X84" s="299"/>
      <c r="Y84" s="299"/>
      <c r="Z84" s="299"/>
    </row>
    <row r="85" customFormat="false" ht="27.75" hidden="false" customHeight="true" outlineLevel="0" collapsed="false">
      <c r="A85" s="299"/>
      <c r="B85" s="299"/>
      <c r="C85" s="299"/>
      <c r="D85" s="331"/>
      <c r="E85" s="299"/>
      <c r="F85" s="299"/>
      <c r="G85" s="299"/>
      <c r="H85" s="299"/>
      <c r="I85" s="299"/>
      <c r="J85" s="299"/>
      <c r="K85" s="299"/>
      <c r="L85" s="299"/>
      <c r="M85" s="299"/>
      <c r="N85" s="299"/>
      <c r="O85" s="299"/>
      <c r="P85" s="299"/>
      <c r="Q85" s="299"/>
      <c r="R85" s="299"/>
      <c r="S85" s="299"/>
      <c r="T85" s="299"/>
      <c r="U85" s="299"/>
      <c r="V85" s="299"/>
      <c r="W85" s="299"/>
      <c r="X85" s="299"/>
      <c r="Y85" s="299"/>
      <c r="Z85" s="299"/>
    </row>
    <row r="86" customFormat="false" ht="27.75" hidden="false" customHeight="true" outlineLevel="0" collapsed="false">
      <c r="A86" s="299"/>
      <c r="B86" s="299"/>
      <c r="C86" s="299"/>
      <c r="D86" s="331"/>
      <c r="E86" s="299"/>
      <c r="F86" s="299"/>
      <c r="G86" s="299"/>
      <c r="H86" s="299"/>
      <c r="I86" s="299"/>
      <c r="J86" s="299"/>
      <c r="K86" s="299"/>
      <c r="L86" s="299"/>
      <c r="M86" s="299"/>
      <c r="N86" s="299"/>
      <c r="O86" s="299"/>
      <c r="P86" s="299"/>
      <c r="Q86" s="299"/>
      <c r="R86" s="299"/>
      <c r="S86" s="299"/>
      <c r="T86" s="299"/>
      <c r="U86" s="299"/>
      <c r="V86" s="299"/>
      <c r="W86" s="299"/>
      <c r="X86" s="299"/>
      <c r="Y86" s="299"/>
      <c r="Z86" s="299"/>
    </row>
    <row r="87" customFormat="false" ht="27.75" hidden="false" customHeight="true" outlineLevel="0" collapsed="false">
      <c r="A87" s="299"/>
      <c r="B87" s="299"/>
      <c r="C87" s="299"/>
      <c r="D87" s="331"/>
      <c r="E87" s="299"/>
      <c r="F87" s="299"/>
      <c r="G87" s="299"/>
      <c r="H87" s="299"/>
      <c r="I87" s="299"/>
      <c r="J87" s="299"/>
      <c r="K87" s="299"/>
      <c r="L87" s="299"/>
      <c r="M87" s="299"/>
      <c r="N87" s="299"/>
      <c r="O87" s="299"/>
      <c r="P87" s="299"/>
      <c r="Q87" s="299"/>
      <c r="R87" s="299"/>
      <c r="S87" s="299"/>
      <c r="T87" s="299"/>
      <c r="U87" s="299"/>
      <c r="V87" s="299"/>
      <c r="W87" s="299"/>
      <c r="X87" s="299"/>
      <c r="Y87" s="299"/>
      <c r="Z87" s="299"/>
    </row>
    <row r="88" customFormat="false" ht="27.75" hidden="false" customHeight="true" outlineLevel="0" collapsed="false">
      <c r="A88" s="299"/>
      <c r="B88" s="299"/>
      <c r="C88" s="299"/>
      <c r="D88" s="331"/>
      <c r="E88" s="299"/>
      <c r="F88" s="299"/>
      <c r="G88" s="299"/>
      <c r="H88" s="299"/>
      <c r="I88" s="299"/>
      <c r="J88" s="299"/>
      <c r="K88" s="299"/>
      <c r="L88" s="299"/>
      <c r="M88" s="299"/>
      <c r="N88" s="299"/>
      <c r="O88" s="299"/>
      <c r="P88" s="299"/>
      <c r="Q88" s="299"/>
      <c r="R88" s="299"/>
      <c r="S88" s="299"/>
      <c r="T88" s="299"/>
      <c r="U88" s="299"/>
      <c r="V88" s="299"/>
      <c r="W88" s="299"/>
      <c r="X88" s="299"/>
      <c r="Y88" s="299"/>
      <c r="Z88" s="299"/>
    </row>
    <row r="89" customFormat="false" ht="27.75" hidden="false" customHeight="true" outlineLevel="0" collapsed="false">
      <c r="A89" s="299"/>
      <c r="B89" s="299"/>
      <c r="C89" s="299"/>
      <c r="D89" s="331"/>
      <c r="E89" s="299"/>
      <c r="F89" s="299"/>
      <c r="G89" s="299"/>
      <c r="H89" s="299"/>
      <c r="I89" s="299"/>
      <c r="J89" s="299"/>
      <c r="K89" s="299"/>
      <c r="L89" s="299"/>
      <c r="M89" s="299"/>
      <c r="N89" s="299"/>
      <c r="O89" s="299"/>
      <c r="P89" s="299"/>
      <c r="Q89" s="299"/>
      <c r="R89" s="299"/>
      <c r="S89" s="299"/>
      <c r="T89" s="299"/>
      <c r="U89" s="299"/>
      <c r="V89" s="299"/>
      <c r="W89" s="299"/>
      <c r="X89" s="299"/>
      <c r="Y89" s="299"/>
      <c r="Z89" s="299"/>
    </row>
    <row r="90" customFormat="false" ht="27.75" hidden="false" customHeight="true" outlineLevel="0" collapsed="false">
      <c r="A90" s="299"/>
      <c r="B90" s="299"/>
      <c r="C90" s="299"/>
      <c r="D90" s="331"/>
      <c r="E90" s="299"/>
      <c r="F90" s="299"/>
      <c r="G90" s="299"/>
      <c r="H90" s="299"/>
      <c r="I90" s="299"/>
      <c r="J90" s="299"/>
      <c r="K90" s="299"/>
      <c r="L90" s="299"/>
      <c r="M90" s="299"/>
      <c r="N90" s="299"/>
      <c r="O90" s="299"/>
      <c r="P90" s="299"/>
      <c r="Q90" s="299"/>
      <c r="R90" s="299"/>
      <c r="S90" s="299"/>
      <c r="T90" s="299"/>
      <c r="U90" s="299"/>
      <c r="V90" s="299"/>
      <c r="W90" s="299"/>
      <c r="X90" s="299"/>
      <c r="Y90" s="299"/>
      <c r="Z90" s="299"/>
    </row>
    <row r="91" customFormat="false" ht="27.75" hidden="false" customHeight="true" outlineLevel="0" collapsed="false">
      <c r="A91" s="299"/>
      <c r="B91" s="299"/>
      <c r="C91" s="299"/>
      <c r="D91" s="331"/>
      <c r="E91" s="299"/>
      <c r="F91" s="299"/>
      <c r="G91" s="299"/>
      <c r="H91" s="299"/>
      <c r="I91" s="299"/>
      <c r="J91" s="299"/>
      <c r="K91" s="299"/>
      <c r="L91" s="299"/>
      <c r="M91" s="299"/>
      <c r="N91" s="299"/>
      <c r="O91" s="299"/>
      <c r="P91" s="299"/>
      <c r="Q91" s="299"/>
      <c r="R91" s="299"/>
      <c r="S91" s="299"/>
      <c r="T91" s="299"/>
      <c r="U91" s="299"/>
      <c r="V91" s="299"/>
      <c r="W91" s="299"/>
      <c r="X91" s="299"/>
      <c r="Y91" s="299"/>
      <c r="Z91" s="299"/>
    </row>
    <row r="92" customFormat="false" ht="27.75" hidden="false" customHeight="true" outlineLevel="0" collapsed="false">
      <c r="A92" s="299"/>
      <c r="B92" s="299"/>
      <c r="C92" s="299"/>
      <c r="D92" s="331"/>
      <c r="E92" s="299"/>
      <c r="F92" s="299"/>
      <c r="G92" s="299"/>
      <c r="H92" s="299"/>
      <c r="I92" s="299"/>
      <c r="J92" s="299"/>
      <c r="K92" s="299"/>
      <c r="L92" s="299"/>
      <c r="M92" s="299"/>
      <c r="N92" s="299"/>
      <c r="O92" s="299"/>
      <c r="P92" s="299"/>
      <c r="Q92" s="299"/>
      <c r="R92" s="299"/>
      <c r="S92" s="299"/>
      <c r="T92" s="299"/>
      <c r="U92" s="299"/>
      <c r="V92" s="299"/>
      <c r="W92" s="299"/>
      <c r="X92" s="299"/>
      <c r="Y92" s="299"/>
      <c r="Z92" s="299"/>
    </row>
    <row r="93" customFormat="false" ht="27.75" hidden="false" customHeight="true" outlineLevel="0" collapsed="false">
      <c r="A93" s="299"/>
      <c r="B93" s="299"/>
      <c r="C93" s="299"/>
      <c r="D93" s="331"/>
      <c r="E93" s="299"/>
      <c r="F93" s="299"/>
      <c r="G93" s="299"/>
      <c r="H93" s="299"/>
      <c r="I93" s="299"/>
      <c r="J93" s="299"/>
      <c r="K93" s="299"/>
      <c r="L93" s="299"/>
      <c r="M93" s="299"/>
      <c r="N93" s="299"/>
      <c r="O93" s="299"/>
      <c r="P93" s="299"/>
      <c r="Q93" s="299"/>
      <c r="R93" s="299"/>
      <c r="S93" s="299"/>
      <c r="T93" s="299"/>
      <c r="U93" s="299"/>
      <c r="V93" s="299"/>
      <c r="W93" s="299"/>
      <c r="X93" s="299"/>
      <c r="Y93" s="299"/>
      <c r="Z93" s="299"/>
    </row>
    <row r="94" customFormat="false" ht="27.75" hidden="false" customHeight="true" outlineLevel="0" collapsed="false">
      <c r="A94" s="299"/>
      <c r="B94" s="299"/>
      <c r="C94" s="299"/>
      <c r="D94" s="331"/>
      <c r="E94" s="299"/>
      <c r="F94" s="299"/>
      <c r="G94" s="299"/>
      <c r="H94" s="299"/>
      <c r="I94" s="299"/>
      <c r="J94" s="299"/>
      <c r="K94" s="299"/>
      <c r="L94" s="299"/>
      <c r="M94" s="299"/>
      <c r="N94" s="299"/>
      <c r="O94" s="299"/>
      <c r="P94" s="299"/>
      <c r="Q94" s="299"/>
      <c r="R94" s="299"/>
      <c r="S94" s="299"/>
      <c r="T94" s="299"/>
      <c r="U94" s="299"/>
      <c r="V94" s="299"/>
      <c r="W94" s="299"/>
      <c r="X94" s="299"/>
      <c r="Y94" s="299"/>
      <c r="Z94" s="299"/>
    </row>
    <row r="95" customFormat="false" ht="27.75" hidden="false" customHeight="true" outlineLevel="0" collapsed="false">
      <c r="A95" s="299"/>
      <c r="B95" s="299"/>
      <c r="C95" s="299"/>
      <c r="D95" s="331"/>
      <c r="E95" s="299"/>
      <c r="F95" s="299"/>
      <c r="G95" s="299"/>
      <c r="H95" s="299"/>
      <c r="I95" s="299"/>
      <c r="J95" s="299"/>
      <c r="K95" s="299"/>
      <c r="L95" s="299"/>
      <c r="M95" s="299"/>
      <c r="N95" s="299"/>
      <c r="O95" s="299"/>
      <c r="P95" s="299"/>
      <c r="Q95" s="299"/>
      <c r="R95" s="299"/>
      <c r="S95" s="299"/>
      <c r="T95" s="299"/>
      <c r="U95" s="299"/>
      <c r="V95" s="299"/>
      <c r="W95" s="299"/>
      <c r="X95" s="299"/>
      <c r="Y95" s="299"/>
      <c r="Z95" s="299"/>
    </row>
    <row r="96" customFormat="false" ht="27.75" hidden="false" customHeight="true" outlineLevel="0" collapsed="false">
      <c r="A96" s="299"/>
      <c r="B96" s="299"/>
      <c r="C96" s="299"/>
      <c r="D96" s="331"/>
      <c r="E96" s="299"/>
      <c r="F96" s="299"/>
      <c r="G96" s="299"/>
      <c r="H96" s="299"/>
      <c r="I96" s="299"/>
      <c r="J96" s="299"/>
      <c r="K96" s="299"/>
      <c r="L96" s="299"/>
      <c r="M96" s="299"/>
      <c r="N96" s="299"/>
      <c r="O96" s="299"/>
      <c r="P96" s="299"/>
      <c r="Q96" s="299"/>
      <c r="R96" s="299"/>
      <c r="S96" s="299"/>
      <c r="T96" s="299"/>
      <c r="U96" s="299"/>
      <c r="V96" s="299"/>
      <c r="W96" s="299"/>
      <c r="X96" s="299"/>
      <c r="Y96" s="299"/>
      <c r="Z96" s="299"/>
    </row>
    <row r="97" customFormat="false" ht="27.75" hidden="false" customHeight="true" outlineLevel="0" collapsed="false">
      <c r="A97" s="299"/>
      <c r="B97" s="299"/>
      <c r="C97" s="299"/>
      <c r="D97" s="331"/>
      <c r="E97" s="299"/>
      <c r="F97" s="299"/>
      <c r="G97" s="299"/>
      <c r="H97" s="299"/>
      <c r="I97" s="299"/>
      <c r="J97" s="299"/>
      <c r="K97" s="299"/>
      <c r="L97" s="299"/>
      <c r="M97" s="299"/>
      <c r="N97" s="299"/>
      <c r="O97" s="299"/>
      <c r="P97" s="299"/>
      <c r="Q97" s="299"/>
      <c r="R97" s="299"/>
      <c r="S97" s="299"/>
      <c r="T97" s="299"/>
      <c r="U97" s="299"/>
      <c r="V97" s="299"/>
      <c r="W97" s="299"/>
      <c r="X97" s="299"/>
      <c r="Y97" s="299"/>
      <c r="Z97" s="299"/>
    </row>
    <row r="98" customFormat="false" ht="27.75" hidden="false" customHeight="true" outlineLevel="0" collapsed="false">
      <c r="A98" s="299"/>
      <c r="B98" s="299"/>
      <c r="C98" s="299"/>
      <c r="D98" s="331"/>
      <c r="E98" s="299"/>
      <c r="F98" s="299"/>
      <c r="G98" s="299"/>
      <c r="H98" s="299"/>
      <c r="I98" s="299"/>
      <c r="J98" s="299"/>
      <c r="K98" s="299"/>
      <c r="L98" s="299"/>
      <c r="M98" s="299"/>
      <c r="N98" s="299"/>
      <c r="O98" s="299"/>
      <c r="P98" s="299"/>
      <c r="Q98" s="299"/>
      <c r="R98" s="299"/>
      <c r="S98" s="299"/>
      <c r="T98" s="299"/>
      <c r="U98" s="299"/>
      <c r="V98" s="299"/>
      <c r="W98" s="299"/>
      <c r="X98" s="299"/>
      <c r="Y98" s="299"/>
      <c r="Z98" s="299"/>
    </row>
    <row r="99" customFormat="false" ht="27.75" hidden="false" customHeight="true" outlineLevel="0" collapsed="false">
      <c r="A99" s="299"/>
      <c r="B99" s="299"/>
      <c r="C99" s="299"/>
      <c r="D99" s="331"/>
      <c r="E99" s="299"/>
      <c r="F99" s="299"/>
      <c r="G99" s="299"/>
      <c r="H99" s="299"/>
      <c r="I99" s="299"/>
      <c r="J99" s="299"/>
      <c r="K99" s="299"/>
      <c r="L99" s="299"/>
      <c r="M99" s="299"/>
      <c r="N99" s="299"/>
      <c r="O99" s="299"/>
      <c r="P99" s="299"/>
      <c r="Q99" s="299"/>
      <c r="R99" s="299"/>
      <c r="S99" s="299"/>
      <c r="T99" s="299"/>
      <c r="U99" s="299"/>
      <c r="V99" s="299"/>
      <c r="W99" s="299"/>
      <c r="X99" s="299"/>
      <c r="Y99" s="299"/>
      <c r="Z99" s="299"/>
    </row>
    <row r="100" customFormat="false" ht="27.75" hidden="false" customHeight="true" outlineLevel="0" collapsed="false">
      <c r="A100" s="299"/>
      <c r="B100" s="299"/>
      <c r="C100" s="299"/>
      <c r="D100" s="331"/>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row>
    <row r="101" customFormat="false" ht="27.75" hidden="false" customHeight="true" outlineLevel="0" collapsed="false">
      <c r="A101" s="299"/>
      <c r="B101" s="299"/>
      <c r="C101" s="299"/>
      <c r="D101" s="331"/>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row>
    <row r="102" customFormat="false" ht="27.75" hidden="false" customHeight="true" outlineLevel="0" collapsed="false">
      <c r="A102" s="299"/>
      <c r="B102" s="299"/>
      <c r="C102" s="299"/>
      <c r="D102" s="331"/>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row>
    <row r="103" customFormat="false" ht="27.75" hidden="false" customHeight="true" outlineLevel="0" collapsed="false">
      <c r="A103" s="299"/>
      <c r="B103" s="299"/>
      <c r="C103" s="299"/>
      <c r="D103" s="331"/>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row>
    <row r="104" customFormat="false" ht="27.75" hidden="false" customHeight="true" outlineLevel="0" collapsed="false">
      <c r="A104" s="299"/>
      <c r="B104" s="299"/>
      <c r="C104" s="299"/>
      <c r="D104" s="331"/>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row>
    <row r="105" customFormat="false" ht="27.75" hidden="false" customHeight="true" outlineLevel="0" collapsed="false">
      <c r="A105" s="299"/>
      <c r="B105" s="299"/>
      <c r="C105" s="299"/>
      <c r="D105" s="331"/>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row>
    <row r="106" customFormat="false" ht="27.75" hidden="false" customHeight="true" outlineLevel="0" collapsed="false">
      <c r="A106" s="299"/>
      <c r="B106" s="299"/>
      <c r="C106" s="299"/>
      <c r="D106" s="331"/>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row>
    <row r="107" customFormat="false" ht="27.75" hidden="false" customHeight="true" outlineLevel="0" collapsed="false">
      <c r="A107" s="299"/>
      <c r="B107" s="299"/>
      <c r="C107" s="299"/>
      <c r="D107" s="331"/>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row>
    <row r="108" customFormat="false" ht="27.75" hidden="false" customHeight="true" outlineLevel="0" collapsed="false">
      <c r="A108" s="299"/>
      <c r="B108" s="299"/>
      <c r="C108" s="299"/>
      <c r="D108" s="331"/>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row>
    <row r="109" customFormat="false" ht="27.75" hidden="false" customHeight="true" outlineLevel="0" collapsed="false">
      <c r="A109" s="299"/>
      <c r="B109" s="299"/>
      <c r="C109" s="299"/>
      <c r="D109" s="331"/>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row>
    <row r="110" customFormat="false" ht="27.75" hidden="false" customHeight="true" outlineLevel="0" collapsed="false">
      <c r="A110" s="299"/>
      <c r="B110" s="299"/>
      <c r="C110" s="299"/>
      <c r="D110" s="331"/>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row>
    <row r="111" customFormat="false" ht="27.75" hidden="false" customHeight="true" outlineLevel="0" collapsed="false">
      <c r="A111" s="299"/>
      <c r="B111" s="299"/>
      <c r="C111" s="299"/>
      <c r="D111" s="331"/>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row>
    <row r="112" customFormat="false" ht="27.75" hidden="false" customHeight="true" outlineLevel="0" collapsed="false">
      <c r="A112" s="299"/>
      <c r="B112" s="299"/>
      <c r="C112" s="299"/>
      <c r="D112" s="331"/>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row>
    <row r="113" customFormat="false" ht="27.75" hidden="false" customHeight="true" outlineLevel="0" collapsed="false">
      <c r="A113" s="299"/>
      <c r="B113" s="299"/>
      <c r="C113" s="299"/>
      <c r="D113" s="331"/>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row>
    <row r="114" customFormat="false" ht="27.75" hidden="false" customHeight="true" outlineLevel="0" collapsed="false">
      <c r="A114" s="299"/>
      <c r="B114" s="299"/>
      <c r="C114" s="299"/>
      <c r="D114" s="331"/>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row>
    <row r="115" customFormat="false" ht="27.75" hidden="false" customHeight="true" outlineLevel="0" collapsed="false">
      <c r="A115" s="299"/>
      <c r="B115" s="299"/>
      <c r="C115" s="299"/>
      <c r="D115" s="331"/>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row>
    <row r="116" customFormat="false" ht="27.75" hidden="false" customHeight="true" outlineLevel="0" collapsed="false">
      <c r="A116" s="299"/>
      <c r="B116" s="299"/>
      <c r="C116" s="299"/>
      <c r="D116" s="331"/>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row>
    <row r="117" customFormat="false" ht="27.75" hidden="false" customHeight="true" outlineLevel="0" collapsed="false">
      <c r="A117" s="299"/>
      <c r="B117" s="299"/>
      <c r="C117" s="299"/>
      <c r="D117" s="331"/>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row>
    <row r="118" customFormat="false" ht="27.75" hidden="false" customHeight="true" outlineLevel="0" collapsed="false">
      <c r="A118" s="299"/>
      <c r="B118" s="299"/>
      <c r="C118" s="299"/>
      <c r="D118" s="331"/>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row>
    <row r="119" customFormat="false" ht="27.75" hidden="false" customHeight="true" outlineLevel="0" collapsed="false">
      <c r="A119" s="299"/>
      <c r="B119" s="299"/>
      <c r="C119" s="299"/>
      <c r="D119" s="331"/>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row>
    <row r="120" customFormat="false" ht="27.75" hidden="false" customHeight="true" outlineLevel="0" collapsed="false">
      <c r="A120" s="299"/>
      <c r="B120" s="299"/>
      <c r="C120" s="299"/>
      <c r="D120" s="331"/>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row>
    <row r="121" customFormat="false" ht="27.75" hidden="false" customHeight="true" outlineLevel="0" collapsed="false">
      <c r="A121" s="299"/>
      <c r="B121" s="299"/>
      <c r="C121" s="299"/>
      <c r="D121" s="331"/>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row>
    <row r="122" customFormat="false" ht="27.75" hidden="false" customHeight="true" outlineLevel="0" collapsed="false">
      <c r="A122" s="299"/>
      <c r="B122" s="299"/>
      <c r="C122" s="299"/>
      <c r="D122" s="331"/>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row>
    <row r="123" customFormat="false" ht="27.75" hidden="false" customHeight="true" outlineLevel="0" collapsed="false">
      <c r="A123" s="299"/>
      <c r="B123" s="299"/>
      <c r="C123" s="299"/>
      <c r="D123" s="331"/>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row>
    <row r="124" customFormat="false" ht="27.75" hidden="false" customHeight="true" outlineLevel="0" collapsed="false">
      <c r="A124" s="299"/>
      <c r="B124" s="299"/>
      <c r="C124" s="299"/>
      <c r="D124" s="331"/>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row>
    <row r="125" customFormat="false" ht="27.75" hidden="false" customHeight="true" outlineLevel="0" collapsed="false">
      <c r="A125" s="299"/>
      <c r="B125" s="299"/>
      <c r="C125" s="299"/>
      <c r="D125" s="331"/>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row>
    <row r="126" customFormat="false" ht="27.75" hidden="false" customHeight="true" outlineLevel="0" collapsed="false">
      <c r="A126" s="299"/>
      <c r="B126" s="299"/>
      <c r="C126" s="299"/>
      <c r="D126" s="331"/>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row>
    <row r="127" customFormat="false" ht="27.75" hidden="false" customHeight="true" outlineLevel="0" collapsed="false">
      <c r="A127" s="299"/>
      <c r="B127" s="299"/>
      <c r="C127" s="299"/>
      <c r="D127" s="331"/>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row>
    <row r="128" customFormat="false" ht="27.75" hidden="false" customHeight="true" outlineLevel="0" collapsed="false">
      <c r="A128" s="299"/>
      <c r="B128" s="299"/>
      <c r="C128" s="299"/>
      <c r="D128" s="331"/>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row>
    <row r="129" customFormat="false" ht="27.75" hidden="false" customHeight="true" outlineLevel="0" collapsed="false">
      <c r="A129" s="299"/>
      <c r="B129" s="299"/>
      <c r="C129" s="299"/>
      <c r="D129" s="331"/>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row>
    <row r="130" customFormat="false" ht="27.75" hidden="false" customHeight="true" outlineLevel="0" collapsed="false">
      <c r="A130" s="299"/>
      <c r="B130" s="299"/>
      <c r="C130" s="299"/>
      <c r="D130" s="331"/>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row>
    <row r="131" customFormat="false" ht="27.75" hidden="false" customHeight="true" outlineLevel="0" collapsed="false">
      <c r="A131" s="299"/>
      <c r="B131" s="299"/>
      <c r="C131" s="299"/>
      <c r="D131" s="331"/>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row>
    <row r="132" customFormat="false" ht="27.75" hidden="false" customHeight="true" outlineLevel="0" collapsed="false">
      <c r="A132" s="299"/>
      <c r="B132" s="299"/>
      <c r="C132" s="299"/>
      <c r="D132" s="331"/>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row>
    <row r="133" customFormat="false" ht="27.75" hidden="false" customHeight="true" outlineLevel="0" collapsed="false">
      <c r="A133" s="299"/>
      <c r="B133" s="299"/>
      <c r="C133" s="299"/>
      <c r="D133" s="331"/>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row>
    <row r="134" customFormat="false" ht="27.75" hidden="false" customHeight="true" outlineLevel="0" collapsed="false">
      <c r="A134" s="299"/>
      <c r="B134" s="299"/>
      <c r="C134" s="299"/>
      <c r="D134" s="331"/>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row>
    <row r="135" customFormat="false" ht="27.75" hidden="false" customHeight="true" outlineLevel="0" collapsed="false">
      <c r="A135" s="299"/>
      <c r="B135" s="299"/>
      <c r="C135" s="299"/>
      <c r="D135" s="331"/>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row>
    <row r="136" customFormat="false" ht="27.75" hidden="false" customHeight="true" outlineLevel="0" collapsed="false">
      <c r="A136" s="299"/>
      <c r="B136" s="299"/>
      <c r="C136" s="299"/>
      <c r="D136" s="331"/>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row>
    <row r="137" customFormat="false" ht="27.75" hidden="false" customHeight="true" outlineLevel="0" collapsed="false">
      <c r="A137" s="299"/>
      <c r="B137" s="299"/>
      <c r="C137" s="299"/>
      <c r="D137" s="331"/>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row>
    <row r="138" customFormat="false" ht="27.75" hidden="false" customHeight="true" outlineLevel="0" collapsed="false">
      <c r="A138" s="299"/>
      <c r="B138" s="299"/>
      <c r="C138" s="299"/>
      <c r="D138" s="331"/>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row>
    <row r="139" customFormat="false" ht="27.75" hidden="false" customHeight="true" outlineLevel="0" collapsed="false">
      <c r="A139" s="299"/>
      <c r="B139" s="299"/>
      <c r="C139" s="299"/>
      <c r="D139" s="331"/>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row>
    <row r="140" customFormat="false" ht="27.75" hidden="false" customHeight="true" outlineLevel="0" collapsed="false">
      <c r="A140" s="299"/>
      <c r="B140" s="299"/>
      <c r="C140" s="299"/>
      <c r="D140" s="331"/>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row>
    <row r="141" customFormat="false" ht="27.75" hidden="false" customHeight="true" outlineLevel="0" collapsed="false">
      <c r="A141" s="299"/>
      <c r="B141" s="299"/>
      <c r="C141" s="299"/>
      <c r="D141" s="331"/>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row>
    <row r="142" customFormat="false" ht="27.75" hidden="false" customHeight="true" outlineLevel="0" collapsed="false">
      <c r="A142" s="299"/>
      <c r="B142" s="299"/>
      <c r="C142" s="299"/>
      <c r="D142" s="331"/>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row>
    <row r="143" customFormat="false" ht="27.75" hidden="false" customHeight="true" outlineLevel="0" collapsed="false">
      <c r="A143" s="299"/>
      <c r="B143" s="299"/>
      <c r="C143" s="299"/>
      <c r="D143" s="331"/>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row>
    <row r="144" customFormat="false" ht="27.75" hidden="false" customHeight="true" outlineLevel="0" collapsed="false">
      <c r="A144" s="299"/>
      <c r="B144" s="299"/>
      <c r="C144" s="299"/>
      <c r="D144" s="331"/>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row>
    <row r="145" customFormat="false" ht="27.75" hidden="false" customHeight="true" outlineLevel="0" collapsed="false">
      <c r="A145" s="299"/>
      <c r="B145" s="299"/>
      <c r="C145" s="299"/>
      <c r="D145" s="331"/>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row>
    <row r="146" customFormat="false" ht="27.75" hidden="false" customHeight="true" outlineLevel="0" collapsed="false">
      <c r="A146" s="299"/>
      <c r="B146" s="299"/>
      <c r="C146" s="299"/>
      <c r="D146" s="331"/>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row>
    <row r="147" customFormat="false" ht="27.75" hidden="false" customHeight="true" outlineLevel="0" collapsed="false">
      <c r="A147" s="299"/>
      <c r="B147" s="299"/>
      <c r="C147" s="299"/>
      <c r="D147" s="331"/>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row>
    <row r="148" customFormat="false" ht="27.75" hidden="false" customHeight="true" outlineLevel="0" collapsed="false">
      <c r="A148" s="299"/>
      <c r="B148" s="299"/>
      <c r="C148" s="299"/>
      <c r="D148" s="331"/>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row>
    <row r="149" customFormat="false" ht="27.75" hidden="false" customHeight="true" outlineLevel="0" collapsed="false">
      <c r="A149" s="299"/>
      <c r="B149" s="299"/>
      <c r="C149" s="299"/>
      <c r="D149" s="331"/>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row>
    <row r="150" customFormat="false" ht="27.75" hidden="false" customHeight="true" outlineLevel="0" collapsed="false">
      <c r="A150" s="299"/>
      <c r="B150" s="299"/>
      <c r="C150" s="299"/>
      <c r="D150" s="331"/>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row>
    <row r="151" customFormat="false" ht="27.75" hidden="false" customHeight="true" outlineLevel="0" collapsed="false">
      <c r="A151" s="299"/>
      <c r="B151" s="299"/>
      <c r="C151" s="299"/>
      <c r="D151" s="331"/>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row>
    <row r="152" customFormat="false" ht="27.75" hidden="false" customHeight="true" outlineLevel="0" collapsed="false">
      <c r="A152" s="299"/>
      <c r="B152" s="299"/>
      <c r="C152" s="299"/>
      <c r="D152" s="331"/>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row>
    <row r="153" customFormat="false" ht="27.75" hidden="false" customHeight="true" outlineLevel="0" collapsed="false">
      <c r="A153" s="299"/>
      <c r="B153" s="299"/>
      <c r="C153" s="299"/>
      <c r="D153" s="331"/>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row>
    <row r="154" customFormat="false" ht="27.75" hidden="false" customHeight="true" outlineLevel="0" collapsed="false">
      <c r="A154" s="299"/>
      <c r="B154" s="299"/>
      <c r="C154" s="299"/>
      <c r="D154" s="331"/>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row>
    <row r="155" customFormat="false" ht="27.75" hidden="false" customHeight="true" outlineLevel="0" collapsed="false">
      <c r="A155" s="299"/>
      <c r="B155" s="299"/>
      <c r="C155" s="299"/>
      <c r="D155" s="331"/>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row>
    <row r="156" customFormat="false" ht="27.75" hidden="false" customHeight="true" outlineLevel="0" collapsed="false">
      <c r="A156" s="299"/>
      <c r="B156" s="299"/>
      <c r="C156" s="299"/>
      <c r="D156" s="331"/>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row>
    <row r="157" customFormat="false" ht="27.75" hidden="false" customHeight="true" outlineLevel="0" collapsed="false">
      <c r="A157" s="299"/>
      <c r="B157" s="299"/>
      <c r="C157" s="299"/>
      <c r="D157" s="331"/>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row>
    <row r="158" customFormat="false" ht="27.75" hidden="false" customHeight="true" outlineLevel="0" collapsed="false">
      <c r="A158" s="299"/>
      <c r="B158" s="299"/>
      <c r="C158" s="299"/>
      <c r="D158" s="331"/>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row>
    <row r="159" customFormat="false" ht="27.75" hidden="false" customHeight="true" outlineLevel="0" collapsed="false">
      <c r="A159" s="299"/>
      <c r="B159" s="299"/>
      <c r="C159" s="299"/>
      <c r="D159" s="331"/>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row>
    <row r="160" customFormat="false" ht="27.75" hidden="false" customHeight="true" outlineLevel="0" collapsed="false">
      <c r="A160" s="299"/>
      <c r="B160" s="299"/>
      <c r="C160" s="299"/>
      <c r="D160" s="331"/>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row>
    <row r="161" customFormat="false" ht="27.75" hidden="false" customHeight="true" outlineLevel="0" collapsed="false">
      <c r="A161" s="299"/>
      <c r="B161" s="299"/>
      <c r="C161" s="299"/>
      <c r="D161" s="331"/>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row>
    <row r="162" customFormat="false" ht="27.75" hidden="false" customHeight="true" outlineLevel="0" collapsed="false">
      <c r="A162" s="299"/>
      <c r="B162" s="299"/>
      <c r="C162" s="299"/>
      <c r="D162" s="331"/>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row>
    <row r="163" customFormat="false" ht="27.75" hidden="false" customHeight="true" outlineLevel="0" collapsed="false">
      <c r="A163" s="299"/>
      <c r="B163" s="299"/>
      <c r="C163" s="299"/>
      <c r="D163" s="331"/>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row>
    <row r="164" customFormat="false" ht="27.75" hidden="false" customHeight="true" outlineLevel="0" collapsed="false">
      <c r="A164" s="299"/>
      <c r="B164" s="299"/>
      <c r="C164" s="299"/>
      <c r="D164" s="331"/>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row>
    <row r="165" customFormat="false" ht="27.75" hidden="false" customHeight="true" outlineLevel="0" collapsed="false">
      <c r="A165" s="299"/>
      <c r="B165" s="299"/>
      <c r="C165" s="299"/>
      <c r="D165" s="331"/>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row>
    <row r="166" customFormat="false" ht="27.75" hidden="false" customHeight="true" outlineLevel="0" collapsed="false">
      <c r="A166" s="299"/>
      <c r="B166" s="299"/>
      <c r="C166" s="299"/>
      <c r="D166" s="331"/>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row>
    <row r="167" customFormat="false" ht="27.75" hidden="false" customHeight="true" outlineLevel="0" collapsed="false">
      <c r="A167" s="299"/>
      <c r="B167" s="299"/>
      <c r="C167" s="299"/>
      <c r="D167" s="331"/>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row>
    <row r="168" customFormat="false" ht="27.75" hidden="false" customHeight="true" outlineLevel="0" collapsed="false">
      <c r="A168" s="299"/>
      <c r="B168" s="299"/>
      <c r="C168" s="299"/>
      <c r="D168" s="331"/>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row>
    <row r="169" customFormat="false" ht="27.75" hidden="false" customHeight="true" outlineLevel="0" collapsed="false">
      <c r="A169" s="299"/>
      <c r="B169" s="299"/>
      <c r="C169" s="299"/>
      <c r="D169" s="331"/>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row>
    <row r="170" customFormat="false" ht="27.75" hidden="false" customHeight="true" outlineLevel="0" collapsed="false">
      <c r="A170" s="299"/>
      <c r="B170" s="299"/>
      <c r="C170" s="299"/>
      <c r="D170" s="331"/>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row>
    <row r="171" customFormat="false" ht="27.75" hidden="false" customHeight="true" outlineLevel="0" collapsed="false">
      <c r="A171" s="299"/>
      <c r="B171" s="299"/>
      <c r="C171" s="299"/>
      <c r="D171" s="331"/>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row>
    <row r="172" customFormat="false" ht="27.75" hidden="false" customHeight="true" outlineLevel="0" collapsed="false">
      <c r="A172" s="299"/>
      <c r="B172" s="299"/>
      <c r="C172" s="299"/>
      <c r="D172" s="331"/>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row>
    <row r="173" customFormat="false" ht="27.75" hidden="false" customHeight="true" outlineLevel="0" collapsed="false">
      <c r="A173" s="299"/>
      <c r="B173" s="299"/>
      <c r="C173" s="299"/>
      <c r="D173" s="331"/>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row>
    <row r="174" customFormat="false" ht="27.75" hidden="false" customHeight="true" outlineLevel="0" collapsed="false">
      <c r="A174" s="299"/>
      <c r="B174" s="299"/>
      <c r="C174" s="299"/>
      <c r="D174" s="331"/>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row>
    <row r="175" customFormat="false" ht="27.75" hidden="false" customHeight="true" outlineLevel="0" collapsed="false">
      <c r="A175" s="299"/>
      <c r="B175" s="299"/>
      <c r="C175" s="299"/>
      <c r="D175" s="331"/>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row>
    <row r="176" customFormat="false" ht="27.75" hidden="false" customHeight="true" outlineLevel="0" collapsed="false">
      <c r="A176" s="299"/>
      <c r="B176" s="299"/>
      <c r="C176" s="299"/>
      <c r="D176" s="331"/>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row>
    <row r="177" customFormat="false" ht="27.75" hidden="false" customHeight="true" outlineLevel="0" collapsed="false">
      <c r="A177" s="299"/>
      <c r="B177" s="299"/>
      <c r="C177" s="299"/>
      <c r="D177" s="331"/>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row>
    <row r="178" customFormat="false" ht="27.75" hidden="false" customHeight="true" outlineLevel="0" collapsed="false">
      <c r="A178" s="299"/>
      <c r="B178" s="299"/>
      <c r="C178" s="299"/>
      <c r="D178" s="331"/>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row>
    <row r="179" customFormat="false" ht="27.75" hidden="false" customHeight="true" outlineLevel="0" collapsed="false">
      <c r="A179" s="299"/>
      <c r="B179" s="299"/>
      <c r="C179" s="299"/>
      <c r="D179" s="331"/>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row>
    <row r="180" customFormat="false" ht="27.75" hidden="false" customHeight="true" outlineLevel="0" collapsed="false">
      <c r="A180" s="299"/>
      <c r="B180" s="299"/>
      <c r="C180" s="299"/>
      <c r="D180" s="331"/>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row>
    <row r="181" customFormat="false" ht="27.75" hidden="false" customHeight="true" outlineLevel="0" collapsed="false">
      <c r="A181" s="299"/>
      <c r="B181" s="299"/>
      <c r="C181" s="299"/>
      <c r="D181" s="331"/>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row>
    <row r="182" customFormat="false" ht="27.75" hidden="false" customHeight="true" outlineLevel="0" collapsed="false">
      <c r="A182" s="299"/>
      <c r="B182" s="299"/>
      <c r="C182" s="299"/>
      <c r="D182" s="331"/>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row>
    <row r="183" customFormat="false" ht="27.75" hidden="false" customHeight="true" outlineLevel="0" collapsed="false">
      <c r="A183" s="299"/>
      <c r="B183" s="299"/>
      <c r="C183" s="299"/>
      <c r="D183" s="331"/>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row>
    <row r="184" customFormat="false" ht="27.75" hidden="false" customHeight="true" outlineLevel="0" collapsed="false">
      <c r="A184" s="299"/>
      <c r="B184" s="299"/>
      <c r="C184" s="299"/>
      <c r="D184" s="331"/>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row>
    <row r="185" customFormat="false" ht="27.75" hidden="false" customHeight="true" outlineLevel="0" collapsed="false">
      <c r="A185" s="299"/>
      <c r="B185" s="299"/>
      <c r="C185" s="299"/>
      <c r="D185" s="331"/>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row>
    <row r="186" customFormat="false" ht="27.75" hidden="false" customHeight="true" outlineLevel="0" collapsed="false">
      <c r="A186" s="299"/>
      <c r="B186" s="299"/>
      <c r="C186" s="299"/>
      <c r="D186" s="331"/>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row>
    <row r="187" customFormat="false" ht="27.75" hidden="false" customHeight="true" outlineLevel="0" collapsed="false">
      <c r="A187" s="299"/>
      <c r="B187" s="299"/>
      <c r="C187" s="299"/>
      <c r="D187" s="331"/>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row>
    <row r="188" customFormat="false" ht="27.75" hidden="false" customHeight="true" outlineLevel="0" collapsed="false">
      <c r="A188" s="299"/>
      <c r="B188" s="299"/>
      <c r="C188" s="299"/>
      <c r="D188" s="331"/>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row>
    <row r="189" customFormat="false" ht="27.75" hidden="false" customHeight="true" outlineLevel="0" collapsed="false">
      <c r="A189" s="299"/>
      <c r="B189" s="299"/>
      <c r="C189" s="299"/>
      <c r="D189" s="331"/>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row>
    <row r="190" customFormat="false" ht="27.75" hidden="false" customHeight="true" outlineLevel="0" collapsed="false">
      <c r="A190" s="299"/>
      <c r="B190" s="299"/>
      <c r="C190" s="299"/>
      <c r="D190" s="331"/>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row>
    <row r="191" customFormat="false" ht="27.75" hidden="false" customHeight="true" outlineLevel="0" collapsed="false">
      <c r="A191" s="299"/>
      <c r="B191" s="299"/>
      <c r="C191" s="299"/>
      <c r="D191" s="331"/>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row>
    <row r="192" customFormat="false" ht="27.75" hidden="false" customHeight="true" outlineLevel="0" collapsed="false">
      <c r="A192" s="299"/>
      <c r="B192" s="299"/>
      <c r="C192" s="299"/>
      <c r="D192" s="331"/>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row>
    <row r="193" customFormat="false" ht="27.75" hidden="false" customHeight="true" outlineLevel="0" collapsed="false">
      <c r="A193" s="299"/>
      <c r="B193" s="299"/>
      <c r="C193" s="299"/>
      <c r="D193" s="331"/>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row>
    <row r="194" customFormat="false" ht="27.75" hidden="false" customHeight="true" outlineLevel="0" collapsed="false">
      <c r="A194" s="299"/>
      <c r="B194" s="299"/>
      <c r="C194" s="299"/>
      <c r="D194" s="331"/>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row>
    <row r="195" customFormat="false" ht="27.75" hidden="false" customHeight="true" outlineLevel="0" collapsed="false">
      <c r="A195" s="299"/>
      <c r="B195" s="299"/>
      <c r="C195" s="299"/>
      <c r="D195" s="331"/>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row>
    <row r="196" customFormat="false" ht="27.75" hidden="false" customHeight="true" outlineLevel="0" collapsed="false">
      <c r="A196" s="299"/>
      <c r="B196" s="299"/>
      <c r="C196" s="299"/>
      <c r="D196" s="331"/>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row>
    <row r="197" customFormat="false" ht="27.75" hidden="false" customHeight="true" outlineLevel="0" collapsed="false">
      <c r="A197" s="299"/>
      <c r="B197" s="299"/>
      <c r="C197" s="299"/>
      <c r="D197" s="331"/>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row>
    <row r="198" customFormat="false" ht="27.75" hidden="false" customHeight="true" outlineLevel="0" collapsed="false">
      <c r="A198" s="299"/>
      <c r="B198" s="299"/>
      <c r="C198" s="299"/>
      <c r="D198" s="331"/>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row>
    <row r="199" customFormat="false" ht="27.75" hidden="false" customHeight="true" outlineLevel="0" collapsed="false">
      <c r="A199" s="299"/>
      <c r="B199" s="299"/>
      <c r="C199" s="299"/>
      <c r="D199" s="331"/>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row>
    <row r="200" customFormat="false" ht="27.75" hidden="false" customHeight="true" outlineLevel="0" collapsed="false">
      <c r="A200" s="299"/>
      <c r="B200" s="299"/>
      <c r="C200" s="299"/>
      <c r="D200" s="331"/>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row>
    <row r="201" customFormat="false" ht="27.75" hidden="false" customHeight="true" outlineLevel="0" collapsed="false">
      <c r="A201" s="299"/>
      <c r="B201" s="299"/>
      <c r="C201" s="299"/>
      <c r="D201" s="331"/>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row>
    <row r="202" customFormat="false" ht="27.75" hidden="false" customHeight="true" outlineLevel="0" collapsed="false">
      <c r="A202" s="299"/>
      <c r="B202" s="299"/>
      <c r="C202" s="299"/>
      <c r="D202" s="331"/>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row>
    <row r="203" customFormat="false" ht="27.75" hidden="false" customHeight="true" outlineLevel="0" collapsed="false">
      <c r="A203" s="299"/>
      <c r="B203" s="299"/>
      <c r="C203" s="299"/>
      <c r="D203" s="331"/>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row>
    <row r="204" customFormat="false" ht="27.75" hidden="false" customHeight="true" outlineLevel="0" collapsed="false">
      <c r="A204" s="299"/>
      <c r="B204" s="299"/>
      <c r="C204" s="299"/>
      <c r="D204" s="331"/>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row>
    <row r="205" customFormat="false" ht="27.75" hidden="false" customHeight="true" outlineLevel="0" collapsed="false">
      <c r="A205" s="299"/>
      <c r="B205" s="299"/>
      <c r="C205" s="299"/>
      <c r="D205" s="331"/>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row>
    <row r="206" customFormat="false" ht="27.75" hidden="false" customHeight="true" outlineLevel="0" collapsed="false">
      <c r="A206" s="299"/>
      <c r="B206" s="299"/>
      <c r="C206" s="299"/>
      <c r="D206" s="331"/>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row>
    <row r="207" customFormat="false" ht="27.75" hidden="false" customHeight="true" outlineLevel="0" collapsed="false">
      <c r="A207" s="299"/>
      <c r="B207" s="299"/>
      <c r="C207" s="299"/>
      <c r="D207" s="331"/>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row>
    <row r="208" customFormat="false" ht="27.75" hidden="false" customHeight="true" outlineLevel="0" collapsed="false">
      <c r="A208" s="299"/>
      <c r="B208" s="299"/>
      <c r="C208" s="299"/>
      <c r="D208" s="331"/>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row>
    <row r="209" customFormat="false" ht="27.75" hidden="false" customHeight="true" outlineLevel="0" collapsed="false">
      <c r="A209" s="299"/>
      <c r="B209" s="299"/>
      <c r="C209" s="299"/>
      <c r="D209" s="331"/>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row>
    <row r="210" customFormat="false" ht="27.75" hidden="false" customHeight="true" outlineLevel="0" collapsed="false">
      <c r="A210" s="299"/>
      <c r="B210" s="299"/>
      <c r="C210" s="299"/>
      <c r="D210" s="331"/>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row>
    <row r="211" customFormat="false" ht="27.75" hidden="false" customHeight="true" outlineLevel="0" collapsed="false">
      <c r="A211" s="299"/>
      <c r="B211" s="299"/>
      <c r="C211" s="299"/>
      <c r="D211" s="331"/>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row>
    <row r="212" customFormat="false" ht="27.75" hidden="false" customHeight="true" outlineLevel="0" collapsed="false">
      <c r="A212" s="299"/>
      <c r="B212" s="299"/>
      <c r="C212" s="299"/>
      <c r="D212" s="331"/>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row>
    <row r="213" customFormat="false" ht="27.75" hidden="false" customHeight="true" outlineLevel="0" collapsed="false">
      <c r="A213" s="299"/>
      <c r="B213" s="299"/>
      <c r="C213" s="299"/>
      <c r="D213" s="331"/>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row>
    <row r="214" customFormat="false" ht="27.75" hidden="false" customHeight="true" outlineLevel="0" collapsed="false">
      <c r="A214" s="299"/>
      <c r="B214" s="299"/>
      <c r="C214" s="299"/>
      <c r="D214" s="331"/>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row>
    <row r="215" customFormat="false" ht="27.75" hidden="false" customHeight="true" outlineLevel="0" collapsed="false">
      <c r="A215" s="299"/>
      <c r="B215" s="299"/>
      <c r="C215" s="299"/>
      <c r="D215" s="331"/>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row>
    <row r="216" customFormat="false" ht="27.75" hidden="false" customHeight="true" outlineLevel="0" collapsed="false">
      <c r="A216" s="299"/>
      <c r="B216" s="299"/>
      <c r="C216" s="299"/>
      <c r="D216" s="331"/>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row>
    <row r="217" customFormat="false" ht="27.75" hidden="false" customHeight="true" outlineLevel="0" collapsed="false">
      <c r="A217" s="299"/>
      <c r="B217" s="299"/>
      <c r="C217" s="299"/>
      <c r="D217" s="331"/>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row>
    <row r="218" customFormat="false" ht="27.75" hidden="false" customHeight="true" outlineLevel="0" collapsed="false">
      <c r="A218" s="299"/>
      <c r="B218" s="299"/>
      <c r="C218" s="299"/>
      <c r="D218" s="331"/>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row>
    <row r="219" customFormat="false" ht="27.75" hidden="false" customHeight="true" outlineLevel="0" collapsed="false">
      <c r="A219" s="299"/>
      <c r="B219" s="299"/>
      <c r="C219" s="299"/>
      <c r="D219" s="331"/>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row>
    <row r="220" customFormat="false" ht="27.75" hidden="false" customHeight="true" outlineLevel="0" collapsed="false">
      <c r="A220" s="299"/>
      <c r="B220" s="299"/>
      <c r="C220" s="299"/>
      <c r="D220" s="331"/>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row>
    <row r="221" customFormat="false" ht="27.75" hidden="false" customHeight="true" outlineLevel="0" collapsed="false">
      <c r="A221" s="299"/>
      <c r="B221" s="299"/>
      <c r="C221" s="299"/>
      <c r="D221" s="331"/>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row>
    <row r="222" customFormat="false" ht="27.75" hidden="false" customHeight="true" outlineLevel="0" collapsed="false">
      <c r="A222" s="299"/>
      <c r="B222" s="299"/>
      <c r="C222" s="299"/>
      <c r="D222" s="331"/>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row>
    <row r="223" customFormat="false" ht="27.75" hidden="false" customHeight="true" outlineLevel="0" collapsed="false">
      <c r="A223" s="299"/>
      <c r="B223" s="299"/>
      <c r="C223" s="299"/>
      <c r="D223" s="331"/>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row>
    <row r="224" customFormat="false" ht="27.75" hidden="false" customHeight="true" outlineLevel="0" collapsed="false">
      <c r="A224" s="299"/>
      <c r="B224" s="299"/>
      <c r="C224" s="299"/>
      <c r="D224" s="331"/>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row>
    <row r="225" customFormat="false" ht="27.75" hidden="false" customHeight="true" outlineLevel="0" collapsed="false">
      <c r="A225" s="299"/>
      <c r="B225" s="299"/>
      <c r="C225" s="299"/>
      <c r="D225" s="331"/>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row>
    <row r="226" customFormat="false" ht="27.75" hidden="false" customHeight="true" outlineLevel="0" collapsed="false">
      <c r="A226" s="299"/>
      <c r="B226" s="299"/>
      <c r="C226" s="299"/>
      <c r="D226" s="331"/>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row>
    <row r="227" customFormat="false" ht="27.75" hidden="false" customHeight="true" outlineLevel="0" collapsed="false">
      <c r="A227" s="299"/>
      <c r="B227" s="299"/>
      <c r="C227" s="299"/>
      <c r="D227" s="331"/>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row>
    <row r="228" customFormat="false" ht="27.75" hidden="false" customHeight="true" outlineLevel="0" collapsed="false">
      <c r="A228" s="299"/>
      <c r="B228" s="299"/>
      <c r="C228" s="299"/>
      <c r="D228" s="331"/>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row>
    <row r="229" customFormat="false" ht="27.75" hidden="false" customHeight="true" outlineLevel="0" collapsed="false">
      <c r="A229" s="299"/>
      <c r="B229" s="299"/>
      <c r="C229" s="299"/>
      <c r="D229" s="331"/>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row>
    <row r="230" customFormat="false" ht="27.75" hidden="false" customHeight="true" outlineLevel="0" collapsed="false">
      <c r="A230" s="299"/>
      <c r="B230" s="299"/>
      <c r="C230" s="299"/>
      <c r="D230" s="331"/>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row>
    <row r="231" customFormat="false" ht="27.75" hidden="false" customHeight="true" outlineLevel="0" collapsed="false">
      <c r="A231" s="299"/>
      <c r="B231" s="299"/>
      <c r="C231" s="299"/>
      <c r="D231" s="331"/>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row>
    <row r="232" customFormat="false" ht="27.75" hidden="false" customHeight="true" outlineLevel="0" collapsed="false">
      <c r="A232" s="299"/>
      <c r="B232" s="299"/>
      <c r="C232" s="299"/>
      <c r="D232" s="331"/>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row>
    <row r="233" customFormat="false" ht="27.75" hidden="false" customHeight="true" outlineLevel="0" collapsed="false">
      <c r="A233" s="299"/>
      <c r="B233" s="299"/>
      <c r="C233" s="299"/>
      <c r="D233" s="331"/>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row>
    <row r="234" customFormat="false" ht="27.75" hidden="false" customHeight="true" outlineLevel="0" collapsed="false">
      <c r="A234" s="299"/>
      <c r="B234" s="299"/>
      <c r="C234" s="299"/>
      <c r="D234" s="331"/>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row>
    <row r="235" customFormat="false" ht="27.75" hidden="false" customHeight="true" outlineLevel="0" collapsed="false">
      <c r="A235" s="299"/>
      <c r="B235" s="299"/>
      <c r="C235" s="299"/>
      <c r="D235" s="331"/>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row>
    <row r="236" customFormat="false" ht="27.75" hidden="false" customHeight="true" outlineLevel="0" collapsed="false">
      <c r="A236" s="299"/>
      <c r="B236" s="299"/>
      <c r="C236" s="299"/>
      <c r="D236" s="331"/>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row>
    <row r="237" customFormat="false" ht="27.75" hidden="false" customHeight="true" outlineLevel="0" collapsed="false">
      <c r="A237" s="299"/>
      <c r="B237" s="299"/>
      <c r="C237" s="299"/>
      <c r="D237" s="331"/>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row>
    <row r="238" customFormat="false" ht="27.75" hidden="false" customHeight="true" outlineLevel="0" collapsed="false">
      <c r="A238" s="299"/>
      <c r="B238" s="299"/>
      <c r="C238" s="299"/>
      <c r="D238" s="331"/>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row>
    <row r="239" customFormat="false" ht="27.75" hidden="false" customHeight="true" outlineLevel="0" collapsed="false">
      <c r="A239" s="299"/>
      <c r="B239" s="299"/>
      <c r="C239" s="299"/>
      <c r="D239" s="331"/>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row>
    <row r="240" customFormat="false" ht="27.75" hidden="false" customHeight="true" outlineLevel="0" collapsed="false">
      <c r="A240" s="299"/>
      <c r="B240" s="299"/>
      <c r="C240" s="299"/>
      <c r="D240" s="331"/>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row>
    <row r="241" customFormat="false" ht="27.75" hidden="false" customHeight="true" outlineLevel="0" collapsed="false">
      <c r="A241" s="299"/>
      <c r="B241" s="299"/>
      <c r="C241" s="299"/>
      <c r="D241" s="331"/>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row>
    <row r="242" customFormat="false" ht="27.75" hidden="false" customHeight="true" outlineLevel="0" collapsed="false">
      <c r="A242" s="299"/>
      <c r="B242" s="299"/>
      <c r="C242" s="299"/>
      <c r="D242" s="331"/>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row>
    <row r="243" customFormat="false" ht="27.75" hidden="false" customHeight="true" outlineLevel="0" collapsed="false">
      <c r="A243" s="299"/>
      <c r="B243" s="299"/>
      <c r="C243" s="299"/>
      <c r="D243" s="331"/>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row>
    <row r="244" customFormat="false" ht="27.75" hidden="false" customHeight="true" outlineLevel="0" collapsed="false">
      <c r="A244" s="299"/>
      <c r="B244" s="299"/>
      <c r="C244" s="299"/>
      <c r="D244" s="331"/>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row>
    <row r="245" customFormat="false" ht="27.75" hidden="false" customHeight="true" outlineLevel="0" collapsed="false">
      <c r="A245" s="299"/>
      <c r="B245" s="299"/>
      <c r="C245" s="299"/>
      <c r="D245" s="331"/>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row>
    <row r="246" customFormat="false" ht="27.75" hidden="false" customHeight="true" outlineLevel="0" collapsed="false">
      <c r="A246" s="299"/>
      <c r="B246" s="299"/>
      <c r="C246" s="299"/>
      <c r="D246" s="331"/>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row>
    <row r="247" customFormat="false" ht="27.75" hidden="false" customHeight="true" outlineLevel="0" collapsed="false">
      <c r="A247" s="299"/>
      <c r="B247" s="299"/>
      <c r="C247" s="299"/>
      <c r="D247" s="331"/>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row>
    <row r="248" customFormat="false" ht="27.75" hidden="false" customHeight="true" outlineLevel="0" collapsed="false">
      <c r="A248" s="299"/>
      <c r="B248" s="299"/>
      <c r="C248" s="299"/>
      <c r="D248" s="331"/>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row>
    <row r="249" customFormat="false" ht="27.75" hidden="false" customHeight="true" outlineLevel="0" collapsed="false">
      <c r="A249" s="299"/>
      <c r="B249" s="299"/>
      <c r="C249" s="299"/>
      <c r="D249" s="331"/>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row>
    <row r="250" customFormat="false" ht="27.75" hidden="false" customHeight="true" outlineLevel="0" collapsed="false">
      <c r="A250" s="299"/>
      <c r="B250" s="299"/>
      <c r="C250" s="299"/>
      <c r="D250" s="331"/>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row>
    <row r="251" customFormat="false" ht="27.75" hidden="false" customHeight="true" outlineLevel="0" collapsed="false">
      <c r="A251" s="299"/>
      <c r="B251" s="299"/>
      <c r="C251" s="299"/>
      <c r="D251" s="331"/>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row>
    <row r="252" customFormat="false" ht="27.75" hidden="false" customHeight="true" outlineLevel="0" collapsed="false">
      <c r="A252" s="299"/>
      <c r="B252" s="299"/>
      <c r="C252" s="299"/>
      <c r="D252" s="331"/>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row>
    <row r="253" customFormat="false" ht="27.75" hidden="false" customHeight="true" outlineLevel="0" collapsed="false">
      <c r="A253" s="299"/>
      <c r="B253" s="299"/>
      <c r="C253" s="299"/>
      <c r="D253" s="331"/>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row>
    <row r="254" customFormat="false" ht="27.75" hidden="false" customHeight="true" outlineLevel="0" collapsed="false">
      <c r="A254" s="299"/>
      <c r="B254" s="299"/>
      <c r="C254" s="299"/>
      <c r="D254" s="331"/>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row>
    <row r="255" customFormat="false" ht="27.75" hidden="false" customHeight="true" outlineLevel="0" collapsed="false">
      <c r="A255" s="299"/>
      <c r="B255" s="299"/>
      <c r="C255" s="299"/>
      <c r="D255" s="331"/>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row>
    <row r="256" customFormat="false" ht="27.75" hidden="false" customHeight="true" outlineLevel="0" collapsed="false">
      <c r="A256" s="299"/>
      <c r="B256" s="299"/>
      <c r="C256" s="299"/>
      <c r="D256" s="331"/>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row>
    <row r="257" customFormat="false" ht="27.75" hidden="false" customHeight="true" outlineLevel="0" collapsed="false">
      <c r="A257" s="299"/>
      <c r="B257" s="299"/>
      <c r="C257" s="299"/>
      <c r="D257" s="331"/>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row>
    <row r="258" customFormat="false" ht="27.75" hidden="false" customHeight="true" outlineLevel="0" collapsed="false">
      <c r="A258" s="299"/>
      <c r="B258" s="299"/>
      <c r="C258" s="299"/>
      <c r="D258" s="331"/>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row>
    <row r="259" customFormat="false" ht="27.75" hidden="false" customHeight="true" outlineLevel="0" collapsed="false">
      <c r="A259" s="299"/>
      <c r="B259" s="299"/>
      <c r="C259" s="299"/>
      <c r="D259" s="331"/>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row>
    <row r="260" customFormat="false" ht="27.75" hidden="false" customHeight="true" outlineLevel="0" collapsed="false">
      <c r="A260" s="299"/>
      <c r="B260" s="299"/>
      <c r="C260" s="299"/>
      <c r="D260" s="331"/>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row>
    <row r="261" customFormat="false" ht="27.75" hidden="false" customHeight="true" outlineLevel="0" collapsed="false">
      <c r="A261" s="299"/>
      <c r="B261" s="299"/>
      <c r="C261" s="299"/>
      <c r="D261" s="331"/>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row>
    <row r="262" customFormat="false" ht="27.75" hidden="false" customHeight="true" outlineLevel="0" collapsed="false">
      <c r="A262" s="299"/>
      <c r="B262" s="299"/>
      <c r="C262" s="299"/>
      <c r="D262" s="331"/>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row>
    <row r="263" customFormat="false" ht="27.75" hidden="false" customHeight="true" outlineLevel="0" collapsed="false">
      <c r="A263" s="299"/>
      <c r="B263" s="299"/>
      <c r="C263" s="299"/>
      <c r="D263" s="331"/>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row>
    <row r="264" customFormat="false" ht="27.75" hidden="false" customHeight="true" outlineLevel="0" collapsed="false">
      <c r="A264" s="299"/>
      <c r="B264" s="299"/>
      <c r="C264" s="299"/>
      <c r="D264" s="331"/>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row>
    <row r="265" customFormat="false" ht="27.75" hidden="false" customHeight="true" outlineLevel="0" collapsed="false">
      <c r="A265" s="299"/>
      <c r="B265" s="299"/>
      <c r="C265" s="299"/>
      <c r="D265" s="331"/>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row>
    <row r="266" customFormat="false" ht="27.75" hidden="false" customHeight="true" outlineLevel="0" collapsed="false">
      <c r="A266" s="299"/>
      <c r="B266" s="299"/>
      <c r="C266" s="299"/>
      <c r="D266" s="331"/>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row>
    <row r="267" customFormat="false" ht="27.75" hidden="false" customHeight="true" outlineLevel="0" collapsed="false">
      <c r="A267" s="299"/>
      <c r="B267" s="299"/>
      <c r="C267" s="299"/>
      <c r="D267" s="331"/>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row>
    <row r="268" customFormat="false" ht="27.75" hidden="false" customHeight="true" outlineLevel="0" collapsed="false">
      <c r="A268" s="299"/>
      <c r="B268" s="299"/>
      <c r="C268" s="299"/>
      <c r="D268" s="331"/>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row>
    <row r="269" customFormat="false" ht="27.75" hidden="false" customHeight="true" outlineLevel="0" collapsed="false">
      <c r="A269" s="299"/>
      <c r="B269" s="299"/>
      <c r="C269" s="299"/>
      <c r="D269" s="331"/>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row>
    <row r="270" customFormat="false" ht="27.75" hidden="false" customHeight="true" outlineLevel="0" collapsed="false">
      <c r="A270" s="299"/>
      <c r="B270" s="299"/>
      <c r="C270" s="299"/>
      <c r="D270" s="331"/>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row>
    <row r="271" customFormat="false" ht="27.75" hidden="false" customHeight="true" outlineLevel="0" collapsed="false">
      <c r="A271" s="299"/>
      <c r="B271" s="299"/>
      <c r="C271" s="299"/>
      <c r="D271" s="331"/>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row>
    <row r="272" customFormat="false" ht="27.75" hidden="false" customHeight="true" outlineLevel="0" collapsed="false">
      <c r="A272" s="299"/>
      <c r="B272" s="299"/>
      <c r="C272" s="299"/>
      <c r="D272" s="331"/>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row>
    <row r="273" customFormat="false" ht="27.75" hidden="false" customHeight="true" outlineLevel="0" collapsed="false">
      <c r="A273" s="299"/>
      <c r="B273" s="299"/>
      <c r="C273" s="299"/>
      <c r="D273" s="331"/>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row>
    <row r="274" customFormat="false" ht="27.75" hidden="false" customHeight="true" outlineLevel="0" collapsed="false">
      <c r="A274" s="299"/>
      <c r="B274" s="299"/>
      <c r="C274" s="299"/>
      <c r="D274" s="331"/>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row>
    <row r="275" customFormat="false" ht="27.75" hidden="false" customHeight="true" outlineLevel="0" collapsed="false">
      <c r="A275" s="299"/>
      <c r="B275" s="299"/>
      <c r="C275" s="299"/>
      <c r="D275" s="331"/>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row>
    <row r="276" customFormat="false" ht="27.75" hidden="false" customHeight="true" outlineLevel="0" collapsed="false">
      <c r="A276" s="299"/>
      <c r="B276" s="299"/>
      <c r="C276" s="299"/>
      <c r="D276" s="331"/>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row>
    <row r="277" customFormat="false" ht="27.75" hidden="false" customHeight="true" outlineLevel="0" collapsed="false">
      <c r="A277" s="299"/>
      <c r="B277" s="299"/>
      <c r="C277" s="299"/>
      <c r="D277" s="331"/>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row>
    <row r="278" customFormat="false" ht="27.75" hidden="false" customHeight="true" outlineLevel="0" collapsed="false">
      <c r="A278" s="299"/>
      <c r="B278" s="299"/>
      <c r="C278" s="299"/>
      <c r="D278" s="331"/>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row>
    <row r="279" customFormat="false" ht="27.75" hidden="false" customHeight="true" outlineLevel="0" collapsed="false">
      <c r="A279" s="299"/>
      <c r="B279" s="299"/>
      <c r="C279" s="299"/>
      <c r="D279" s="331"/>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row>
    <row r="280" customFormat="false" ht="27.75" hidden="false" customHeight="true" outlineLevel="0" collapsed="false">
      <c r="A280" s="299"/>
      <c r="B280" s="299"/>
      <c r="C280" s="299"/>
      <c r="D280" s="331"/>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row>
    <row r="281" customFormat="false" ht="27.75" hidden="false" customHeight="true" outlineLevel="0" collapsed="false">
      <c r="A281" s="299"/>
      <c r="B281" s="299"/>
      <c r="C281" s="299"/>
      <c r="D281" s="331"/>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row>
    <row r="282" customFormat="false" ht="27.75" hidden="false" customHeight="true" outlineLevel="0" collapsed="false">
      <c r="A282" s="299"/>
      <c r="B282" s="299"/>
      <c r="C282" s="299"/>
      <c r="D282" s="331"/>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row>
    <row r="283" customFormat="false" ht="27.75" hidden="false" customHeight="true" outlineLevel="0" collapsed="false">
      <c r="A283" s="299"/>
      <c r="B283" s="299"/>
      <c r="C283" s="299"/>
      <c r="D283" s="331"/>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row>
    <row r="284" customFormat="false" ht="27.75" hidden="false" customHeight="true" outlineLevel="0" collapsed="false">
      <c r="A284" s="299"/>
      <c r="B284" s="299"/>
      <c r="C284" s="299"/>
      <c r="D284" s="331"/>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row>
    <row r="285" customFormat="false" ht="27.75" hidden="false" customHeight="true" outlineLevel="0" collapsed="false">
      <c r="A285" s="299"/>
      <c r="B285" s="299"/>
      <c r="C285" s="299"/>
      <c r="D285" s="331"/>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row>
    <row r="286" customFormat="false" ht="27.75" hidden="false" customHeight="true" outlineLevel="0" collapsed="false">
      <c r="A286" s="299"/>
      <c r="B286" s="299"/>
      <c r="C286" s="299"/>
      <c r="D286" s="331"/>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row>
    <row r="287" customFormat="false" ht="27.75" hidden="false" customHeight="true" outlineLevel="0" collapsed="false">
      <c r="A287" s="299"/>
      <c r="B287" s="299"/>
      <c r="C287" s="299"/>
      <c r="D287" s="331"/>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row>
    <row r="288" customFormat="false" ht="27.75" hidden="false" customHeight="true" outlineLevel="0" collapsed="false">
      <c r="A288" s="299"/>
      <c r="B288" s="299"/>
      <c r="C288" s="299"/>
      <c r="D288" s="331"/>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row>
    <row r="289" customFormat="false" ht="27.75" hidden="false" customHeight="true" outlineLevel="0" collapsed="false">
      <c r="A289" s="299"/>
      <c r="B289" s="299"/>
      <c r="C289" s="299"/>
      <c r="D289" s="331"/>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row>
    <row r="290" customFormat="false" ht="27.75" hidden="false" customHeight="true" outlineLevel="0" collapsed="false">
      <c r="A290" s="299"/>
      <c r="B290" s="299"/>
      <c r="C290" s="299"/>
      <c r="D290" s="331"/>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row>
    <row r="291" customFormat="false" ht="27.75" hidden="false" customHeight="true" outlineLevel="0" collapsed="false">
      <c r="A291" s="299"/>
      <c r="B291" s="299"/>
      <c r="C291" s="299"/>
      <c r="D291" s="331"/>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row>
    <row r="292" customFormat="false" ht="27.75" hidden="false" customHeight="true" outlineLevel="0" collapsed="false">
      <c r="A292" s="299"/>
      <c r="B292" s="299"/>
      <c r="C292" s="299"/>
      <c r="D292" s="331"/>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row>
    <row r="293" customFormat="false" ht="27.75" hidden="false" customHeight="true" outlineLevel="0" collapsed="false">
      <c r="A293" s="299"/>
      <c r="B293" s="299"/>
      <c r="C293" s="299"/>
      <c r="D293" s="331"/>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row>
    <row r="294" customFormat="false" ht="27.75" hidden="false" customHeight="true" outlineLevel="0" collapsed="false">
      <c r="A294" s="299"/>
      <c r="B294" s="299"/>
      <c r="C294" s="299"/>
      <c r="D294" s="331"/>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row>
    <row r="295" customFormat="false" ht="27.75" hidden="false" customHeight="true" outlineLevel="0" collapsed="false">
      <c r="A295" s="299"/>
      <c r="B295" s="299"/>
      <c r="C295" s="299"/>
      <c r="D295" s="331"/>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row>
    <row r="296" customFormat="false" ht="27.75" hidden="false" customHeight="true" outlineLevel="0" collapsed="false">
      <c r="A296" s="299"/>
      <c r="B296" s="299"/>
      <c r="C296" s="299"/>
      <c r="D296" s="331"/>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row>
    <row r="297" customFormat="false" ht="27.75" hidden="false" customHeight="true" outlineLevel="0" collapsed="false">
      <c r="A297" s="299"/>
      <c r="B297" s="299"/>
      <c r="C297" s="299"/>
      <c r="D297" s="331"/>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row>
    <row r="298" customFormat="false" ht="27.75" hidden="false" customHeight="true" outlineLevel="0" collapsed="false">
      <c r="A298" s="299"/>
      <c r="B298" s="299"/>
      <c r="C298" s="299"/>
      <c r="D298" s="331"/>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row>
    <row r="299" customFormat="false" ht="27.75" hidden="false" customHeight="true" outlineLevel="0" collapsed="false">
      <c r="A299" s="299"/>
      <c r="B299" s="299"/>
      <c r="C299" s="299"/>
      <c r="D299" s="331"/>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row>
    <row r="300" customFormat="false" ht="27.75" hidden="false" customHeight="true" outlineLevel="0" collapsed="false">
      <c r="A300" s="299"/>
      <c r="B300" s="299"/>
      <c r="C300" s="299"/>
      <c r="D300" s="331"/>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row>
    <row r="301" customFormat="false" ht="27.75" hidden="false" customHeight="true" outlineLevel="0" collapsed="false">
      <c r="A301" s="299"/>
      <c r="B301" s="299"/>
      <c r="C301" s="299"/>
      <c r="D301" s="331"/>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row>
    <row r="302" customFormat="false" ht="27.75" hidden="false" customHeight="true" outlineLevel="0" collapsed="false">
      <c r="A302" s="299"/>
      <c r="B302" s="299"/>
      <c r="C302" s="299"/>
      <c r="D302" s="331"/>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row>
    <row r="303" customFormat="false" ht="27.75" hidden="false" customHeight="true" outlineLevel="0" collapsed="false">
      <c r="A303" s="299"/>
      <c r="B303" s="299"/>
      <c r="C303" s="299"/>
      <c r="D303" s="331"/>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row>
    <row r="304" customFormat="false" ht="27.75" hidden="false" customHeight="true" outlineLevel="0" collapsed="false">
      <c r="A304" s="299"/>
      <c r="B304" s="299"/>
      <c r="C304" s="299"/>
      <c r="D304" s="331"/>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row>
    <row r="305" customFormat="false" ht="27.75" hidden="false" customHeight="true" outlineLevel="0" collapsed="false">
      <c r="A305" s="299"/>
      <c r="B305" s="299"/>
      <c r="C305" s="299"/>
      <c r="D305" s="331"/>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row>
    <row r="306" customFormat="false" ht="27.75" hidden="false" customHeight="true" outlineLevel="0" collapsed="false">
      <c r="A306" s="299"/>
      <c r="B306" s="299"/>
      <c r="C306" s="299"/>
      <c r="D306" s="331"/>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row>
    <row r="307" customFormat="false" ht="27.75" hidden="false" customHeight="true" outlineLevel="0" collapsed="false">
      <c r="A307" s="299"/>
      <c r="B307" s="299"/>
      <c r="C307" s="299"/>
      <c r="D307" s="331"/>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row>
    <row r="308" customFormat="false" ht="27.75" hidden="false" customHeight="true" outlineLevel="0" collapsed="false">
      <c r="A308" s="299"/>
      <c r="B308" s="299"/>
      <c r="C308" s="299"/>
      <c r="D308" s="331"/>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row>
    <row r="309" customFormat="false" ht="27.75" hidden="false" customHeight="true" outlineLevel="0" collapsed="false">
      <c r="A309" s="299"/>
      <c r="B309" s="299"/>
      <c r="C309" s="299"/>
      <c r="D309" s="331"/>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row>
    <row r="310" customFormat="false" ht="27.75" hidden="false" customHeight="true" outlineLevel="0" collapsed="false">
      <c r="A310" s="299"/>
      <c r="B310" s="299"/>
      <c r="C310" s="299"/>
      <c r="D310" s="331"/>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row>
    <row r="311" customFormat="false" ht="27.75" hidden="false" customHeight="true" outlineLevel="0" collapsed="false">
      <c r="A311" s="299"/>
      <c r="B311" s="299"/>
      <c r="C311" s="299"/>
      <c r="D311" s="331"/>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row>
    <row r="312" customFormat="false" ht="27.75" hidden="false" customHeight="true" outlineLevel="0" collapsed="false">
      <c r="A312" s="299"/>
      <c r="B312" s="299"/>
      <c r="C312" s="299"/>
      <c r="D312" s="331"/>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row>
    <row r="313" customFormat="false" ht="27.75" hidden="false" customHeight="true" outlineLevel="0" collapsed="false">
      <c r="A313" s="299"/>
      <c r="B313" s="299"/>
      <c r="C313" s="299"/>
      <c r="D313" s="331"/>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row>
    <row r="314" customFormat="false" ht="27.75" hidden="false" customHeight="true" outlineLevel="0" collapsed="false">
      <c r="A314" s="299"/>
      <c r="B314" s="299"/>
      <c r="C314" s="299"/>
      <c r="D314" s="331"/>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row>
    <row r="315" customFormat="false" ht="27.75" hidden="false" customHeight="true" outlineLevel="0" collapsed="false">
      <c r="A315" s="299"/>
      <c r="B315" s="299"/>
      <c r="C315" s="299"/>
      <c r="D315" s="331"/>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row>
    <row r="316" customFormat="false" ht="27.75" hidden="false" customHeight="true" outlineLevel="0" collapsed="false">
      <c r="A316" s="299"/>
      <c r="B316" s="299"/>
      <c r="C316" s="299"/>
      <c r="D316" s="331"/>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row>
    <row r="317" customFormat="false" ht="27.75" hidden="false" customHeight="true" outlineLevel="0" collapsed="false">
      <c r="A317" s="299"/>
      <c r="B317" s="299"/>
      <c r="C317" s="299"/>
      <c r="D317" s="331"/>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row>
    <row r="318" customFormat="false" ht="27.75" hidden="false" customHeight="true" outlineLevel="0" collapsed="false">
      <c r="A318" s="299"/>
      <c r="B318" s="299"/>
      <c r="C318" s="299"/>
      <c r="D318" s="331"/>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row>
    <row r="319" customFormat="false" ht="27.75" hidden="false" customHeight="true" outlineLevel="0" collapsed="false">
      <c r="A319" s="299"/>
      <c r="B319" s="299"/>
      <c r="C319" s="299"/>
      <c r="D319" s="331"/>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row>
    <row r="320" customFormat="false" ht="27.75" hidden="false" customHeight="true" outlineLevel="0" collapsed="false">
      <c r="A320" s="299"/>
      <c r="B320" s="299"/>
      <c r="C320" s="299"/>
      <c r="D320" s="331"/>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row>
    <row r="321" customFormat="false" ht="27.75" hidden="false" customHeight="true" outlineLevel="0" collapsed="false">
      <c r="A321" s="299"/>
      <c r="B321" s="299"/>
      <c r="C321" s="299"/>
      <c r="D321" s="331"/>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row>
    <row r="322" customFormat="false" ht="27.75" hidden="false" customHeight="true" outlineLevel="0" collapsed="false">
      <c r="A322" s="299"/>
      <c r="B322" s="299"/>
      <c r="C322" s="299"/>
      <c r="D322" s="331"/>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row>
    <row r="323" customFormat="false" ht="27.75" hidden="false" customHeight="true" outlineLevel="0" collapsed="false">
      <c r="A323" s="299"/>
      <c r="B323" s="299"/>
      <c r="C323" s="299"/>
      <c r="D323" s="331"/>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row>
    <row r="324" customFormat="false" ht="27.75" hidden="false" customHeight="true" outlineLevel="0" collapsed="false">
      <c r="A324" s="299"/>
      <c r="B324" s="299"/>
      <c r="C324" s="299"/>
      <c r="D324" s="331"/>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row>
    <row r="325" customFormat="false" ht="27.75" hidden="false" customHeight="true" outlineLevel="0" collapsed="false">
      <c r="A325" s="299"/>
      <c r="B325" s="299"/>
      <c r="C325" s="299"/>
      <c r="D325" s="331"/>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row>
    <row r="326" customFormat="false" ht="27.75" hidden="false" customHeight="true" outlineLevel="0" collapsed="false">
      <c r="A326" s="299"/>
      <c r="B326" s="299"/>
      <c r="C326" s="299"/>
      <c r="D326" s="331"/>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row>
    <row r="327" customFormat="false" ht="27.75" hidden="false" customHeight="true" outlineLevel="0" collapsed="false">
      <c r="A327" s="299"/>
      <c r="B327" s="299"/>
      <c r="C327" s="299"/>
      <c r="D327" s="331"/>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row>
    <row r="328" customFormat="false" ht="27.75" hidden="false" customHeight="true" outlineLevel="0" collapsed="false">
      <c r="A328" s="299"/>
      <c r="B328" s="299"/>
      <c r="C328" s="299"/>
      <c r="D328" s="331"/>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row>
    <row r="329" customFormat="false" ht="27.75" hidden="false" customHeight="true" outlineLevel="0" collapsed="false">
      <c r="A329" s="299"/>
      <c r="B329" s="299"/>
      <c r="C329" s="299"/>
      <c r="D329" s="331"/>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row>
    <row r="330" customFormat="false" ht="27.75" hidden="false" customHeight="true" outlineLevel="0" collapsed="false">
      <c r="A330" s="299"/>
      <c r="B330" s="299"/>
      <c r="C330" s="299"/>
      <c r="D330" s="331"/>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row>
    <row r="331" customFormat="false" ht="27.75" hidden="false" customHeight="true" outlineLevel="0" collapsed="false">
      <c r="A331" s="299"/>
      <c r="B331" s="299"/>
      <c r="C331" s="299"/>
      <c r="D331" s="331"/>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row>
    <row r="332" customFormat="false" ht="27.75" hidden="false" customHeight="true" outlineLevel="0" collapsed="false">
      <c r="A332" s="299"/>
      <c r="B332" s="299"/>
      <c r="C332" s="299"/>
      <c r="D332" s="331"/>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row>
    <row r="333" customFormat="false" ht="27.75" hidden="false" customHeight="true" outlineLevel="0" collapsed="false">
      <c r="A333" s="299"/>
      <c r="B333" s="299"/>
      <c r="C333" s="299"/>
      <c r="D333" s="331"/>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row>
    <row r="334" customFormat="false" ht="27.75" hidden="false" customHeight="true" outlineLevel="0" collapsed="false">
      <c r="A334" s="299"/>
      <c r="B334" s="299"/>
      <c r="C334" s="299"/>
      <c r="D334" s="331"/>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row>
    <row r="335" customFormat="false" ht="27.75" hidden="false" customHeight="true" outlineLevel="0" collapsed="false">
      <c r="A335" s="299"/>
      <c r="B335" s="299"/>
      <c r="C335" s="299"/>
      <c r="D335" s="331"/>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row>
    <row r="336" customFormat="false" ht="27.75" hidden="false" customHeight="true" outlineLevel="0" collapsed="false">
      <c r="A336" s="299"/>
      <c r="B336" s="299"/>
      <c r="C336" s="299"/>
      <c r="D336" s="331"/>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row>
    <row r="337" customFormat="false" ht="27.75" hidden="false" customHeight="true" outlineLevel="0" collapsed="false">
      <c r="A337" s="299"/>
      <c r="B337" s="299"/>
      <c r="C337" s="299"/>
      <c r="D337" s="331"/>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row>
    <row r="338" customFormat="false" ht="27.75" hidden="false" customHeight="true" outlineLevel="0" collapsed="false">
      <c r="A338" s="299"/>
      <c r="B338" s="299"/>
      <c r="C338" s="299"/>
      <c r="D338" s="331"/>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row>
    <row r="339" customFormat="false" ht="27.75" hidden="false" customHeight="true" outlineLevel="0" collapsed="false">
      <c r="A339" s="299"/>
      <c r="B339" s="299"/>
      <c r="C339" s="299"/>
      <c r="D339" s="331"/>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row>
    <row r="340" customFormat="false" ht="27.75" hidden="false" customHeight="true" outlineLevel="0" collapsed="false">
      <c r="A340" s="299"/>
      <c r="B340" s="299"/>
      <c r="C340" s="299"/>
      <c r="D340" s="331"/>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row>
    <row r="341" customFormat="false" ht="27.75" hidden="false" customHeight="true" outlineLevel="0" collapsed="false">
      <c r="A341" s="299"/>
      <c r="B341" s="299"/>
      <c r="C341" s="299"/>
      <c r="D341" s="331"/>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row>
    <row r="342" customFormat="false" ht="27.75" hidden="false" customHeight="true" outlineLevel="0" collapsed="false">
      <c r="A342" s="299"/>
      <c r="B342" s="299"/>
      <c r="C342" s="299"/>
      <c r="D342" s="331"/>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row>
    <row r="343" customFormat="false" ht="27.75" hidden="false" customHeight="true" outlineLevel="0" collapsed="false">
      <c r="A343" s="299"/>
      <c r="B343" s="299"/>
      <c r="C343" s="299"/>
      <c r="D343" s="331"/>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row>
    <row r="344" customFormat="false" ht="27.75" hidden="false" customHeight="true" outlineLevel="0" collapsed="false">
      <c r="A344" s="299"/>
      <c r="B344" s="299"/>
      <c r="C344" s="299"/>
      <c r="D344" s="331"/>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row>
    <row r="345" customFormat="false" ht="27.75" hidden="false" customHeight="true" outlineLevel="0" collapsed="false">
      <c r="A345" s="299"/>
      <c r="B345" s="299"/>
      <c r="C345" s="299"/>
      <c r="D345" s="331"/>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row>
    <row r="346" customFormat="false" ht="27.75" hidden="false" customHeight="true" outlineLevel="0" collapsed="false">
      <c r="A346" s="299"/>
      <c r="B346" s="299"/>
      <c r="C346" s="299"/>
      <c r="D346" s="331"/>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row>
    <row r="347" customFormat="false" ht="27.75" hidden="false" customHeight="true" outlineLevel="0" collapsed="false">
      <c r="A347" s="299"/>
      <c r="B347" s="299"/>
      <c r="C347" s="299"/>
      <c r="D347" s="331"/>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row>
    <row r="348" customFormat="false" ht="27.75" hidden="false" customHeight="true" outlineLevel="0" collapsed="false">
      <c r="A348" s="299"/>
      <c r="B348" s="299"/>
      <c r="C348" s="299"/>
      <c r="D348" s="331"/>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row>
    <row r="349" customFormat="false" ht="27.75" hidden="false" customHeight="true" outlineLevel="0" collapsed="false">
      <c r="A349" s="299"/>
      <c r="B349" s="299"/>
      <c r="C349" s="299"/>
      <c r="D349" s="331"/>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row>
    <row r="350" customFormat="false" ht="27.75" hidden="false" customHeight="true" outlineLevel="0" collapsed="false">
      <c r="A350" s="299"/>
      <c r="B350" s="299"/>
      <c r="C350" s="299"/>
      <c r="D350" s="331"/>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row>
    <row r="351" customFormat="false" ht="27.75" hidden="false" customHeight="true" outlineLevel="0" collapsed="false">
      <c r="A351" s="299"/>
      <c r="B351" s="299"/>
      <c r="C351" s="299"/>
      <c r="D351" s="331"/>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row>
    <row r="352" customFormat="false" ht="27.75" hidden="false" customHeight="true" outlineLevel="0" collapsed="false">
      <c r="A352" s="299"/>
      <c r="B352" s="299"/>
      <c r="C352" s="299"/>
      <c r="D352" s="331"/>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row>
    <row r="353" customFormat="false" ht="27.75" hidden="false" customHeight="true" outlineLevel="0" collapsed="false">
      <c r="A353" s="299"/>
      <c r="B353" s="299"/>
      <c r="C353" s="299"/>
      <c r="D353" s="331"/>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row>
    <row r="354" customFormat="false" ht="27.75" hidden="false" customHeight="true" outlineLevel="0" collapsed="false">
      <c r="A354" s="299"/>
      <c r="B354" s="299"/>
      <c r="C354" s="299"/>
      <c r="D354" s="331"/>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row>
    <row r="355" customFormat="false" ht="27.75" hidden="false" customHeight="true" outlineLevel="0" collapsed="false">
      <c r="A355" s="299"/>
      <c r="B355" s="299"/>
      <c r="C355" s="299"/>
      <c r="D355" s="331"/>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row>
    <row r="356" customFormat="false" ht="27.75" hidden="false" customHeight="true" outlineLevel="0" collapsed="false">
      <c r="A356" s="299"/>
      <c r="B356" s="299"/>
      <c r="C356" s="299"/>
      <c r="D356" s="331"/>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row>
    <row r="357" customFormat="false" ht="27.75" hidden="false" customHeight="true" outlineLevel="0" collapsed="false">
      <c r="A357" s="299"/>
      <c r="B357" s="299"/>
      <c r="C357" s="299"/>
      <c r="D357" s="331"/>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row>
    <row r="358" customFormat="false" ht="27.75" hidden="false" customHeight="true" outlineLevel="0" collapsed="false">
      <c r="A358" s="299"/>
      <c r="B358" s="299"/>
      <c r="C358" s="299"/>
      <c r="D358" s="331"/>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row>
    <row r="359" customFormat="false" ht="27.75" hidden="false" customHeight="true" outlineLevel="0" collapsed="false">
      <c r="A359" s="299"/>
      <c r="B359" s="299"/>
      <c r="C359" s="299"/>
      <c r="D359" s="331"/>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row>
    <row r="360" customFormat="false" ht="27.75" hidden="false" customHeight="true" outlineLevel="0" collapsed="false">
      <c r="A360" s="299"/>
      <c r="B360" s="299"/>
      <c r="C360" s="299"/>
      <c r="D360" s="331"/>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row>
    <row r="361" customFormat="false" ht="27.75" hidden="false" customHeight="true" outlineLevel="0" collapsed="false">
      <c r="A361" s="299"/>
      <c r="B361" s="299"/>
      <c r="C361" s="299"/>
      <c r="D361" s="331"/>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row>
    <row r="362" customFormat="false" ht="27.75" hidden="false" customHeight="true" outlineLevel="0" collapsed="false">
      <c r="A362" s="299"/>
      <c r="B362" s="299"/>
      <c r="C362" s="299"/>
      <c r="D362" s="331"/>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row>
    <row r="363" customFormat="false" ht="27.75" hidden="false" customHeight="true" outlineLevel="0" collapsed="false">
      <c r="A363" s="299"/>
      <c r="B363" s="299"/>
      <c r="C363" s="299"/>
      <c r="D363" s="331"/>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row>
    <row r="364" customFormat="false" ht="27.75" hidden="false" customHeight="true" outlineLevel="0" collapsed="false">
      <c r="A364" s="299"/>
      <c r="B364" s="299"/>
      <c r="C364" s="299"/>
      <c r="D364" s="331"/>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row>
    <row r="365" customFormat="false" ht="27.75" hidden="false" customHeight="true" outlineLevel="0" collapsed="false">
      <c r="A365" s="299"/>
      <c r="B365" s="299"/>
      <c r="C365" s="299"/>
      <c r="D365" s="331"/>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row>
    <row r="366" customFormat="false" ht="27.75" hidden="false" customHeight="true" outlineLevel="0" collapsed="false">
      <c r="A366" s="299"/>
      <c r="B366" s="299"/>
      <c r="C366" s="299"/>
      <c r="D366" s="331"/>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row>
    <row r="367" customFormat="false" ht="27.75" hidden="false" customHeight="true" outlineLevel="0" collapsed="false">
      <c r="A367" s="299"/>
      <c r="B367" s="299"/>
      <c r="C367" s="299"/>
      <c r="D367" s="331"/>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row>
    <row r="368" customFormat="false" ht="27.75" hidden="false" customHeight="true" outlineLevel="0" collapsed="false">
      <c r="A368" s="299"/>
      <c r="B368" s="299"/>
      <c r="C368" s="299"/>
      <c r="D368" s="331"/>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row>
    <row r="369" customFormat="false" ht="27.75" hidden="false" customHeight="true" outlineLevel="0" collapsed="false">
      <c r="A369" s="299"/>
      <c r="B369" s="299"/>
      <c r="C369" s="299"/>
      <c r="D369" s="331"/>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row>
    <row r="370" customFormat="false" ht="27.75" hidden="false" customHeight="true" outlineLevel="0" collapsed="false">
      <c r="A370" s="299"/>
      <c r="B370" s="299"/>
      <c r="C370" s="299"/>
      <c r="D370" s="331"/>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row>
    <row r="371" customFormat="false" ht="27.75" hidden="false" customHeight="true" outlineLevel="0" collapsed="false">
      <c r="A371" s="299"/>
      <c r="B371" s="299"/>
      <c r="C371" s="299"/>
      <c r="D371" s="331"/>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row>
    <row r="372" customFormat="false" ht="27.75" hidden="false" customHeight="true" outlineLevel="0" collapsed="false">
      <c r="A372" s="299"/>
      <c r="B372" s="299"/>
      <c r="C372" s="299"/>
      <c r="D372" s="331"/>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row>
    <row r="373" customFormat="false" ht="27.75" hidden="false" customHeight="true" outlineLevel="0" collapsed="false">
      <c r="A373" s="299"/>
      <c r="B373" s="299"/>
      <c r="C373" s="299"/>
      <c r="D373" s="331"/>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row>
    <row r="374" customFormat="false" ht="27.75" hidden="false" customHeight="true" outlineLevel="0" collapsed="false">
      <c r="A374" s="299"/>
      <c r="B374" s="299"/>
      <c r="C374" s="299"/>
      <c r="D374" s="331"/>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row>
    <row r="375" customFormat="false" ht="27.75" hidden="false" customHeight="true" outlineLevel="0" collapsed="false">
      <c r="A375" s="299"/>
      <c r="B375" s="299"/>
      <c r="C375" s="299"/>
      <c r="D375" s="331"/>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row>
    <row r="376" customFormat="false" ht="27.75" hidden="false" customHeight="true" outlineLevel="0" collapsed="false">
      <c r="A376" s="299"/>
      <c r="B376" s="299"/>
      <c r="C376" s="299"/>
      <c r="D376" s="331"/>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row>
    <row r="377" customFormat="false" ht="27.75" hidden="false" customHeight="true" outlineLevel="0" collapsed="false">
      <c r="A377" s="299"/>
      <c r="B377" s="299"/>
      <c r="C377" s="299"/>
      <c r="D377" s="331"/>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row>
    <row r="378" customFormat="false" ht="27.75" hidden="false" customHeight="true" outlineLevel="0" collapsed="false">
      <c r="A378" s="299"/>
      <c r="B378" s="299"/>
      <c r="C378" s="299"/>
      <c r="D378" s="331"/>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row>
    <row r="379" customFormat="false" ht="27.75" hidden="false" customHeight="true" outlineLevel="0" collapsed="false">
      <c r="A379" s="299"/>
      <c r="B379" s="299"/>
      <c r="C379" s="299"/>
      <c r="D379" s="331"/>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row>
    <row r="380" customFormat="false" ht="27.75" hidden="false" customHeight="true" outlineLevel="0" collapsed="false">
      <c r="A380" s="299"/>
      <c r="B380" s="299"/>
      <c r="C380" s="299"/>
      <c r="D380" s="331"/>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row>
    <row r="381" customFormat="false" ht="27.75" hidden="false" customHeight="true" outlineLevel="0" collapsed="false">
      <c r="A381" s="299"/>
      <c r="B381" s="299"/>
      <c r="C381" s="299"/>
      <c r="D381" s="331"/>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row>
    <row r="382" customFormat="false" ht="27.75" hidden="false" customHeight="true" outlineLevel="0" collapsed="false">
      <c r="A382" s="299"/>
      <c r="B382" s="299"/>
      <c r="C382" s="299"/>
      <c r="D382" s="331"/>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row>
    <row r="383" customFormat="false" ht="27.75" hidden="false" customHeight="true" outlineLevel="0" collapsed="false">
      <c r="A383" s="299"/>
      <c r="B383" s="299"/>
      <c r="C383" s="299"/>
      <c r="D383" s="331"/>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row>
    <row r="384" customFormat="false" ht="27.75" hidden="false" customHeight="true" outlineLevel="0" collapsed="false">
      <c r="A384" s="299"/>
      <c r="B384" s="299"/>
      <c r="C384" s="299"/>
      <c r="D384" s="331"/>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row>
    <row r="385" customFormat="false" ht="27.75" hidden="false" customHeight="true" outlineLevel="0" collapsed="false">
      <c r="A385" s="299"/>
      <c r="B385" s="299"/>
      <c r="C385" s="299"/>
      <c r="D385" s="331"/>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row>
    <row r="386" customFormat="false" ht="27.75" hidden="false" customHeight="true" outlineLevel="0" collapsed="false">
      <c r="A386" s="299"/>
      <c r="B386" s="299"/>
      <c r="C386" s="299"/>
      <c r="D386" s="331"/>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row>
    <row r="387" customFormat="false" ht="27.75" hidden="false" customHeight="true" outlineLevel="0" collapsed="false">
      <c r="A387" s="299"/>
      <c r="B387" s="299"/>
      <c r="C387" s="299"/>
      <c r="D387" s="331"/>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row>
    <row r="388" customFormat="false" ht="27.75" hidden="false" customHeight="true" outlineLevel="0" collapsed="false">
      <c r="A388" s="299"/>
      <c r="B388" s="299"/>
      <c r="C388" s="299"/>
      <c r="D388" s="331"/>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row>
    <row r="389" customFormat="false" ht="27.75" hidden="false" customHeight="true" outlineLevel="0" collapsed="false">
      <c r="A389" s="299"/>
      <c r="B389" s="299"/>
      <c r="C389" s="299"/>
      <c r="D389" s="331"/>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row>
    <row r="390" customFormat="false" ht="27.75" hidden="false" customHeight="true" outlineLevel="0" collapsed="false">
      <c r="A390" s="299"/>
      <c r="B390" s="299"/>
      <c r="C390" s="299"/>
      <c r="D390" s="331"/>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row>
    <row r="391" customFormat="false" ht="27.75" hidden="false" customHeight="true" outlineLevel="0" collapsed="false">
      <c r="A391" s="299"/>
      <c r="B391" s="299"/>
      <c r="C391" s="299"/>
      <c r="D391" s="331"/>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row>
    <row r="392" customFormat="false" ht="27.75" hidden="false" customHeight="true" outlineLevel="0" collapsed="false">
      <c r="A392" s="299"/>
      <c r="B392" s="299"/>
      <c r="C392" s="299"/>
      <c r="D392" s="331"/>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row>
    <row r="393" customFormat="false" ht="27.75" hidden="false" customHeight="true" outlineLevel="0" collapsed="false">
      <c r="A393" s="299"/>
      <c r="B393" s="299"/>
      <c r="C393" s="299"/>
      <c r="D393" s="331"/>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row>
    <row r="394" customFormat="false" ht="27.75" hidden="false" customHeight="true" outlineLevel="0" collapsed="false">
      <c r="A394" s="299"/>
      <c r="B394" s="299"/>
      <c r="C394" s="299"/>
      <c r="D394" s="331"/>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row>
    <row r="395" customFormat="false" ht="27.75" hidden="false" customHeight="true" outlineLevel="0" collapsed="false">
      <c r="A395" s="299"/>
      <c r="B395" s="299"/>
      <c r="C395" s="299"/>
      <c r="D395" s="331"/>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row>
    <row r="396" customFormat="false" ht="27.75" hidden="false" customHeight="true" outlineLevel="0" collapsed="false">
      <c r="A396" s="299"/>
      <c r="B396" s="299"/>
      <c r="C396" s="299"/>
      <c r="D396" s="331"/>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row>
    <row r="397" customFormat="false" ht="27.75" hidden="false" customHeight="true" outlineLevel="0" collapsed="false">
      <c r="A397" s="299"/>
      <c r="B397" s="299"/>
      <c r="C397" s="299"/>
      <c r="D397" s="331"/>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row>
    <row r="398" customFormat="false" ht="27.75" hidden="false" customHeight="true" outlineLevel="0" collapsed="false">
      <c r="A398" s="299"/>
      <c r="B398" s="299"/>
      <c r="C398" s="299"/>
      <c r="D398" s="331"/>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row>
    <row r="399" customFormat="false" ht="27.75" hidden="false" customHeight="true" outlineLevel="0" collapsed="false">
      <c r="A399" s="299"/>
      <c r="B399" s="299"/>
      <c r="C399" s="299"/>
      <c r="D399" s="331"/>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row>
    <row r="400" customFormat="false" ht="27.75" hidden="false" customHeight="true" outlineLevel="0" collapsed="false">
      <c r="A400" s="299"/>
      <c r="B400" s="299"/>
      <c r="C400" s="299"/>
      <c r="D400" s="331"/>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row>
    <row r="401" customFormat="false" ht="27.75" hidden="false" customHeight="true" outlineLevel="0" collapsed="false">
      <c r="A401" s="299"/>
      <c r="B401" s="299"/>
      <c r="C401" s="299"/>
      <c r="D401" s="331"/>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row>
    <row r="402" customFormat="false" ht="27.75" hidden="false" customHeight="true" outlineLevel="0" collapsed="false">
      <c r="A402" s="299"/>
      <c r="B402" s="299"/>
      <c r="C402" s="299"/>
      <c r="D402" s="331"/>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row>
    <row r="403" customFormat="false" ht="27.75" hidden="false" customHeight="true" outlineLevel="0" collapsed="false">
      <c r="A403" s="299"/>
      <c r="B403" s="299"/>
      <c r="C403" s="299"/>
      <c r="D403" s="331"/>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row>
    <row r="404" customFormat="false" ht="27.75" hidden="false" customHeight="true" outlineLevel="0" collapsed="false">
      <c r="A404" s="299"/>
      <c r="B404" s="299"/>
      <c r="C404" s="299"/>
      <c r="D404" s="331"/>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row>
    <row r="405" customFormat="false" ht="27.75" hidden="false" customHeight="true" outlineLevel="0" collapsed="false">
      <c r="A405" s="299"/>
      <c r="B405" s="299"/>
      <c r="C405" s="299"/>
      <c r="D405" s="331"/>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row>
    <row r="406" customFormat="false" ht="27.75" hidden="false" customHeight="true" outlineLevel="0" collapsed="false">
      <c r="A406" s="299"/>
      <c r="B406" s="299"/>
      <c r="C406" s="299"/>
      <c r="D406" s="331"/>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row>
    <row r="407" customFormat="false" ht="27.75" hidden="false" customHeight="true" outlineLevel="0" collapsed="false">
      <c r="A407" s="299"/>
      <c r="B407" s="299"/>
      <c r="C407" s="299"/>
      <c r="D407" s="331"/>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row>
    <row r="408" customFormat="false" ht="27.75" hidden="false" customHeight="true" outlineLevel="0" collapsed="false">
      <c r="A408" s="299"/>
      <c r="B408" s="299"/>
      <c r="C408" s="299"/>
      <c r="D408" s="331"/>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row>
    <row r="409" customFormat="false" ht="27.75" hidden="false" customHeight="true" outlineLevel="0" collapsed="false">
      <c r="A409" s="299"/>
      <c r="B409" s="299"/>
      <c r="C409" s="299"/>
      <c r="D409" s="331"/>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row>
    <row r="410" customFormat="false" ht="27.75" hidden="false" customHeight="true" outlineLevel="0" collapsed="false">
      <c r="A410" s="299"/>
      <c r="B410" s="299"/>
      <c r="C410" s="299"/>
      <c r="D410" s="331"/>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row>
    <row r="411" customFormat="false" ht="27.75" hidden="false" customHeight="true" outlineLevel="0" collapsed="false">
      <c r="A411" s="299"/>
      <c r="B411" s="299"/>
      <c r="C411" s="299"/>
      <c r="D411" s="331"/>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row>
    <row r="412" customFormat="false" ht="27.75" hidden="false" customHeight="true" outlineLevel="0" collapsed="false">
      <c r="A412" s="299"/>
      <c r="B412" s="299"/>
      <c r="C412" s="299"/>
      <c r="D412" s="331"/>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row>
    <row r="413" customFormat="false" ht="27.75" hidden="false" customHeight="true" outlineLevel="0" collapsed="false">
      <c r="A413" s="299"/>
      <c r="B413" s="299"/>
      <c r="C413" s="299"/>
      <c r="D413" s="331"/>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row>
    <row r="414" customFormat="false" ht="27.75" hidden="false" customHeight="true" outlineLevel="0" collapsed="false">
      <c r="A414" s="299"/>
      <c r="B414" s="299"/>
      <c r="C414" s="299"/>
      <c r="D414" s="331"/>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row>
    <row r="415" customFormat="false" ht="27.75" hidden="false" customHeight="true" outlineLevel="0" collapsed="false">
      <c r="A415" s="299"/>
      <c r="B415" s="299"/>
      <c r="C415" s="299"/>
      <c r="D415" s="331"/>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row>
    <row r="416" customFormat="false" ht="27.75" hidden="false" customHeight="true" outlineLevel="0" collapsed="false">
      <c r="A416" s="299"/>
      <c r="B416" s="299"/>
      <c r="C416" s="299"/>
      <c r="D416" s="331"/>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row>
    <row r="417" customFormat="false" ht="27.75" hidden="false" customHeight="true" outlineLevel="0" collapsed="false">
      <c r="A417" s="299"/>
      <c r="B417" s="299"/>
      <c r="C417" s="299"/>
      <c r="D417" s="331"/>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row>
    <row r="418" customFormat="false" ht="27.75" hidden="false" customHeight="true" outlineLevel="0" collapsed="false">
      <c r="A418" s="299"/>
      <c r="B418" s="299"/>
      <c r="C418" s="299"/>
      <c r="D418" s="331"/>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row>
    <row r="419" customFormat="false" ht="27.75" hidden="false" customHeight="true" outlineLevel="0" collapsed="false">
      <c r="A419" s="299"/>
      <c r="B419" s="299"/>
      <c r="C419" s="299"/>
      <c r="D419" s="331"/>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row>
    <row r="420" customFormat="false" ht="27.75" hidden="false" customHeight="true" outlineLevel="0" collapsed="false">
      <c r="A420" s="299"/>
      <c r="B420" s="299"/>
      <c r="C420" s="299"/>
      <c r="D420" s="331"/>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row>
    <row r="421" customFormat="false" ht="27.75" hidden="false" customHeight="true" outlineLevel="0" collapsed="false">
      <c r="A421" s="299"/>
      <c r="B421" s="299"/>
      <c r="C421" s="299"/>
      <c r="D421" s="331"/>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row>
    <row r="422" customFormat="false" ht="27.75" hidden="false" customHeight="true" outlineLevel="0" collapsed="false">
      <c r="A422" s="299"/>
      <c r="B422" s="299"/>
      <c r="C422" s="299"/>
      <c r="D422" s="331"/>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row>
    <row r="423" customFormat="false" ht="27.75" hidden="false" customHeight="true" outlineLevel="0" collapsed="false">
      <c r="A423" s="299"/>
      <c r="B423" s="299"/>
      <c r="C423" s="299"/>
      <c r="D423" s="331"/>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row>
    <row r="424" customFormat="false" ht="27.75" hidden="false" customHeight="true" outlineLevel="0" collapsed="false">
      <c r="A424" s="299"/>
      <c r="B424" s="299"/>
      <c r="C424" s="299"/>
      <c r="D424" s="331"/>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row>
    <row r="425" customFormat="false" ht="27.75" hidden="false" customHeight="true" outlineLevel="0" collapsed="false">
      <c r="A425" s="299"/>
      <c r="B425" s="299"/>
      <c r="C425" s="299"/>
      <c r="D425" s="331"/>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row>
    <row r="426" customFormat="false" ht="27.75" hidden="false" customHeight="true" outlineLevel="0" collapsed="false">
      <c r="A426" s="299"/>
      <c r="B426" s="299"/>
      <c r="C426" s="299"/>
      <c r="D426" s="331"/>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row>
    <row r="427" customFormat="false" ht="27.75" hidden="false" customHeight="true" outlineLevel="0" collapsed="false">
      <c r="A427" s="299"/>
      <c r="B427" s="299"/>
      <c r="C427" s="299"/>
      <c r="D427" s="331"/>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row>
    <row r="428" customFormat="false" ht="27.75" hidden="false" customHeight="true" outlineLevel="0" collapsed="false">
      <c r="A428" s="299"/>
      <c r="B428" s="299"/>
      <c r="C428" s="299"/>
      <c r="D428" s="331"/>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row>
    <row r="429" customFormat="false" ht="27.75" hidden="false" customHeight="true" outlineLevel="0" collapsed="false">
      <c r="A429" s="299"/>
      <c r="B429" s="299"/>
      <c r="C429" s="299"/>
      <c r="D429" s="331"/>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row>
    <row r="430" customFormat="false" ht="27.75" hidden="false" customHeight="true" outlineLevel="0" collapsed="false">
      <c r="A430" s="299"/>
      <c r="B430" s="299"/>
      <c r="C430" s="299"/>
      <c r="D430" s="331"/>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row>
    <row r="431" customFormat="false" ht="27.75" hidden="false" customHeight="true" outlineLevel="0" collapsed="false">
      <c r="A431" s="299"/>
      <c r="B431" s="299"/>
      <c r="C431" s="299"/>
      <c r="D431" s="331"/>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row>
    <row r="432" customFormat="false" ht="27.75" hidden="false" customHeight="true" outlineLevel="0" collapsed="false">
      <c r="A432" s="299"/>
      <c r="B432" s="299"/>
      <c r="C432" s="299"/>
      <c r="D432" s="331"/>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row>
    <row r="433" customFormat="false" ht="27.75" hidden="false" customHeight="true" outlineLevel="0" collapsed="false">
      <c r="A433" s="299"/>
      <c r="B433" s="299"/>
      <c r="C433" s="299"/>
      <c r="D433" s="331"/>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row>
    <row r="434" customFormat="false" ht="27.75" hidden="false" customHeight="true" outlineLevel="0" collapsed="false">
      <c r="A434" s="299"/>
      <c r="B434" s="299"/>
      <c r="C434" s="299"/>
      <c r="D434" s="331"/>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row>
    <row r="435" customFormat="false" ht="27.75" hidden="false" customHeight="true" outlineLevel="0" collapsed="false">
      <c r="A435" s="299"/>
      <c r="B435" s="299"/>
      <c r="C435" s="299"/>
      <c r="D435" s="331"/>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row>
    <row r="436" customFormat="false" ht="27.75" hidden="false" customHeight="true" outlineLevel="0" collapsed="false">
      <c r="A436" s="299"/>
      <c r="B436" s="299"/>
      <c r="C436" s="299"/>
      <c r="D436" s="331"/>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row>
    <row r="437" customFormat="false" ht="27.75" hidden="false" customHeight="true" outlineLevel="0" collapsed="false">
      <c r="A437" s="299"/>
      <c r="B437" s="299"/>
      <c r="C437" s="299"/>
      <c r="D437" s="331"/>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row>
    <row r="438" customFormat="false" ht="27.75" hidden="false" customHeight="true" outlineLevel="0" collapsed="false">
      <c r="A438" s="299"/>
      <c r="B438" s="299"/>
      <c r="C438" s="299"/>
      <c r="D438" s="331"/>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row>
    <row r="439" customFormat="false" ht="27.75" hidden="false" customHeight="true" outlineLevel="0" collapsed="false">
      <c r="A439" s="299"/>
      <c r="B439" s="299"/>
      <c r="C439" s="299"/>
      <c r="D439" s="331"/>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row>
    <row r="440" customFormat="false" ht="27.75" hidden="false" customHeight="true" outlineLevel="0" collapsed="false">
      <c r="A440" s="299"/>
      <c r="B440" s="299"/>
      <c r="C440" s="299"/>
      <c r="D440" s="331"/>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row>
    <row r="441" customFormat="false" ht="27.75" hidden="false" customHeight="true" outlineLevel="0" collapsed="false">
      <c r="A441" s="299"/>
      <c r="B441" s="299"/>
      <c r="C441" s="299"/>
      <c r="D441" s="331"/>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row>
    <row r="442" customFormat="false" ht="27.75" hidden="false" customHeight="true" outlineLevel="0" collapsed="false">
      <c r="A442" s="299"/>
      <c r="B442" s="299"/>
      <c r="C442" s="299"/>
      <c r="D442" s="331"/>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row>
    <row r="443" customFormat="false" ht="27.75" hidden="false" customHeight="true" outlineLevel="0" collapsed="false">
      <c r="A443" s="299"/>
      <c r="B443" s="299"/>
      <c r="C443" s="299"/>
      <c r="D443" s="331"/>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row>
    <row r="444" customFormat="false" ht="27.75" hidden="false" customHeight="true" outlineLevel="0" collapsed="false">
      <c r="A444" s="299"/>
      <c r="B444" s="299"/>
      <c r="C444" s="299"/>
      <c r="D444" s="331"/>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row>
    <row r="445" customFormat="false" ht="27.75" hidden="false" customHeight="true" outlineLevel="0" collapsed="false">
      <c r="A445" s="299"/>
      <c r="B445" s="299"/>
      <c r="C445" s="299"/>
      <c r="D445" s="331"/>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row>
    <row r="446" customFormat="false" ht="27.75" hidden="false" customHeight="true" outlineLevel="0" collapsed="false">
      <c r="A446" s="299"/>
      <c r="B446" s="299"/>
      <c r="C446" s="299"/>
      <c r="D446" s="331"/>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row>
    <row r="447" customFormat="false" ht="27.75" hidden="false" customHeight="true" outlineLevel="0" collapsed="false">
      <c r="A447" s="299"/>
      <c r="B447" s="299"/>
      <c r="C447" s="299"/>
      <c r="D447" s="331"/>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row>
    <row r="448" customFormat="false" ht="27.75" hidden="false" customHeight="true" outlineLevel="0" collapsed="false">
      <c r="A448" s="299"/>
      <c r="B448" s="299"/>
      <c r="C448" s="299"/>
      <c r="D448" s="331"/>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row>
    <row r="449" customFormat="false" ht="27.75" hidden="false" customHeight="true" outlineLevel="0" collapsed="false">
      <c r="A449" s="299"/>
      <c r="B449" s="299"/>
      <c r="C449" s="299"/>
      <c r="D449" s="331"/>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row>
    <row r="450" customFormat="false" ht="27.75" hidden="false" customHeight="true" outlineLevel="0" collapsed="false">
      <c r="A450" s="299"/>
      <c r="B450" s="299"/>
      <c r="C450" s="299"/>
      <c r="D450" s="331"/>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row>
    <row r="451" customFormat="false" ht="27.75" hidden="false" customHeight="true" outlineLevel="0" collapsed="false">
      <c r="A451" s="299"/>
      <c r="B451" s="299"/>
      <c r="C451" s="299"/>
      <c r="D451" s="331"/>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row>
    <row r="452" customFormat="false" ht="27.75" hidden="false" customHeight="true" outlineLevel="0" collapsed="false">
      <c r="A452" s="299"/>
      <c r="B452" s="299"/>
      <c r="C452" s="299"/>
      <c r="D452" s="331"/>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row>
    <row r="453" customFormat="false" ht="27.75" hidden="false" customHeight="true" outlineLevel="0" collapsed="false">
      <c r="A453" s="299"/>
      <c r="B453" s="299"/>
      <c r="C453" s="299"/>
      <c r="D453" s="331"/>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row>
    <row r="454" customFormat="false" ht="27.75" hidden="false" customHeight="true" outlineLevel="0" collapsed="false">
      <c r="A454" s="299"/>
      <c r="B454" s="299"/>
      <c r="C454" s="299"/>
      <c r="D454" s="331"/>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row>
    <row r="455" customFormat="false" ht="27.75" hidden="false" customHeight="true" outlineLevel="0" collapsed="false">
      <c r="A455" s="299"/>
      <c r="B455" s="299"/>
      <c r="C455" s="299"/>
      <c r="D455" s="331"/>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row>
    <row r="456" customFormat="false" ht="27.75" hidden="false" customHeight="true" outlineLevel="0" collapsed="false">
      <c r="A456" s="299"/>
      <c r="B456" s="299"/>
      <c r="C456" s="299"/>
      <c r="D456" s="331"/>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row>
    <row r="457" customFormat="false" ht="27.75" hidden="false" customHeight="true" outlineLevel="0" collapsed="false">
      <c r="A457" s="299"/>
      <c r="B457" s="299"/>
      <c r="C457" s="299"/>
      <c r="D457" s="331"/>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row>
    <row r="458" customFormat="false" ht="27.75" hidden="false" customHeight="true" outlineLevel="0" collapsed="false">
      <c r="A458" s="299"/>
      <c r="B458" s="299"/>
      <c r="C458" s="299"/>
      <c r="D458" s="331"/>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row>
    <row r="459" customFormat="false" ht="27.75" hidden="false" customHeight="true" outlineLevel="0" collapsed="false">
      <c r="A459" s="299"/>
      <c r="B459" s="299"/>
      <c r="C459" s="299"/>
      <c r="D459" s="331"/>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row>
    <row r="460" customFormat="false" ht="27.75" hidden="false" customHeight="true" outlineLevel="0" collapsed="false">
      <c r="A460" s="299"/>
      <c r="B460" s="299"/>
      <c r="C460" s="299"/>
      <c r="D460" s="331"/>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row>
    <row r="461" customFormat="false" ht="27.75" hidden="false" customHeight="true" outlineLevel="0" collapsed="false">
      <c r="A461" s="299"/>
      <c r="B461" s="299"/>
      <c r="C461" s="299"/>
      <c r="D461" s="331"/>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row>
    <row r="462" customFormat="false" ht="27.75" hidden="false" customHeight="true" outlineLevel="0" collapsed="false">
      <c r="A462" s="299"/>
      <c r="B462" s="299"/>
      <c r="C462" s="299"/>
      <c r="D462" s="331"/>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row>
    <row r="463" customFormat="false" ht="27.75" hidden="false" customHeight="true" outlineLevel="0" collapsed="false">
      <c r="A463" s="299"/>
      <c r="B463" s="299"/>
      <c r="C463" s="299"/>
      <c r="D463" s="331"/>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row>
    <row r="464" customFormat="false" ht="27.75" hidden="false" customHeight="true" outlineLevel="0" collapsed="false">
      <c r="A464" s="299"/>
      <c r="B464" s="299"/>
      <c r="C464" s="299"/>
      <c r="D464" s="331"/>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row>
    <row r="465" customFormat="false" ht="27.75" hidden="false" customHeight="true" outlineLevel="0" collapsed="false">
      <c r="A465" s="299"/>
      <c r="B465" s="299"/>
      <c r="C465" s="299"/>
      <c r="D465" s="331"/>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row>
    <row r="466" customFormat="false" ht="27.75" hidden="false" customHeight="true" outlineLevel="0" collapsed="false">
      <c r="A466" s="299"/>
      <c r="B466" s="299"/>
      <c r="C466" s="299"/>
      <c r="D466" s="331"/>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row>
    <row r="467" customFormat="false" ht="27.75" hidden="false" customHeight="true" outlineLevel="0" collapsed="false">
      <c r="A467" s="299"/>
      <c r="B467" s="299"/>
      <c r="C467" s="299"/>
      <c r="D467" s="331"/>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row>
    <row r="468" customFormat="false" ht="27.75" hidden="false" customHeight="true" outlineLevel="0" collapsed="false">
      <c r="A468" s="299"/>
      <c r="B468" s="299"/>
      <c r="C468" s="299"/>
      <c r="D468" s="331"/>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row>
    <row r="469" customFormat="false" ht="27.75" hidden="false" customHeight="true" outlineLevel="0" collapsed="false">
      <c r="A469" s="299"/>
      <c r="B469" s="299"/>
      <c r="C469" s="299"/>
      <c r="D469" s="331"/>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row>
    <row r="470" customFormat="false" ht="27.75" hidden="false" customHeight="true" outlineLevel="0" collapsed="false">
      <c r="A470" s="299"/>
      <c r="B470" s="299"/>
      <c r="C470" s="299"/>
      <c r="D470" s="331"/>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row>
    <row r="471" customFormat="false" ht="27.75" hidden="false" customHeight="true" outlineLevel="0" collapsed="false">
      <c r="A471" s="299"/>
      <c r="B471" s="299"/>
      <c r="C471" s="299"/>
      <c r="D471" s="331"/>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row>
    <row r="472" customFormat="false" ht="27.75" hidden="false" customHeight="true" outlineLevel="0" collapsed="false">
      <c r="A472" s="299"/>
      <c r="B472" s="299"/>
      <c r="C472" s="299"/>
      <c r="D472" s="331"/>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row>
    <row r="473" customFormat="false" ht="27.75" hidden="false" customHeight="true" outlineLevel="0" collapsed="false">
      <c r="A473" s="299"/>
      <c r="B473" s="299"/>
      <c r="C473" s="299"/>
      <c r="D473" s="331"/>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row>
    <row r="474" customFormat="false" ht="27.75" hidden="false" customHeight="true" outlineLevel="0" collapsed="false">
      <c r="A474" s="299"/>
      <c r="B474" s="299"/>
      <c r="C474" s="299"/>
      <c r="D474" s="331"/>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row>
    <row r="475" customFormat="false" ht="27.75" hidden="false" customHeight="true" outlineLevel="0" collapsed="false">
      <c r="A475" s="299"/>
      <c r="B475" s="299"/>
      <c r="C475" s="299"/>
      <c r="D475" s="331"/>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row>
    <row r="476" customFormat="false" ht="27.75" hidden="false" customHeight="true" outlineLevel="0" collapsed="false">
      <c r="A476" s="299"/>
      <c r="B476" s="299"/>
      <c r="C476" s="299"/>
      <c r="D476" s="331"/>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row>
    <row r="477" customFormat="false" ht="27.75" hidden="false" customHeight="true" outlineLevel="0" collapsed="false">
      <c r="A477" s="299"/>
      <c r="B477" s="299"/>
      <c r="C477" s="299"/>
      <c r="D477" s="331"/>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row>
    <row r="478" customFormat="false" ht="27.75" hidden="false" customHeight="true" outlineLevel="0" collapsed="false">
      <c r="A478" s="299"/>
      <c r="B478" s="299"/>
      <c r="C478" s="299"/>
      <c r="D478" s="331"/>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row>
    <row r="479" customFormat="false" ht="27.75" hidden="false" customHeight="true" outlineLevel="0" collapsed="false">
      <c r="A479" s="299"/>
      <c r="B479" s="299"/>
      <c r="C479" s="299"/>
      <c r="D479" s="331"/>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row>
    <row r="480" customFormat="false" ht="27.75" hidden="false" customHeight="true" outlineLevel="0" collapsed="false">
      <c r="A480" s="299"/>
      <c r="B480" s="299"/>
      <c r="C480" s="299"/>
      <c r="D480" s="331"/>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row>
    <row r="481" customFormat="false" ht="27.75" hidden="false" customHeight="true" outlineLevel="0" collapsed="false">
      <c r="A481" s="299"/>
      <c r="B481" s="299"/>
      <c r="C481" s="299"/>
      <c r="D481" s="331"/>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row>
    <row r="482" customFormat="false" ht="27.75" hidden="false" customHeight="true" outlineLevel="0" collapsed="false">
      <c r="A482" s="299"/>
      <c r="B482" s="299"/>
      <c r="C482" s="299"/>
      <c r="D482" s="331"/>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row>
    <row r="483" customFormat="false" ht="27.75" hidden="false" customHeight="true" outlineLevel="0" collapsed="false">
      <c r="A483" s="299"/>
      <c r="B483" s="299"/>
      <c r="C483" s="299"/>
      <c r="D483" s="331"/>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row>
    <row r="484" customFormat="false" ht="27.75" hidden="false" customHeight="true" outlineLevel="0" collapsed="false">
      <c r="A484" s="299"/>
      <c r="B484" s="299"/>
      <c r="C484" s="299"/>
      <c r="D484" s="331"/>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row>
    <row r="485" customFormat="false" ht="27.75" hidden="false" customHeight="true" outlineLevel="0" collapsed="false">
      <c r="A485" s="299"/>
      <c r="B485" s="299"/>
      <c r="C485" s="299"/>
      <c r="D485" s="331"/>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row>
    <row r="486" customFormat="false" ht="27.75" hidden="false" customHeight="true" outlineLevel="0" collapsed="false">
      <c r="A486" s="299"/>
      <c r="B486" s="299"/>
      <c r="C486" s="299"/>
      <c r="D486" s="331"/>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row>
    <row r="487" customFormat="false" ht="27.75" hidden="false" customHeight="true" outlineLevel="0" collapsed="false">
      <c r="A487" s="299"/>
      <c r="B487" s="299"/>
      <c r="C487" s="299"/>
      <c r="D487" s="331"/>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row>
    <row r="488" customFormat="false" ht="27.75" hidden="false" customHeight="true" outlineLevel="0" collapsed="false">
      <c r="A488" s="299"/>
      <c r="B488" s="299"/>
      <c r="C488" s="299"/>
      <c r="D488" s="331"/>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row>
    <row r="489" customFormat="false" ht="27.75" hidden="false" customHeight="true" outlineLevel="0" collapsed="false">
      <c r="A489" s="299"/>
      <c r="B489" s="299"/>
      <c r="C489" s="299"/>
      <c r="D489" s="331"/>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row>
    <row r="490" customFormat="false" ht="27.75" hidden="false" customHeight="true" outlineLevel="0" collapsed="false">
      <c r="A490" s="299"/>
      <c r="B490" s="299"/>
      <c r="C490" s="299"/>
      <c r="D490" s="331"/>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row>
    <row r="491" customFormat="false" ht="27.75" hidden="false" customHeight="true" outlineLevel="0" collapsed="false">
      <c r="A491" s="299"/>
      <c r="B491" s="299"/>
      <c r="C491" s="299"/>
      <c r="D491" s="331"/>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row>
    <row r="492" customFormat="false" ht="27.75" hidden="false" customHeight="true" outlineLevel="0" collapsed="false">
      <c r="A492" s="299"/>
      <c r="B492" s="299"/>
      <c r="C492" s="299"/>
      <c r="D492" s="331"/>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row>
    <row r="493" customFormat="false" ht="27.75" hidden="false" customHeight="true" outlineLevel="0" collapsed="false">
      <c r="A493" s="299"/>
      <c r="B493" s="299"/>
      <c r="C493" s="299"/>
      <c r="D493" s="331"/>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row>
    <row r="494" customFormat="false" ht="27.75" hidden="false" customHeight="true" outlineLevel="0" collapsed="false">
      <c r="A494" s="299"/>
      <c r="B494" s="299"/>
      <c r="C494" s="299"/>
      <c r="D494" s="331"/>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row>
    <row r="495" customFormat="false" ht="27.75" hidden="false" customHeight="true" outlineLevel="0" collapsed="false">
      <c r="A495" s="299"/>
      <c r="B495" s="299"/>
      <c r="C495" s="299"/>
      <c r="D495" s="331"/>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row>
    <row r="496" customFormat="false" ht="27.75" hidden="false" customHeight="true" outlineLevel="0" collapsed="false">
      <c r="A496" s="299"/>
      <c r="B496" s="299"/>
      <c r="C496" s="299"/>
      <c r="D496" s="331"/>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row>
    <row r="497" customFormat="false" ht="27.75" hidden="false" customHeight="true" outlineLevel="0" collapsed="false">
      <c r="A497" s="299"/>
      <c r="B497" s="299"/>
      <c r="C497" s="299"/>
      <c r="D497" s="331"/>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row>
    <row r="498" customFormat="false" ht="27.75" hidden="false" customHeight="true" outlineLevel="0" collapsed="false">
      <c r="A498" s="299"/>
      <c r="B498" s="299"/>
      <c r="C498" s="299"/>
      <c r="D498" s="331"/>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row>
    <row r="499" customFormat="false" ht="27.75" hidden="false" customHeight="true" outlineLevel="0" collapsed="false">
      <c r="A499" s="299"/>
      <c r="B499" s="299"/>
      <c r="C499" s="299"/>
      <c r="D499" s="331"/>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row>
    <row r="500" customFormat="false" ht="27.75" hidden="false" customHeight="true" outlineLevel="0" collapsed="false">
      <c r="A500" s="299"/>
      <c r="B500" s="299"/>
      <c r="C500" s="299"/>
      <c r="D500" s="331"/>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row>
    <row r="501" customFormat="false" ht="27.75" hidden="false" customHeight="true" outlineLevel="0" collapsed="false">
      <c r="A501" s="299"/>
      <c r="B501" s="299"/>
      <c r="C501" s="299"/>
      <c r="D501" s="331"/>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row>
    <row r="502" customFormat="false" ht="27.75" hidden="false" customHeight="true" outlineLevel="0" collapsed="false">
      <c r="A502" s="299"/>
      <c r="B502" s="299"/>
      <c r="C502" s="299"/>
      <c r="D502" s="331"/>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row>
    <row r="503" customFormat="false" ht="27.75" hidden="false" customHeight="true" outlineLevel="0" collapsed="false">
      <c r="A503" s="299"/>
      <c r="B503" s="299"/>
      <c r="C503" s="299"/>
      <c r="D503" s="331"/>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row>
    <row r="504" customFormat="false" ht="27.75" hidden="false" customHeight="true" outlineLevel="0" collapsed="false">
      <c r="A504" s="299"/>
      <c r="B504" s="299"/>
      <c r="C504" s="299"/>
      <c r="D504" s="331"/>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row>
    <row r="505" customFormat="false" ht="27.75" hidden="false" customHeight="true" outlineLevel="0" collapsed="false">
      <c r="A505" s="299"/>
      <c r="B505" s="299"/>
      <c r="C505" s="299"/>
      <c r="D505" s="331"/>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row>
    <row r="506" customFormat="false" ht="27.75" hidden="false" customHeight="true" outlineLevel="0" collapsed="false">
      <c r="A506" s="299"/>
      <c r="B506" s="299"/>
      <c r="C506" s="299"/>
      <c r="D506" s="331"/>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row>
    <row r="507" customFormat="false" ht="27.75" hidden="false" customHeight="true" outlineLevel="0" collapsed="false">
      <c r="A507" s="299"/>
      <c r="B507" s="299"/>
      <c r="C507" s="299"/>
      <c r="D507" s="331"/>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row>
    <row r="508" customFormat="false" ht="27.75" hidden="false" customHeight="true" outlineLevel="0" collapsed="false">
      <c r="A508" s="299"/>
      <c r="B508" s="299"/>
      <c r="C508" s="299"/>
      <c r="D508" s="331"/>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row>
    <row r="509" customFormat="false" ht="27.75" hidden="false" customHeight="true" outlineLevel="0" collapsed="false">
      <c r="A509" s="299"/>
      <c r="B509" s="299"/>
      <c r="C509" s="299"/>
      <c r="D509" s="331"/>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row>
    <row r="510" customFormat="false" ht="27.75" hidden="false" customHeight="true" outlineLevel="0" collapsed="false">
      <c r="A510" s="299"/>
      <c r="B510" s="299"/>
      <c r="C510" s="299"/>
      <c r="D510" s="331"/>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row>
    <row r="511" customFormat="false" ht="27.75" hidden="false" customHeight="true" outlineLevel="0" collapsed="false">
      <c r="A511" s="299"/>
      <c r="B511" s="299"/>
      <c r="C511" s="299"/>
      <c r="D511" s="331"/>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row>
    <row r="512" customFormat="false" ht="27.75" hidden="false" customHeight="true" outlineLevel="0" collapsed="false">
      <c r="A512" s="299"/>
      <c r="B512" s="299"/>
      <c r="C512" s="299"/>
      <c r="D512" s="331"/>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row>
    <row r="513" customFormat="false" ht="27.75" hidden="false" customHeight="true" outlineLevel="0" collapsed="false">
      <c r="A513" s="299"/>
      <c r="B513" s="299"/>
      <c r="C513" s="299"/>
      <c r="D513" s="331"/>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row>
    <row r="514" customFormat="false" ht="27.75" hidden="false" customHeight="true" outlineLevel="0" collapsed="false">
      <c r="A514" s="299"/>
      <c r="B514" s="299"/>
      <c r="C514" s="299"/>
      <c r="D514" s="331"/>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row>
    <row r="515" customFormat="false" ht="27.75" hidden="false" customHeight="true" outlineLevel="0" collapsed="false">
      <c r="A515" s="299"/>
      <c r="B515" s="299"/>
      <c r="C515" s="299"/>
      <c r="D515" s="331"/>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row>
    <row r="516" customFormat="false" ht="27.75" hidden="false" customHeight="true" outlineLevel="0" collapsed="false">
      <c r="A516" s="299"/>
      <c r="B516" s="299"/>
      <c r="C516" s="299"/>
      <c r="D516" s="331"/>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row>
    <row r="517" customFormat="false" ht="27.75" hidden="false" customHeight="true" outlineLevel="0" collapsed="false">
      <c r="A517" s="299"/>
      <c r="B517" s="299"/>
      <c r="C517" s="299"/>
      <c r="D517" s="331"/>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row>
    <row r="518" customFormat="false" ht="27.75" hidden="false" customHeight="true" outlineLevel="0" collapsed="false">
      <c r="A518" s="299"/>
      <c r="B518" s="299"/>
      <c r="C518" s="299"/>
      <c r="D518" s="331"/>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row>
    <row r="519" customFormat="false" ht="27.75" hidden="false" customHeight="true" outlineLevel="0" collapsed="false">
      <c r="A519" s="299"/>
      <c r="B519" s="299"/>
      <c r="C519" s="299"/>
      <c r="D519" s="331"/>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row>
    <row r="520" customFormat="false" ht="27.75" hidden="false" customHeight="true" outlineLevel="0" collapsed="false">
      <c r="A520" s="299"/>
      <c r="B520" s="299"/>
      <c r="C520" s="299"/>
      <c r="D520" s="331"/>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row>
    <row r="521" customFormat="false" ht="27.75" hidden="false" customHeight="true" outlineLevel="0" collapsed="false">
      <c r="A521" s="299"/>
      <c r="B521" s="299"/>
      <c r="C521" s="299"/>
      <c r="D521" s="331"/>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row>
    <row r="522" customFormat="false" ht="27.75" hidden="false" customHeight="true" outlineLevel="0" collapsed="false">
      <c r="A522" s="299"/>
      <c r="B522" s="299"/>
      <c r="C522" s="299"/>
      <c r="D522" s="331"/>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row>
    <row r="523" customFormat="false" ht="27.75" hidden="false" customHeight="true" outlineLevel="0" collapsed="false">
      <c r="A523" s="299"/>
      <c r="B523" s="299"/>
      <c r="C523" s="299"/>
      <c r="D523" s="331"/>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row>
    <row r="524" customFormat="false" ht="27.75" hidden="false" customHeight="true" outlineLevel="0" collapsed="false">
      <c r="A524" s="299"/>
      <c r="B524" s="299"/>
      <c r="C524" s="299"/>
      <c r="D524" s="331"/>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row>
    <row r="525" customFormat="false" ht="27.75" hidden="false" customHeight="true" outlineLevel="0" collapsed="false">
      <c r="A525" s="299"/>
      <c r="B525" s="299"/>
      <c r="C525" s="299"/>
      <c r="D525" s="331"/>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row>
    <row r="526" customFormat="false" ht="27.75" hidden="false" customHeight="true" outlineLevel="0" collapsed="false">
      <c r="A526" s="299"/>
      <c r="B526" s="299"/>
      <c r="C526" s="299"/>
      <c r="D526" s="331"/>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row>
    <row r="527" customFormat="false" ht="27.75" hidden="false" customHeight="true" outlineLevel="0" collapsed="false">
      <c r="A527" s="299"/>
      <c r="B527" s="299"/>
      <c r="C527" s="299"/>
      <c r="D527" s="331"/>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row>
    <row r="528" customFormat="false" ht="27.75" hidden="false" customHeight="true" outlineLevel="0" collapsed="false">
      <c r="A528" s="299"/>
      <c r="B528" s="299"/>
      <c r="C528" s="299"/>
      <c r="D528" s="331"/>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row>
    <row r="529" customFormat="false" ht="27.75" hidden="false" customHeight="true" outlineLevel="0" collapsed="false">
      <c r="A529" s="299"/>
      <c r="B529" s="299"/>
      <c r="C529" s="299"/>
      <c r="D529" s="331"/>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row>
    <row r="530" customFormat="false" ht="27.75" hidden="false" customHeight="true" outlineLevel="0" collapsed="false">
      <c r="A530" s="299"/>
      <c r="B530" s="299"/>
      <c r="C530" s="299"/>
      <c r="D530" s="331"/>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row>
    <row r="531" customFormat="false" ht="27.75" hidden="false" customHeight="true" outlineLevel="0" collapsed="false">
      <c r="A531" s="299"/>
      <c r="B531" s="299"/>
      <c r="C531" s="299"/>
      <c r="D531" s="331"/>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row>
    <row r="532" customFormat="false" ht="27.75" hidden="false" customHeight="true" outlineLevel="0" collapsed="false">
      <c r="A532" s="299"/>
      <c r="B532" s="299"/>
      <c r="C532" s="299"/>
      <c r="D532" s="331"/>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row>
    <row r="533" customFormat="false" ht="27.75" hidden="false" customHeight="true" outlineLevel="0" collapsed="false">
      <c r="A533" s="299"/>
      <c r="B533" s="299"/>
      <c r="C533" s="299"/>
      <c r="D533" s="331"/>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row>
    <row r="534" customFormat="false" ht="27.75" hidden="false" customHeight="true" outlineLevel="0" collapsed="false">
      <c r="A534" s="299"/>
      <c r="B534" s="299"/>
      <c r="C534" s="299"/>
      <c r="D534" s="331"/>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row>
    <row r="535" customFormat="false" ht="27.75" hidden="false" customHeight="true" outlineLevel="0" collapsed="false">
      <c r="A535" s="299"/>
      <c r="B535" s="299"/>
      <c r="C535" s="299"/>
      <c r="D535" s="331"/>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row>
    <row r="536" customFormat="false" ht="27.75" hidden="false" customHeight="true" outlineLevel="0" collapsed="false">
      <c r="A536" s="299"/>
      <c r="B536" s="299"/>
      <c r="C536" s="299"/>
      <c r="D536" s="331"/>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row>
    <row r="537" customFormat="false" ht="27.75" hidden="false" customHeight="true" outlineLevel="0" collapsed="false">
      <c r="A537" s="299"/>
      <c r="B537" s="299"/>
      <c r="C537" s="299"/>
      <c r="D537" s="331"/>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row>
    <row r="538" customFormat="false" ht="27.75" hidden="false" customHeight="true" outlineLevel="0" collapsed="false">
      <c r="A538" s="299"/>
      <c r="B538" s="299"/>
      <c r="C538" s="299"/>
      <c r="D538" s="331"/>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row>
    <row r="539" customFormat="false" ht="27.75" hidden="false" customHeight="true" outlineLevel="0" collapsed="false">
      <c r="A539" s="299"/>
      <c r="B539" s="299"/>
      <c r="C539" s="299"/>
      <c r="D539" s="331"/>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row>
    <row r="540" customFormat="false" ht="27.75" hidden="false" customHeight="true" outlineLevel="0" collapsed="false">
      <c r="A540" s="299"/>
      <c r="B540" s="299"/>
      <c r="C540" s="299"/>
      <c r="D540" s="331"/>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row>
    <row r="541" customFormat="false" ht="27.75" hidden="false" customHeight="true" outlineLevel="0" collapsed="false">
      <c r="A541" s="299"/>
      <c r="B541" s="299"/>
      <c r="C541" s="299"/>
      <c r="D541" s="331"/>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row>
    <row r="542" customFormat="false" ht="27.75" hidden="false" customHeight="true" outlineLevel="0" collapsed="false">
      <c r="A542" s="299"/>
      <c r="B542" s="299"/>
      <c r="C542" s="299"/>
      <c r="D542" s="331"/>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row>
    <row r="543" customFormat="false" ht="27.75" hidden="false" customHeight="true" outlineLevel="0" collapsed="false">
      <c r="A543" s="299"/>
      <c r="B543" s="299"/>
      <c r="C543" s="299"/>
      <c r="D543" s="331"/>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row>
    <row r="544" customFormat="false" ht="27.75" hidden="false" customHeight="true" outlineLevel="0" collapsed="false">
      <c r="A544" s="299"/>
      <c r="B544" s="299"/>
      <c r="C544" s="299"/>
      <c r="D544" s="331"/>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row>
    <row r="545" customFormat="false" ht="27.75" hidden="false" customHeight="true" outlineLevel="0" collapsed="false">
      <c r="A545" s="299"/>
      <c r="B545" s="299"/>
      <c r="C545" s="299"/>
      <c r="D545" s="331"/>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row>
    <row r="546" customFormat="false" ht="27.75" hidden="false" customHeight="true" outlineLevel="0" collapsed="false">
      <c r="A546" s="299"/>
      <c r="B546" s="299"/>
      <c r="C546" s="299"/>
      <c r="D546" s="331"/>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row>
    <row r="547" customFormat="false" ht="27.75" hidden="false" customHeight="true" outlineLevel="0" collapsed="false">
      <c r="A547" s="299"/>
      <c r="B547" s="299"/>
      <c r="C547" s="299"/>
      <c r="D547" s="331"/>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row>
    <row r="548" customFormat="false" ht="27.75" hidden="false" customHeight="true" outlineLevel="0" collapsed="false">
      <c r="A548" s="299"/>
      <c r="B548" s="299"/>
      <c r="C548" s="299"/>
      <c r="D548" s="331"/>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row>
    <row r="549" customFormat="false" ht="27.75" hidden="false" customHeight="true" outlineLevel="0" collapsed="false">
      <c r="A549" s="299"/>
      <c r="B549" s="299"/>
      <c r="C549" s="299"/>
      <c r="D549" s="331"/>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row>
    <row r="550" customFormat="false" ht="27.75" hidden="false" customHeight="true" outlineLevel="0" collapsed="false">
      <c r="A550" s="299"/>
      <c r="B550" s="299"/>
      <c r="C550" s="299"/>
      <c r="D550" s="331"/>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row>
    <row r="551" customFormat="false" ht="27.75" hidden="false" customHeight="true" outlineLevel="0" collapsed="false">
      <c r="A551" s="299"/>
      <c r="B551" s="299"/>
      <c r="C551" s="299"/>
      <c r="D551" s="331"/>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row>
    <row r="552" customFormat="false" ht="27.75" hidden="false" customHeight="true" outlineLevel="0" collapsed="false">
      <c r="A552" s="299"/>
      <c r="B552" s="299"/>
      <c r="C552" s="299"/>
      <c r="D552" s="331"/>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row>
    <row r="553" customFormat="false" ht="27.75" hidden="false" customHeight="true" outlineLevel="0" collapsed="false">
      <c r="A553" s="299"/>
      <c r="B553" s="299"/>
      <c r="C553" s="299"/>
      <c r="D553" s="331"/>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row>
    <row r="554" customFormat="false" ht="27.75" hidden="false" customHeight="true" outlineLevel="0" collapsed="false">
      <c r="A554" s="299"/>
      <c r="B554" s="299"/>
      <c r="C554" s="299"/>
      <c r="D554" s="331"/>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row>
    <row r="555" customFormat="false" ht="27.75" hidden="false" customHeight="true" outlineLevel="0" collapsed="false">
      <c r="A555" s="299"/>
      <c r="B555" s="299"/>
      <c r="C555" s="299"/>
      <c r="D555" s="331"/>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row>
    <row r="556" customFormat="false" ht="27.75" hidden="false" customHeight="true" outlineLevel="0" collapsed="false">
      <c r="A556" s="299"/>
      <c r="B556" s="299"/>
      <c r="C556" s="299"/>
      <c r="D556" s="331"/>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row>
    <row r="557" customFormat="false" ht="27.75" hidden="false" customHeight="true" outlineLevel="0" collapsed="false">
      <c r="A557" s="299"/>
      <c r="B557" s="299"/>
      <c r="C557" s="299"/>
      <c r="D557" s="331"/>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row>
    <row r="558" customFormat="false" ht="27.75" hidden="false" customHeight="true" outlineLevel="0" collapsed="false">
      <c r="A558" s="299"/>
      <c r="B558" s="299"/>
      <c r="C558" s="299"/>
      <c r="D558" s="331"/>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row>
    <row r="559" customFormat="false" ht="27.75" hidden="false" customHeight="true" outlineLevel="0" collapsed="false">
      <c r="A559" s="299"/>
      <c r="B559" s="299"/>
      <c r="C559" s="299"/>
      <c r="D559" s="331"/>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row>
    <row r="560" customFormat="false" ht="27.75" hidden="false" customHeight="true" outlineLevel="0" collapsed="false">
      <c r="A560" s="299"/>
      <c r="B560" s="299"/>
      <c r="C560" s="299"/>
      <c r="D560" s="331"/>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row>
    <row r="561" customFormat="false" ht="27.75" hidden="false" customHeight="true" outlineLevel="0" collapsed="false">
      <c r="A561" s="299"/>
      <c r="B561" s="299"/>
      <c r="C561" s="299"/>
      <c r="D561" s="331"/>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row>
    <row r="562" customFormat="false" ht="27.75" hidden="false" customHeight="true" outlineLevel="0" collapsed="false">
      <c r="A562" s="299"/>
      <c r="B562" s="299"/>
      <c r="C562" s="299"/>
      <c r="D562" s="331"/>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row>
    <row r="563" customFormat="false" ht="27.75" hidden="false" customHeight="true" outlineLevel="0" collapsed="false">
      <c r="A563" s="299"/>
      <c r="B563" s="299"/>
      <c r="C563" s="299"/>
      <c r="D563" s="331"/>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row>
    <row r="564" customFormat="false" ht="27.75" hidden="false" customHeight="true" outlineLevel="0" collapsed="false">
      <c r="A564" s="299"/>
      <c r="B564" s="299"/>
      <c r="C564" s="299"/>
      <c r="D564" s="331"/>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row>
    <row r="565" customFormat="false" ht="27.75" hidden="false" customHeight="true" outlineLevel="0" collapsed="false">
      <c r="A565" s="299"/>
      <c r="B565" s="299"/>
      <c r="C565" s="299"/>
      <c r="D565" s="331"/>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row>
    <row r="566" customFormat="false" ht="27.75" hidden="false" customHeight="true" outlineLevel="0" collapsed="false">
      <c r="A566" s="299"/>
      <c r="B566" s="299"/>
      <c r="C566" s="299"/>
      <c r="D566" s="331"/>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row>
    <row r="567" customFormat="false" ht="27.75" hidden="false" customHeight="true" outlineLevel="0" collapsed="false">
      <c r="A567" s="299"/>
      <c r="B567" s="299"/>
      <c r="C567" s="299"/>
      <c r="D567" s="331"/>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row>
    <row r="568" customFormat="false" ht="27.75" hidden="false" customHeight="true" outlineLevel="0" collapsed="false">
      <c r="A568" s="299"/>
      <c r="B568" s="299"/>
      <c r="C568" s="299"/>
      <c r="D568" s="331"/>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row>
    <row r="569" customFormat="false" ht="27.75" hidden="false" customHeight="true" outlineLevel="0" collapsed="false">
      <c r="A569" s="299"/>
      <c r="B569" s="299"/>
      <c r="C569" s="299"/>
      <c r="D569" s="331"/>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row>
    <row r="570" customFormat="false" ht="27.75" hidden="false" customHeight="true" outlineLevel="0" collapsed="false">
      <c r="A570" s="299"/>
      <c r="B570" s="299"/>
      <c r="C570" s="299"/>
      <c r="D570" s="331"/>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row>
    <row r="571" customFormat="false" ht="27.75" hidden="false" customHeight="true" outlineLevel="0" collapsed="false">
      <c r="A571" s="299"/>
      <c r="B571" s="299"/>
      <c r="C571" s="299"/>
      <c r="D571" s="331"/>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row>
    <row r="572" customFormat="false" ht="27.75" hidden="false" customHeight="true" outlineLevel="0" collapsed="false">
      <c r="A572" s="299"/>
      <c r="B572" s="299"/>
      <c r="C572" s="299"/>
      <c r="D572" s="331"/>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row>
    <row r="573" customFormat="false" ht="27.75" hidden="false" customHeight="true" outlineLevel="0" collapsed="false">
      <c r="A573" s="299"/>
      <c r="B573" s="299"/>
      <c r="C573" s="299"/>
      <c r="D573" s="331"/>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row>
    <row r="574" customFormat="false" ht="27.75" hidden="false" customHeight="true" outlineLevel="0" collapsed="false">
      <c r="A574" s="299"/>
      <c r="B574" s="299"/>
      <c r="C574" s="299"/>
      <c r="D574" s="331"/>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row>
    <row r="575" customFormat="false" ht="27.75" hidden="false" customHeight="true" outlineLevel="0" collapsed="false">
      <c r="A575" s="299"/>
      <c r="B575" s="299"/>
      <c r="C575" s="299"/>
      <c r="D575" s="331"/>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row>
    <row r="576" customFormat="false" ht="27.75" hidden="false" customHeight="true" outlineLevel="0" collapsed="false">
      <c r="A576" s="299"/>
      <c r="B576" s="299"/>
      <c r="C576" s="299"/>
      <c r="D576" s="331"/>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row>
    <row r="577" customFormat="false" ht="27.75" hidden="false" customHeight="true" outlineLevel="0" collapsed="false">
      <c r="A577" s="299"/>
      <c r="B577" s="299"/>
      <c r="C577" s="299"/>
      <c r="D577" s="331"/>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row>
    <row r="578" customFormat="false" ht="27.75" hidden="false" customHeight="true" outlineLevel="0" collapsed="false">
      <c r="A578" s="299"/>
      <c r="B578" s="299"/>
      <c r="C578" s="299"/>
      <c r="D578" s="331"/>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row>
    <row r="579" customFormat="false" ht="27.75" hidden="false" customHeight="true" outlineLevel="0" collapsed="false">
      <c r="A579" s="299"/>
      <c r="B579" s="299"/>
      <c r="C579" s="299"/>
      <c r="D579" s="331"/>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row>
    <row r="580" customFormat="false" ht="27.75" hidden="false" customHeight="true" outlineLevel="0" collapsed="false">
      <c r="A580" s="299"/>
      <c r="B580" s="299"/>
      <c r="C580" s="299"/>
      <c r="D580" s="331"/>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row>
    <row r="581" customFormat="false" ht="27.75" hidden="false" customHeight="true" outlineLevel="0" collapsed="false">
      <c r="A581" s="299"/>
      <c r="B581" s="299"/>
      <c r="C581" s="299"/>
      <c r="D581" s="331"/>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row>
    <row r="582" customFormat="false" ht="27.75" hidden="false" customHeight="true" outlineLevel="0" collapsed="false">
      <c r="A582" s="299"/>
      <c r="B582" s="299"/>
      <c r="C582" s="299"/>
      <c r="D582" s="331"/>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row>
    <row r="583" customFormat="false" ht="27.75" hidden="false" customHeight="true" outlineLevel="0" collapsed="false">
      <c r="A583" s="299"/>
      <c r="B583" s="299"/>
      <c r="C583" s="299"/>
      <c r="D583" s="331"/>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row>
    <row r="584" customFormat="false" ht="27.75" hidden="false" customHeight="true" outlineLevel="0" collapsed="false">
      <c r="A584" s="299"/>
      <c r="B584" s="299"/>
      <c r="C584" s="299"/>
      <c r="D584" s="331"/>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row>
    <row r="585" customFormat="false" ht="27.75" hidden="false" customHeight="true" outlineLevel="0" collapsed="false">
      <c r="A585" s="299"/>
      <c r="B585" s="299"/>
      <c r="C585" s="299"/>
      <c r="D585" s="331"/>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row>
    <row r="586" customFormat="false" ht="27.75" hidden="false" customHeight="true" outlineLevel="0" collapsed="false">
      <c r="A586" s="299"/>
      <c r="B586" s="299"/>
      <c r="C586" s="299"/>
      <c r="D586" s="331"/>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row>
    <row r="587" customFormat="false" ht="27.75" hidden="false" customHeight="true" outlineLevel="0" collapsed="false">
      <c r="A587" s="299"/>
      <c r="B587" s="299"/>
      <c r="C587" s="299"/>
      <c r="D587" s="331"/>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row>
    <row r="588" customFormat="false" ht="27.75" hidden="false" customHeight="true" outlineLevel="0" collapsed="false">
      <c r="A588" s="299"/>
      <c r="B588" s="299"/>
      <c r="C588" s="299"/>
      <c r="D588" s="331"/>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row>
    <row r="589" customFormat="false" ht="27.75" hidden="false" customHeight="true" outlineLevel="0" collapsed="false">
      <c r="A589" s="299"/>
      <c r="B589" s="299"/>
      <c r="C589" s="299"/>
      <c r="D589" s="331"/>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row>
    <row r="590" customFormat="false" ht="27.75" hidden="false" customHeight="true" outlineLevel="0" collapsed="false">
      <c r="A590" s="299"/>
      <c r="B590" s="299"/>
      <c r="C590" s="299"/>
      <c r="D590" s="331"/>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row>
    <row r="591" customFormat="false" ht="27.75" hidden="false" customHeight="true" outlineLevel="0" collapsed="false">
      <c r="A591" s="299"/>
      <c r="B591" s="299"/>
      <c r="C591" s="299"/>
      <c r="D591" s="331"/>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row>
    <row r="592" customFormat="false" ht="27.75" hidden="false" customHeight="true" outlineLevel="0" collapsed="false">
      <c r="A592" s="299"/>
      <c r="B592" s="299"/>
      <c r="C592" s="299"/>
      <c r="D592" s="331"/>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row>
    <row r="593" customFormat="false" ht="27.75" hidden="false" customHeight="true" outlineLevel="0" collapsed="false">
      <c r="A593" s="299"/>
      <c r="B593" s="299"/>
      <c r="C593" s="299"/>
      <c r="D593" s="331"/>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row>
    <row r="594" customFormat="false" ht="27.75" hidden="false" customHeight="true" outlineLevel="0" collapsed="false">
      <c r="A594" s="299"/>
      <c r="B594" s="299"/>
      <c r="C594" s="299"/>
      <c r="D594" s="331"/>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row>
    <row r="595" customFormat="false" ht="27.75" hidden="false" customHeight="true" outlineLevel="0" collapsed="false">
      <c r="A595" s="299"/>
      <c r="B595" s="299"/>
      <c r="C595" s="299"/>
      <c r="D595" s="331"/>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row>
    <row r="596" customFormat="false" ht="27.75" hidden="false" customHeight="true" outlineLevel="0" collapsed="false">
      <c r="A596" s="299"/>
      <c r="B596" s="299"/>
      <c r="C596" s="299"/>
      <c r="D596" s="331"/>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row>
    <row r="597" customFormat="false" ht="27.75" hidden="false" customHeight="true" outlineLevel="0" collapsed="false">
      <c r="A597" s="299"/>
      <c r="B597" s="299"/>
      <c r="C597" s="299"/>
      <c r="D597" s="331"/>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row>
    <row r="598" customFormat="false" ht="27.75" hidden="false" customHeight="true" outlineLevel="0" collapsed="false">
      <c r="A598" s="299"/>
      <c r="B598" s="299"/>
      <c r="C598" s="299"/>
      <c r="D598" s="331"/>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row>
    <row r="599" customFormat="false" ht="27.75" hidden="false" customHeight="true" outlineLevel="0" collapsed="false">
      <c r="A599" s="299"/>
      <c r="B599" s="299"/>
      <c r="C599" s="299"/>
      <c r="D599" s="331"/>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row>
    <row r="600" customFormat="false" ht="27.75" hidden="false" customHeight="true" outlineLevel="0" collapsed="false">
      <c r="A600" s="299"/>
      <c r="B600" s="299"/>
      <c r="C600" s="299"/>
      <c r="D600" s="331"/>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row>
    <row r="601" customFormat="false" ht="27.75" hidden="false" customHeight="true" outlineLevel="0" collapsed="false">
      <c r="A601" s="299"/>
      <c r="B601" s="299"/>
      <c r="C601" s="299"/>
      <c r="D601" s="331"/>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row>
    <row r="602" customFormat="false" ht="27.75" hidden="false" customHeight="true" outlineLevel="0" collapsed="false">
      <c r="A602" s="299"/>
      <c r="B602" s="299"/>
      <c r="C602" s="299"/>
      <c r="D602" s="331"/>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row>
    <row r="603" customFormat="false" ht="27.75" hidden="false" customHeight="true" outlineLevel="0" collapsed="false">
      <c r="A603" s="299"/>
      <c r="B603" s="299"/>
      <c r="C603" s="299"/>
      <c r="D603" s="331"/>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row>
    <row r="604" customFormat="false" ht="27.75" hidden="false" customHeight="true" outlineLevel="0" collapsed="false">
      <c r="A604" s="299"/>
      <c r="B604" s="299"/>
      <c r="C604" s="299"/>
      <c r="D604" s="331"/>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row>
    <row r="605" customFormat="false" ht="27.75" hidden="false" customHeight="true" outlineLevel="0" collapsed="false">
      <c r="A605" s="299"/>
      <c r="B605" s="299"/>
      <c r="C605" s="299"/>
      <c r="D605" s="331"/>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row>
    <row r="606" customFormat="false" ht="27.75" hidden="false" customHeight="true" outlineLevel="0" collapsed="false">
      <c r="A606" s="299"/>
      <c r="B606" s="299"/>
      <c r="C606" s="299"/>
      <c r="D606" s="331"/>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row>
    <row r="607" customFormat="false" ht="27.75" hidden="false" customHeight="true" outlineLevel="0" collapsed="false">
      <c r="A607" s="299"/>
      <c r="B607" s="299"/>
      <c r="C607" s="299"/>
      <c r="D607" s="331"/>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row>
    <row r="608" customFormat="false" ht="27.75" hidden="false" customHeight="true" outlineLevel="0" collapsed="false">
      <c r="A608" s="299"/>
      <c r="B608" s="299"/>
      <c r="C608" s="299"/>
      <c r="D608" s="331"/>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row>
    <row r="609" customFormat="false" ht="27.75" hidden="false" customHeight="true" outlineLevel="0" collapsed="false">
      <c r="A609" s="299"/>
      <c r="B609" s="299"/>
      <c r="C609" s="299"/>
      <c r="D609" s="331"/>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row>
    <row r="610" customFormat="false" ht="27.75" hidden="false" customHeight="true" outlineLevel="0" collapsed="false">
      <c r="A610" s="299"/>
      <c r="B610" s="299"/>
      <c r="C610" s="299"/>
      <c r="D610" s="331"/>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row>
    <row r="611" customFormat="false" ht="27.75" hidden="false" customHeight="true" outlineLevel="0" collapsed="false">
      <c r="A611" s="299"/>
      <c r="B611" s="299"/>
      <c r="C611" s="299"/>
      <c r="D611" s="331"/>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row>
    <row r="612" customFormat="false" ht="27.75" hidden="false" customHeight="true" outlineLevel="0" collapsed="false">
      <c r="A612" s="299"/>
      <c r="B612" s="299"/>
      <c r="C612" s="299"/>
      <c r="D612" s="331"/>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row>
    <row r="613" customFormat="false" ht="27.75" hidden="false" customHeight="true" outlineLevel="0" collapsed="false">
      <c r="A613" s="299"/>
      <c r="B613" s="299"/>
      <c r="C613" s="299"/>
      <c r="D613" s="331"/>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row>
    <row r="614" customFormat="false" ht="27.75" hidden="false" customHeight="true" outlineLevel="0" collapsed="false">
      <c r="A614" s="299"/>
      <c r="B614" s="299"/>
      <c r="C614" s="299"/>
      <c r="D614" s="331"/>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row>
    <row r="615" customFormat="false" ht="27.75" hidden="false" customHeight="true" outlineLevel="0" collapsed="false">
      <c r="A615" s="299"/>
      <c r="B615" s="299"/>
      <c r="C615" s="299"/>
      <c r="D615" s="331"/>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row>
    <row r="616" customFormat="false" ht="27.75" hidden="false" customHeight="true" outlineLevel="0" collapsed="false">
      <c r="A616" s="299"/>
      <c r="B616" s="299"/>
      <c r="C616" s="299"/>
      <c r="D616" s="331"/>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row>
    <row r="617" customFormat="false" ht="27.75" hidden="false" customHeight="true" outlineLevel="0" collapsed="false">
      <c r="A617" s="299"/>
      <c r="B617" s="299"/>
      <c r="C617" s="299"/>
      <c r="D617" s="331"/>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row>
    <row r="618" customFormat="false" ht="27.75" hidden="false" customHeight="true" outlineLevel="0" collapsed="false">
      <c r="A618" s="299"/>
      <c r="B618" s="299"/>
      <c r="C618" s="299"/>
      <c r="D618" s="331"/>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row>
    <row r="619" customFormat="false" ht="27.75" hidden="false" customHeight="true" outlineLevel="0" collapsed="false">
      <c r="A619" s="299"/>
      <c r="B619" s="299"/>
      <c r="C619" s="299"/>
      <c r="D619" s="331"/>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row>
    <row r="620" customFormat="false" ht="27.75" hidden="false" customHeight="true" outlineLevel="0" collapsed="false">
      <c r="A620" s="299"/>
      <c r="B620" s="299"/>
      <c r="C620" s="299"/>
      <c r="D620" s="331"/>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row>
    <row r="621" customFormat="false" ht="27.75" hidden="false" customHeight="true" outlineLevel="0" collapsed="false">
      <c r="A621" s="299"/>
      <c r="B621" s="299"/>
      <c r="C621" s="299"/>
      <c r="D621" s="331"/>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row>
    <row r="622" customFormat="false" ht="27.75" hidden="false" customHeight="true" outlineLevel="0" collapsed="false">
      <c r="A622" s="299"/>
      <c r="B622" s="299"/>
      <c r="C622" s="299"/>
      <c r="D622" s="331"/>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row>
    <row r="623" customFormat="false" ht="27.75" hidden="false" customHeight="true" outlineLevel="0" collapsed="false">
      <c r="A623" s="299"/>
      <c r="B623" s="299"/>
      <c r="C623" s="299"/>
      <c r="D623" s="331"/>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row>
    <row r="624" customFormat="false" ht="27.75" hidden="false" customHeight="true" outlineLevel="0" collapsed="false">
      <c r="A624" s="299"/>
      <c r="B624" s="299"/>
      <c r="C624" s="299"/>
      <c r="D624" s="331"/>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row>
    <row r="625" customFormat="false" ht="27.75" hidden="false" customHeight="true" outlineLevel="0" collapsed="false">
      <c r="A625" s="299"/>
      <c r="B625" s="299"/>
      <c r="C625" s="299"/>
      <c r="D625" s="331"/>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row>
    <row r="626" customFormat="false" ht="27.75" hidden="false" customHeight="true" outlineLevel="0" collapsed="false">
      <c r="A626" s="299"/>
      <c r="B626" s="299"/>
      <c r="C626" s="299"/>
      <c r="D626" s="331"/>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row>
    <row r="627" customFormat="false" ht="27.75" hidden="false" customHeight="true" outlineLevel="0" collapsed="false">
      <c r="A627" s="299"/>
      <c r="B627" s="299"/>
      <c r="C627" s="299"/>
      <c r="D627" s="331"/>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row>
    <row r="628" customFormat="false" ht="27.75" hidden="false" customHeight="true" outlineLevel="0" collapsed="false">
      <c r="A628" s="299"/>
      <c r="B628" s="299"/>
      <c r="C628" s="299"/>
      <c r="D628" s="331"/>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row>
    <row r="629" customFormat="false" ht="27.75" hidden="false" customHeight="true" outlineLevel="0" collapsed="false">
      <c r="A629" s="299"/>
      <c r="B629" s="299"/>
      <c r="C629" s="299"/>
      <c r="D629" s="331"/>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row>
    <row r="630" customFormat="false" ht="27.75" hidden="false" customHeight="true" outlineLevel="0" collapsed="false">
      <c r="A630" s="299"/>
      <c r="B630" s="299"/>
      <c r="C630" s="299"/>
      <c r="D630" s="331"/>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row>
    <row r="631" customFormat="false" ht="27.75" hidden="false" customHeight="true" outlineLevel="0" collapsed="false">
      <c r="A631" s="299"/>
      <c r="B631" s="299"/>
      <c r="C631" s="299"/>
      <c r="D631" s="331"/>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row>
    <row r="632" customFormat="false" ht="27.75" hidden="false" customHeight="true" outlineLevel="0" collapsed="false">
      <c r="A632" s="299"/>
      <c r="B632" s="299"/>
      <c r="C632" s="299"/>
      <c r="D632" s="331"/>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row>
    <row r="633" customFormat="false" ht="27.75" hidden="false" customHeight="true" outlineLevel="0" collapsed="false">
      <c r="A633" s="299"/>
      <c r="B633" s="299"/>
      <c r="C633" s="299"/>
      <c r="D633" s="331"/>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row>
    <row r="634" customFormat="false" ht="27.75" hidden="false" customHeight="true" outlineLevel="0" collapsed="false">
      <c r="A634" s="299"/>
      <c r="B634" s="299"/>
      <c r="C634" s="299"/>
      <c r="D634" s="331"/>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row>
    <row r="635" customFormat="false" ht="27.75" hidden="false" customHeight="true" outlineLevel="0" collapsed="false">
      <c r="A635" s="299"/>
      <c r="B635" s="299"/>
      <c r="C635" s="299"/>
      <c r="D635" s="331"/>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row>
    <row r="636" customFormat="false" ht="27.75" hidden="false" customHeight="true" outlineLevel="0" collapsed="false">
      <c r="A636" s="299"/>
      <c r="B636" s="299"/>
      <c r="C636" s="299"/>
      <c r="D636" s="331"/>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row>
    <row r="637" customFormat="false" ht="27.75" hidden="false" customHeight="true" outlineLevel="0" collapsed="false">
      <c r="A637" s="299"/>
      <c r="B637" s="299"/>
      <c r="C637" s="299"/>
      <c r="D637" s="331"/>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row>
    <row r="638" customFormat="false" ht="27.75" hidden="false" customHeight="true" outlineLevel="0" collapsed="false">
      <c r="A638" s="299"/>
      <c r="B638" s="299"/>
      <c r="C638" s="299"/>
      <c r="D638" s="331"/>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row>
    <row r="639" customFormat="false" ht="27.75" hidden="false" customHeight="true" outlineLevel="0" collapsed="false">
      <c r="A639" s="299"/>
      <c r="B639" s="299"/>
      <c r="C639" s="299"/>
      <c r="D639" s="331"/>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row>
    <row r="640" customFormat="false" ht="27.75" hidden="false" customHeight="true" outlineLevel="0" collapsed="false">
      <c r="A640" s="299"/>
      <c r="B640" s="299"/>
      <c r="C640" s="299"/>
      <c r="D640" s="331"/>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row>
    <row r="641" customFormat="false" ht="27.75" hidden="false" customHeight="true" outlineLevel="0" collapsed="false">
      <c r="A641" s="299"/>
      <c r="B641" s="299"/>
      <c r="C641" s="299"/>
      <c r="D641" s="331"/>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row>
    <row r="642" customFormat="false" ht="27.75" hidden="false" customHeight="true" outlineLevel="0" collapsed="false">
      <c r="A642" s="299"/>
      <c r="B642" s="299"/>
      <c r="C642" s="299"/>
      <c r="D642" s="331"/>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row>
    <row r="643" customFormat="false" ht="27.75" hidden="false" customHeight="true" outlineLevel="0" collapsed="false">
      <c r="A643" s="299"/>
      <c r="B643" s="299"/>
      <c r="C643" s="299"/>
      <c r="D643" s="331"/>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row>
    <row r="644" customFormat="false" ht="27.75" hidden="false" customHeight="true" outlineLevel="0" collapsed="false">
      <c r="A644" s="299"/>
      <c r="B644" s="299"/>
      <c r="C644" s="299"/>
      <c r="D644" s="331"/>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row>
    <row r="645" customFormat="false" ht="27.75" hidden="false" customHeight="true" outlineLevel="0" collapsed="false">
      <c r="A645" s="299"/>
      <c r="B645" s="299"/>
      <c r="C645" s="299"/>
      <c r="D645" s="331"/>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row>
    <row r="646" customFormat="false" ht="27.75" hidden="false" customHeight="true" outlineLevel="0" collapsed="false">
      <c r="A646" s="299"/>
      <c r="B646" s="299"/>
      <c r="C646" s="299"/>
      <c r="D646" s="331"/>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row>
    <row r="647" customFormat="false" ht="27.75" hidden="false" customHeight="true" outlineLevel="0" collapsed="false">
      <c r="A647" s="299"/>
      <c r="B647" s="299"/>
      <c r="C647" s="299"/>
      <c r="D647" s="331"/>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row>
    <row r="648" customFormat="false" ht="27.75" hidden="false" customHeight="true" outlineLevel="0" collapsed="false">
      <c r="A648" s="299"/>
      <c r="B648" s="299"/>
      <c r="C648" s="299"/>
      <c r="D648" s="331"/>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row>
    <row r="649" customFormat="false" ht="27.75" hidden="false" customHeight="true" outlineLevel="0" collapsed="false">
      <c r="A649" s="299"/>
      <c r="B649" s="299"/>
      <c r="C649" s="299"/>
      <c r="D649" s="331"/>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row>
    <row r="650" customFormat="false" ht="27.75" hidden="false" customHeight="true" outlineLevel="0" collapsed="false">
      <c r="A650" s="299"/>
      <c r="B650" s="299"/>
      <c r="C650" s="299"/>
      <c r="D650" s="331"/>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row>
    <row r="651" customFormat="false" ht="27.75" hidden="false" customHeight="true" outlineLevel="0" collapsed="false">
      <c r="A651" s="299"/>
      <c r="B651" s="299"/>
      <c r="C651" s="299"/>
      <c r="D651" s="331"/>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row>
    <row r="652" customFormat="false" ht="27.75" hidden="false" customHeight="true" outlineLevel="0" collapsed="false">
      <c r="A652" s="299"/>
      <c r="B652" s="299"/>
      <c r="C652" s="299"/>
      <c r="D652" s="331"/>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row>
    <row r="653" customFormat="false" ht="27.75" hidden="false" customHeight="true" outlineLevel="0" collapsed="false">
      <c r="A653" s="299"/>
      <c r="B653" s="299"/>
      <c r="C653" s="299"/>
      <c r="D653" s="331"/>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row>
    <row r="654" customFormat="false" ht="27.75" hidden="false" customHeight="true" outlineLevel="0" collapsed="false">
      <c r="A654" s="299"/>
      <c r="B654" s="299"/>
      <c r="C654" s="299"/>
      <c r="D654" s="331"/>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row>
    <row r="655" customFormat="false" ht="27.75" hidden="false" customHeight="true" outlineLevel="0" collapsed="false">
      <c r="A655" s="299"/>
      <c r="B655" s="299"/>
      <c r="C655" s="299"/>
      <c r="D655" s="331"/>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row>
    <row r="656" customFormat="false" ht="27.75" hidden="false" customHeight="true" outlineLevel="0" collapsed="false">
      <c r="A656" s="299"/>
      <c r="B656" s="299"/>
      <c r="C656" s="299"/>
      <c r="D656" s="331"/>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row>
    <row r="657" customFormat="false" ht="27.75" hidden="false" customHeight="true" outlineLevel="0" collapsed="false">
      <c r="A657" s="299"/>
      <c r="B657" s="299"/>
      <c r="C657" s="299"/>
      <c r="D657" s="331"/>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row>
    <row r="658" customFormat="false" ht="27.75" hidden="false" customHeight="true" outlineLevel="0" collapsed="false">
      <c r="A658" s="299"/>
      <c r="B658" s="299"/>
      <c r="C658" s="299"/>
      <c r="D658" s="331"/>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row>
    <row r="659" customFormat="false" ht="27.75" hidden="false" customHeight="true" outlineLevel="0" collapsed="false">
      <c r="A659" s="299"/>
      <c r="B659" s="299"/>
      <c r="C659" s="299"/>
      <c r="D659" s="331"/>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row>
    <row r="660" customFormat="false" ht="27.75" hidden="false" customHeight="true" outlineLevel="0" collapsed="false">
      <c r="A660" s="299"/>
      <c r="B660" s="299"/>
      <c r="C660" s="299"/>
      <c r="D660" s="331"/>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row>
    <row r="661" customFormat="false" ht="27.75" hidden="false" customHeight="true" outlineLevel="0" collapsed="false">
      <c r="A661" s="299"/>
      <c r="B661" s="299"/>
      <c r="C661" s="299"/>
      <c r="D661" s="331"/>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row>
    <row r="662" customFormat="false" ht="27.75" hidden="false" customHeight="true" outlineLevel="0" collapsed="false">
      <c r="A662" s="299"/>
      <c r="B662" s="299"/>
      <c r="C662" s="299"/>
      <c r="D662" s="331"/>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row>
    <row r="663" customFormat="false" ht="27.75" hidden="false" customHeight="true" outlineLevel="0" collapsed="false">
      <c r="A663" s="299"/>
      <c r="B663" s="299"/>
      <c r="C663" s="299"/>
      <c r="D663" s="331"/>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row>
    <row r="664" customFormat="false" ht="27.75" hidden="false" customHeight="true" outlineLevel="0" collapsed="false">
      <c r="A664" s="299"/>
      <c r="B664" s="299"/>
      <c r="C664" s="299"/>
      <c r="D664" s="331"/>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row>
    <row r="665" customFormat="false" ht="27.75" hidden="false" customHeight="true" outlineLevel="0" collapsed="false">
      <c r="A665" s="299"/>
      <c r="B665" s="299"/>
      <c r="C665" s="299"/>
      <c r="D665" s="331"/>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row>
    <row r="666" customFormat="false" ht="27.75" hidden="false" customHeight="true" outlineLevel="0" collapsed="false">
      <c r="A666" s="299"/>
      <c r="B666" s="299"/>
      <c r="C666" s="299"/>
      <c r="D666" s="331"/>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row>
    <row r="667" customFormat="false" ht="27.75" hidden="false" customHeight="true" outlineLevel="0" collapsed="false">
      <c r="A667" s="299"/>
      <c r="B667" s="299"/>
      <c r="C667" s="299"/>
      <c r="D667" s="331"/>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row>
    <row r="668" customFormat="false" ht="27.75" hidden="false" customHeight="true" outlineLevel="0" collapsed="false">
      <c r="A668" s="299"/>
      <c r="B668" s="299"/>
      <c r="C668" s="299"/>
      <c r="D668" s="331"/>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row>
    <row r="669" customFormat="false" ht="27.75" hidden="false" customHeight="true" outlineLevel="0" collapsed="false">
      <c r="A669" s="299"/>
      <c r="B669" s="299"/>
      <c r="C669" s="299"/>
      <c r="D669" s="331"/>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row>
    <row r="670" customFormat="false" ht="27.75" hidden="false" customHeight="true" outlineLevel="0" collapsed="false">
      <c r="A670" s="299"/>
      <c r="B670" s="299"/>
      <c r="C670" s="299"/>
      <c r="D670" s="331"/>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row>
    <row r="671" customFormat="false" ht="27.75" hidden="false" customHeight="true" outlineLevel="0" collapsed="false">
      <c r="A671" s="299"/>
      <c r="B671" s="299"/>
      <c r="C671" s="299"/>
      <c r="D671" s="331"/>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row>
    <row r="672" customFormat="false" ht="27.75" hidden="false" customHeight="true" outlineLevel="0" collapsed="false">
      <c r="A672" s="299"/>
      <c r="B672" s="299"/>
      <c r="C672" s="299"/>
      <c r="D672" s="331"/>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row>
    <row r="673" customFormat="false" ht="27.75" hidden="false" customHeight="true" outlineLevel="0" collapsed="false">
      <c r="A673" s="299"/>
      <c r="B673" s="299"/>
      <c r="C673" s="299"/>
      <c r="D673" s="331"/>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row>
    <row r="674" customFormat="false" ht="27.75" hidden="false" customHeight="true" outlineLevel="0" collapsed="false">
      <c r="A674" s="299"/>
      <c r="B674" s="299"/>
      <c r="C674" s="299"/>
      <c r="D674" s="331"/>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row>
    <row r="675" customFormat="false" ht="27.75" hidden="false" customHeight="true" outlineLevel="0" collapsed="false">
      <c r="A675" s="299"/>
      <c r="B675" s="299"/>
      <c r="C675" s="299"/>
      <c r="D675" s="331"/>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row>
    <row r="676" customFormat="false" ht="27.75" hidden="false" customHeight="true" outlineLevel="0" collapsed="false">
      <c r="A676" s="299"/>
      <c r="B676" s="299"/>
      <c r="C676" s="299"/>
      <c r="D676" s="331"/>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row>
    <row r="677" customFormat="false" ht="27.75" hidden="false" customHeight="true" outlineLevel="0" collapsed="false">
      <c r="A677" s="299"/>
      <c r="B677" s="299"/>
      <c r="C677" s="299"/>
      <c r="D677" s="331"/>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row>
    <row r="678" customFormat="false" ht="27.75" hidden="false" customHeight="true" outlineLevel="0" collapsed="false">
      <c r="A678" s="299"/>
      <c r="B678" s="299"/>
      <c r="C678" s="299"/>
      <c r="D678" s="331"/>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row>
    <row r="679" customFormat="false" ht="27.75" hidden="false" customHeight="true" outlineLevel="0" collapsed="false">
      <c r="A679" s="299"/>
      <c r="B679" s="299"/>
      <c r="C679" s="299"/>
      <c r="D679" s="331"/>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row>
    <row r="680" customFormat="false" ht="27.75" hidden="false" customHeight="true" outlineLevel="0" collapsed="false">
      <c r="A680" s="299"/>
      <c r="B680" s="299"/>
      <c r="C680" s="299"/>
      <c r="D680" s="331"/>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row>
    <row r="681" customFormat="false" ht="27.75" hidden="false" customHeight="true" outlineLevel="0" collapsed="false">
      <c r="A681" s="299"/>
      <c r="B681" s="299"/>
      <c r="C681" s="299"/>
      <c r="D681" s="331"/>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row>
    <row r="682" customFormat="false" ht="27.75" hidden="false" customHeight="true" outlineLevel="0" collapsed="false">
      <c r="A682" s="299"/>
      <c r="B682" s="299"/>
      <c r="C682" s="299"/>
      <c r="D682" s="331"/>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row>
    <row r="683" customFormat="false" ht="27.75" hidden="false" customHeight="true" outlineLevel="0" collapsed="false">
      <c r="A683" s="299"/>
      <c r="B683" s="299"/>
      <c r="C683" s="299"/>
      <c r="D683" s="331"/>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row>
    <row r="684" customFormat="false" ht="27.75" hidden="false" customHeight="true" outlineLevel="0" collapsed="false">
      <c r="A684" s="299"/>
      <c r="B684" s="299"/>
      <c r="C684" s="299"/>
      <c r="D684" s="331"/>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row>
    <row r="685" customFormat="false" ht="27.75" hidden="false" customHeight="true" outlineLevel="0" collapsed="false">
      <c r="A685" s="299"/>
      <c r="B685" s="299"/>
      <c r="C685" s="299"/>
      <c r="D685" s="331"/>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row>
    <row r="686" customFormat="false" ht="27.75" hidden="false" customHeight="true" outlineLevel="0" collapsed="false">
      <c r="A686" s="299"/>
      <c r="B686" s="299"/>
      <c r="C686" s="299"/>
      <c r="D686" s="331"/>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row>
    <row r="687" customFormat="false" ht="27.75" hidden="false" customHeight="true" outlineLevel="0" collapsed="false">
      <c r="A687" s="299"/>
      <c r="B687" s="299"/>
      <c r="C687" s="299"/>
      <c r="D687" s="331"/>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row>
    <row r="688" customFormat="false" ht="27.75" hidden="false" customHeight="true" outlineLevel="0" collapsed="false">
      <c r="A688" s="299"/>
      <c r="B688" s="299"/>
      <c r="C688" s="299"/>
      <c r="D688" s="331"/>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row>
    <row r="689" customFormat="false" ht="27.75" hidden="false" customHeight="true" outlineLevel="0" collapsed="false">
      <c r="A689" s="299"/>
      <c r="B689" s="299"/>
      <c r="C689" s="299"/>
      <c r="D689" s="331"/>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row>
    <row r="690" customFormat="false" ht="27.75" hidden="false" customHeight="true" outlineLevel="0" collapsed="false">
      <c r="A690" s="299"/>
      <c r="B690" s="299"/>
      <c r="C690" s="299"/>
      <c r="D690" s="331"/>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row>
    <row r="691" customFormat="false" ht="27.75" hidden="false" customHeight="true" outlineLevel="0" collapsed="false">
      <c r="A691" s="299"/>
      <c r="B691" s="299"/>
      <c r="C691" s="299"/>
      <c r="D691" s="331"/>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row>
    <row r="692" customFormat="false" ht="27.75" hidden="false" customHeight="true" outlineLevel="0" collapsed="false">
      <c r="A692" s="299"/>
      <c r="B692" s="299"/>
      <c r="C692" s="299"/>
      <c r="D692" s="331"/>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row>
    <row r="693" customFormat="false" ht="27.75" hidden="false" customHeight="true" outlineLevel="0" collapsed="false">
      <c r="A693" s="299"/>
      <c r="B693" s="299"/>
      <c r="C693" s="299"/>
      <c r="D693" s="331"/>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row>
    <row r="694" customFormat="false" ht="27.75" hidden="false" customHeight="true" outlineLevel="0" collapsed="false">
      <c r="A694" s="299"/>
      <c r="B694" s="299"/>
      <c r="C694" s="299"/>
      <c r="D694" s="331"/>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row>
    <row r="695" customFormat="false" ht="27.75" hidden="false" customHeight="true" outlineLevel="0" collapsed="false">
      <c r="A695" s="299"/>
      <c r="B695" s="299"/>
      <c r="C695" s="299"/>
      <c r="D695" s="331"/>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row>
    <row r="696" customFormat="false" ht="27.75" hidden="false" customHeight="true" outlineLevel="0" collapsed="false">
      <c r="A696" s="299"/>
      <c r="B696" s="299"/>
      <c r="C696" s="299"/>
      <c r="D696" s="331"/>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row>
    <row r="697" customFormat="false" ht="27.75" hidden="false" customHeight="true" outlineLevel="0" collapsed="false">
      <c r="A697" s="299"/>
      <c r="B697" s="299"/>
      <c r="C697" s="299"/>
      <c r="D697" s="331"/>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row>
    <row r="698" customFormat="false" ht="27.75" hidden="false" customHeight="true" outlineLevel="0" collapsed="false">
      <c r="A698" s="299"/>
      <c r="B698" s="299"/>
      <c r="C698" s="299"/>
      <c r="D698" s="331"/>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row>
    <row r="699" customFormat="false" ht="27.75" hidden="false" customHeight="true" outlineLevel="0" collapsed="false">
      <c r="A699" s="299"/>
      <c r="B699" s="299"/>
      <c r="C699" s="299"/>
      <c r="D699" s="331"/>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row>
    <row r="700" customFormat="false" ht="27.75" hidden="false" customHeight="true" outlineLevel="0" collapsed="false">
      <c r="A700" s="299"/>
      <c r="B700" s="299"/>
      <c r="C700" s="299"/>
      <c r="D700" s="331"/>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row>
    <row r="701" customFormat="false" ht="27.75" hidden="false" customHeight="true" outlineLevel="0" collapsed="false">
      <c r="A701" s="299"/>
      <c r="B701" s="299"/>
      <c r="C701" s="299"/>
      <c r="D701" s="331"/>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row>
    <row r="702" customFormat="false" ht="27.75" hidden="false" customHeight="true" outlineLevel="0" collapsed="false">
      <c r="A702" s="299"/>
      <c r="B702" s="299"/>
      <c r="C702" s="299"/>
      <c r="D702" s="331"/>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row>
    <row r="703" customFormat="false" ht="27.75" hidden="false" customHeight="true" outlineLevel="0" collapsed="false">
      <c r="A703" s="299"/>
      <c r="B703" s="299"/>
      <c r="C703" s="299"/>
      <c r="D703" s="331"/>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row>
    <row r="704" customFormat="false" ht="27.75" hidden="false" customHeight="true" outlineLevel="0" collapsed="false">
      <c r="A704" s="299"/>
      <c r="B704" s="299"/>
      <c r="C704" s="299"/>
      <c r="D704" s="331"/>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row>
    <row r="705" customFormat="false" ht="27.75" hidden="false" customHeight="true" outlineLevel="0" collapsed="false">
      <c r="A705" s="299"/>
      <c r="B705" s="299"/>
      <c r="C705" s="299"/>
      <c r="D705" s="331"/>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row>
    <row r="706" customFormat="false" ht="27.75" hidden="false" customHeight="true" outlineLevel="0" collapsed="false">
      <c r="A706" s="299"/>
      <c r="B706" s="299"/>
      <c r="C706" s="299"/>
      <c r="D706" s="331"/>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row>
    <row r="707" customFormat="false" ht="27.75" hidden="false" customHeight="true" outlineLevel="0" collapsed="false">
      <c r="A707" s="299"/>
      <c r="B707" s="299"/>
      <c r="C707" s="299"/>
      <c r="D707" s="331"/>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row>
    <row r="708" customFormat="false" ht="27.75" hidden="false" customHeight="true" outlineLevel="0" collapsed="false">
      <c r="A708" s="299"/>
      <c r="B708" s="299"/>
      <c r="C708" s="299"/>
      <c r="D708" s="331"/>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row>
    <row r="709" customFormat="false" ht="27.75" hidden="false" customHeight="true" outlineLevel="0" collapsed="false">
      <c r="A709" s="299"/>
      <c r="B709" s="299"/>
      <c r="C709" s="299"/>
      <c r="D709" s="331"/>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row>
    <row r="710" customFormat="false" ht="27.75" hidden="false" customHeight="true" outlineLevel="0" collapsed="false">
      <c r="A710" s="299"/>
      <c r="B710" s="299"/>
      <c r="C710" s="299"/>
      <c r="D710" s="331"/>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row>
    <row r="711" customFormat="false" ht="27.75" hidden="false" customHeight="true" outlineLevel="0" collapsed="false">
      <c r="A711" s="299"/>
      <c r="B711" s="299"/>
      <c r="C711" s="299"/>
      <c r="D711" s="331"/>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row>
    <row r="712" customFormat="false" ht="27.75" hidden="false" customHeight="true" outlineLevel="0" collapsed="false">
      <c r="A712" s="299"/>
      <c r="B712" s="299"/>
      <c r="C712" s="299"/>
      <c r="D712" s="331"/>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row>
    <row r="713" customFormat="false" ht="27.75" hidden="false" customHeight="true" outlineLevel="0" collapsed="false">
      <c r="A713" s="299"/>
      <c r="B713" s="299"/>
      <c r="C713" s="299"/>
      <c r="D713" s="331"/>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row>
    <row r="714" customFormat="false" ht="27.75" hidden="false" customHeight="true" outlineLevel="0" collapsed="false">
      <c r="A714" s="299"/>
      <c r="B714" s="299"/>
      <c r="C714" s="299"/>
      <c r="D714" s="331"/>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row>
    <row r="715" customFormat="false" ht="27.75" hidden="false" customHeight="true" outlineLevel="0" collapsed="false">
      <c r="A715" s="299"/>
      <c r="B715" s="299"/>
      <c r="C715" s="299"/>
      <c r="D715" s="331"/>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row>
    <row r="716" customFormat="false" ht="27.75" hidden="false" customHeight="true" outlineLevel="0" collapsed="false">
      <c r="A716" s="299"/>
      <c r="B716" s="299"/>
      <c r="C716" s="299"/>
      <c r="D716" s="331"/>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row>
    <row r="717" customFormat="false" ht="27.75" hidden="false" customHeight="true" outlineLevel="0" collapsed="false">
      <c r="A717" s="299"/>
      <c r="B717" s="299"/>
      <c r="C717" s="299"/>
      <c r="D717" s="331"/>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row>
    <row r="718" customFormat="false" ht="27.75" hidden="false" customHeight="true" outlineLevel="0" collapsed="false">
      <c r="A718" s="299"/>
      <c r="B718" s="299"/>
      <c r="C718" s="299"/>
      <c r="D718" s="331"/>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row>
    <row r="719" customFormat="false" ht="27.75" hidden="false" customHeight="true" outlineLevel="0" collapsed="false">
      <c r="A719" s="299"/>
      <c r="B719" s="299"/>
      <c r="C719" s="299"/>
      <c r="D719" s="331"/>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row>
    <row r="720" customFormat="false" ht="27.75" hidden="false" customHeight="true" outlineLevel="0" collapsed="false">
      <c r="A720" s="299"/>
      <c r="B720" s="299"/>
      <c r="C720" s="299"/>
      <c r="D720" s="331"/>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row>
    <row r="721" customFormat="false" ht="27.75" hidden="false" customHeight="true" outlineLevel="0" collapsed="false">
      <c r="A721" s="299"/>
      <c r="B721" s="299"/>
      <c r="C721" s="299"/>
      <c r="D721" s="331"/>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row>
    <row r="722" customFormat="false" ht="27.75" hidden="false" customHeight="true" outlineLevel="0" collapsed="false">
      <c r="A722" s="299"/>
      <c r="B722" s="299"/>
      <c r="C722" s="299"/>
      <c r="D722" s="331"/>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row>
    <row r="723" customFormat="false" ht="27.75" hidden="false" customHeight="true" outlineLevel="0" collapsed="false">
      <c r="A723" s="299"/>
      <c r="B723" s="299"/>
      <c r="C723" s="299"/>
      <c r="D723" s="331"/>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row>
    <row r="724" customFormat="false" ht="27.75" hidden="false" customHeight="true" outlineLevel="0" collapsed="false">
      <c r="A724" s="299"/>
      <c r="B724" s="299"/>
      <c r="C724" s="299"/>
      <c r="D724" s="331"/>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row>
    <row r="725" customFormat="false" ht="27.75" hidden="false" customHeight="true" outlineLevel="0" collapsed="false">
      <c r="A725" s="299"/>
      <c r="B725" s="299"/>
      <c r="C725" s="299"/>
      <c r="D725" s="331"/>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row>
    <row r="726" customFormat="false" ht="27.75" hidden="false" customHeight="true" outlineLevel="0" collapsed="false">
      <c r="A726" s="299"/>
      <c r="B726" s="299"/>
      <c r="C726" s="299"/>
      <c r="D726" s="331"/>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row>
    <row r="727" customFormat="false" ht="27.75" hidden="false" customHeight="true" outlineLevel="0" collapsed="false">
      <c r="A727" s="299"/>
      <c r="B727" s="299"/>
      <c r="C727" s="299"/>
      <c r="D727" s="331"/>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row>
    <row r="728" customFormat="false" ht="27.75" hidden="false" customHeight="true" outlineLevel="0" collapsed="false">
      <c r="A728" s="299"/>
      <c r="B728" s="299"/>
      <c r="C728" s="299"/>
      <c r="D728" s="331"/>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row>
    <row r="729" customFormat="false" ht="27.75" hidden="false" customHeight="true" outlineLevel="0" collapsed="false">
      <c r="A729" s="299"/>
      <c r="B729" s="299"/>
      <c r="C729" s="299"/>
      <c r="D729" s="331"/>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row>
    <row r="730" customFormat="false" ht="27.75" hidden="false" customHeight="true" outlineLevel="0" collapsed="false">
      <c r="A730" s="299"/>
      <c r="B730" s="299"/>
      <c r="C730" s="299"/>
      <c r="D730" s="331"/>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row>
    <row r="731" customFormat="false" ht="27.75" hidden="false" customHeight="true" outlineLevel="0" collapsed="false">
      <c r="A731" s="299"/>
      <c r="B731" s="299"/>
      <c r="C731" s="299"/>
      <c r="D731" s="331"/>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row>
    <row r="732" customFormat="false" ht="27.75" hidden="false" customHeight="true" outlineLevel="0" collapsed="false">
      <c r="A732" s="299"/>
      <c r="B732" s="299"/>
      <c r="C732" s="299"/>
      <c r="D732" s="331"/>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row>
    <row r="733" customFormat="false" ht="27.75" hidden="false" customHeight="true" outlineLevel="0" collapsed="false">
      <c r="A733" s="299"/>
      <c r="B733" s="299"/>
      <c r="C733" s="299"/>
      <c r="D733" s="331"/>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row>
    <row r="734" customFormat="false" ht="27.75" hidden="false" customHeight="true" outlineLevel="0" collapsed="false">
      <c r="A734" s="299"/>
      <c r="B734" s="299"/>
      <c r="C734" s="299"/>
      <c r="D734" s="331"/>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row>
    <row r="735" customFormat="false" ht="27.75" hidden="false" customHeight="true" outlineLevel="0" collapsed="false">
      <c r="A735" s="299"/>
      <c r="B735" s="299"/>
      <c r="C735" s="299"/>
      <c r="D735" s="331"/>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row>
    <row r="736" customFormat="false" ht="27.75" hidden="false" customHeight="true" outlineLevel="0" collapsed="false">
      <c r="A736" s="299"/>
      <c r="B736" s="299"/>
      <c r="C736" s="299"/>
      <c r="D736" s="331"/>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row>
    <row r="737" customFormat="false" ht="27.75" hidden="false" customHeight="true" outlineLevel="0" collapsed="false">
      <c r="A737" s="299"/>
      <c r="B737" s="299"/>
      <c r="C737" s="299"/>
      <c r="D737" s="331"/>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row>
    <row r="738" customFormat="false" ht="27.75" hidden="false" customHeight="true" outlineLevel="0" collapsed="false">
      <c r="A738" s="299"/>
      <c r="B738" s="299"/>
      <c r="C738" s="299"/>
      <c r="D738" s="331"/>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row>
    <row r="739" customFormat="false" ht="27.75" hidden="false" customHeight="true" outlineLevel="0" collapsed="false">
      <c r="A739" s="299"/>
      <c r="B739" s="299"/>
      <c r="C739" s="299"/>
      <c r="D739" s="331"/>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row>
    <row r="740" customFormat="false" ht="27.75" hidden="false" customHeight="true" outlineLevel="0" collapsed="false">
      <c r="A740" s="299"/>
      <c r="B740" s="299"/>
      <c r="C740" s="299"/>
      <c r="D740" s="331"/>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row>
    <row r="741" customFormat="false" ht="27.75" hidden="false" customHeight="true" outlineLevel="0" collapsed="false">
      <c r="A741" s="299"/>
      <c r="B741" s="299"/>
      <c r="C741" s="299"/>
      <c r="D741" s="331"/>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row>
    <row r="742" customFormat="false" ht="27.75" hidden="false" customHeight="true" outlineLevel="0" collapsed="false">
      <c r="A742" s="299"/>
      <c r="B742" s="299"/>
      <c r="C742" s="299"/>
      <c r="D742" s="331"/>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row>
    <row r="743" customFormat="false" ht="27.75" hidden="false" customHeight="true" outlineLevel="0" collapsed="false">
      <c r="A743" s="299"/>
      <c r="B743" s="299"/>
      <c r="C743" s="299"/>
      <c r="D743" s="331"/>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row>
    <row r="744" customFormat="false" ht="27.75" hidden="false" customHeight="true" outlineLevel="0" collapsed="false">
      <c r="A744" s="299"/>
      <c r="B744" s="299"/>
      <c r="C744" s="299"/>
      <c r="D744" s="331"/>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row>
    <row r="745" customFormat="false" ht="27.75" hidden="false" customHeight="true" outlineLevel="0" collapsed="false">
      <c r="A745" s="299"/>
      <c r="B745" s="299"/>
      <c r="C745" s="299"/>
      <c r="D745" s="331"/>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row>
    <row r="746" customFormat="false" ht="27.75" hidden="false" customHeight="true" outlineLevel="0" collapsed="false">
      <c r="A746" s="299"/>
      <c r="B746" s="299"/>
      <c r="C746" s="299"/>
      <c r="D746" s="331"/>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row>
    <row r="747" customFormat="false" ht="27.75" hidden="false" customHeight="true" outlineLevel="0" collapsed="false">
      <c r="A747" s="299"/>
      <c r="B747" s="299"/>
      <c r="C747" s="299"/>
      <c r="D747" s="331"/>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row>
    <row r="748" customFormat="false" ht="27.75" hidden="false" customHeight="true" outlineLevel="0" collapsed="false">
      <c r="A748" s="299"/>
      <c r="B748" s="299"/>
      <c r="C748" s="299"/>
      <c r="D748" s="331"/>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row>
    <row r="749" customFormat="false" ht="27.75" hidden="false" customHeight="true" outlineLevel="0" collapsed="false">
      <c r="A749" s="299"/>
      <c r="B749" s="299"/>
      <c r="C749" s="299"/>
      <c r="D749" s="331"/>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row>
    <row r="750" customFormat="false" ht="27.75" hidden="false" customHeight="true" outlineLevel="0" collapsed="false">
      <c r="A750" s="299"/>
      <c r="B750" s="299"/>
      <c r="C750" s="299"/>
      <c r="D750" s="331"/>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row>
    <row r="751" customFormat="false" ht="27.75" hidden="false" customHeight="true" outlineLevel="0" collapsed="false">
      <c r="A751" s="299"/>
      <c r="B751" s="299"/>
      <c r="C751" s="299"/>
      <c r="D751" s="331"/>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row>
    <row r="752" customFormat="false" ht="27.75" hidden="false" customHeight="true" outlineLevel="0" collapsed="false">
      <c r="A752" s="299"/>
      <c r="B752" s="299"/>
      <c r="C752" s="299"/>
      <c r="D752" s="331"/>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row>
    <row r="753" customFormat="false" ht="27.75" hidden="false" customHeight="true" outlineLevel="0" collapsed="false">
      <c r="A753" s="299"/>
      <c r="B753" s="299"/>
      <c r="C753" s="299"/>
      <c r="D753" s="331"/>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row>
    <row r="754" customFormat="false" ht="27.75" hidden="false" customHeight="true" outlineLevel="0" collapsed="false">
      <c r="A754" s="299"/>
      <c r="B754" s="299"/>
      <c r="C754" s="299"/>
      <c r="D754" s="331"/>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row>
    <row r="755" customFormat="false" ht="27.75" hidden="false" customHeight="true" outlineLevel="0" collapsed="false">
      <c r="A755" s="299"/>
      <c r="B755" s="299"/>
      <c r="C755" s="299"/>
      <c r="D755" s="331"/>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row>
    <row r="756" customFormat="false" ht="27.75" hidden="false" customHeight="true" outlineLevel="0" collapsed="false">
      <c r="A756" s="299"/>
      <c r="B756" s="299"/>
      <c r="C756" s="299"/>
      <c r="D756" s="331"/>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row>
    <row r="757" customFormat="false" ht="27.75" hidden="false" customHeight="true" outlineLevel="0" collapsed="false">
      <c r="A757" s="299"/>
      <c r="B757" s="299"/>
      <c r="C757" s="299"/>
      <c r="D757" s="331"/>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row>
    <row r="758" customFormat="false" ht="27.75" hidden="false" customHeight="true" outlineLevel="0" collapsed="false">
      <c r="A758" s="299"/>
      <c r="B758" s="299"/>
      <c r="C758" s="299"/>
      <c r="D758" s="331"/>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row>
    <row r="759" customFormat="false" ht="27.75" hidden="false" customHeight="true" outlineLevel="0" collapsed="false">
      <c r="A759" s="299"/>
      <c r="B759" s="299"/>
      <c r="C759" s="299"/>
      <c r="D759" s="331"/>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row>
    <row r="760" customFormat="false" ht="27.75" hidden="false" customHeight="true" outlineLevel="0" collapsed="false">
      <c r="A760" s="299"/>
      <c r="B760" s="299"/>
      <c r="C760" s="299"/>
      <c r="D760" s="331"/>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row>
    <row r="761" customFormat="false" ht="27.75" hidden="false" customHeight="true" outlineLevel="0" collapsed="false">
      <c r="A761" s="299"/>
      <c r="B761" s="299"/>
      <c r="C761" s="299"/>
      <c r="D761" s="331"/>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row>
    <row r="762" customFormat="false" ht="27.75" hidden="false" customHeight="true" outlineLevel="0" collapsed="false">
      <c r="A762" s="299"/>
      <c r="B762" s="299"/>
      <c r="C762" s="299"/>
      <c r="D762" s="331"/>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row>
    <row r="763" customFormat="false" ht="27.75" hidden="false" customHeight="true" outlineLevel="0" collapsed="false">
      <c r="A763" s="299"/>
      <c r="B763" s="299"/>
      <c r="C763" s="299"/>
      <c r="D763" s="331"/>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row>
    <row r="764" customFormat="false" ht="27.75" hidden="false" customHeight="true" outlineLevel="0" collapsed="false">
      <c r="A764" s="299"/>
      <c r="B764" s="299"/>
      <c r="C764" s="299"/>
      <c r="D764" s="331"/>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row>
    <row r="765" customFormat="false" ht="27.75" hidden="false" customHeight="true" outlineLevel="0" collapsed="false">
      <c r="A765" s="299"/>
      <c r="B765" s="299"/>
      <c r="C765" s="299"/>
      <c r="D765" s="331"/>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row>
    <row r="766" customFormat="false" ht="27.75" hidden="false" customHeight="true" outlineLevel="0" collapsed="false">
      <c r="A766" s="299"/>
      <c r="B766" s="299"/>
      <c r="C766" s="299"/>
      <c r="D766" s="331"/>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row>
    <row r="767" customFormat="false" ht="27.75" hidden="false" customHeight="true" outlineLevel="0" collapsed="false">
      <c r="A767" s="299"/>
      <c r="B767" s="299"/>
      <c r="C767" s="299"/>
      <c r="D767" s="331"/>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row>
    <row r="768" customFormat="false" ht="27.75" hidden="false" customHeight="true" outlineLevel="0" collapsed="false">
      <c r="A768" s="299"/>
      <c r="B768" s="299"/>
      <c r="C768" s="299"/>
      <c r="D768" s="331"/>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row>
    <row r="769" customFormat="false" ht="27.75" hidden="false" customHeight="true" outlineLevel="0" collapsed="false">
      <c r="A769" s="299"/>
      <c r="B769" s="299"/>
      <c r="C769" s="299"/>
      <c r="D769" s="331"/>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row>
    <row r="770" customFormat="false" ht="27.75" hidden="false" customHeight="true" outlineLevel="0" collapsed="false">
      <c r="A770" s="299"/>
      <c r="B770" s="299"/>
      <c r="C770" s="299"/>
      <c r="D770" s="331"/>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row>
    <row r="771" customFormat="false" ht="27.75" hidden="false" customHeight="true" outlineLevel="0" collapsed="false">
      <c r="A771" s="299"/>
      <c r="B771" s="299"/>
      <c r="C771" s="299"/>
      <c r="D771" s="331"/>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row>
    <row r="772" customFormat="false" ht="27.75" hidden="false" customHeight="true" outlineLevel="0" collapsed="false">
      <c r="A772" s="299"/>
      <c r="B772" s="299"/>
      <c r="C772" s="299"/>
      <c r="D772" s="331"/>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row>
    <row r="773" customFormat="false" ht="27.75" hidden="false" customHeight="true" outlineLevel="0" collapsed="false">
      <c r="A773" s="299"/>
      <c r="B773" s="299"/>
      <c r="C773" s="299"/>
      <c r="D773" s="331"/>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row>
    <row r="774" customFormat="false" ht="27.75" hidden="false" customHeight="true" outlineLevel="0" collapsed="false">
      <c r="A774" s="299"/>
      <c r="B774" s="299"/>
      <c r="C774" s="299"/>
      <c r="D774" s="331"/>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row>
    <row r="775" customFormat="false" ht="27.75" hidden="false" customHeight="true" outlineLevel="0" collapsed="false">
      <c r="A775" s="299"/>
      <c r="B775" s="299"/>
      <c r="C775" s="299"/>
      <c r="D775" s="331"/>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row>
    <row r="776" customFormat="false" ht="27.75" hidden="false" customHeight="true" outlineLevel="0" collapsed="false">
      <c r="A776" s="299"/>
      <c r="B776" s="299"/>
      <c r="C776" s="299"/>
      <c r="D776" s="331"/>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row>
    <row r="777" customFormat="false" ht="27.75" hidden="false" customHeight="true" outlineLevel="0" collapsed="false">
      <c r="A777" s="299"/>
      <c r="B777" s="299"/>
      <c r="C777" s="299"/>
      <c r="D777" s="331"/>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row>
    <row r="778" customFormat="false" ht="27.75" hidden="false" customHeight="true" outlineLevel="0" collapsed="false">
      <c r="A778" s="299"/>
      <c r="B778" s="299"/>
      <c r="C778" s="299"/>
      <c r="D778" s="331"/>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row>
    <row r="779" customFormat="false" ht="27.75" hidden="false" customHeight="true" outlineLevel="0" collapsed="false">
      <c r="A779" s="299"/>
      <c r="B779" s="299"/>
      <c r="C779" s="299"/>
      <c r="D779" s="331"/>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row>
    <row r="780" customFormat="false" ht="27.75" hidden="false" customHeight="true" outlineLevel="0" collapsed="false">
      <c r="A780" s="299"/>
      <c r="B780" s="299"/>
      <c r="C780" s="299"/>
      <c r="D780" s="331"/>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row>
    <row r="781" customFormat="false" ht="27.75" hidden="false" customHeight="true" outlineLevel="0" collapsed="false">
      <c r="A781" s="299"/>
      <c r="B781" s="299"/>
      <c r="C781" s="299"/>
      <c r="D781" s="331"/>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row>
    <row r="782" customFormat="false" ht="27.75" hidden="false" customHeight="true" outlineLevel="0" collapsed="false">
      <c r="A782" s="299"/>
      <c r="B782" s="299"/>
      <c r="C782" s="299"/>
      <c r="D782" s="331"/>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row>
    <row r="783" customFormat="false" ht="27.75" hidden="false" customHeight="true" outlineLevel="0" collapsed="false">
      <c r="A783" s="299"/>
      <c r="B783" s="299"/>
      <c r="C783" s="299"/>
      <c r="D783" s="331"/>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row>
    <row r="784" customFormat="false" ht="27.75" hidden="false" customHeight="true" outlineLevel="0" collapsed="false">
      <c r="A784" s="299"/>
      <c r="B784" s="299"/>
      <c r="C784" s="299"/>
      <c r="D784" s="331"/>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row>
    <row r="785" customFormat="false" ht="27.75" hidden="false" customHeight="true" outlineLevel="0" collapsed="false">
      <c r="A785" s="299"/>
      <c r="B785" s="299"/>
      <c r="C785" s="299"/>
      <c r="D785" s="331"/>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row>
    <row r="786" customFormat="false" ht="27.75" hidden="false" customHeight="true" outlineLevel="0" collapsed="false">
      <c r="A786" s="299"/>
      <c r="B786" s="299"/>
      <c r="C786" s="299"/>
      <c r="D786" s="331"/>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row>
    <row r="787" customFormat="false" ht="27.75" hidden="false" customHeight="true" outlineLevel="0" collapsed="false">
      <c r="A787" s="299"/>
      <c r="B787" s="299"/>
      <c r="C787" s="299"/>
      <c r="D787" s="331"/>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row>
    <row r="788" customFormat="false" ht="27.75" hidden="false" customHeight="true" outlineLevel="0" collapsed="false">
      <c r="A788" s="299"/>
      <c r="B788" s="299"/>
      <c r="C788" s="299"/>
      <c r="D788" s="331"/>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row>
    <row r="789" customFormat="false" ht="27.75" hidden="false" customHeight="true" outlineLevel="0" collapsed="false">
      <c r="A789" s="299"/>
      <c r="B789" s="299"/>
      <c r="C789" s="299"/>
      <c r="D789" s="331"/>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row>
    <row r="790" customFormat="false" ht="27.75" hidden="false" customHeight="true" outlineLevel="0" collapsed="false">
      <c r="A790" s="299"/>
      <c r="B790" s="299"/>
      <c r="C790" s="299"/>
      <c r="D790" s="331"/>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row>
    <row r="791" customFormat="false" ht="27.75" hidden="false" customHeight="true" outlineLevel="0" collapsed="false">
      <c r="A791" s="299"/>
      <c r="B791" s="299"/>
      <c r="C791" s="299"/>
      <c r="D791" s="331"/>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row>
    <row r="792" customFormat="false" ht="27.75" hidden="false" customHeight="true" outlineLevel="0" collapsed="false">
      <c r="A792" s="299"/>
      <c r="B792" s="299"/>
      <c r="C792" s="299"/>
      <c r="D792" s="331"/>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row>
    <row r="793" customFormat="false" ht="27.75" hidden="false" customHeight="true" outlineLevel="0" collapsed="false">
      <c r="A793" s="299"/>
      <c r="B793" s="299"/>
      <c r="C793" s="299"/>
      <c r="D793" s="331"/>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row>
    <row r="794" customFormat="false" ht="27.75" hidden="false" customHeight="true" outlineLevel="0" collapsed="false">
      <c r="A794" s="299"/>
      <c r="B794" s="299"/>
      <c r="C794" s="299"/>
      <c r="D794" s="331"/>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row>
    <row r="795" customFormat="false" ht="27.75" hidden="false" customHeight="true" outlineLevel="0" collapsed="false">
      <c r="A795" s="299"/>
      <c r="B795" s="299"/>
      <c r="C795" s="299"/>
      <c r="D795" s="331"/>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row>
    <row r="796" customFormat="false" ht="27.75" hidden="false" customHeight="true" outlineLevel="0" collapsed="false">
      <c r="A796" s="299"/>
      <c r="B796" s="299"/>
      <c r="C796" s="299"/>
      <c r="D796" s="331"/>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row>
    <row r="797" customFormat="false" ht="27.75" hidden="false" customHeight="true" outlineLevel="0" collapsed="false">
      <c r="A797" s="299"/>
      <c r="B797" s="299"/>
      <c r="C797" s="299"/>
      <c r="D797" s="331"/>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row>
    <row r="798" customFormat="false" ht="27.75" hidden="false" customHeight="true" outlineLevel="0" collapsed="false">
      <c r="A798" s="299"/>
      <c r="B798" s="299"/>
      <c r="C798" s="299"/>
      <c r="D798" s="331"/>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row>
    <row r="799" customFormat="false" ht="27.75" hidden="false" customHeight="true" outlineLevel="0" collapsed="false">
      <c r="A799" s="299"/>
      <c r="B799" s="299"/>
      <c r="C799" s="299"/>
      <c r="D799" s="331"/>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row>
    <row r="800" customFormat="false" ht="27.75" hidden="false" customHeight="true" outlineLevel="0" collapsed="false">
      <c r="A800" s="299"/>
      <c r="B800" s="299"/>
      <c r="C800" s="299"/>
      <c r="D800" s="331"/>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row>
    <row r="801" customFormat="false" ht="27.75" hidden="false" customHeight="true" outlineLevel="0" collapsed="false">
      <c r="A801" s="299"/>
      <c r="B801" s="299"/>
      <c r="C801" s="299"/>
      <c r="D801" s="331"/>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row>
    <row r="802" customFormat="false" ht="27.75" hidden="false" customHeight="true" outlineLevel="0" collapsed="false">
      <c r="A802" s="299"/>
      <c r="B802" s="299"/>
      <c r="C802" s="299"/>
      <c r="D802" s="331"/>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row>
    <row r="803" customFormat="false" ht="27.75" hidden="false" customHeight="true" outlineLevel="0" collapsed="false">
      <c r="A803" s="299"/>
      <c r="B803" s="299"/>
      <c r="C803" s="299"/>
      <c r="D803" s="331"/>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row>
    <row r="804" customFormat="false" ht="27.75" hidden="false" customHeight="true" outlineLevel="0" collapsed="false">
      <c r="A804" s="299"/>
      <c r="B804" s="299"/>
      <c r="C804" s="299"/>
      <c r="D804" s="331"/>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row>
    <row r="805" customFormat="false" ht="27.75" hidden="false" customHeight="true" outlineLevel="0" collapsed="false">
      <c r="A805" s="299"/>
      <c r="B805" s="299"/>
      <c r="C805" s="299"/>
      <c r="D805" s="331"/>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row>
    <row r="806" customFormat="false" ht="27.75" hidden="false" customHeight="true" outlineLevel="0" collapsed="false">
      <c r="A806" s="299"/>
      <c r="B806" s="299"/>
      <c r="C806" s="299"/>
      <c r="D806" s="331"/>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row>
    <row r="807" customFormat="false" ht="27.75" hidden="false" customHeight="true" outlineLevel="0" collapsed="false">
      <c r="A807" s="299"/>
      <c r="B807" s="299"/>
      <c r="C807" s="299"/>
      <c r="D807" s="331"/>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row>
    <row r="808" customFormat="false" ht="27.75" hidden="false" customHeight="true" outlineLevel="0" collapsed="false">
      <c r="A808" s="299"/>
      <c r="B808" s="299"/>
      <c r="C808" s="299"/>
      <c r="D808" s="331"/>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row>
    <row r="809" customFormat="false" ht="27.75" hidden="false" customHeight="true" outlineLevel="0" collapsed="false">
      <c r="A809" s="299"/>
      <c r="B809" s="299"/>
      <c r="C809" s="299"/>
      <c r="D809" s="331"/>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row>
    <row r="810" customFormat="false" ht="27.75" hidden="false" customHeight="true" outlineLevel="0" collapsed="false">
      <c r="A810" s="299"/>
      <c r="B810" s="299"/>
      <c r="C810" s="299"/>
      <c r="D810" s="331"/>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row>
    <row r="811" customFormat="false" ht="27.75" hidden="false" customHeight="true" outlineLevel="0" collapsed="false">
      <c r="A811" s="299"/>
      <c r="B811" s="299"/>
      <c r="C811" s="299"/>
      <c r="D811" s="331"/>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row>
    <row r="812" customFormat="false" ht="27.75" hidden="false" customHeight="true" outlineLevel="0" collapsed="false">
      <c r="A812" s="299"/>
      <c r="B812" s="299"/>
      <c r="C812" s="299"/>
      <c r="D812" s="331"/>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row>
    <row r="813" customFormat="false" ht="27.75" hidden="false" customHeight="true" outlineLevel="0" collapsed="false">
      <c r="A813" s="299"/>
      <c r="B813" s="299"/>
      <c r="C813" s="299"/>
      <c r="D813" s="331"/>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row>
    <row r="814" customFormat="false" ht="27.75" hidden="false" customHeight="true" outlineLevel="0" collapsed="false">
      <c r="A814" s="299"/>
      <c r="B814" s="299"/>
      <c r="C814" s="299"/>
      <c r="D814" s="331"/>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row>
    <row r="815" customFormat="false" ht="27.75" hidden="false" customHeight="true" outlineLevel="0" collapsed="false">
      <c r="A815" s="299"/>
      <c r="B815" s="299"/>
      <c r="C815" s="299"/>
      <c r="D815" s="331"/>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row>
    <row r="816" customFormat="false" ht="27.75" hidden="false" customHeight="true" outlineLevel="0" collapsed="false">
      <c r="A816" s="299"/>
      <c r="B816" s="299"/>
      <c r="C816" s="299"/>
      <c r="D816" s="331"/>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row>
    <row r="817" customFormat="false" ht="27.75" hidden="false" customHeight="true" outlineLevel="0" collapsed="false">
      <c r="A817" s="299"/>
      <c r="B817" s="299"/>
      <c r="C817" s="299"/>
      <c r="D817" s="331"/>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row>
    <row r="818" customFormat="false" ht="27.75" hidden="false" customHeight="true" outlineLevel="0" collapsed="false">
      <c r="A818" s="299"/>
      <c r="B818" s="299"/>
      <c r="C818" s="299"/>
      <c r="D818" s="331"/>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row>
    <row r="819" customFormat="false" ht="27.75" hidden="false" customHeight="true" outlineLevel="0" collapsed="false">
      <c r="A819" s="299"/>
      <c r="B819" s="299"/>
      <c r="C819" s="299"/>
      <c r="D819" s="331"/>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row>
    <row r="820" customFormat="false" ht="27.75" hidden="false" customHeight="true" outlineLevel="0" collapsed="false">
      <c r="A820" s="299"/>
      <c r="B820" s="299"/>
      <c r="C820" s="299"/>
      <c r="D820" s="331"/>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row>
    <row r="821" customFormat="false" ht="27.75" hidden="false" customHeight="true" outlineLevel="0" collapsed="false">
      <c r="A821" s="299"/>
      <c r="B821" s="299"/>
      <c r="C821" s="299"/>
      <c r="D821" s="331"/>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row>
    <row r="822" customFormat="false" ht="27.75" hidden="false" customHeight="true" outlineLevel="0" collapsed="false">
      <c r="A822" s="299"/>
      <c r="B822" s="299"/>
      <c r="C822" s="299"/>
      <c r="D822" s="331"/>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row>
    <row r="823" customFormat="false" ht="27.75" hidden="false" customHeight="true" outlineLevel="0" collapsed="false">
      <c r="A823" s="299"/>
      <c r="B823" s="299"/>
      <c r="C823" s="299"/>
      <c r="D823" s="331"/>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row>
    <row r="824" customFormat="false" ht="27.75" hidden="false" customHeight="true" outlineLevel="0" collapsed="false">
      <c r="A824" s="299"/>
      <c r="B824" s="299"/>
      <c r="C824" s="299"/>
      <c r="D824" s="331"/>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row>
    <row r="825" customFormat="false" ht="27.75" hidden="false" customHeight="true" outlineLevel="0" collapsed="false">
      <c r="A825" s="299"/>
      <c r="B825" s="299"/>
      <c r="C825" s="299"/>
      <c r="D825" s="331"/>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row>
    <row r="826" customFormat="false" ht="27.75" hidden="false" customHeight="true" outlineLevel="0" collapsed="false">
      <c r="A826" s="299"/>
      <c r="B826" s="299"/>
      <c r="C826" s="299"/>
      <c r="D826" s="331"/>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row>
    <row r="827" customFormat="false" ht="27.75" hidden="false" customHeight="true" outlineLevel="0" collapsed="false">
      <c r="A827" s="299"/>
      <c r="B827" s="299"/>
      <c r="C827" s="299"/>
      <c r="D827" s="331"/>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row>
    <row r="828" customFormat="false" ht="27.75" hidden="false" customHeight="true" outlineLevel="0" collapsed="false">
      <c r="A828" s="299"/>
      <c r="B828" s="299"/>
      <c r="C828" s="299"/>
      <c r="D828" s="331"/>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row>
    <row r="829" customFormat="false" ht="27.75" hidden="false" customHeight="true" outlineLevel="0" collapsed="false">
      <c r="A829" s="299"/>
      <c r="B829" s="299"/>
      <c r="C829" s="299"/>
      <c r="D829" s="331"/>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row>
    <row r="830" customFormat="false" ht="27.75" hidden="false" customHeight="true" outlineLevel="0" collapsed="false">
      <c r="A830" s="299"/>
      <c r="B830" s="299"/>
      <c r="C830" s="299"/>
      <c r="D830" s="331"/>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row>
    <row r="831" customFormat="false" ht="27.75" hidden="false" customHeight="true" outlineLevel="0" collapsed="false">
      <c r="A831" s="299"/>
      <c r="B831" s="299"/>
      <c r="C831" s="299"/>
      <c r="D831" s="331"/>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row>
    <row r="832" customFormat="false" ht="27.75" hidden="false" customHeight="true" outlineLevel="0" collapsed="false">
      <c r="A832" s="299"/>
      <c r="B832" s="299"/>
      <c r="C832" s="299"/>
      <c r="D832" s="331"/>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row>
    <row r="833" customFormat="false" ht="27.75" hidden="false" customHeight="true" outlineLevel="0" collapsed="false">
      <c r="A833" s="299"/>
      <c r="B833" s="299"/>
      <c r="C833" s="299"/>
      <c r="D833" s="331"/>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row>
    <row r="834" customFormat="false" ht="27.75" hidden="false" customHeight="true" outlineLevel="0" collapsed="false">
      <c r="A834" s="299"/>
      <c r="B834" s="299"/>
      <c r="C834" s="299"/>
      <c r="D834" s="331"/>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row>
    <row r="835" customFormat="false" ht="27.75" hidden="false" customHeight="true" outlineLevel="0" collapsed="false">
      <c r="A835" s="299"/>
      <c r="B835" s="299"/>
      <c r="C835" s="299"/>
      <c r="D835" s="331"/>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row>
    <row r="836" customFormat="false" ht="27.75" hidden="false" customHeight="true" outlineLevel="0" collapsed="false">
      <c r="A836" s="299"/>
      <c r="B836" s="299"/>
      <c r="C836" s="299"/>
      <c r="D836" s="331"/>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row>
    <row r="837" customFormat="false" ht="27.75" hidden="false" customHeight="true" outlineLevel="0" collapsed="false">
      <c r="A837" s="299"/>
      <c r="B837" s="299"/>
      <c r="C837" s="299"/>
      <c r="D837" s="331"/>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row>
    <row r="838" customFormat="false" ht="27.75" hidden="false" customHeight="true" outlineLevel="0" collapsed="false">
      <c r="A838" s="299"/>
      <c r="B838" s="299"/>
      <c r="C838" s="299"/>
      <c r="D838" s="331"/>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row>
    <row r="839" customFormat="false" ht="27.75" hidden="false" customHeight="true" outlineLevel="0" collapsed="false">
      <c r="A839" s="299"/>
      <c r="B839" s="299"/>
      <c r="C839" s="299"/>
      <c r="D839" s="331"/>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row>
    <row r="840" customFormat="false" ht="27.75" hidden="false" customHeight="true" outlineLevel="0" collapsed="false">
      <c r="A840" s="299"/>
      <c r="B840" s="299"/>
      <c r="C840" s="299"/>
      <c r="D840" s="331"/>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row>
    <row r="841" customFormat="false" ht="27.75" hidden="false" customHeight="true" outlineLevel="0" collapsed="false">
      <c r="A841" s="299"/>
      <c r="B841" s="299"/>
      <c r="C841" s="299"/>
      <c r="D841" s="331"/>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row>
    <row r="842" customFormat="false" ht="27.75" hidden="false" customHeight="true" outlineLevel="0" collapsed="false">
      <c r="A842" s="299"/>
      <c r="B842" s="299"/>
      <c r="C842" s="299"/>
      <c r="D842" s="331"/>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row>
    <row r="843" customFormat="false" ht="27.75" hidden="false" customHeight="true" outlineLevel="0" collapsed="false">
      <c r="A843" s="299"/>
      <c r="B843" s="299"/>
      <c r="C843" s="299"/>
      <c r="D843" s="331"/>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row>
    <row r="844" customFormat="false" ht="27.75" hidden="false" customHeight="true" outlineLevel="0" collapsed="false">
      <c r="A844" s="299"/>
      <c r="B844" s="299"/>
      <c r="C844" s="299"/>
      <c r="D844" s="331"/>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row>
    <row r="845" customFormat="false" ht="27.75" hidden="false" customHeight="true" outlineLevel="0" collapsed="false">
      <c r="A845" s="299"/>
      <c r="B845" s="299"/>
      <c r="C845" s="299"/>
      <c r="D845" s="331"/>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row>
    <row r="846" customFormat="false" ht="27.75" hidden="false" customHeight="true" outlineLevel="0" collapsed="false">
      <c r="A846" s="299"/>
      <c r="B846" s="299"/>
      <c r="C846" s="299"/>
      <c r="D846" s="331"/>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row>
    <row r="847" customFormat="false" ht="27.75" hidden="false" customHeight="true" outlineLevel="0" collapsed="false">
      <c r="A847" s="299"/>
      <c r="B847" s="299"/>
      <c r="C847" s="299"/>
      <c r="D847" s="331"/>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row>
    <row r="848" customFormat="false" ht="27.75" hidden="false" customHeight="true" outlineLevel="0" collapsed="false">
      <c r="A848" s="299"/>
      <c r="B848" s="299"/>
      <c r="C848" s="299"/>
      <c r="D848" s="331"/>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row>
    <row r="849" customFormat="false" ht="27.75" hidden="false" customHeight="true" outlineLevel="0" collapsed="false">
      <c r="A849" s="299"/>
      <c r="B849" s="299"/>
      <c r="C849" s="299"/>
      <c r="D849" s="331"/>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row>
    <row r="850" customFormat="false" ht="27.75" hidden="false" customHeight="true" outlineLevel="0" collapsed="false">
      <c r="A850" s="299"/>
      <c r="B850" s="299"/>
      <c r="C850" s="299"/>
      <c r="D850" s="331"/>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row>
    <row r="851" customFormat="false" ht="27.75" hidden="false" customHeight="true" outlineLevel="0" collapsed="false">
      <c r="A851" s="299"/>
      <c r="B851" s="299"/>
      <c r="C851" s="299"/>
      <c r="D851" s="331"/>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row>
    <row r="852" customFormat="false" ht="27.75" hidden="false" customHeight="true" outlineLevel="0" collapsed="false">
      <c r="A852" s="299"/>
      <c r="B852" s="299"/>
      <c r="C852" s="299"/>
      <c r="D852" s="331"/>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row>
    <row r="853" customFormat="false" ht="27.75" hidden="false" customHeight="true" outlineLevel="0" collapsed="false">
      <c r="A853" s="299"/>
      <c r="B853" s="299"/>
      <c r="C853" s="299"/>
      <c r="D853" s="331"/>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row>
    <row r="854" customFormat="false" ht="27.75" hidden="false" customHeight="true" outlineLevel="0" collapsed="false">
      <c r="A854" s="299"/>
      <c r="B854" s="299"/>
      <c r="C854" s="299"/>
      <c r="D854" s="331"/>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row>
    <row r="855" customFormat="false" ht="27.75" hidden="false" customHeight="true" outlineLevel="0" collapsed="false">
      <c r="A855" s="299"/>
      <c r="B855" s="299"/>
      <c r="C855" s="299"/>
      <c r="D855" s="331"/>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row>
    <row r="856" customFormat="false" ht="27.75" hidden="false" customHeight="true" outlineLevel="0" collapsed="false">
      <c r="A856" s="299"/>
      <c r="B856" s="299"/>
      <c r="C856" s="299"/>
      <c r="D856" s="331"/>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row>
    <row r="857" customFormat="false" ht="27.75" hidden="false" customHeight="true" outlineLevel="0" collapsed="false">
      <c r="A857" s="299"/>
      <c r="B857" s="299"/>
      <c r="C857" s="299"/>
      <c r="D857" s="331"/>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row>
    <row r="858" customFormat="false" ht="27.75" hidden="false" customHeight="true" outlineLevel="0" collapsed="false">
      <c r="A858" s="299"/>
      <c r="B858" s="299"/>
      <c r="C858" s="299"/>
      <c r="D858" s="331"/>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row>
    <row r="859" customFormat="false" ht="27.75" hidden="false" customHeight="true" outlineLevel="0" collapsed="false">
      <c r="A859" s="299"/>
      <c r="B859" s="299"/>
      <c r="C859" s="299"/>
      <c r="D859" s="331"/>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row>
    <row r="860" customFormat="false" ht="27.75" hidden="false" customHeight="true" outlineLevel="0" collapsed="false">
      <c r="A860" s="299"/>
      <c r="B860" s="299"/>
      <c r="C860" s="299"/>
      <c r="D860" s="331"/>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row>
    <row r="861" customFormat="false" ht="27.75" hidden="false" customHeight="true" outlineLevel="0" collapsed="false">
      <c r="A861" s="299"/>
      <c r="B861" s="299"/>
      <c r="C861" s="299"/>
      <c r="D861" s="331"/>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row>
    <row r="862" customFormat="false" ht="27.75" hidden="false" customHeight="true" outlineLevel="0" collapsed="false">
      <c r="A862" s="299"/>
      <c r="B862" s="299"/>
      <c r="C862" s="299"/>
      <c r="D862" s="331"/>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row>
    <row r="863" customFormat="false" ht="27.75" hidden="false" customHeight="true" outlineLevel="0" collapsed="false">
      <c r="A863" s="299"/>
      <c r="B863" s="299"/>
      <c r="C863" s="299"/>
      <c r="D863" s="331"/>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row>
    <row r="864" customFormat="false" ht="27.75" hidden="false" customHeight="true" outlineLevel="0" collapsed="false">
      <c r="A864" s="299"/>
      <c r="B864" s="299"/>
      <c r="C864" s="299"/>
      <c r="D864" s="331"/>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row>
    <row r="865" customFormat="false" ht="27.75" hidden="false" customHeight="true" outlineLevel="0" collapsed="false">
      <c r="A865" s="299"/>
      <c r="B865" s="299"/>
      <c r="C865" s="299"/>
      <c r="D865" s="331"/>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row>
    <row r="866" customFormat="false" ht="27.75" hidden="false" customHeight="true" outlineLevel="0" collapsed="false">
      <c r="A866" s="299"/>
      <c r="B866" s="299"/>
      <c r="C866" s="299"/>
      <c r="D866" s="331"/>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row>
    <row r="867" customFormat="false" ht="27.75" hidden="false" customHeight="true" outlineLevel="0" collapsed="false">
      <c r="A867" s="299"/>
      <c r="B867" s="299"/>
      <c r="C867" s="299"/>
      <c r="D867" s="331"/>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row>
    <row r="868" customFormat="false" ht="27.75" hidden="false" customHeight="true" outlineLevel="0" collapsed="false">
      <c r="A868" s="299"/>
      <c r="B868" s="299"/>
      <c r="C868" s="299"/>
      <c r="D868" s="331"/>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row>
    <row r="869" customFormat="false" ht="27.75" hidden="false" customHeight="true" outlineLevel="0" collapsed="false">
      <c r="A869" s="299"/>
      <c r="B869" s="299"/>
      <c r="C869" s="299"/>
      <c r="D869" s="331"/>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row>
    <row r="870" customFormat="false" ht="27.75" hidden="false" customHeight="true" outlineLevel="0" collapsed="false">
      <c r="A870" s="299"/>
      <c r="B870" s="299"/>
      <c r="C870" s="299"/>
      <c r="D870" s="331"/>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row>
    <row r="871" customFormat="false" ht="27.75" hidden="false" customHeight="true" outlineLevel="0" collapsed="false">
      <c r="A871" s="299"/>
      <c r="B871" s="299"/>
      <c r="C871" s="299"/>
      <c r="D871" s="331"/>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row>
    <row r="872" customFormat="false" ht="27.75" hidden="false" customHeight="true" outlineLevel="0" collapsed="false">
      <c r="A872" s="299"/>
      <c r="B872" s="299"/>
      <c r="C872" s="299"/>
      <c r="D872" s="331"/>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row>
    <row r="873" customFormat="false" ht="27.75" hidden="false" customHeight="true" outlineLevel="0" collapsed="false">
      <c r="A873" s="299"/>
      <c r="B873" s="299"/>
      <c r="C873" s="299"/>
      <c r="D873" s="331"/>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row>
    <row r="874" customFormat="false" ht="27.75" hidden="false" customHeight="true" outlineLevel="0" collapsed="false">
      <c r="A874" s="299"/>
      <c r="B874" s="299"/>
      <c r="C874" s="299"/>
      <c r="D874" s="331"/>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row>
    <row r="875" customFormat="false" ht="27.75" hidden="false" customHeight="true" outlineLevel="0" collapsed="false">
      <c r="A875" s="299"/>
      <c r="B875" s="299"/>
      <c r="C875" s="299"/>
      <c r="D875" s="331"/>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row>
    <row r="876" customFormat="false" ht="27.75" hidden="false" customHeight="true" outlineLevel="0" collapsed="false">
      <c r="A876" s="299"/>
      <c r="B876" s="299"/>
      <c r="C876" s="299"/>
      <c r="D876" s="331"/>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row>
    <row r="877" customFormat="false" ht="27.75" hidden="false" customHeight="true" outlineLevel="0" collapsed="false">
      <c r="A877" s="299"/>
      <c r="B877" s="299"/>
      <c r="C877" s="299"/>
      <c r="D877" s="331"/>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row>
    <row r="878" customFormat="false" ht="27.75" hidden="false" customHeight="true" outlineLevel="0" collapsed="false">
      <c r="A878" s="299"/>
      <c r="B878" s="299"/>
      <c r="C878" s="299"/>
      <c r="D878" s="331"/>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row>
    <row r="879" customFormat="false" ht="27.75" hidden="false" customHeight="true" outlineLevel="0" collapsed="false">
      <c r="A879" s="299"/>
      <c r="B879" s="299"/>
      <c r="C879" s="299"/>
      <c r="D879" s="331"/>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row>
    <row r="880" customFormat="false" ht="27.75" hidden="false" customHeight="true" outlineLevel="0" collapsed="false">
      <c r="A880" s="299"/>
      <c r="B880" s="299"/>
      <c r="C880" s="299"/>
      <c r="D880" s="331"/>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row>
    <row r="881" customFormat="false" ht="27.75" hidden="false" customHeight="true" outlineLevel="0" collapsed="false">
      <c r="A881" s="299"/>
      <c r="B881" s="299"/>
      <c r="C881" s="299"/>
      <c r="D881" s="331"/>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row>
    <row r="882" customFormat="false" ht="27.75" hidden="false" customHeight="true" outlineLevel="0" collapsed="false">
      <c r="A882" s="299"/>
      <c r="B882" s="299"/>
      <c r="C882" s="299"/>
      <c r="D882" s="331"/>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row>
    <row r="883" customFormat="false" ht="27.75" hidden="false" customHeight="true" outlineLevel="0" collapsed="false">
      <c r="A883" s="299"/>
      <c r="B883" s="299"/>
      <c r="C883" s="299"/>
      <c r="D883" s="331"/>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row>
    <row r="884" customFormat="false" ht="27.75" hidden="false" customHeight="true" outlineLevel="0" collapsed="false">
      <c r="A884" s="299"/>
      <c r="B884" s="299"/>
      <c r="C884" s="299"/>
      <c r="D884" s="331"/>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row>
    <row r="885" customFormat="false" ht="27.75" hidden="false" customHeight="true" outlineLevel="0" collapsed="false">
      <c r="A885" s="299"/>
      <c r="B885" s="299"/>
      <c r="C885" s="299"/>
      <c r="D885" s="331"/>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row>
    <row r="886" customFormat="false" ht="27.75" hidden="false" customHeight="true" outlineLevel="0" collapsed="false">
      <c r="A886" s="299"/>
      <c r="B886" s="299"/>
      <c r="C886" s="299"/>
      <c r="D886" s="331"/>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row>
    <row r="887" customFormat="false" ht="27.75" hidden="false" customHeight="true" outlineLevel="0" collapsed="false">
      <c r="A887" s="299"/>
      <c r="B887" s="299"/>
      <c r="C887" s="299"/>
      <c r="D887" s="331"/>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row>
    <row r="888" customFormat="false" ht="27.75" hidden="false" customHeight="true" outlineLevel="0" collapsed="false">
      <c r="A888" s="299"/>
      <c r="B888" s="299"/>
      <c r="C888" s="299"/>
      <c r="D888" s="331"/>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row>
    <row r="889" customFormat="false" ht="27.75" hidden="false" customHeight="true" outlineLevel="0" collapsed="false">
      <c r="A889" s="299"/>
      <c r="B889" s="299"/>
      <c r="C889" s="299"/>
      <c r="D889" s="331"/>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row>
    <row r="890" customFormat="false" ht="27.75" hidden="false" customHeight="true" outlineLevel="0" collapsed="false">
      <c r="A890" s="299"/>
      <c r="B890" s="299"/>
      <c r="C890" s="299"/>
      <c r="D890" s="331"/>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row>
    <row r="891" customFormat="false" ht="27.75" hidden="false" customHeight="true" outlineLevel="0" collapsed="false">
      <c r="A891" s="299"/>
      <c r="B891" s="299"/>
      <c r="C891" s="299"/>
      <c r="D891" s="331"/>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row>
    <row r="892" customFormat="false" ht="27.75" hidden="false" customHeight="true" outlineLevel="0" collapsed="false">
      <c r="A892" s="299"/>
      <c r="B892" s="299"/>
      <c r="C892" s="299"/>
      <c r="D892" s="331"/>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row>
    <row r="893" customFormat="false" ht="27.75" hidden="false" customHeight="true" outlineLevel="0" collapsed="false">
      <c r="A893" s="299"/>
      <c r="B893" s="299"/>
      <c r="C893" s="299"/>
      <c r="D893" s="331"/>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row>
    <row r="894" customFormat="false" ht="27.75" hidden="false" customHeight="true" outlineLevel="0" collapsed="false">
      <c r="A894" s="299"/>
      <c r="B894" s="299"/>
      <c r="C894" s="299"/>
      <c r="D894" s="331"/>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row>
    <row r="895" customFormat="false" ht="27.75" hidden="false" customHeight="true" outlineLevel="0" collapsed="false">
      <c r="A895" s="299"/>
      <c r="B895" s="299"/>
      <c r="C895" s="299"/>
      <c r="D895" s="331"/>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row>
    <row r="896" customFormat="false" ht="27.75" hidden="false" customHeight="true" outlineLevel="0" collapsed="false">
      <c r="A896" s="299"/>
      <c r="B896" s="299"/>
      <c r="C896" s="299"/>
      <c r="D896" s="331"/>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row>
    <row r="897" customFormat="false" ht="27.75" hidden="false" customHeight="true" outlineLevel="0" collapsed="false">
      <c r="A897" s="299"/>
      <c r="B897" s="299"/>
      <c r="C897" s="299"/>
      <c r="D897" s="331"/>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row>
    <row r="898" customFormat="false" ht="27.75" hidden="false" customHeight="true" outlineLevel="0" collapsed="false">
      <c r="A898" s="299"/>
      <c r="B898" s="299"/>
      <c r="C898" s="299"/>
      <c r="D898" s="331"/>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row>
    <row r="899" customFormat="false" ht="27.75" hidden="false" customHeight="true" outlineLevel="0" collapsed="false">
      <c r="A899" s="299"/>
      <c r="B899" s="299"/>
      <c r="C899" s="299"/>
      <c r="D899" s="331"/>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row>
    <row r="900" customFormat="false" ht="27.75" hidden="false" customHeight="true" outlineLevel="0" collapsed="false">
      <c r="A900" s="299"/>
      <c r="B900" s="299"/>
      <c r="C900" s="299"/>
      <c r="D900" s="331"/>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row>
    <row r="901" customFormat="false" ht="27.75" hidden="false" customHeight="true" outlineLevel="0" collapsed="false">
      <c r="A901" s="299"/>
      <c r="B901" s="299"/>
      <c r="C901" s="299"/>
      <c r="D901" s="331"/>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row>
    <row r="902" customFormat="false" ht="27.75" hidden="false" customHeight="true" outlineLevel="0" collapsed="false">
      <c r="A902" s="299"/>
      <c r="B902" s="299"/>
      <c r="C902" s="299"/>
      <c r="D902" s="331"/>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row>
    <row r="903" customFormat="false" ht="27.75" hidden="false" customHeight="true" outlineLevel="0" collapsed="false">
      <c r="A903" s="299"/>
      <c r="B903" s="299"/>
      <c r="C903" s="299"/>
      <c r="D903" s="331"/>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row>
    <row r="904" customFormat="false" ht="27.75" hidden="false" customHeight="true" outlineLevel="0" collapsed="false">
      <c r="A904" s="299"/>
      <c r="B904" s="299"/>
      <c r="C904" s="299"/>
      <c r="D904" s="331"/>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row>
    <row r="905" customFormat="false" ht="27.75" hidden="false" customHeight="true" outlineLevel="0" collapsed="false">
      <c r="A905" s="299"/>
      <c r="B905" s="299"/>
      <c r="C905" s="299"/>
      <c r="D905" s="331"/>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row>
    <row r="906" customFormat="false" ht="27.75" hidden="false" customHeight="true" outlineLevel="0" collapsed="false">
      <c r="A906" s="299"/>
      <c r="B906" s="299"/>
      <c r="C906" s="299"/>
      <c r="D906" s="331"/>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row>
    <row r="907" customFormat="false" ht="27.75" hidden="false" customHeight="true" outlineLevel="0" collapsed="false">
      <c r="A907" s="299"/>
      <c r="B907" s="299"/>
      <c r="C907" s="299"/>
      <c r="D907" s="331"/>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row>
    <row r="908" customFormat="false" ht="27.75" hidden="false" customHeight="true" outlineLevel="0" collapsed="false">
      <c r="A908" s="299"/>
      <c r="B908" s="299"/>
      <c r="C908" s="299"/>
      <c r="D908" s="331"/>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row>
    <row r="909" customFormat="false" ht="27.75" hidden="false" customHeight="true" outlineLevel="0" collapsed="false">
      <c r="A909" s="299"/>
      <c r="B909" s="299"/>
      <c r="C909" s="299"/>
      <c r="D909" s="331"/>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row>
    <row r="910" customFormat="false" ht="27.75" hidden="false" customHeight="true" outlineLevel="0" collapsed="false">
      <c r="A910" s="299"/>
      <c r="B910" s="299"/>
      <c r="C910" s="299"/>
      <c r="D910" s="331"/>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row>
    <row r="911" customFormat="false" ht="27.75" hidden="false" customHeight="true" outlineLevel="0" collapsed="false">
      <c r="A911" s="299"/>
      <c r="B911" s="299"/>
      <c r="C911" s="299"/>
      <c r="D911" s="331"/>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row>
    <row r="912" customFormat="false" ht="27.75" hidden="false" customHeight="true" outlineLevel="0" collapsed="false">
      <c r="A912" s="299"/>
      <c r="B912" s="299"/>
      <c r="C912" s="299"/>
      <c r="D912" s="331"/>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row>
    <row r="913" customFormat="false" ht="27.75" hidden="false" customHeight="true" outlineLevel="0" collapsed="false">
      <c r="A913" s="299"/>
      <c r="B913" s="299"/>
      <c r="C913" s="299"/>
      <c r="D913" s="331"/>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row>
    <row r="914" customFormat="false" ht="27.75" hidden="false" customHeight="true" outlineLevel="0" collapsed="false">
      <c r="A914" s="299"/>
      <c r="B914" s="299"/>
      <c r="C914" s="299"/>
      <c r="D914" s="331"/>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row>
    <row r="915" customFormat="false" ht="27.75" hidden="false" customHeight="true" outlineLevel="0" collapsed="false">
      <c r="A915" s="299"/>
      <c r="B915" s="299"/>
      <c r="C915" s="299"/>
      <c r="D915" s="331"/>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row>
    <row r="916" customFormat="false" ht="27.75" hidden="false" customHeight="true" outlineLevel="0" collapsed="false">
      <c r="A916" s="299"/>
      <c r="B916" s="299"/>
      <c r="C916" s="299"/>
      <c r="D916" s="331"/>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row>
    <row r="917" customFormat="false" ht="27.75" hidden="false" customHeight="true" outlineLevel="0" collapsed="false">
      <c r="A917" s="299"/>
      <c r="B917" s="299"/>
      <c r="C917" s="299"/>
      <c r="D917" s="331"/>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row>
    <row r="918" customFormat="false" ht="27.75" hidden="false" customHeight="true" outlineLevel="0" collapsed="false">
      <c r="A918" s="299"/>
      <c r="B918" s="299"/>
      <c r="C918" s="299"/>
      <c r="D918" s="331"/>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row>
    <row r="919" customFormat="false" ht="27.75" hidden="false" customHeight="true" outlineLevel="0" collapsed="false">
      <c r="A919" s="299"/>
      <c r="B919" s="299"/>
      <c r="C919" s="299"/>
      <c r="D919" s="331"/>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row>
    <row r="920" customFormat="false" ht="27.75" hidden="false" customHeight="true" outlineLevel="0" collapsed="false">
      <c r="A920" s="299"/>
      <c r="B920" s="299"/>
      <c r="C920" s="299"/>
      <c r="D920" s="331"/>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row>
    <row r="921" customFormat="false" ht="27.75" hidden="false" customHeight="true" outlineLevel="0" collapsed="false">
      <c r="A921" s="299"/>
      <c r="B921" s="299"/>
      <c r="C921" s="299"/>
      <c r="D921" s="331"/>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row>
    <row r="922" customFormat="false" ht="27.75" hidden="false" customHeight="true" outlineLevel="0" collapsed="false">
      <c r="A922" s="299"/>
      <c r="B922" s="299"/>
      <c r="C922" s="299"/>
      <c r="D922" s="331"/>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row>
    <row r="923" customFormat="false" ht="27.75" hidden="false" customHeight="true" outlineLevel="0" collapsed="false">
      <c r="A923" s="299"/>
      <c r="B923" s="299"/>
      <c r="C923" s="299"/>
      <c r="D923" s="331"/>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row>
    <row r="924" customFormat="false" ht="27.75" hidden="false" customHeight="true" outlineLevel="0" collapsed="false">
      <c r="A924" s="299"/>
      <c r="B924" s="299"/>
      <c r="C924" s="299"/>
      <c r="D924" s="331"/>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row>
    <row r="925" customFormat="false" ht="27.75" hidden="false" customHeight="true" outlineLevel="0" collapsed="false">
      <c r="A925" s="299"/>
      <c r="B925" s="299"/>
      <c r="C925" s="299"/>
      <c r="D925" s="331"/>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row>
    <row r="926" customFormat="false" ht="27.75" hidden="false" customHeight="true" outlineLevel="0" collapsed="false">
      <c r="A926" s="299"/>
      <c r="B926" s="299"/>
      <c r="C926" s="299"/>
      <c r="D926" s="331"/>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row>
    <row r="927" customFormat="false" ht="27.75" hidden="false" customHeight="true" outlineLevel="0" collapsed="false">
      <c r="A927" s="299"/>
      <c r="B927" s="299"/>
      <c r="C927" s="299"/>
      <c r="D927" s="331"/>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row>
    <row r="928" customFormat="false" ht="27.75" hidden="false" customHeight="true" outlineLevel="0" collapsed="false">
      <c r="A928" s="299"/>
      <c r="B928" s="299"/>
      <c r="C928" s="299"/>
      <c r="D928" s="331"/>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row>
    <row r="929" customFormat="false" ht="27.75" hidden="false" customHeight="true" outlineLevel="0" collapsed="false">
      <c r="A929" s="299"/>
      <c r="B929" s="299"/>
      <c r="C929" s="299"/>
      <c r="D929" s="331"/>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row>
    <row r="930" customFormat="false" ht="27.75" hidden="false" customHeight="true" outlineLevel="0" collapsed="false">
      <c r="A930" s="299"/>
      <c r="B930" s="299"/>
      <c r="C930" s="299"/>
      <c r="D930" s="331"/>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row>
    <row r="931" customFormat="false" ht="27.75" hidden="false" customHeight="true" outlineLevel="0" collapsed="false">
      <c r="A931" s="299"/>
      <c r="B931" s="299"/>
      <c r="C931" s="299"/>
      <c r="D931" s="331"/>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row>
    <row r="932" customFormat="false" ht="27.75" hidden="false" customHeight="true" outlineLevel="0" collapsed="false">
      <c r="A932" s="299"/>
      <c r="B932" s="299"/>
      <c r="C932" s="299"/>
      <c r="D932" s="331"/>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row>
    <row r="933" customFormat="false" ht="27.75" hidden="false" customHeight="true" outlineLevel="0" collapsed="false">
      <c r="A933" s="299"/>
      <c r="B933" s="299"/>
      <c r="C933" s="299"/>
      <c r="D933" s="331"/>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row>
    <row r="934" customFormat="false" ht="27.75" hidden="false" customHeight="true" outlineLevel="0" collapsed="false">
      <c r="A934" s="299"/>
      <c r="B934" s="299"/>
      <c r="C934" s="299"/>
      <c r="D934" s="331"/>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row>
    <row r="935" customFormat="false" ht="27.75" hidden="false" customHeight="true" outlineLevel="0" collapsed="false">
      <c r="A935" s="299"/>
      <c r="B935" s="299"/>
      <c r="C935" s="299"/>
      <c r="D935" s="331"/>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row>
    <row r="936" customFormat="false" ht="27.75" hidden="false" customHeight="true" outlineLevel="0" collapsed="false">
      <c r="A936" s="299"/>
      <c r="B936" s="299"/>
      <c r="C936" s="299"/>
      <c r="D936" s="331"/>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row>
    <row r="937" customFormat="false" ht="27.75" hidden="false" customHeight="true" outlineLevel="0" collapsed="false">
      <c r="A937" s="299"/>
      <c r="B937" s="299"/>
      <c r="C937" s="299"/>
      <c r="D937" s="331"/>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row>
    <row r="938" customFormat="false" ht="27.75" hidden="false" customHeight="true" outlineLevel="0" collapsed="false">
      <c r="A938" s="299"/>
      <c r="B938" s="299"/>
      <c r="C938" s="299"/>
      <c r="D938" s="331"/>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row>
    <row r="939" customFormat="false" ht="27.75" hidden="false" customHeight="true" outlineLevel="0" collapsed="false">
      <c r="A939" s="299"/>
      <c r="B939" s="299"/>
      <c r="C939" s="299"/>
      <c r="D939" s="331"/>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row>
    <row r="940" customFormat="false" ht="27.75" hidden="false" customHeight="true" outlineLevel="0" collapsed="false">
      <c r="A940" s="299"/>
      <c r="B940" s="299"/>
      <c r="C940" s="299"/>
      <c r="D940" s="331"/>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row>
    <row r="941" customFormat="false" ht="27.75" hidden="false" customHeight="true" outlineLevel="0" collapsed="false">
      <c r="A941" s="299"/>
      <c r="B941" s="299"/>
      <c r="C941" s="299"/>
      <c r="D941" s="331"/>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row>
    <row r="942" customFormat="false" ht="27.75" hidden="false" customHeight="true" outlineLevel="0" collapsed="false">
      <c r="A942" s="299"/>
      <c r="B942" s="299"/>
      <c r="C942" s="299"/>
      <c r="D942" s="331"/>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row>
    <row r="943" customFormat="false" ht="27.75" hidden="false" customHeight="true" outlineLevel="0" collapsed="false">
      <c r="A943" s="299"/>
      <c r="B943" s="299"/>
      <c r="C943" s="299"/>
      <c r="D943" s="331"/>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row>
    <row r="944" customFormat="false" ht="27.75" hidden="false" customHeight="true" outlineLevel="0" collapsed="false">
      <c r="A944" s="299"/>
      <c r="B944" s="299"/>
      <c r="C944" s="299"/>
      <c r="D944" s="331"/>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row>
    <row r="945" customFormat="false" ht="27.75" hidden="false" customHeight="true" outlineLevel="0" collapsed="false">
      <c r="A945" s="299"/>
      <c r="B945" s="299"/>
      <c r="C945" s="299"/>
      <c r="D945" s="331"/>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row>
    <row r="946" customFormat="false" ht="27.75" hidden="false" customHeight="true" outlineLevel="0" collapsed="false">
      <c r="A946" s="299"/>
      <c r="B946" s="299"/>
      <c r="C946" s="299"/>
      <c r="D946" s="331"/>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row>
    <row r="947" customFormat="false" ht="27.75" hidden="false" customHeight="true" outlineLevel="0" collapsed="false">
      <c r="A947" s="299"/>
      <c r="B947" s="299"/>
      <c r="C947" s="299"/>
      <c r="D947" s="331"/>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row>
    <row r="948" customFormat="false" ht="27.75" hidden="false" customHeight="true" outlineLevel="0" collapsed="false">
      <c r="A948" s="299"/>
      <c r="B948" s="299"/>
      <c r="C948" s="299"/>
      <c r="D948" s="331"/>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row>
    <row r="949" customFormat="false" ht="27.75" hidden="false" customHeight="true" outlineLevel="0" collapsed="false">
      <c r="A949" s="299"/>
      <c r="B949" s="299"/>
      <c r="C949" s="299"/>
      <c r="D949" s="331"/>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row>
    <row r="950" customFormat="false" ht="27.75" hidden="false" customHeight="true" outlineLevel="0" collapsed="false">
      <c r="A950" s="299"/>
      <c r="B950" s="299"/>
      <c r="C950" s="299"/>
      <c r="D950" s="331"/>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row>
    <row r="951" customFormat="false" ht="27.75" hidden="false" customHeight="true" outlineLevel="0" collapsed="false">
      <c r="A951" s="299"/>
      <c r="B951" s="299"/>
      <c r="C951" s="299"/>
      <c r="D951" s="331"/>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row>
    <row r="952" customFormat="false" ht="27.75" hidden="false" customHeight="true" outlineLevel="0" collapsed="false">
      <c r="A952" s="299"/>
      <c r="B952" s="299"/>
      <c r="C952" s="299"/>
      <c r="D952" s="331"/>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row>
    <row r="953" customFormat="false" ht="27.75" hidden="false" customHeight="true" outlineLevel="0" collapsed="false">
      <c r="A953" s="299"/>
      <c r="B953" s="299"/>
      <c r="C953" s="299"/>
      <c r="D953" s="331"/>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row>
    <row r="954" customFormat="false" ht="27.75" hidden="false" customHeight="true" outlineLevel="0" collapsed="false">
      <c r="A954" s="299"/>
      <c r="B954" s="299"/>
      <c r="C954" s="299"/>
      <c r="D954" s="331"/>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row>
    <row r="955" customFormat="false" ht="27.75" hidden="false" customHeight="true" outlineLevel="0" collapsed="false">
      <c r="A955" s="299"/>
      <c r="B955" s="299"/>
      <c r="C955" s="299"/>
      <c r="D955" s="331"/>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row>
    <row r="956" customFormat="false" ht="27.75" hidden="false" customHeight="true" outlineLevel="0" collapsed="false">
      <c r="A956" s="299"/>
      <c r="B956" s="299"/>
      <c r="C956" s="299"/>
      <c r="D956" s="331"/>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row>
    <row r="957" customFormat="false" ht="27.75" hidden="false" customHeight="true" outlineLevel="0" collapsed="false">
      <c r="A957" s="299"/>
      <c r="B957" s="299"/>
      <c r="C957" s="299"/>
      <c r="D957" s="331"/>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row>
    <row r="958" customFormat="false" ht="27.75" hidden="false" customHeight="true" outlineLevel="0" collapsed="false">
      <c r="A958" s="299"/>
      <c r="B958" s="299"/>
      <c r="C958" s="299"/>
      <c r="D958" s="331"/>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row>
    <row r="959" customFormat="false" ht="27.75" hidden="false" customHeight="true" outlineLevel="0" collapsed="false">
      <c r="A959" s="299"/>
      <c r="B959" s="299"/>
      <c r="C959" s="299"/>
      <c r="D959" s="331"/>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row>
    <row r="960" customFormat="false" ht="27.75" hidden="false" customHeight="true" outlineLevel="0" collapsed="false">
      <c r="A960" s="299"/>
      <c r="B960" s="299"/>
      <c r="C960" s="299"/>
      <c r="D960" s="331"/>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row>
    <row r="961" customFormat="false" ht="27.75" hidden="false" customHeight="true" outlineLevel="0" collapsed="false">
      <c r="A961" s="299"/>
      <c r="B961" s="299"/>
      <c r="C961" s="299"/>
      <c r="D961" s="331"/>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row>
    <row r="962" customFormat="false" ht="27.75" hidden="false" customHeight="true" outlineLevel="0" collapsed="false">
      <c r="A962" s="299"/>
      <c r="B962" s="299"/>
      <c r="C962" s="299"/>
      <c r="D962" s="331"/>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row>
    <row r="963" customFormat="false" ht="27.75" hidden="false" customHeight="true" outlineLevel="0" collapsed="false">
      <c r="A963" s="299"/>
      <c r="B963" s="299"/>
      <c r="C963" s="299"/>
      <c r="D963" s="331"/>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row>
    <row r="964" customFormat="false" ht="27.75" hidden="false" customHeight="true" outlineLevel="0" collapsed="false">
      <c r="A964" s="299"/>
      <c r="B964" s="299"/>
      <c r="C964" s="299"/>
      <c r="D964" s="331"/>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row>
    <row r="965" customFormat="false" ht="27.75" hidden="false" customHeight="true" outlineLevel="0" collapsed="false">
      <c r="A965" s="299"/>
      <c r="B965" s="299"/>
      <c r="C965" s="299"/>
      <c r="D965" s="331"/>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row>
    <row r="966" customFormat="false" ht="27.75" hidden="false" customHeight="true" outlineLevel="0" collapsed="false">
      <c r="A966" s="299"/>
      <c r="B966" s="299"/>
      <c r="C966" s="299"/>
      <c r="D966" s="331"/>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row>
    <row r="967" customFormat="false" ht="27.75" hidden="false" customHeight="true" outlineLevel="0" collapsed="false">
      <c r="A967" s="299"/>
      <c r="B967" s="299"/>
      <c r="C967" s="299"/>
      <c r="D967" s="331"/>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row>
    <row r="968" customFormat="false" ht="27.75" hidden="false" customHeight="true" outlineLevel="0" collapsed="false">
      <c r="A968" s="299"/>
      <c r="B968" s="299"/>
      <c r="C968" s="299"/>
      <c r="D968" s="331"/>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row>
    <row r="969" customFormat="false" ht="27.75" hidden="false" customHeight="true" outlineLevel="0" collapsed="false">
      <c r="A969" s="299"/>
      <c r="B969" s="299"/>
      <c r="C969" s="299"/>
      <c r="D969" s="331"/>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row>
    <row r="970" customFormat="false" ht="27.75" hidden="false" customHeight="true" outlineLevel="0" collapsed="false">
      <c r="A970" s="299"/>
      <c r="B970" s="299"/>
      <c r="C970" s="299"/>
      <c r="D970" s="331"/>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row>
    <row r="971" customFormat="false" ht="27.75" hidden="false" customHeight="true" outlineLevel="0" collapsed="false">
      <c r="A971" s="299"/>
      <c r="B971" s="299"/>
      <c r="C971" s="299"/>
      <c r="D971" s="331"/>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row>
    <row r="972" customFormat="false" ht="27.75" hidden="false" customHeight="true" outlineLevel="0" collapsed="false">
      <c r="A972" s="299"/>
      <c r="B972" s="299"/>
      <c r="C972" s="299"/>
      <c r="D972" s="331"/>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row>
    <row r="973" customFormat="false" ht="27.75" hidden="false" customHeight="true" outlineLevel="0" collapsed="false">
      <c r="A973" s="299"/>
      <c r="B973" s="299"/>
      <c r="C973" s="299"/>
      <c r="D973" s="331"/>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row>
    <row r="974" customFormat="false" ht="27.75" hidden="false" customHeight="true" outlineLevel="0" collapsed="false">
      <c r="A974" s="299"/>
      <c r="B974" s="299"/>
      <c r="C974" s="299"/>
      <c r="D974" s="331"/>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row>
    <row r="975" customFormat="false" ht="27.75" hidden="false" customHeight="true" outlineLevel="0" collapsed="false">
      <c r="A975" s="299"/>
      <c r="B975" s="299"/>
      <c r="C975" s="299"/>
      <c r="D975" s="331"/>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row>
    <row r="976" customFormat="false" ht="27.75" hidden="false" customHeight="true" outlineLevel="0" collapsed="false">
      <c r="A976" s="299"/>
      <c r="B976" s="299"/>
      <c r="C976" s="299"/>
      <c r="D976" s="331"/>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row>
    <row r="977" customFormat="false" ht="27.75" hidden="false" customHeight="true" outlineLevel="0" collapsed="false">
      <c r="A977" s="299"/>
      <c r="B977" s="299"/>
      <c r="C977" s="299"/>
      <c r="D977" s="331"/>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row>
    <row r="978" customFormat="false" ht="27.75" hidden="false" customHeight="true" outlineLevel="0" collapsed="false">
      <c r="A978" s="299"/>
      <c r="B978" s="299"/>
      <c r="C978" s="299"/>
      <c r="D978" s="331"/>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row>
    <row r="979" customFormat="false" ht="27.75" hidden="false" customHeight="true" outlineLevel="0" collapsed="false">
      <c r="A979" s="299"/>
      <c r="B979" s="299"/>
      <c r="C979" s="299"/>
      <c r="D979" s="331"/>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row>
    <row r="980" customFormat="false" ht="27.75" hidden="false" customHeight="true" outlineLevel="0" collapsed="false">
      <c r="A980" s="299"/>
      <c r="B980" s="299"/>
      <c r="C980" s="299"/>
      <c r="D980" s="331"/>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row>
    <row r="981" customFormat="false" ht="27.75" hidden="false" customHeight="true" outlineLevel="0" collapsed="false">
      <c r="A981" s="299"/>
      <c r="B981" s="299"/>
      <c r="C981" s="299"/>
      <c r="D981" s="331"/>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row>
    <row r="982" customFormat="false" ht="27.75" hidden="false" customHeight="true" outlineLevel="0" collapsed="false">
      <c r="A982" s="299"/>
      <c r="B982" s="299"/>
      <c r="C982" s="299"/>
      <c r="D982" s="331"/>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row>
    <row r="983" customFormat="false" ht="27.75" hidden="false" customHeight="true" outlineLevel="0" collapsed="false">
      <c r="A983" s="299"/>
      <c r="B983" s="299"/>
      <c r="C983" s="299"/>
      <c r="D983" s="331"/>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row>
    <row r="984" customFormat="false" ht="27.75" hidden="false" customHeight="true" outlineLevel="0" collapsed="false">
      <c r="A984" s="299"/>
      <c r="B984" s="299"/>
      <c r="C984" s="299"/>
      <c r="D984" s="331"/>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row>
    <row r="985" customFormat="false" ht="27.75" hidden="false" customHeight="true" outlineLevel="0" collapsed="false">
      <c r="A985" s="299"/>
      <c r="B985" s="299"/>
      <c r="C985" s="299"/>
      <c r="D985" s="331"/>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row>
    <row r="986" customFormat="false" ht="27.75" hidden="false" customHeight="true" outlineLevel="0" collapsed="false">
      <c r="A986" s="299"/>
      <c r="B986" s="299"/>
      <c r="C986" s="299"/>
      <c r="D986" s="331"/>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row>
    <row r="987" customFormat="false" ht="27.75" hidden="false" customHeight="true" outlineLevel="0" collapsed="false">
      <c r="A987" s="299"/>
      <c r="B987" s="299"/>
      <c r="C987" s="299"/>
      <c r="D987" s="331"/>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row>
    <row r="988" customFormat="false" ht="27.75" hidden="false" customHeight="true" outlineLevel="0" collapsed="false">
      <c r="A988" s="299"/>
      <c r="B988" s="299"/>
      <c r="C988" s="299"/>
      <c r="D988" s="331"/>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row>
    <row r="989" customFormat="false" ht="27.75" hidden="false" customHeight="true" outlineLevel="0" collapsed="false">
      <c r="A989" s="299"/>
      <c r="B989" s="299"/>
      <c r="C989" s="299"/>
      <c r="D989" s="331"/>
      <c r="E989" s="299"/>
      <c r="F989" s="299"/>
      <c r="G989" s="299"/>
      <c r="H989" s="299"/>
      <c r="I989" s="299"/>
      <c r="J989" s="299"/>
      <c r="K989" s="299"/>
      <c r="L989" s="299"/>
      <c r="M989" s="299"/>
      <c r="N989" s="299"/>
      <c r="O989" s="299"/>
      <c r="P989" s="299"/>
      <c r="Q989" s="299"/>
      <c r="R989" s="299"/>
      <c r="S989" s="299"/>
      <c r="T989" s="299"/>
      <c r="U989" s="299"/>
      <c r="V989" s="299"/>
      <c r="W989" s="299"/>
      <c r="X989" s="299"/>
      <c r="Y989" s="299"/>
      <c r="Z989" s="299"/>
    </row>
    <row r="990" customFormat="false" ht="27.75" hidden="false" customHeight="true" outlineLevel="0" collapsed="false">
      <c r="A990" s="299"/>
      <c r="B990" s="299"/>
      <c r="C990" s="299"/>
      <c r="D990" s="331"/>
      <c r="E990" s="299"/>
      <c r="F990" s="299"/>
      <c r="G990" s="299"/>
      <c r="H990" s="299"/>
      <c r="I990" s="299"/>
      <c r="J990" s="299"/>
      <c r="K990" s="299"/>
      <c r="L990" s="299"/>
      <c r="M990" s="299"/>
      <c r="N990" s="299"/>
      <c r="O990" s="299"/>
      <c r="P990" s="299"/>
      <c r="Q990" s="299"/>
      <c r="R990" s="299"/>
      <c r="S990" s="299"/>
      <c r="T990" s="299"/>
      <c r="U990" s="299"/>
      <c r="V990" s="299"/>
      <c r="W990" s="299"/>
      <c r="X990" s="299"/>
      <c r="Y990" s="299"/>
      <c r="Z990" s="299"/>
    </row>
    <row r="991" customFormat="false" ht="27.75" hidden="false" customHeight="true" outlineLevel="0" collapsed="false">
      <c r="A991" s="299"/>
      <c r="B991" s="299"/>
      <c r="C991" s="299"/>
      <c r="D991" s="331"/>
      <c r="E991" s="299"/>
      <c r="F991" s="299"/>
      <c r="G991" s="299"/>
      <c r="H991" s="299"/>
      <c r="I991" s="299"/>
      <c r="J991" s="299"/>
      <c r="K991" s="299"/>
      <c r="L991" s="299"/>
      <c r="M991" s="299"/>
      <c r="N991" s="299"/>
      <c r="O991" s="299"/>
      <c r="P991" s="299"/>
      <c r="Q991" s="299"/>
      <c r="R991" s="299"/>
      <c r="S991" s="299"/>
      <c r="T991" s="299"/>
      <c r="U991" s="299"/>
      <c r="V991" s="299"/>
      <c r="W991" s="299"/>
      <c r="X991" s="299"/>
      <c r="Y991" s="299"/>
      <c r="Z991" s="299"/>
    </row>
    <row r="992" customFormat="false" ht="27.75" hidden="false" customHeight="true" outlineLevel="0" collapsed="false">
      <c r="A992" s="299"/>
      <c r="B992" s="299"/>
      <c r="C992" s="299"/>
      <c r="D992" s="331"/>
      <c r="E992" s="299"/>
      <c r="F992" s="299"/>
      <c r="G992" s="299"/>
      <c r="H992" s="299"/>
      <c r="I992" s="299"/>
      <c r="J992" s="299"/>
      <c r="K992" s="299"/>
      <c r="L992" s="299"/>
      <c r="M992" s="299"/>
      <c r="N992" s="299"/>
      <c r="O992" s="299"/>
      <c r="P992" s="299"/>
      <c r="Q992" s="299"/>
      <c r="R992" s="299"/>
      <c r="S992" s="299"/>
      <c r="T992" s="299"/>
      <c r="U992" s="299"/>
      <c r="V992" s="299"/>
      <c r="W992" s="299"/>
      <c r="X992" s="299"/>
      <c r="Y992" s="299"/>
      <c r="Z992" s="299"/>
    </row>
    <row r="993" customFormat="false" ht="27.75" hidden="false" customHeight="true" outlineLevel="0" collapsed="false">
      <c r="A993" s="299"/>
      <c r="B993" s="299"/>
      <c r="C993" s="299"/>
      <c r="D993" s="331"/>
      <c r="E993" s="299"/>
      <c r="F993" s="299"/>
      <c r="G993" s="299"/>
      <c r="H993" s="299"/>
      <c r="I993" s="299"/>
      <c r="J993" s="299"/>
      <c r="K993" s="299"/>
      <c r="L993" s="299"/>
      <c r="M993" s="299"/>
      <c r="N993" s="299"/>
      <c r="O993" s="299"/>
      <c r="P993" s="299"/>
      <c r="Q993" s="299"/>
      <c r="R993" s="299"/>
      <c r="S993" s="299"/>
      <c r="T993" s="299"/>
      <c r="U993" s="299"/>
      <c r="V993" s="299"/>
      <c r="W993" s="299"/>
      <c r="X993" s="299"/>
      <c r="Y993" s="299"/>
      <c r="Z993" s="299"/>
    </row>
    <row r="994" customFormat="false" ht="27.75" hidden="false" customHeight="true" outlineLevel="0" collapsed="false">
      <c r="A994" s="299"/>
      <c r="B994" s="299"/>
      <c r="C994" s="299"/>
      <c r="D994" s="331"/>
      <c r="E994" s="299"/>
      <c r="F994" s="299"/>
      <c r="G994" s="299"/>
      <c r="H994" s="299"/>
      <c r="I994" s="299"/>
      <c r="J994" s="299"/>
      <c r="K994" s="299"/>
      <c r="L994" s="299"/>
      <c r="M994" s="299"/>
      <c r="N994" s="299"/>
      <c r="O994" s="299"/>
      <c r="P994" s="299"/>
      <c r="Q994" s="299"/>
      <c r="R994" s="299"/>
      <c r="S994" s="299"/>
      <c r="T994" s="299"/>
      <c r="U994" s="299"/>
      <c r="V994" s="299"/>
      <c r="W994" s="299"/>
      <c r="X994" s="299"/>
      <c r="Y994" s="299"/>
      <c r="Z994" s="299"/>
    </row>
    <row r="995" customFormat="false" ht="27.75" hidden="false" customHeight="true" outlineLevel="0" collapsed="false">
      <c r="A995" s="299"/>
      <c r="B995" s="299"/>
      <c r="C995" s="299"/>
      <c r="D995" s="331"/>
      <c r="E995" s="299"/>
      <c r="F995" s="299"/>
      <c r="G995" s="299"/>
      <c r="H995" s="299"/>
      <c r="I995" s="299"/>
      <c r="J995" s="299"/>
      <c r="K995" s="299"/>
      <c r="L995" s="299"/>
      <c r="M995" s="299"/>
      <c r="N995" s="299"/>
      <c r="O995" s="299"/>
      <c r="P995" s="299"/>
      <c r="Q995" s="299"/>
      <c r="R995" s="299"/>
      <c r="S995" s="299"/>
      <c r="T995" s="299"/>
      <c r="U995" s="299"/>
      <c r="V995" s="299"/>
      <c r="W995" s="299"/>
      <c r="X995" s="299"/>
      <c r="Y995" s="299"/>
      <c r="Z995" s="299"/>
    </row>
    <row r="996" customFormat="false" ht="27.75" hidden="false" customHeight="true" outlineLevel="0" collapsed="false">
      <c r="A996" s="299"/>
      <c r="B996" s="299"/>
      <c r="C996" s="299"/>
      <c r="D996" s="331"/>
      <c r="E996" s="299"/>
      <c r="F996" s="299"/>
      <c r="G996" s="299"/>
      <c r="H996" s="299"/>
      <c r="I996" s="299"/>
      <c r="J996" s="299"/>
      <c r="K996" s="299"/>
      <c r="L996" s="299"/>
      <c r="M996" s="299"/>
      <c r="N996" s="299"/>
      <c r="O996" s="299"/>
      <c r="P996" s="299"/>
      <c r="Q996" s="299"/>
      <c r="R996" s="299"/>
      <c r="S996" s="299"/>
      <c r="T996" s="299"/>
      <c r="U996" s="299"/>
      <c r="V996" s="299"/>
      <c r="W996" s="299"/>
      <c r="X996" s="299"/>
      <c r="Y996" s="299"/>
      <c r="Z996" s="299"/>
    </row>
    <row r="997" customFormat="false" ht="27.75" hidden="false" customHeight="true" outlineLevel="0" collapsed="false">
      <c r="A997" s="299"/>
      <c r="B997" s="299"/>
      <c r="C997" s="299"/>
      <c r="D997" s="331"/>
      <c r="E997" s="299"/>
      <c r="F997" s="299"/>
      <c r="G997" s="299"/>
      <c r="H997" s="299"/>
      <c r="I997" s="299"/>
      <c r="J997" s="299"/>
      <c r="K997" s="299"/>
      <c r="L997" s="299"/>
      <c r="M997" s="299"/>
      <c r="N997" s="299"/>
      <c r="O997" s="299"/>
      <c r="P997" s="299"/>
      <c r="Q997" s="299"/>
      <c r="R997" s="299"/>
      <c r="S997" s="299"/>
      <c r="T997" s="299"/>
      <c r="U997" s="299"/>
      <c r="V997" s="299"/>
      <c r="W997" s="299"/>
      <c r="X997" s="299"/>
      <c r="Y997" s="299"/>
      <c r="Z997" s="299"/>
    </row>
    <row r="998" customFormat="false" ht="27.75" hidden="false" customHeight="true" outlineLevel="0" collapsed="false">
      <c r="A998" s="299"/>
      <c r="B998" s="299"/>
      <c r="C998" s="299"/>
      <c r="D998" s="331"/>
      <c r="E998" s="299"/>
      <c r="F998" s="299"/>
      <c r="G998" s="299"/>
      <c r="H998" s="299"/>
      <c r="I998" s="299"/>
      <c r="J998" s="299"/>
      <c r="K998" s="299"/>
      <c r="L998" s="299"/>
      <c r="M998" s="299"/>
      <c r="N998" s="299"/>
      <c r="O998" s="299"/>
      <c r="P998" s="299"/>
      <c r="Q998" s="299"/>
      <c r="R998" s="299"/>
      <c r="S998" s="299"/>
      <c r="T998" s="299"/>
      <c r="U998" s="299"/>
      <c r="V998" s="299"/>
      <c r="W998" s="299"/>
      <c r="X998" s="299"/>
      <c r="Y998" s="299"/>
      <c r="Z998" s="299"/>
    </row>
    <row r="999" customFormat="false" ht="27.75" hidden="false" customHeight="true" outlineLevel="0" collapsed="false">
      <c r="A999" s="299"/>
      <c r="B999" s="299"/>
      <c r="C999" s="299"/>
      <c r="D999" s="331"/>
      <c r="E999" s="299"/>
      <c r="F999" s="299"/>
      <c r="G999" s="299"/>
      <c r="H999" s="299"/>
      <c r="I999" s="299"/>
      <c r="J999" s="299"/>
      <c r="K999" s="299"/>
      <c r="L999" s="299"/>
      <c r="M999" s="299"/>
      <c r="N999" s="299"/>
      <c r="O999" s="299"/>
      <c r="P999" s="299"/>
      <c r="Q999" s="299"/>
      <c r="R999" s="299"/>
      <c r="S999" s="299"/>
      <c r="T999" s="299"/>
      <c r="U999" s="299"/>
      <c r="V999" s="299"/>
      <c r="W999" s="299"/>
      <c r="X999" s="299"/>
      <c r="Y999" s="299"/>
      <c r="Z999" s="299"/>
    </row>
    <row r="1000" customFormat="false" ht="27.75" hidden="false" customHeight="true" outlineLevel="0" collapsed="false">
      <c r="A1000" s="299"/>
      <c r="B1000" s="299"/>
      <c r="C1000" s="299"/>
      <c r="D1000" s="331"/>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c r="Z1000" s="299"/>
    </row>
  </sheetData>
  <sheetProtection sheet="true" formatCells="false" formatColumns="false" formatRows="false" sort="false" autoFilter="false"/>
  <mergeCells count="3">
    <mergeCell ref="A1:V1"/>
    <mergeCell ref="A2:V2"/>
    <mergeCell ref="A3:V3"/>
  </mergeCells>
  <conditionalFormatting sqref="S6:S45">
    <cfRule type="expression" priority="2" aboveAverage="0" equalAverage="0" bottom="0" percent="0" rank="0" text="" dxfId="2">
      <formula>$S6="Fail"</formula>
    </cfRule>
    <cfRule type="expression" priority="3" aboveAverage="0" equalAverage="0" bottom="0" percent="0" rank="0" text="" dxfId="3">
      <formula>$S6="Pass"</formula>
    </cfRule>
    <cfRule type="expression" priority="4" aboveAverage="0" equalAverage="0" bottom="0" percent="0" rank="0" text="" dxfId="12">
      <formula>$S6="Fail"</formula>
    </cfRule>
    <cfRule type="expression" priority="5" aboveAverage="0" equalAverage="0" bottom="0" percent="0" rank="0" text="" dxfId="13">
      <formula>$S6="Passed"</formula>
    </cfRule>
    <cfRule type="expression" priority="6" aboveAverage="0" equalAverage="0" bottom="0" percent="0" rank="0" text="" dxfId="14">
      <formula>OR($S6="Incomplete",$S6="Setup Required")</formula>
    </cfRule>
  </conditionalFormatting>
  <conditionalFormatting sqref="V6:V45">
    <cfRule type="expression" priority="7" aboveAverage="0" equalAverage="0" bottom="0" percent="0" rank="0" text="" dxfId="14">
      <formula>$V6&lt;&gt;"OK"</formula>
    </cfRule>
  </conditionalFormatting>
  <conditionalFormatting sqref="O6:O45">
    <cfRule type="dataBar" priority="8">
      <dataBar showValue="1" minLength="10" maxLength="90">
        <cfvo type="min" val="0"/>
        <cfvo type="max" val="0"/>
        <color rgb="FF4F81BD"/>
      </dataBar>
      <extLst>
        <ext uri="{B025F937-C7B1-47D3-B67F-A62EFF666E3E}">
          <ns1:id>{3050368A-5A75-46C8-A481-5E127435B923}</ns1:id>
        </ext>
      </extLst>
    </cfRule>
  </conditionalFormatting>
  <conditionalFormatting sqref="Q6:Q45">
    <cfRule type="iconSet" priority="9">
      <iconSet iconSet="3Symbols2">
        <cfvo type="percent" val="0"/>
        <cfvo type="percent" val="40"/>
        <cfvo type="percent" val="80"/>
      </iconSet>
    </cfRule>
  </conditionalFormatting>
  <conditionalFormatting sqref="T6:T45">
    <cfRule type="colorScale" priority="10">
      <colorScale>
        <cfvo type="num" val="0"/>
        <cfvo type="num" val="75"/>
        <cfvo type="num" val="100"/>
        <color rgb="FFF7FBFF"/>
        <color rgb="FF6BAED6"/>
        <color rgb="FF08519C"/>
      </colorScale>
    </cfRule>
  </conditionalFormatting>
  <conditionalFormatting sqref="G6:N45">
    <cfRule type="expression" priority="11" aboveAverage="0" equalAverage="0" bottom="0" percent="0" rank="0" text="" dxfId="15">
      <formula>AND(ISNUMBER(G6), G6 &lt; G$4 * 0.33)</formula>
    </cfRule>
  </conditionalFormatting>
  <dataValidations count="2">
    <dataValidation allowBlank="true" errorStyle="stop" operator="between" showDropDown="false" showErrorMessage="false" showInputMessage="false" sqref="G6:N45 T6:T45" type="decimal">
      <formula1>0</formula1>
      <formula2>100</formula2>
    </dataValidation>
    <dataValidation allowBlank="true" errorStyle="stop" operator="between" showDropDown="false" showErrorMessage="false" showInputMessage="false" sqref="B6:B45" type="decimal">
      <formula1>1</formula1>
      <formula2>9999</formula2>
    </dataValidation>
  </dataValidations>
  <printOptions headings="false" gridLines="false" gridLinesSet="true" horizontalCentered="true" verticalCentered="false"/>
  <pageMargins left="0.25" right="0.25" top="0.25" bottom="0.2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uri="{78C0D931-6437-407d-A8EE-F0AAD7539E65}">
      <ns1:conditionalFormattings>
        <ns1:conditionalFormatting>
          <ns1:cfRule type="dataBar" id="{3050368A-5A75-46C8-A481-5E127435B923}">
            <ns1:dataBar minLength="10" maxLength="90" axisPosition="none" gradient="true">
              <ns1:cfvo type="min"/>
              <ns1:cfvo type="max"/>
              <ns1:negativeFillColor rgb="FF4F81BD"/>
              <ns1:axisColor rgb="FF000000"/>
            </ns1:dataBar>
          </ns1:cfRule>
          <ns2:sqref>O6:O45</ns2:sqref>
        </ns1:conditionalFormatting>
      </ns1:conditionalFormattings>
    </ext>
  </extLst>
</worksheet>
</file>

<file path=xl/worksheets/sheet23.xml><?xml version="1.0" encoding="utf-8"?>
<worksheet xmlns="http://schemas.openxmlformats.org/spreadsheetml/2006/main" xmlns:ns1="http://schemas.microsoft.com/office/spreadsheetml/2009/9/main" xmlns:ns2="http://schemas.microsoft.com/office/excel/2006/main">
  <sheetPr filterMode="false">
    <tabColor rgb="FF2E75B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1" min="1" style="1" width="8.5"/>
    <col collapsed="false" customWidth="true" hidden="false" outlineLevel="0" max="2" min="2" style="1" width="7.11"/>
    <col collapsed="false" customWidth="true" hidden="false" outlineLevel="0" max="3" min="3" style="1" width="5.52"/>
    <col collapsed="false" customWidth="true" hidden="false" outlineLevel="0" max="4" min="4" style="1" width="19.13"/>
    <col collapsed="false" customWidth="true" hidden="false" outlineLevel="0" max="5" min="5" style="1" width="16"/>
    <col collapsed="false" customWidth="true" hidden="false" outlineLevel="0" max="6" min="6" style="1" width="16.25"/>
    <col collapsed="false" customWidth="true" hidden="false" outlineLevel="0" max="7" min="7" style="1" width="9"/>
    <col collapsed="false" customWidth="true" hidden="false" outlineLevel="0" max="8" min="8" style="1" width="11.5"/>
    <col collapsed="false" customWidth="true" hidden="false" outlineLevel="0" max="9" min="9" style="1" width="10.25"/>
    <col collapsed="false" customWidth="true" hidden="false" outlineLevel="0" max="10" min="10" style="1" width="11.75"/>
    <col collapsed="false" customWidth="true" hidden="false" outlineLevel="0" max="11" min="11" style="1" width="12.25"/>
    <col collapsed="false" customWidth="true" hidden="false" outlineLevel="0" max="12" min="12" style="1" width="7.88"/>
    <col collapsed="false" customWidth="true" hidden="true" outlineLevel="0" max="14" min="13" style="1" width="5.52"/>
    <col collapsed="false" customWidth="true" hidden="false" outlineLevel="0" max="15" min="15" style="1" width="9"/>
    <col collapsed="false" customWidth="true" hidden="false" outlineLevel="0" max="16" min="16" style="1" width="11"/>
    <col collapsed="false" customWidth="true" hidden="false" outlineLevel="0" max="18" min="17" style="1" width="8.5"/>
    <col collapsed="false" customWidth="true" hidden="false" outlineLevel="0" max="19" min="19" style="1" width="15"/>
    <col collapsed="false" customWidth="true" hidden="false" outlineLevel="0" max="20" min="20" style="1" width="9.52"/>
    <col collapsed="false" customWidth="true" hidden="false" outlineLevel="0" max="22" min="21" style="1" width="24"/>
    <col collapsed="false" customWidth="true" hidden="false" outlineLevel="0" max="26" min="23" style="1" width="5.52"/>
  </cols>
  <sheetData>
    <row r="1" customFormat="false" ht="20.25" hidden="false" customHeight="true" outlineLevel="0" collapsed="false">
      <c r="A1" s="332" t="str">
        <f aca="false">IFERROR(Settings!$B$5,"")</f>
        <v>বেজখন্ড সঃ প্রাঃ বিদ্যালয়</v>
      </c>
      <c r="B1" s="332"/>
      <c r="C1" s="332"/>
      <c r="D1" s="332"/>
      <c r="E1" s="332"/>
      <c r="F1" s="332"/>
      <c r="G1" s="332"/>
      <c r="H1" s="332"/>
      <c r="I1" s="332"/>
      <c r="J1" s="332"/>
      <c r="K1" s="332"/>
      <c r="L1" s="332"/>
      <c r="M1" s="332"/>
      <c r="N1" s="332"/>
      <c r="O1" s="332"/>
      <c r="P1" s="332"/>
      <c r="Q1" s="332"/>
      <c r="R1" s="332"/>
      <c r="S1" s="332"/>
      <c r="T1" s="332"/>
      <c r="U1" s="332"/>
      <c r="V1" s="332"/>
      <c r="W1" s="269"/>
      <c r="X1" s="333"/>
      <c r="Y1" s="333"/>
      <c r="Z1" s="333"/>
    </row>
    <row r="2" customFormat="false" ht="20.25" hidden="false" customHeight="true" outlineLevel="0" collapsed="false">
      <c r="A2" s="268" t="str">
        <f aca="false">IFERROR(Settings!$B$6&amp;" | শ্রেণি: তৃতীয় ","")</f>
        <v>প্রথম প্রান্তিক মূল্যায়ন | শ্রেণি: তৃতীয় </v>
      </c>
      <c r="B2" s="268"/>
      <c r="C2" s="268"/>
      <c r="D2" s="268"/>
      <c r="E2" s="268"/>
      <c r="F2" s="268"/>
      <c r="G2" s="268"/>
      <c r="H2" s="268"/>
      <c r="I2" s="268"/>
      <c r="J2" s="268"/>
      <c r="K2" s="268"/>
      <c r="L2" s="268"/>
      <c r="M2" s="268"/>
      <c r="N2" s="268"/>
      <c r="O2" s="268"/>
      <c r="P2" s="268"/>
      <c r="Q2" s="268"/>
      <c r="R2" s="268"/>
      <c r="S2" s="268"/>
      <c r="T2" s="268"/>
      <c r="U2" s="268"/>
      <c r="V2" s="268"/>
      <c r="W2" s="271"/>
      <c r="X2" s="333"/>
      <c r="Y2" s="333"/>
      <c r="Z2" s="333"/>
    </row>
    <row r="3" customFormat="false" ht="20.25" hidden="false" customHeight="true" outlineLevel="0" collapsed="false">
      <c r="A3" s="268"/>
      <c r="B3" s="268"/>
      <c r="C3" s="268"/>
      <c r="D3" s="268"/>
      <c r="E3" s="268"/>
      <c r="F3" s="268"/>
      <c r="G3" s="268"/>
      <c r="H3" s="268"/>
      <c r="I3" s="268"/>
      <c r="J3" s="268"/>
      <c r="K3" s="268"/>
      <c r="L3" s="268"/>
      <c r="M3" s="268"/>
      <c r="N3" s="268"/>
      <c r="O3" s="268"/>
      <c r="P3" s="268"/>
      <c r="Q3" s="268"/>
      <c r="R3" s="268"/>
      <c r="S3" s="268"/>
      <c r="T3" s="268"/>
      <c r="U3" s="268"/>
      <c r="V3" s="268"/>
      <c r="W3" s="271"/>
      <c r="X3" s="333"/>
      <c r="Y3" s="333"/>
      <c r="Z3" s="333"/>
    </row>
    <row r="4" customFormat="false" ht="21.75" hidden="false" customHeight="true" outlineLevel="0" collapsed="false">
      <c r="A4" s="272" t="s">
        <v>809</v>
      </c>
      <c r="B4" s="273"/>
      <c r="C4" s="273"/>
      <c r="D4" s="274"/>
      <c r="E4" s="274"/>
      <c r="F4" s="273"/>
      <c r="G4" s="275" t="n">
        <f aca="false">IFERROR(IF(Settings!$B$29&gt;0,Settings!$B$29,""),"")</f>
        <v>70</v>
      </c>
      <c r="H4" s="275" t="n">
        <f aca="false">IFERROR(IF(Settings!$C$29&gt;0,Settings!$C$29,""),"")</f>
        <v>70</v>
      </c>
      <c r="I4" s="275" t="n">
        <f aca="false">IFERROR(IF(Settings!$D$29&gt;0,Settings!$D$29,""),"")</f>
        <v>70</v>
      </c>
      <c r="J4" s="275" t="n">
        <f aca="false">IFERROR(IF(Settings!$F$29&gt;0,Settings!$F$29,""),"")</f>
        <v>70</v>
      </c>
      <c r="K4" s="275" t="n">
        <f aca="false">IFERROR(IF(Settings!$G$29&gt;0,Settings!$G$29,""),"")</f>
        <v>70</v>
      </c>
      <c r="L4" s="275" t="n">
        <f aca="false">IFERROR(IF(Settings!$H$29&gt;0,Settings!$H$29,""),"")</f>
        <v>70</v>
      </c>
      <c r="M4" s="275" t="str">
        <f aca="false">IFERROR(IF(Settings!$I$29&gt;0,Settings!$I$29,""),"")</f>
        <v/>
      </c>
      <c r="N4" s="275" t="str">
        <f aca="false">IFERROR(IF(Settings!$J$29&gt;0,Settings!$J$29,""),"")</f>
        <v/>
      </c>
      <c r="O4" s="273"/>
      <c r="P4" s="273"/>
      <c r="Q4" s="273"/>
      <c r="R4" s="273"/>
      <c r="S4" s="273"/>
      <c r="T4" s="273"/>
      <c r="U4" s="273"/>
      <c r="V4" s="273"/>
      <c r="W4" s="271"/>
      <c r="X4" s="333"/>
      <c r="Y4" s="333"/>
      <c r="Z4" s="333"/>
    </row>
    <row r="5" customFormat="false" ht="39.75" hidden="false" customHeight="true" outlineLevel="0" collapsed="false">
      <c r="A5" s="273" t="s">
        <v>810</v>
      </c>
      <c r="B5" s="272" t="s">
        <v>670</v>
      </c>
      <c r="C5" s="272" t="s">
        <v>811</v>
      </c>
      <c r="D5" s="272" t="s">
        <v>812</v>
      </c>
      <c r="E5" s="272" t="s">
        <v>674</v>
      </c>
      <c r="F5" s="272" t="s">
        <v>675</v>
      </c>
      <c r="G5" s="275" t="str">
        <f aca="false">IFERROR(IF(Settings!$B$29&gt;0,Settings!$B$26,""),"")</f>
        <v>বাংলা</v>
      </c>
      <c r="H5" s="275" t="str">
        <f aca="false">IFERROR(IF(Settings!$C$29&gt;0,Settings!$C$26,""),"")</f>
        <v>English</v>
      </c>
      <c r="I5" s="275" t="str">
        <f aca="false">IFERROR(IF(Settings!$D$29&gt;0,Settings!$D$26,""),"")</f>
        <v>গণিত</v>
      </c>
      <c r="J5" s="275" t="str">
        <f aca="false">IFERROR(IF(Settings!$F$29&gt;0,Settings!$F$26,""),"")</f>
        <v>প্রাথমিক বিজ্ঞান</v>
      </c>
      <c r="K5" s="275" t="str">
        <f aca="false">IFERROR(IF(Settings!$G$29&gt;0,Settings!$G$26,""),"")</f>
        <v>বাংলাদেশ ও বিশ্বপরিচয়</v>
      </c>
      <c r="L5" s="275" t="str">
        <f aca="false">IFERROR(IF(Settings!$H$29&gt;0,Settings!$H$26,""),"")</f>
        <v>ধর্ম</v>
      </c>
      <c r="M5" s="275" t="str">
        <f aca="false">IFERROR(IF(Settings!$I$29&gt;0,Settings!$I$26,""),"")</f>
        <v/>
      </c>
      <c r="N5" s="275" t="str">
        <f aca="false">IFERROR(IF(Settings!$J$29&gt;0,Settings!$J$26,""),"")</f>
        <v/>
      </c>
      <c r="O5" s="272" t="s">
        <v>646</v>
      </c>
      <c r="P5" s="276" t="s">
        <v>640</v>
      </c>
      <c r="Q5" s="277" t="s">
        <v>24</v>
      </c>
      <c r="R5" s="272" t="s">
        <v>679</v>
      </c>
      <c r="S5" s="272" t="s">
        <v>680</v>
      </c>
      <c r="T5" s="278" t="s">
        <v>681</v>
      </c>
      <c r="U5" s="273" t="s">
        <v>813</v>
      </c>
      <c r="V5" s="273" t="s">
        <v>814</v>
      </c>
      <c r="W5" s="271"/>
      <c r="X5" s="333"/>
      <c r="Y5" s="333"/>
      <c r="Z5" s="333"/>
    </row>
    <row r="6" customFormat="false" ht="21.75" hidden="false" customHeight="true" outlineLevel="0" collapsed="false">
      <c r="A6" s="334" t="n">
        <v>1</v>
      </c>
      <c r="B6" s="335" t="n">
        <v>1</v>
      </c>
      <c r="C6" s="334" t="str">
        <f aca="false">IFERROR(IF(OR($D6="",NOT(ISNUMBER($P6)),$S6&lt;&gt;"Passed"),"",COUNTIFS($P$6:$P$45,"&gt;"&amp;$P6,$S$6:$S$45,"Passed")+1),"")</f>
        <v/>
      </c>
      <c r="D6" s="336" t="s">
        <v>885</v>
      </c>
      <c r="E6" s="336" t="s">
        <v>886</v>
      </c>
      <c r="F6" s="337" t="s">
        <v>887</v>
      </c>
      <c r="G6" s="338" t="n">
        <v>25</v>
      </c>
      <c r="H6" s="338" t="n">
        <v>30</v>
      </c>
      <c r="I6" s="338" t="n">
        <v>27</v>
      </c>
      <c r="J6" s="338" t="n">
        <v>21</v>
      </c>
      <c r="K6" s="338" t="n">
        <v>23</v>
      </c>
      <c r="L6" s="338" t="n">
        <v>17</v>
      </c>
      <c r="M6" s="339"/>
      <c r="N6" s="339"/>
      <c r="O6" s="340" t="n">
        <f aca="false">IFERROR(IF(COUNT($G6:$N6)=0,"",SUMIF($G$4:$N$4,"&gt;0",$G6:$N6)),"")</f>
        <v>143</v>
      </c>
      <c r="P6" s="341" t="n">
        <f aca="false">IFERROR(IF($O6="","",IF(SUMIF($G$4:$N$4,"&gt;0",$G$4:$N$4)&lt;=0,"",ROUND($O6/SUMIF($G$4:$N$4,"&gt;0",$G$4:$N$4)*100,2))),"")</f>
        <v>34.05</v>
      </c>
      <c r="Q6" s="342" t="n">
        <f aca="false">IFERROR(IF($P6="","",IF($S6="Fail",0,IF($S6="Passed",VLOOKUP($P6,Settings!$A$16:$C$22,3,TRUE()),""))),"")</f>
        <v>0</v>
      </c>
      <c r="R6" s="343" t="str">
        <f aca="false">IFERROR(IF($P6="","",IF($S6="Fail","F",IF($S6="Passed",VLOOKUP($P6,Settings!$A$16:$B$22,2,TRUE()),""))),"")</f>
        <v>F</v>
      </c>
      <c r="S6" s="343" t="str">
        <f aca="false">IFERROR(IF(COUNT($G6:$N6)=0,"",IF(OR(SUMIF($G$4:$N$4,"&gt;0",$G$4:$N$4)&lt;=0,Settings!$K$27&lt;=0),"Setup Required",IF(SUMPRODUCT(--($G$4:$N$4&gt;0),--ISNUMBER($G6:$N6))&lt;COUNTIF($G$4:$N$4,"&gt;0"),"Incomplete",IF(SUMPRODUCT(--($G$4:$N$4&gt;0),--ISNUMBER($G6:$N6),--IFERROR($G6:$N6&lt;$G$4:$N$4*Settings!$K$27/100,FALSE()))&gt;0,"Fail","Passed")))),"Input Error")</f>
        <v>Fail</v>
      </c>
      <c r="T6" s="344" t="n">
        <v>89</v>
      </c>
      <c r="U6" s="343" t="str">
        <f aca="false">IFERROR(IF($D6="","",IF($S6="","",IF($S6="Incomplete","Marks incomplete",IF($S6="Setup Required","Check Settings",IF($S6="Fail","উন্নতির জন্য বিশেষ যত্ন প্রয়োজন",VLOOKUP($P6,Settings!$A$16:$E$22,5,TRUE())))))),"")</f>
        <v>উন্নতির জন্য বিশেষ যত্ন প্রয়োজন</v>
      </c>
      <c r="V6" s="343" t="str">
        <f aca="false">IFERROR(IF($D6="","",IF(COUNT($G6:$N6)=0,"No marks",IF(SUMPRODUCT(--($G$4:$N$4&lt;=0),--ISNUMBER($G6:$N6))&gt;0,"Extra subject mark",IF(SUMPRODUCT(--($G$4:$N$4&gt;0),--ISNUMBER($G6:$N6))&lt;COUNTIF($G$4:$N$4,"&gt;0"),"Missing marks",IF(SUMPRODUCT(--($G$4:$N$4&gt;0),--ISNUMBER($G6:$N6),--IFERROR($G6:$N6&gt;$G$4:$N$4,FALSE()))&gt;0,"Mark exceeds full mark",IF($S6="Setup Required","Settings issue","OK")))))),"Input error")</f>
        <v>OK</v>
      </c>
      <c r="W6" s="271"/>
      <c r="X6" s="333"/>
      <c r="Y6" s="333"/>
      <c r="Z6" s="333"/>
    </row>
    <row r="7" customFormat="false" ht="21.75" hidden="false" customHeight="true" outlineLevel="0" collapsed="false">
      <c r="A7" s="334" t="n">
        <v>2</v>
      </c>
      <c r="B7" s="335" t="n">
        <v>2</v>
      </c>
      <c r="C7" s="334" t="n">
        <f aca="false">IFERROR(IF(OR($D7="",NOT(ISNUMBER($P7)),$S7&lt;&gt;"Passed"),"",COUNTIFS($P$6:$P$45,"&gt;"&amp;$P7,$S$6:$S$45,"Passed")+1),"")</f>
        <v>4</v>
      </c>
      <c r="D7" s="336" t="s">
        <v>888</v>
      </c>
      <c r="E7" s="336" t="s">
        <v>889</v>
      </c>
      <c r="F7" s="337" t="s">
        <v>890</v>
      </c>
      <c r="G7" s="338" t="n">
        <v>30</v>
      </c>
      <c r="H7" s="338" t="n">
        <v>42</v>
      </c>
      <c r="I7" s="338" t="n">
        <v>56</v>
      </c>
      <c r="J7" s="338" t="n">
        <v>35</v>
      </c>
      <c r="K7" s="338" t="n">
        <v>35</v>
      </c>
      <c r="L7" s="338" t="n">
        <v>30</v>
      </c>
      <c r="M7" s="339"/>
      <c r="N7" s="339"/>
      <c r="O7" s="340" t="n">
        <f aca="false">IFERROR(IF(COUNT($G7:$N7)=0,"",SUMIF($G$4:$N$4,"&gt;0",$G7:$N7)),"")</f>
        <v>228</v>
      </c>
      <c r="P7" s="341" t="n">
        <f aca="false">IFERROR(IF($O7="","",IF(SUMIF($G$4:$N$4,"&gt;0",$G$4:$N$4)&lt;=0,"",ROUND($O7/SUMIF($G$4:$N$4,"&gt;0",$G$4:$N$4)*100,2))),"")</f>
        <v>54.29</v>
      </c>
      <c r="Q7" s="342" t="n">
        <f aca="false">IFERROR(IF($P7="","",IF($S7="Fail",0,IF($S7="Passed",VLOOKUP($P7,Settings!$A$16:$C$22,3,TRUE()),""))),"")</f>
        <v>3</v>
      </c>
      <c r="R7" s="343" t="str">
        <f aca="false">IFERROR(IF($P7="","",IF($S7="Fail","F",IF($S7="Passed",VLOOKUP($P7,Settings!$A$16:$B$22,2,TRUE()),""))),"")</f>
        <v>B</v>
      </c>
      <c r="S7" s="343" t="str">
        <f aca="false">IFERROR(IF(COUNT($G7:$N7)=0,"",IF(OR(SUMIF($G$4:$N$4,"&gt;0",$G$4:$N$4)&lt;=0,Settings!$K$27&lt;=0),"Setup Required",IF(SUMPRODUCT(--($G$4:$N$4&gt;0),--ISNUMBER($G7:$N7))&lt;COUNTIF($G$4:$N$4,"&gt;0"),"Incomplete",IF(SUMPRODUCT(--($G$4:$N$4&gt;0),--ISNUMBER($G7:$N7),--IFERROR($G7:$N7&lt;$G$4:$N$4*Settings!$K$27/100,FALSE()))&gt;0,"Fail","Passed")))),"Input Error")</f>
        <v>Passed</v>
      </c>
      <c r="T7" s="344" t="n">
        <v>91</v>
      </c>
      <c r="U7" s="343" t="str">
        <f aca="false">IFERROR(IF($D7="","",IF($S7="","",IF($S7="Incomplete","Marks incomplete",IF($S7="Setup Required","Check Settings",IF($S7="Fail","উন্নতির জন্য বিশেষ যত্ন প্রয়োজন",VLOOKUP($P7,Settings!$A$16:$E$22,5,TRUE())))))),"")</f>
        <v>ভালো</v>
      </c>
      <c r="V7" s="343" t="str">
        <f aca="false">IFERROR(IF($D7="","",IF(COUNT($G7:$N7)=0,"No marks",IF(SUMPRODUCT(--($G$4:$N$4&lt;=0),--ISNUMBER($G7:$N7))&gt;0,"Extra subject mark",IF(SUMPRODUCT(--($G$4:$N$4&gt;0),--ISNUMBER($G7:$N7))&lt;COUNTIF($G$4:$N$4,"&gt;0"),"Missing marks",IF(SUMPRODUCT(--($G$4:$N$4&gt;0),--ISNUMBER($G7:$N7),--IFERROR($G7:$N7&gt;$G$4:$N$4,FALSE()))&gt;0,"Mark exceeds full mark",IF($S7="Setup Required","Settings issue","OK")))))),"Input error")</f>
        <v>OK</v>
      </c>
      <c r="W7" s="271"/>
      <c r="X7" s="333"/>
      <c r="Y7" s="333"/>
      <c r="Z7" s="333"/>
    </row>
    <row r="8" customFormat="false" ht="21.75" hidden="false" customHeight="true" outlineLevel="0" collapsed="false">
      <c r="A8" s="334" t="n">
        <v>3</v>
      </c>
      <c r="B8" s="335" t="n">
        <v>3</v>
      </c>
      <c r="C8" s="334" t="n">
        <f aca="false">IFERROR(IF(OR($D8="",NOT(ISNUMBER($P8)),$S8&lt;&gt;"Passed"),"",COUNTIFS($P$6:$P$45,"&gt;"&amp;$P8,$S$6:$S$45,"Passed")+1),"")</f>
        <v>2</v>
      </c>
      <c r="D8" s="336" t="s">
        <v>891</v>
      </c>
      <c r="E8" s="336" t="s">
        <v>892</v>
      </c>
      <c r="F8" s="337" t="s">
        <v>817</v>
      </c>
      <c r="G8" s="338" t="n">
        <v>47</v>
      </c>
      <c r="H8" s="338" t="n">
        <v>53</v>
      </c>
      <c r="I8" s="338" t="n">
        <v>53</v>
      </c>
      <c r="J8" s="338" t="n">
        <v>47</v>
      </c>
      <c r="K8" s="338" t="n">
        <v>35</v>
      </c>
      <c r="L8" s="338" t="n">
        <v>33</v>
      </c>
      <c r="M8" s="339"/>
      <c r="N8" s="339"/>
      <c r="O8" s="345" t="n">
        <f aca="false">IFERROR(IF(COUNT($G8:$N8)=0,"",SUMIF($G$4:$N$4,"&gt;0",$G8:$N8)),"")</f>
        <v>268</v>
      </c>
      <c r="P8" s="341" t="n">
        <f aca="false">IFERROR(IF($O8="","",IF(SUMIF($G$4:$N$4,"&gt;0",$G$4:$N$4)&lt;=0,"",ROUND($O8/SUMIF($G$4:$N$4,"&gt;0",$G$4:$N$4)*100,2))),"")</f>
        <v>63.81</v>
      </c>
      <c r="Q8" s="342" t="n">
        <f aca="false">IFERROR(IF($P8="","",IF($S8="Fail",0,IF($S8="Passed",VLOOKUP($P8,Settings!$A$16:$C$22,3,TRUE()),""))),"")</f>
        <v>3.5</v>
      </c>
      <c r="R8" s="343" t="str">
        <f aca="false">IFERROR(IF($P8="","",IF($S8="Fail","F",IF($S8="Passed",VLOOKUP($P8,Settings!$A$16:$B$22,2,TRUE()),""))),"")</f>
        <v>A-</v>
      </c>
      <c r="S8" s="343" t="str">
        <f aca="false">IFERROR(IF(COUNT($G8:$N8)=0,"",IF(OR(SUMIF($G$4:$N$4,"&gt;0",$G$4:$N$4)&lt;=0,Settings!$K$27&lt;=0),"Setup Required",IF(SUMPRODUCT(--($G$4:$N$4&gt;0),--ISNUMBER($G8:$N8))&lt;COUNTIF($G$4:$N$4,"&gt;0"),"Incomplete",IF(SUMPRODUCT(--($G$4:$N$4&gt;0),--ISNUMBER($G8:$N8),--IFERROR($G8:$N8&lt;$G$4:$N$4*Settings!$K$27/100,FALSE()))&gt;0,"Fail","Passed")))),"Input Error")</f>
        <v>Passed</v>
      </c>
      <c r="T8" s="344" t="n">
        <v>88</v>
      </c>
      <c r="U8" s="343" t="str">
        <f aca="false">IFERROR(IF($D8="","",IF($S8="","",IF($S8="Incomplete","Marks incomplete",IF($S8="Setup Required","Check Settings",IF($S8="Fail","উন্নতির জন্য বিশেষ যত্ন প্রয়োজন",VLOOKUP($P8,Settings!$A$16:$E$22,5,TRUE())))))),"")</f>
        <v>খুব ভালো</v>
      </c>
      <c r="V8" s="343" t="str">
        <f aca="false">IFERROR(IF($D8="","",IF(COUNT($G8:$N8)=0,"No marks",IF(SUMPRODUCT(--($G$4:$N$4&lt;=0),--ISNUMBER($G8:$N8))&gt;0,"Extra subject mark",IF(SUMPRODUCT(--($G$4:$N$4&gt;0),--ISNUMBER($G8:$N8))&lt;COUNTIF($G$4:$N$4,"&gt;0"),"Missing marks",IF(SUMPRODUCT(--($G$4:$N$4&gt;0),--ISNUMBER($G8:$N8),--IFERROR($G8:$N8&gt;$G$4:$N$4,FALSE()))&gt;0,"Mark exceeds full mark",IF($S8="Setup Required","Settings issue","OK")))))),"Input error")</f>
        <v>OK</v>
      </c>
      <c r="W8" s="271"/>
      <c r="X8" s="333"/>
      <c r="Y8" s="333"/>
      <c r="Z8" s="333"/>
    </row>
    <row r="9" customFormat="false" ht="21.75" hidden="false" customHeight="true" outlineLevel="0" collapsed="false">
      <c r="A9" s="334" t="n">
        <v>4</v>
      </c>
      <c r="B9" s="335" t="n">
        <v>4</v>
      </c>
      <c r="C9" s="334" t="str">
        <f aca="false">IFERROR(IF(OR($D9="",NOT(ISNUMBER($P9)),$S9&lt;&gt;"Passed"),"",COUNTIFS($P$6:$P$45,"&gt;"&amp;$P9,$S$6:$S$45,"Passed")+1),"")</f>
        <v/>
      </c>
      <c r="D9" s="336" t="s">
        <v>893</v>
      </c>
      <c r="E9" s="336" t="s">
        <v>894</v>
      </c>
      <c r="F9" s="337" t="s">
        <v>887</v>
      </c>
      <c r="G9" s="338" t="n">
        <v>40</v>
      </c>
      <c r="H9" s="338" t="n">
        <v>47</v>
      </c>
      <c r="I9" s="338" t="n">
        <v>52</v>
      </c>
      <c r="J9" s="338" t="n">
        <v>28</v>
      </c>
      <c r="K9" s="338" t="n">
        <v>37</v>
      </c>
      <c r="L9" s="338" t="n">
        <v>20</v>
      </c>
      <c r="M9" s="339"/>
      <c r="N9" s="339"/>
      <c r="O9" s="345" t="n">
        <f aca="false">IFERROR(IF(COUNT($G9:$N9)=0,"",SUMIF($G$4:$N$4,"&gt;0",$G9:$N9)),"")</f>
        <v>224</v>
      </c>
      <c r="P9" s="341" t="n">
        <f aca="false">IFERROR(IF($O9="","",IF(SUMIF($G$4:$N$4,"&gt;0",$G$4:$N$4)&lt;=0,"",ROUND($O9/SUMIF($G$4:$N$4,"&gt;0",$G$4:$N$4)*100,2))),"")</f>
        <v>53.33</v>
      </c>
      <c r="Q9" s="342" t="n">
        <f aca="false">IFERROR(IF($P9="","",IF($S9="Fail",0,IF($S9="Passed",VLOOKUP($P9,Settings!$A$16:$C$22,3,TRUE()),""))),"")</f>
        <v>0</v>
      </c>
      <c r="R9" s="343" t="str">
        <f aca="false">IFERROR(IF($P9="","",IF($S9="Fail","F",IF($S9="Passed",VLOOKUP($P9,Settings!$A$16:$B$22,2,TRUE()),""))),"")</f>
        <v>F</v>
      </c>
      <c r="S9" s="343" t="str">
        <f aca="false">IFERROR(IF(COUNT($G9:$N9)=0,"",IF(OR(SUMIF($G$4:$N$4,"&gt;0",$G$4:$N$4)&lt;=0,Settings!$K$27&lt;=0),"Setup Required",IF(SUMPRODUCT(--($G$4:$N$4&gt;0),--ISNUMBER($G9:$N9))&lt;COUNTIF($G$4:$N$4,"&gt;0"),"Incomplete",IF(SUMPRODUCT(--($G$4:$N$4&gt;0),--ISNUMBER($G9:$N9),--IFERROR($G9:$N9&lt;$G$4:$N$4*Settings!$K$27/100,FALSE()))&gt;0,"Fail","Passed")))),"Input Error")</f>
        <v>Fail</v>
      </c>
      <c r="T9" s="344" t="n">
        <v>87</v>
      </c>
      <c r="U9" s="343" t="str">
        <f aca="false">IFERROR(IF($D9="","",IF($S9="","",IF($S9="Incomplete","Marks incomplete",IF($S9="Setup Required","Check Settings",IF($S9="Fail","উন্নতির জন্য বিশেষ যত্ন প্রয়োজন",VLOOKUP($P9,Settings!$A$16:$E$22,5,TRUE())))))),"")</f>
        <v>উন্নতির জন্য বিশেষ যত্ন প্রয়োজন</v>
      </c>
      <c r="V9" s="343" t="str">
        <f aca="false">IFERROR(IF($D9="","",IF(COUNT($G9:$N9)=0,"No marks",IF(SUMPRODUCT(--($G$4:$N$4&lt;=0),--ISNUMBER($G9:$N9))&gt;0,"Extra subject mark",IF(SUMPRODUCT(--($G$4:$N$4&gt;0),--ISNUMBER($G9:$N9))&lt;COUNTIF($G$4:$N$4,"&gt;0"),"Missing marks",IF(SUMPRODUCT(--($G$4:$N$4&gt;0),--ISNUMBER($G9:$N9),--IFERROR($G9:$N9&gt;$G$4:$N$4,FALSE()))&gt;0,"Mark exceeds full mark",IF($S9="Setup Required","Settings issue","OK")))))),"Input error")</f>
        <v>OK</v>
      </c>
      <c r="W9" s="271"/>
      <c r="X9" s="333"/>
      <c r="Y9" s="333"/>
      <c r="Z9" s="333"/>
    </row>
    <row r="10" customFormat="false" ht="21.75" hidden="false" customHeight="true" outlineLevel="0" collapsed="false">
      <c r="A10" s="334" t="n">
        <v>5</v>
      </c>
      <c r="B10" s="335" t="n">
        <v>5</v>
      </c>
      <c r="C10" s="334" t="n">
        <f aca="false">IFERROR(IF(OR($D10="",NOT(ISNUMBER($P10)),$S10&lt;&gt;"Passed"),"",COUNTIFS($P$6:$P$45,"&gt;"&amp;$P10,$S$6:$S$45,"Passed")+1),"")</f>
        <v>3</v>
      </c>
      <c r="D10" s="336" t="s">
        <v>895</v>
      </c>
      <c r="E10" s="336" t="s">
        <v>896</v>
      </c>
      <c r="F10" s="337" t="s">
        <v>817</v>
      </c>
      <c r="G10" s="338" t="n">
        <v>45</v>
      </c>
      <c r="H10" s="338" t="n">
        <v>55</v>
      </c>
      <c r="I10" s="338" t="n">
        <v>43</v>
      </c>
      <c r="J10" s="338" t="n">
        <v>34</v>
      </c>
      <c r="K10" s="338" t="n">
        <v>35</v>
      </c>
      <c r="L10" s="338" t="n">
        <v>30</v>
      </c>
      <c r="M10" s="339"/>
      <c r="N10" s="339"/>
      <c r="O10" s="345" t="n">
        <f aca="false">IFERROR(IF(COUNT($G10:$N10)=0,"",SUMIF($G$4:$N$4,"&gt;0",$G10:$N10)),"")</f>
        <v>242</v>
      </c>
      <c r="P10" s="341" t="n">
        <f aca="false">IFERROR(IF($O10="","",IF(SUMIF($G$4:$N$4,"&gt;0",$G$4:$N$4)&lt;=0,"",ROUND($O10/SUMIF($G$4:$N$4,"&gt;0",$G$4:$N$4)*100,2))),"")</f>
        <v>57.62</v>
      </c>
      <c r="Q10" s="342" t="n">
        <f aca="false">IFERROR(IF($P10="","",IF($S10="Fail",0,IF($S10="Passed",VLOOKUP($P10,Settings!$A$16:$C$22,3,TRUE()),""))),"")</f>
        <v>3</v>
      </c>
      <c r="R10" s="343" t="str">
        <f aca="false">IFERROR(IF($P10="","",IF($S10="Fail","F",IF($S10="Passed",VLOOKUP($P10,Settings!$A$16:$B$22,2,TRUE()),""))),"")</f>
        <v>B</v>
      </c>
      <c r="S10" s="343" t="str">
        <f aca="false">IFERROR(IF(COUNT($G10:$N10)=0,"",IF(OR(SUMIF($G$4:$N$4,"&gt;0",$G$4:$N$4)&lt;=0,Settings!$K$27&lt;=0),"Setup Required",IF(SUMPRODUCT(--($G$4:$N$4&gt;0),--ISNUMBER($G10:$N10))&lt;COUNTIF($G$4:$N$4,"&gt;0"),"Incomplete",IF(SUMPRODUCT(--($G$4:$N$4&gt;0),--ISNUMBER($G10:$N10),--IFERROR($G10:$N10&lt;$G$4:$N$4*Settings!$K$27/100,FALSE()))&gt;0,"Fail","Passed")))),"Input Error")</f>
        <v>Passed</v>
      </c>
      <c r="T10" s="344" t="n">
        <v>89</v>
      </c>
      <c r="U10" s="343" t="str">
        <f aca="false">IFERROR(IF($D10="","",IF($S10="","",IF($S10="Incomplete","Marks incomplete",IF($S10="Setup Required","Check Settings",IF($S10="Fail","উন্নতির জন্য বিশেষ যত্ন প্রয়োজন",VLOOKUP($P10,Settings!$A$16:$E$22,5,TRUE())))))),"")</f>
        <v>ভালো</v>
      </c>
      <c r="V10" s="343" t="str">
        <f aca="false">IFERROR(IF($D10="","",IF(COUNT($G10:$N10)=0,"No marks",IF(SUMPRODUCT(--($G$4:$N$4&lt;=0),--ISNUMBER($G10:$N10))&gt;0,"Extra subject mark",IF(SUMPRODUCT(--($G$4:$N$4&gt;0),--ISNUMBER($G10:$N10))&lt;COUNTIF($G$4:$N$4,"&gt;0"),"Missing marks",IF(SUMPRODUCT(--($G$4:$N$4&gt;0),--ISNUMBER($G10:$N10),--IFERROR($G10:$N10&gt;$G$4:$N$4,FALSE()))&gt;0,"Mark exceeds full mark",IF($S10="Setup Required","Settings issue","OK")))))),"Input error")</f>
        <v>OK</v>
      </c>
      <c r="W10" s="271"/>
      <c r="X10" s="333"/>
      <c r="Y10" s="333"/>
      <c r="Z10" s="333"/>
    </row>
    <row r="11" customFormat="false" ht="21.75" hidden="false" customHeight="true" outlineLevel="0" collapsed="false">
      <c r="A11" s="334" t="n">
        <v>6</v>
      </c>
      <c r="B11" s="335" t="n">
        <v>6</v>
      </c>
      <c r="C11" s="334" t="str">
        <f aca="false">IFERROR(IF(OR($D11="",NOT(ISNUMBER($P11)),$S11&lt;&gt;"Passed"),"",COUNTIFS($P$6:$P$45,"&gt;"&amp;$P11,$S$6:$S$45,"Passed")+1),"")</f>
        <v/>
      </c>
      <c r="D11" s="336"/>
      <c r="E11" s="336" t="s">
        <v>897</v>
      </c>
      <c r="F11" s="337" t="s">
        <v>890</v>
      </c>
      <c r="G11" s="338" t="n">
        <v>18</v>
      </c>
      <c r="H11" s="338" t="n">
        <v>32</v>
      </c>
      <c r="I11" s="338" t="n">
        <v>42</v>
      </c>
      <c r="J11" s="338" t="n">
        <v>28</v>
      </c>
      <c r="K11" s="338" t="n">
        <v>30</v>
      </c>
      <c r="L11" s="338" t="n">
        <v>23</v>
      </c>
      <c r="M11" s="339"/>
      <c r="N11" s="339"/>
      <c r="O11" s="345" t="n">
        <f aca="false">IFERROR(IF(COUNT($G11:$N11)=0,"",SUMIF($G$4:$N$4,"&gt;0",$G11:$N11)),"")</f>
        <v>173</v>
      </c>
      <c r="P11" s="341" t="n">
        <f aca="false">IFERROR(IF($O11="","",IF(SUMIF($G$4:$N$4,"&gt;0",$G$4:$N$4)&lt;=0,"",ROUND($O11/SUMIF($G$4:$N$4,"&gt;0",$G$4:$N$4)*100,2))),"")</f>
        <v>41.19</v>
      </c>
      <c r="Q11" s="342" t="n">
        <f aca="false">IFERROR(IF($P11="","",IF($S11="Fail",0,IF($S11="Passed",VLOOKUP($P11,Settings!$A$16:$C$22,3,TRUE()),""))),"")</f>
        <v>0</v>
      </c>
      <c r="R11" s="343" t="str">
        <f aca="false">IFERROR(IF($P11="","",IF($S11="Fail","F",IF($S11="Passed",VLOOKUP($P11,Settings!$A$16:$B$22,2,TRUE()),""))),"")</f>
        <v>F</v>
      </c>
      <c r="S11" s="343" t="str">
        <f aca="false">IFERROR(IF(COUNT($G11:$N11)=0,"",IF(OR(SUMIF($G$4:$N$4,"&gt;0",$G$4:$N$4)&lt;=0,Settings!$K$27&lt;=0),"Setup Required",IF(SUMPRODUCT(--($G$4:$N$4&gt;0),--ISNUMBER($G11:$N11))&lt;COUNTIF($G$4:$N$4,"&gt;0"),"Incomplete",IF(SUMPRODUCT(--($G$4:$N$4&gt;0),--ISNUMBER($G11:$N11),--IFERROR($G11:$N11&lt;$G$4:$N$4*Settings!$K$27/100,FALSE()))&gt;0,"Fail","Passed")))),"Input Error")</f>
        <v>Fail</v>
      </c>
      <c r="T11" s="344" t="n">
        <v>86</v>
      </c>
      <c r="U11" s="343" t="str">
        <f aca="false">IFERROR(IF($D11="","",IF($S11="","",IF($S11="Incomplete","Marks incomplete",IF($S11="Setup Required","Check Settings",IF($S11="Fail","উন্নতির জন্য বিশেষ যত্ন প্রয়োজন",VLOOKUP($P11,Settings!$A$16:$E$22,5,TRUE())))))),"")</f>
        <v/>
      </c>
      <c r="V11" s="343" t="str">
        <f aca="false">IFERROR(IF($D11="","",IF(COUNT($G11:$N11)=0,"No marks",IF(SUMPRODUCT(--($G$4:$N$4&lt;=0),--ISNUMBER($G11:$N11))&gt;0,"Extra subject mark",IF(SUMPRODUCT(--($G$4:$N$4&gt;0),--ISNUMBER($G11:$N11))&lt;COUNTIF($G$4:$N$4,"&gt;0"),"Missing marks",IF(SUMPRODUCT(--($G$4:$N$4&gt;0),--ISNUMBER($G11:$N11),--IFERROR($G11:$N11&gt;$G$4:$N$4,FALSE()))&gt;0,"Mark exceeds full mark",IF($S11="Setup Required","Settings issue","OK")))))),"Input error")</f>
        <v/>
      </c>
      <c r="W11" s="271"/>
      <c r="X11" s="333"/>
      <c r="Y11" s="333"/>
      <c r="Z11" s="333"/>
    </row>
    <row r="12" customFormat="false" ht="21.75" hidden="false" customHeight="true" outlineLevel="0" collapsed="false">
      <c r="A12" s="334" t="n">
        <v>7</v>
      </c>
      <c r="B12" s="335" t="n">
        <v>7</v>
      </c>
      <c r="C12" s="334" t="n">
        <f aca="false">IFERROR(IF(OR($D12="",NOT(ISNUMBER($P12)),$S12&lt;&gt;"Passed"),"",COUNTIFS($P$6:$P$45,"&gt;"&amp;$P12,$S$6:$S$45,"Passed")+1),"")</f>
        <v>6</v>
      </c>
      <c r="D12" s="336" t="s">
        <v>898</v>
      </c>
      <c r="E12" s="336" t="s">
        <v>899</v>
      </c>
      <c r="F12" s="337" t="s">
        <v>887</v>
      </c>
      <c r="G12" s="338" t="n">
        <v>40</v>
      </c>
      <c r="H12" s="338" t="n">
        <v>45</v>
      </c>
      <c r="I12" s="338" t="n">
        <v>43</v>
      </c>
      <c r="J12" s="338" t="n">
        <v>25</v>
      </c>
      <c r="K12" s="338" t="n">
        <v>30</v>
      </c>
      <c r="L12" s="338" t="n">
        <v>25</v>
      </c>
      <c r="M12" s="339"/>
      <c r="N12" s="339"/>
      <c r="O12" s="345" t="n">
        <f aca="false">IFERROR(IF(COUNT($G12:$N12)=0,"",SUMIF($G$4:$N$4,"&gt;0",$G12:$N12)),"")</f>
        <v>208</v>
      </c>
      <c r="P12" s="341" t="n">
        <f aca="false">IFERROR(IF($O12="","",IF(SUMIF($G$4:$N$4,"&gt;0",$G$4:$N$4)&lt;=0,"",ROUND($O12/SUMIF($G$4:$N$4,"&gt;0",$G$4:$N$4)*100,2))),"")</f>
        <v>49.52</v>
      </c>
      <c r="Q12" s="342" t="n">
        <f aca="false">IFERROR(IF($P12="","",IF($S12="Fail",0,IF($S12="Passed",VLOOKUP($P12,Settings!$A$16:$C$22,3,TRUE()),""))),"")</f>
        <v>2</v>
      </c>
      <c r="R12" s="343" t="str">
        <f aca="false">IFERROR(IF($P12="","",IF($S12="Fail","F",IF($S12="Passed",VLOOKUP($P12,Settings!$A$16:$B$22,2,TRUE()),""))),"")</f>
        <v>C</v>
      </c>
      <c r="S12" s="343" t="str">
        <f aca="false">IFERROR(IF(COUNT($G12:$N12)=0,"",IF(OR(SUMIF($G$4:$N$4,"&gt;0",$G$4:$N$4)&lt;=0,Settings!$K$27&lt;=0),"Setup Required",IF(SUMPRODUCT(--($G$4:$N$4&gt;0),--ISNUMBER($G12:$N12))&lt;COUNTIF($G$4:$N$4,"&gt;0"),"Incomplete",IF(SUMPRODUCT(--($G$4:$N$4&gt;0),--ISNUMBER($G12:$N12),--IFERROR($G12:$N12&lt;$G$4:$N$4*Settings!$K$27/100,FALSE()))&gt;0,"Fail","Passed")))),"Input Error")</f>
        <v>Passed</v>
      </c>
      <c r="T12" s="344" t="n">
        <v>90</v>
      </c>
      <c r="U12" s="343" t="str">
        <f aca="false">IFERROR(IF($D12="","",IF($S12="","",IF($S12="Incomplete","Marks incomplete",IF($S12="Setup Required","Check Settings",IF($S12="Fail","উন্নতির জন্য বিশেষ যত্ন প্রয়োজন",VLOOKUP($P12,Settings!$A$16:$E$22,5,TRUE())))))),"")</f>
        <v>সন্তোষজনক</v>
      </c>
      <c r="V12" s="343" t="str">
        <f aca="false">IFERROR(IF($D12="","",IF(COUNT($G12:$N12)=0,"No marks",IF(SUMPRODUCT(--($G$4:$N$4&lt;=0),--ISNUMBER($G12:$N12))&gt;0,"Extra subject mark",IF(SUMPRODUCT(--($G$4:$N$4&gt;0),--ISNUMBER($G12:$N12))&lt;COUNTIF($G$4:$N$4,"&gt;0"),"Missing marks",IF(SUMPRODUCT(--($G$4:$N$4&gt;0),--ISNUMBER($G12:$N12),--IFERROR($G12:$N12&gt;$G$4:$N$4,FALSE()))&gt;0,"Mark exceeds full mark",IF($S12="Setup Required","Settings issue","OK")))))),"Input error")</f>
        <v>OK</v>
      </c>
      <c r="W12" s="271"/>
      <c r="X12" s="333"/>
      <c r="Y12" s="333"/>
      <c r="Z12" s="333"/>
    </row>
    <row r="13" customFormat="false" ht="21.75" hidden="false" customHeight="true" outlineLevel="0" collapsed="false">
      <c r="A13" s="334" t="n">
        <v>8</v>
      </c>
      <c r="B13" s="335" t="n">
        <v>8</v>
      </c>
      <c r="C13" s="334" t="n">
        <f aca="false">IFERROR(IF(OR($D13="",NOT(ISNUMBER($P13)),$S13&lt;&gt;"Passed"),"",COUNTIFS($P$6:$P$45,"&gt;"&amp;$P13,$S$6:$S$45,"Passed")+1),"")</f>
        <v>5</v>
      </c>
      <c r="D13" s="336" t="s">
        <v>900</v>
      </c>
      <c r="E13" s="336" t="s">
        <v>901</v>
      </c>
      <c r="F13" s="337" t="s">
        <v>890</v>
      </c>
      <c r="G13" s="338" t="n">
        <v>25</v>
      </c>
      <c r="H13" s="338" t="n">
        <v>60</v>
      </c>
      <c r="I13" s="338" t="n">
        <v>42</v>
      </c>
      <c r="J13" s="338" t="n">
        <v>26</v>
      </c>
      <c r="K13" s="338" t="n">
        <v>32</v>
      </c>
      <c r="L13" s="338" t="n">
        <v>27</v>
      </c>
      <c r="M13" s="339"/>
      <c r="N13" s="339"/>
      <c r="O13" s="345" t="n">
        <f aca="false">IFERROR(IF(COUNT($G13:$N13)=0,"",SUMIF($G$4:$N$4,"&gt;0",$G13:$N13)),"")</f>
        <v>212</v>
      </c>
      <c r="P13" s="341" t="n">
        <f aca="false">IFERROR(IF($O13="","",IF(SUMIF($G$4:$N$4,"&gt;0",$G$4:$N$4)&lt;=0,"",ROUND($O13/SUMIF($G$4:$N$4,"&gt;0",$G$4:$N$4)*100,2))),"")</f>
        <v>50.48</v>
      </c>
      <c r="Q13" s="342" t="n">
        <f aca="false">IFERROR(IF($P13="","",IF($S13="Fail",0,IF($S13="Passed",VLOOKUP($P13,Settings!$A$16:$C$22,3,TRUE()),""))),"")</f>
        <v>3</v>
      </c>
      <c r="R13" s="343" t="str">
        <f aca="false">IFERROR(IF($P13="","",IF($S13="Fail","F",IF($S13="Passed",VLOOKUP($P13,Settings!$A$16:$B$22,2,TRUE()),""))),"")</f>
        <v>B</v>
      </c>
      <c r="S13" s="343" t="str">
        <f aca="false">IFERROR(IF(COUNT($G13:$N13)=0,"",IF(OR(SUMIF($G$4:$N$4,"&gt;0",$G$4:$N$4)&lt;=0,Settings!$K$27&lt;=0),"Setup Required",IF(SUMPRODUCT(--($G$4:$N$4&gt;0),--ISNUMBER($G13:$N13))&lt;COUNTIF($G$4:$N$4,"&gt;0"),"Incomplete",IF(SUMPRODUCT(--($G$4:$N$4&gt;0),--ISNUMBER($G13:$N13),--IFERROR($G13:$N13&lt;$G$4:$N$4*Settings!$K$27/100,FALSE()))&gt;0,"Fail","Passed")))),"Input Error")</f>
        <v>Passed</v>
      </c>
      <c r="T13" s="344" t="n">
        <v>90</v>
      </c>
      <c r="U13" s="343" t="str">
        <f aca="false">IFERROR(IF($D13="","",IF($S13="","",IF($S13="Incomplete","Marks incomplete",IF($S13="Setup Required","Check Settings",IF($S13="Fail","উন্নতির জন্য বিশেষ যত্ন প্রয়োজন",VLOOKUP($P13,Settings!$A$16:$E$22,5,TRUE())))))),"")</f>
        <v>ভালো</v>
      </c>
      <c r="V13" s="343" t="str">
        <f aca="false">IFERROR(IF($D13="","",IF(COUNT($G13:$N13)=0,"No marks",IF(SUMPRODUCT(--($G$4:$N$4&lt;=0),--ISNUMBER($G13:$N13))&gt;0,"Extra subject mark",IF(SUMPRODUCT(--($G$4:$N$4&gt;0),--ISNUMBER($G13:$N13))&lt;COUNTIF($G$4:$N$4,"&gt;0"),"Missing marks",IF(SUMPRODUCT(--($G$4:$N$4&gt;0),--ISNUMBER($G13:$N13),--IFERROR($G13:$N13&gt;$G$4:$N$4,FALSE()))&gt;0,"Mark exceeds full mark",IF($S13="Setup Required","Settings issue","OK")))))),"Input error")</f>
        <v>OK</v>
      </c>
      <c r="W13" s="271"/>
      <c r="X13" s="333"/>
      <c r="Y13" s="333"/>
      <c r="Z13" s="333"/>
    </row>
    <row r="14" customFormat="false" ht="21.75" hidden="false" customHeight="true" outlineLevel="0" collapsed="false">
      <c r="A14" s="334" t="n">
        <v>9</v>
      </c>
      <c r="B14" s="335" t="n">
        <v>9</v>
      </c>
      <c r="C14" s="334" t="str">
        <f aca="false">IFERROR(IF(OR($D14="",NOT(ISNUMBER($P14)),$S14&lt;&gt;"Passed"),"",COUNTIFS($P$6:$P$45,"&gt;"&amp;$P14,$S$6:$S$45,"Passed")+1),"")</f>
        <v/>
      </c>
      <c r="D14" s="336" t="s">
        <v>902</v>
      </c>
      <c r="E14" s="336" t="s">
        <v>903</v>
      </c>
      <c r="F14" s="337" t="s">
        <v>817</v>
      </c>
      <c r="G14" s="338" t="n">
        <v>31</v>
      </c>
      <c r="H14" s="338" t="n">
        <v>33</v>
      </c>
      <c r="I14" s="338" t="n">
        <v>38</v>
      </c>
      <c r="J14" s="338" t="n">
        <v>25</v>
      </c>
      <c r="K14" s="338" t="n">
        <v>22</v>
      </c>
      <c r="L14" s="338" t="n">
        <v>24</v>
      </c>
      <c r="M14" s="339"/>
      <c r="N14" s="339"/>
      <c r="O14" s="345" t="n">
        <f aca="false">IFERROR(IF(COUNT($G14:$N14)=0,"",SUMIF($G$4:$N$4,"&gt;0",$G14:$N14)),"")</f>
        <v>173</v>
      </c>
      <c r="P14" s="341" t="n">
        <f aca="false">IFERROR(IF($O14="","",IF(SUMIF($G$4:$N$4,"&gt;0",$G$4:$N$4)&lt;=0,"",ROUND($O14/SUMIF($G$4:$N$4,"&gt;0",$G$4:$N$4)*100,2))),"")</f>
        <v>41.19</v>
      </c>
      <c r="Q14" s="342" t="n">
        <f aca="false">IFERROR(IF($P14="","",IF($S14="Fail",0,IF($S14="Passed",VLOOKUP($P14,Settings!$A$16:$C$22,3,TRUE()),""))),"")</f>
        <v>0</v>
      </c>
      <c r="R14" s="343" t="str">
        <f aca="false">IFERROR(IF($P14="","",IF($S14="Fail","F",IF($S14="Passed",VLOOKUP($P14,Settings!$A$16:$B$22,2,TRUE()),""))),"")</f>
        <v>F</v>
      </c>
      <c r="S14" s="343" t="str">
        <f aca="false">IFERROR(IF(COUNT($G14:$N14)=0,"",IF(OR(SUMIF($G$4:$N$4,"&gt;0",$G$4:$N$4)&lt;=0,Settings!$K$27&lt;=0),"Setup Required",IF(SUMPRODUCT(--($G$4:$N$4&gt;0),--ISNUMBER($G14:$N14))&lt;COUNTIF($G$4:$N$4,"&gt;0"),"Incomplete",IF(SUMPRODUCT(--($G$4:$N$4&gt;0),--ISNUMBER($G14:$N14),--IFERROR($G14:$N14&lt;$G$4:$N$4*Settings!$K$27/100,FALSE()))&gt;0,"Fail","Passed")))),"Input Error")</f>
        <v>Fail</v>
      </c>
      <c r="T14" s="344" t="n">
        <v>84</v>
      </c>
      <c r="U14" s="343" t="str">
        <f aca="false">IFERROR(IF($D14="","",IF($S14="","",IF($S14="Incomplete","Marks incomplete",IF($S14="Setup Required","Check Settings",IF($S14="Fail","উন্নতির জন্য বিশেষ যত্ন প্রয়োজন",VLOOKUP($P14,Settings!$A$16:$E$22,5,TRUE())))))),"")</f>
        <v>উন্নতির জন্য বিশেষ যত্ন প্রয়োজন</v>
      </c>
      <c r="V14" s="343" t="str">
        <f aca="false">IFERROR(IF($D14="","",IF(COUNT($G14:$N14)=0,"No marks",IF(SUMPRODUCT(--($G$4:$N$4&lt;=0),--ISNUMBER($G14:$N14))&gt;0,"Extra subject mark",IF(SUMPRODUCT(--($G$4:$N$4&gt;0),--ISNUMBER($G14:$N14))&lt;COUNTIF($G$4:$N$4,"&gt;0"),"Missing marks",IF(SUMPRODUCT(--($G$4:$N$4&gt;0),--ISNUMBER($G14:$N14),--IFERROR($G14:$N14&gt;$G$4:$N$4,FALSE()))&gt;0,"Mark exceeds full mark",IF($S14="Setup Required","Settings issue","OK")))))),"Input error")</f>
        <v>OK</v>
      </c>
      <c r="W14" s="271"/>
      <c r="X14" s="333"/>
      <c r="Y14" s="333"/>
      <c r="Z14" s="333"/>
    </row>
    <row r="15" customFormat="false" ht="21.75" hidden="false" customHeight="true" outlineLevel="0" collapsed="false">
      <c r="A15" s="334" t="n">
        <v>10</v>
      </c>
      <c r="B15" s="335" t="n">
        <v>10</v>
      </c>
      <c r="C15" s="334" t="str">
        <f aca="false">IFERROR(IF(OR($D15="",NOT(ISNUMBER($P15)),$S15&lt;&gt;"Passed"),"",COUNTIFS($P$6:$P$45,"&gt;"&amp;$P15,$S$6:$S$45,"Passed")+1),"")</f>
        <v/>
      </c>
      <c r="D15" s="336" t="s">
        <v>904</v>
      </c>
      <c r="E15" s="336" t="s">
        <v>905</v>
      </c>
      <c r="F15" s="337" t="s">
        <v>817</v>
      </c>
      <c r="G15" s="338" t="n">
        <v>20</v>
      </c>
      <c r="H15" s="339"/>
      <c r="I15" s="338" t="n">
        <v>37</v>
      </c>
      <c r="J15" s="338" t="n">
        <v>8</v>
      </c>
      <c r="K15" s="338" t="n">
        <v>11</v>
      </c>
      <c r="L15" s="338" t="n">
        <v>8</v>
      </c>
      <c r="M15" s="339"/>
      <c r="N15" s="339"/>
      <c r="O15" s="345" t="n">
        <f aca="false">IFERROR(IF(COUNT($G15:$N15)=0,"",SUMIF($G$4:$N$4,"&gt;0",$G15:$N15)),"")</f>
        <v>84</v>
      </c>
      <c r="P15" s="341" t="n">
        <f aca="false">IFERROR(IF($O15="","",IF(SUMIF($G$4:$N$4,"&gt;0",$G$4:$N$4)&lt;=0,"",ROUND($O15/SUMIF($G$4:$N$4,"&gt;0",$G$4:$N$4)*100,2))),"")</f>
        <v>20</v>
      </c>
      <c r="Q15" s="342" t="str">
        <f aca="false">IFERROR(IF($P15="","",IF($S15="Fail",0,IF($S15="Passed",VLOOKUP($P15,Settings!$A$16:$C$22,3,TRUE()),""))),"")</f>
        <v/>
      </c>
      <c r="R15" s="343" t="str">
        <f aca="false">IFERROR(IF($P15="","",IF($S15="Fail","F",IF($S15="Passed",VLOOKUP($P15,Settings!$A$16:$B$22,2,TRUE()),""))),"")</f>
        <v/>
      </c>
      <c r="S15" s="343" t="str">
        <f aca="false">IFERROR(IF(COUNT($G15:$N15)=0,"",IF(OR(SUMIF($G$4:$N$4,"&gt;0",$G$4:$N$4)&lt;=0,Settings!$K$27&lt;=0),"Setup Required",IF(SUMPRODUCT(--($G$4:$N$4&gt;0),--ISNUMBER($G15:$N15))&lt;COUNTIF($G$4:$N$4,"&gt;0"),"Incomplete",IF(SUMPRODUCT(--($G$4:$N$4&gt;0),--ISNUMBER($G15:$N15),--IFERROR($G15:$N15&lt;$G$4:$N$4*Settings!$K$27/100,FALSE()))&gt;0,"Fail","Passed")))),"Input Error")</f>
        <v>Incomplete</v>
      </c>
      <c r="T15" s="344" t="n">
        <v>83</v>
      </c>
      <c r="U15" s="343" t="str">
        <f aca="false">IFERROR(IF($D15="","",IF($S15="","",IF($S15="Incomplete","Marks incomplete",IF($S15="Setup Required","Check Settings",IF($S15="Fail","উন্নতির জন্য বিশেষ যত্ন প্রয়োজন",VLOOKUP($P15,Settings!$A$16:$E$22,5,TRUE())))))),"")</f>
        <v>Marks incomplete</v>
      </c>
      <c r="V15" s="343" t="str">
        <f aca="false">IFERROR(IF($D15="","",IF(COUNT($G15:$N15)=0,"No marks",IF(SUMPRODUCT(--($G$4:$N$4&lt;=0),--ISNUMBER($G15:$N15))&gt;0,"Extra subject mark",IF(SUMPRODUCT(--($G$4:$N$4&gt;0),--ISNUMBER($G15:$N15))&lt;COUNTIF($G$4:$N$4,"&gt;0"),"Missing marks",IF(SUMPRODUCT(--($G$4:$N$4&gt;0),--ISNUMBER($G15:$N15),--IFERROR($G15:$N15&gt;$G$4:$N$4,FALSE()))&gt;0,"Mark exceeds full mark",IF($S15="Setup Required","Settings issue","OK")))))),"Input error")</f>
        <v>Missing marks</v>
      </c>
      <c r="W15" s="271"/>
      <c r="X15" s="333"/>
      <c r="Y15" s="333"/>
      <c r="Z15" s="333"/>
    </row>
    <row r="16" customFormat="false" ht="21.75" hidden="false" customHeight="true" outlineLevel="0" collapsed="false">
      <c r="A16" s="334" t="n">
        <v>11</v>
      </c>
      <c r="B16" s="335" t="n">
        <v>11</v>
      </c>
      <c r="C16" s="334" t="str">
        <f aca="false">IFERROR(IF(OR($D16="",NOT(ISNUMBER($P16)),$S16&lt;&gt;"Passed"),"",COUNTIFS($P$6:$P$45,"&gt;"&amp;$P16,$S$6:$S$45,"Passed")+1),"")</f>
        <v/>
      </c>
      <c r="D16" s="336" t="s">
        <v>906</v>
      </c>
      <c r="E16" s="336" t="s">
        <v>907</v>
      </c>
      <c r="F16" s="337" t="s">
        <v>887</v>
      </c>
      <c r="G16" s="338" t="n">
        <v>3</v>
      </c>
      <c r="H16" s="338" t="n">
        <v>28</v>
      </c>
      <c r="I16" s="338" t="n">
        <v>16</v>
      </c>
      <c r="J16" s="338" t="n">
        <v>9</v>
      </c>
      <c r="K16" s="338" t="n">
        <v>14</v>
      </c>
      <c r="L16" s="338" t="n">
        <v>12</v>
      </c>
      <c r="M16" s="339"/>
      <c r="N16" s="339"/>
      <c r="O16" s="345" t="n">
        <f aca="false">IFERROR(IF(COUNT($G16:$N16)=0,"",SUMIF($G$4:$N$4,"&gt;0",$G16:$N16)),"")</f>
        <v>82</v>
      </c>
      <c r="P16" s="341" t="n">
        <f aca="false">IFERROR(IF($O16="","",IF(SUMIF($G$4:$N$4,"&gt;0",$G$4:$N$4)&lt;=0,"",ROUND($O16/SUMIF($G$4:$N$4,"&gt;0",$G$4:$N$4)*100,2))),"")</f>
        <v>19.52</v>
      </c>
      <c r="Q16" s="342" t="n">
        <f aca="false">IFERROR(IF($P16="","",IF($S16="Fail",0,IF($S16="Passed",VLOOKUP($P16,Settings!$A$16:$C$22,3,TRUE()),""))),"")</f>
        <v>0</v>
      </c>
      <c r="R16" s="343" t="str">
        <f aca="false">IFERROR(IF($P16="","",IF($S16="Fail","F",IF($S16="Passed",VLOOKUP($P16,Settings!$A$16:$B$22,2,TRUE()),""))),"")</f>
        <v>F</v>
      </c>
      <c r="S16" s="343" t="str">
        <f aca="false">IFERROR(IF(COUNT($G16:$N16)=0,"",IF(OR(SUMIF($G$4:$N$4,"&gt;0",$G$4:$N$4)&lt;=0,Settings!$K$27&lt;=0),"Setup Required",IF(SUMPRODUCT(--($G$4:$N$4&gt;0),--ISNUMBER($G16:$N16))&lt;COUNTIF($G$4:$N$4,"&gt;0"),"Incomplete",IF(SUMPRODUCT(--($G$4:$N$4&gt;0),--ISNUMBER($G16:$N16),--IFERROR($G16:$N16&lt;$G$4:$N$4*Settings!$K$27/100,FALSE()))&gt;0,"Fail","Passed")))),"Input Error")</f>
        <v>Fail</v>
      </c>
      <c r="T16" s="344" t="n">
        <v>81</v>
      </c>
      <c r="U16" s="343" t="str">
        <f aca="false">IFERROR(IF($D16="","",IF($S16="","",IF($S16="Incomplete","Marks incomplete",IF($S16="Setup Required","Check Settings",IF($S16="Fail","উন্নতির জন্য বিশেষ যত্ন প্রয়োজন",VLOOKUP($P16,Settings!$A$16:$E$22,5,TRUE())))))),"")</f>
        <v>উন্নতির জন্য বিশেষ যত্ন প্রয়োজন</v>
      </c>
      <c r="V16" s="343" t="str">
        <f aca="false">IFERROR(IF($D16="","",IF(COUNT($G16:$N16)=0,"No marks",IF(SUMPRODUCT(--($G$4:$N$4&lt;=0),--ISNUMBER($G16:$N16))&gt;0,"Extra subject mark",IF(SUMPRODUCT(--($G$4:$N$4&gt;0),--ISNUMBER($G16:$N16))&lt;COUNTIF($G$4:$N$4,"&gt;0"),"Missing marks",IF(SUMPRODUCT(--($G$4:$N$4&gt;0),--ISNUMBER($G16:$N16),--IFERROR($G16:$N16&gt;$G$4:$N$4,FALSE()))&gt;0,"Mark exceeds full mark",IF($S16="Setup Required","Settings issue","OK")))))),"Input error")</f>
        <v>OK</v>
      </c>
      <c r="W16" s="271"/>
      <c r="X16" s="333"/>
      <c r="Y16" s="333"/>
      <c r="Z16" s="333"/>
    </row>
    <row r="17" customFormat="false" ht="21.75" hidden="false" customHeight="true" outlineLevel="0" collapsed="false">
      <c r="A17" s="334" t="n">
        <v>12</v>
      </c>
      <c r="B17" s="335" t="n">
        <v>12</v>
      </c>
      <c r="C17" s="334" t="str">
        <f aca="false">IFERROR(IF(OR($D17="",NOT(ISNUMBER($P17)),$S17&lt;&gt;"Passed"),"",COUNTIFS($P$6:$P$45,"&gt;"&amp;$P17,$S$6:$S$45,"Passed")+1),"")</f>
        <v/>
      </c>
      <c r="D17" s="336" t="s">
        <v>908</v>
      </c>
      <c r="E17" s="336" t="s">
        <v>909</v>
      </c>
      <c r="F17" s="337" t="s">
        <v>887</v>
      </c>
      <c r="G17" s="338" t="n">
        <v>24</v>
      </c>
      <c r="H17" s="338" t="n">
        <v>28</v>
      </c>
      <c r="I17" s="338" t="n">
        <v>46</v>
      </c>
      <c r="J17" s="338" t="n">
        <v>28</v>
      </c>
      <c r="K17" s="338" t="n">
        <v>24</v>
      </c>
      <c r="L17" s="338" t="n">
        <v>17</v>
      </c>
      <c r="M17" s="339"/>
      <c r="N17" s="339"/>
      <c r="O17" s="345" t="n">
        <f aca="false">IFERROR(IF(COUNT($G17:$N17)=0,"",SUMIF($G$4:$N$4,"&gt;0",$G17:$N17)),"")</f>
        <v>167</v>
      </c>
      <c r="P17" s="341" t="n">
        <f aca="false">IFERROR(IF($O17="","",IF(SUMIF($G$4:$N$4,"&gt;0",$G$4:$N$4)&lt;=0,"",ROUND($O17/SUMIF($G$4:$N$4,"&gt;0",$G$4:$N$4)*100,2))),"")</f>
        <v>39.76</v>
      </c>
      <c r="Q17" s="342" t="n">
        <f aca="false">IFERROR(IF($P17="","",IF($S17="Fail",0,IF($S17="Passed",VLOOKUP($P17,Settings!$A$16:$C$22,3,TRUE()),""))),"")</f>
        <v>0</v>
      </c>
      <c r="R17" s="343" t="str">
        <f aca="false">IFERROR(IF($P17="","",IF($S17="Fail","F",IF($S17="Passed",VLOOKUP($P17,Settings!$A$16:$B$22,2,TRUE()),""))),"")</f>
        <v>F</v>
      </c>
      <c r="S17" s="343" t="str">
        <f aca="false">IFERROR(IF(COUNT($G17:$N17)=0,"",IF(OR(SUMIF($G$4:$N$4,"&gt;0",$G$4:$N$4)&lt;=0,Settings!$K$27&lt;=0),"Setup Required",IF(SUMPRODUCT(--($G$4:$N$4&gt;0),--ISNUMBER($G17:$N17))&lt;COUNTIF($G$4:$N$4,"&gt;0"),"Incomplete",IF(SUMPRODUCT(--($G$4:$N$4&gt;0),--ISNUMBER($G17:$N17),--IFERROR($G17:$N17&lt;$G$4:$N$4*Settings!$K$27/100,FALSE()))&gt;0,"Fail","Passed")))),"Input Error")</f>
        <v>Fail</v>
      </c>
      <c r="T17" s="344" t="n">
        <v>84</v>
      </c>
      <c r="U17" s="343" t="str">
        <f aca="false">IFERROR(IF($D17="","",IF($S17="","",IF($S17="Incomplete","Marks incomplete",IF($S17="Setup Required","Check Settings",IF($S17="Fail","উন্নতির জন্য বিশেষ যত্ন প্রয়োজন",VLOOKUP($P17,Settings!$A$16:$E$22,5,TRUE())))))),"")</f>
        <v>উন্নতির জন্য বিশেষ যত্ন প্রয়োজন</v>
      </c>
      <c r="V17" s="343" t="str">
        <f aca="false">IFERROR(IF($D17="","",IF(COUNT($G17:$N17)=0,"No marks",IF(SUMPRODUCT(--($G$4:$N$4&lt;=0),--ISNUMBER($G17:$N17))&gt;0,"Extra subject mark",IF(SUMPRODUCT(--($G$4:$N$4&gt;0),--ISNUMBER($G17:$N17))&lt;COUNTIF($G$4:$N$4,"&gt;0"),"Missing marks",IF(SUMPRODUCT(--($G$4:$N$4&gt;0),--ISNUMBER($G17:$N17),--IFERROR($G17:$N17&gt;$G$4:$N$4,FALSE()))&gt;0,"Mark exceeds full mark",IF($S17="Setup Required","Settings issue","OK")))))),"Input error")</f>
        <v>OK</v>
      </c>
      <c r="W17" s="271"/>
      <c r="X17" s="333"/>
      <c r="Y17" s="333"/>
      <c r="Z17" s="333"/>
    </row>
    <row r="18" customFormat="false" ht="21.75" hidden="false" customHeight="true" outlineLevel="0" collapsed="false">
      <c r="A18" s="334" t="n">
        <v>13</v>
      </c>
      <c r="B18" s="335" t="n">
        <v>13</v>
      </c>
      <c r="C18" s="334" t="str">
        <f aca="false">IFERROR(IF(OR($D18="",NOT(ISNUMBER($P18)),$S18&lt;&gt;"Passed"),"",COUNTIFS($P$6:$P$45,"&gt;"&amp;$P18,$S$6:$S$45,"Passed")+1),"")</f>
        <v/>
      </c>
      <c r="D18" s="336" t="s">
        <v>910</v>
      </c>
      <c r="E18" s="346"/>
      <c r="F18" s="335"/>
      <c r="G18" s="339"/>
      <c r="H18" s="339"/>
      <c r="I18" s="339"/>
      <c r="J18" s="339"/>
      <c r="K18" s="339"/>
      <c r="L18" s="338"/>
      <c r="M18" s="339"/>
      <c r="N18" s="339"/>
      <c r="O18" s="345" t="str">
        <f aca="false">IFERROR(IF(COUNT($G18:$N18)=0,"",SUMIF($G$4:$N$4,"&gt;0",$G18:$N18)),"")</f>
        <v/>
      </c>
      <c r="P18" s="341" t="str">
        <f aca="false">IFERROR(IF($O18="","",IF(SUMIF($G$4:$N$4,"&gt;0",$G$4:$N$4)&lt;=0,"",ROUND($O18/SUMIF($G$4:$N$4,"&gt;0",$G$4:$N$4)*100,2))),"")</f>
        <v/>
      </c>
      <c r="Q18" s="342" t="str">
        <f aca="false">IFERROR(IF($P18="","",IF($S18="Fail",0,IF($S18="Passed",VLOOKUP($P18,Settings!$A$16:$C$22,3,TRUE()),""))),"")</f>
        <v/>
      </c>
      <c r="R18" s="343" t="str">
        <f aca="false">IFERROR(IF($P18="","",IF($S18="Fail","F",IF($S18="Passed",VLOOKUP($P18,Settings!$A$16:$B$22,2,TRUE()),""))),"")</f>
        <v/>
      </c>
      <c r="S18" s="343" t="str">
        <f aca="false">IFERROR(IF(COUNT($G18:$N18)=0,"",IF(OR(SUMIF($G$4:$N$4,"&gt;0",$G$4:$N$4)&lt;=0,Settings!$K$27&lt;=0),"Setup Required",IF(SUMPRODUCT(--($G$4:$N$4&gt;0),--ISNUMBER($G18:$N18))&lt;COUNTIF($G$4:$N$4,"&gt;0"),"Incomplete",IF(SUMPRODUCT(--($G$4:$N$4&gt;0),--ISNUMBER($G18:$N18),--IFERROR($G18:$N18&lt;$G$4:$N$4*Settings!$K$27/100,FALSE()))&gt;0,"Fail","Passed")))),"Input Error")</f>
        <v/>
      </c>
      <c r="T18" s="347"/>
      <c r="U18" s="343" t="str">
        <f aca="false">IFERROR(IF($D18="","",IF($S18="","",IF($S18="Incomplete","Marks incomplete",IF($S18="Setup Required","Check Settings",IF($S18="Fail","উন্নতির জন্য বিশেষ যত্ন প্রয়োজন",VLOOKUP($P18,Settings!$A$16:$E$22,5,TRUE())))))),"")</f>
        <v/>
      </c>
      <c r="V18" s="343" t="str">
        <f aca="false">IFERROR(IF($D18="","",IF(COUNT($G18:$N18)=0,"No marks",IF(SUMPRODUCT(--($G$4:$N$4&lt;=0),--ISNUMBER($G18:$N18))&gt;0,"Extra subject mark",IF(SUMPRODUCT(--($G$4:$N$4&gt;0),--ISNUMBER($G18:$N18))&lt;COUNTIF($G$4:$N$4,"&gt;0"),"Missing marks",IF(SUMPRODUCT(--($G$4:$N$4&gt;0),--ISNUMBER($G18:$N18),--IFERROR($G18:$N18&gt;$G$4:$N$4,FALSE()))&gt;0,"Mark exceeds full mark",IF($S18="Setup Required","Settings issue","OK")))))),"Input error")</f>
        <v>No marks</v>
      </c>
      <c r="W18" s="271"/>
      <c r="X18" s="333"/>
      <c r="Y18" s="333"/>
      <c r="Z18" s="333"/>
    </row>
    <row r="19" customFormat="false" ht="21.75" hidden="false" customHeight="true" outlineLevel="0" collapsed="false">
      <c r="A19" s="334" t="n">
        <v>14</v>
      </c>
      <c r="B19" s="335" t="n">
        <v>14</v>
      </c>
      <c r="C19" s="334" t="str">
        <f aca="false">IFERROR(IF(OR($D19="",NOT(ISNUMBER($P19)),$S19&lt;&gt;"Passed"),"",COUNTIFS($P$6:$P$45,"&gt;"&amp;$P19,$S$6:$S$45,"Passed")+1),"")</f>
        <v/>
      </c>
      <c r="D19" s="336" t="s">
        <v>911</v>
      </c>
      <c r="E19" s="336" t="s">
        <v>912</v>
      </c>
      <c r="F19" s="337" t="s">
        <v>817</v>
      </c>
      <c r="G19" s="338" t="n">
        <v>27</v>
      </c>
      <c r="H19" s="338" t="n">
        <v>35</v>
      </c>
      <c r="I19" s="338" t="n">
        <v>24</v>
      </c>
      <c r="J19" s="338" t="n">
        <v>21</v>
      </c>
      <c r="K19" s="338" t="n">
        <v>22</v>
      </c>
      <c r="L19" s="338" t="n">
        <v>21</v>
      </c>
      <c r="M19" s="339"/>
      <c r="N19" s="339"/>
      <c r="O19" s="345" t="n">
        <f aca="false">IFERROR(IF(COUNT($G19:$N19)=0,"",SUMIF($G$4:$N$4,"&gt;0",$G19:$N19)),"")</f>
        <v>150</v>
      </c>
      <c r="P19" s="341" t="n">
        <f aca="false">IFERROR(IF($O19="","",IF(SUMIF($G$4:$N$4,"&gt;0",$G$4:$N$4)&lt;=0,"",ROUND($O19/SUMIF($G$4:$N$4,"&gt;0",$G$4:$N$4)*100,2))),"")</f>
        <v>35.71</v>
      </c>
      <c r="Q19" s="342" t="n">
        <f aca="false">IFERROR(IF($P19="","",IF($S19="Fail",0,IF($S19="Passed",VLOOKUP($P19,Settings!$A$16:$C$22,3,TRUE()),""))),"")</f>
        <v>0</v>
      </c>
      <c r="R19" s="343" t="str">
        <f aca="false">IFERROR(IF($P19="","",IF($S19="Fail","F",IF($S19="Passed",VLOOKUP($P19,Settings!$A$16:$B$22,2,TRUE()),""))),"")</f>
        <v>F</v>
      </c>
      <c r="S19" s="343" t="str">
        <f aca="false">IFERROR(IF(COUNT($G19:$N19)=0,"",IF(OR(SUMIF($G$4:$N$4,"&gt;0",$G$4:$N$4)&lt;=0,Settings!$K$27&lt;=0),"Setup Required",IF(SUMPRODUCT(--($G$4:$N$4&gt;0),--ISNUMBER($G19:$N19))&lt;COUNTIF($G$4:$N$4,"&gt;0"),"Incomplete",IF(SUMPRODUCT(--($G$4:$N$4&gt;0),--ISNUMBER($G19:$N19),--IFERROR($G19:$N19&lt;$G$4:$N$4*Settings!$K$27/100,FALSE()))&gt;0,"Fail","Passed")))),"Input Error")</f>
        <v>Fail</v>
      </c>
      <c r="T19" s="344" t="n">
        <v>78</v>
      </c>
      <c r="U19" s="343" t="str">
        <f aca="false">IFERROR(IF($D19="","",IF($S19="","",IF($S19="Incomplete","Marks incomplete",IF($S19="Setup Required","Check Settings",IF($S19="Fail","উন্নতির জন্য বিশেষ যত্ন প্রয়োজন",VLOOKUP($P19,Settings!$A$16:$E$22,5,TRUE())))))),"")</f>
        <v>উন্নতির জন্য বিশেষ যত্ন প্রয়োজন</v>
      </c>
      <c r="V19" s="343" t="str">
        <f aca="false">IFERROR(IF($D19="","",IF(COUNT($G19:$N19)=0,"No marks",IF(SUMPRODUCT(--($G$4:$N$4&lt;=0),--ISNUMBER($G19:$N19))&gt;0,"Extra subject mark",IF(SUMPRODUCT(--($G$4:$N$4&gt;0),--ISNUMBER($G19:$N19))&lt;COUNTIF($G$4:$N$4,"&gt;0"),"Missing marks",IF(SUMPRODUCT(--($G$4:$N$4&gt;0),--ISNUMBER($G19:$N19),--IFERROR($G19:$N19&gt;$G$4:$N$4,FALSE()))&gt;0,"Mark exceeds full mark",IF($S19="Setup Required","Settings issue","OK")))))),"Input error")</f>
        <v>OK</v>
      </c>
      <c r="W19" s="271"/>
      <c r="X19" s="333"/>
      <c r="Y19" s="333"/>
      <c r="Z19" s="333"/>
    </row>
    <row r="20" customFormat="false" ht="21.75" hidden="false" customHeight="true" outlineLevel="0" collapsed="false">
      <c r="A20" s="334" t="n">
        <v>15</v>
      </c>
      <c r="B20" s="335" t="n">
        <v>15</v>
      </c>
      <c r="C20" s="334" t="str">
        <f aca="false">IFERROR(IF(OR($D20="",NOT(ISNUMBER($P20)),$S20&lt;&gt;"Passed"),"",COUNTIFS($P$6:$P$45,"&gt;"&amp;$P20,$S$6:$S$45,"Passed")+1),"")</f>
        <v/>
      </c>
      <c r="D20" s="336" t="s">
        <v>913</v>
      </c>
      <c r="E20" s="336" t="s">
        <v>914</v>
      </c>
      <c r="F20" s="337" t="s">
        <v>887</v>
      </c>
      <c r="G20" s="338" t="n">
        <v>33</v>
      </c>
      <c r="H20" s="338" t="n">
        <v>37</v>
      </c>
      <c r="I20" s="338" t="n">
        <v>33</v>
      </c>
      <c r="J20" s="338" t="n">
        <v>8</v>
      </c>
      <c r="K20" s="338" t="n">
        <v>25</v>
      </c>
      <c r="L20" s="338" t="n">
        <v>17</v>
      </c>
      <c r="M20" s="339"/>
      <c r="N20" s="339"/>
      <c r="O20" s="345" t="n">
        <f aca="false">IFERROR(IF(COUNT($G20:$N20)=0,"",SUMIF($G$4:$N$4,"&gt;0",$G20:$N20)),"")</f>
        <v>153</v>
      </c>
      <c r="P20" s="341" t="n">
        <f aca="false">IFERROR(IF($O20="","",IF(SUMIF($G$4:$N$4,"&gt;0",$G$4:$N$4)&lt;=0,"",ROUND($O20/SUMIF($G$4:$N$4,"&gt;0",$G$4:$N$4)*100,2))),"")</f>
        <v>36.43</v>
      </c>
      <c r="Q20" s="342" t="n">
        <f aca="false">IFERROR(IF($P20="","",IF($S20="Fail",0,IF($S20="Passed",VLOOKUP($P20,Settings!$A$16:$C$22,3,TRUE()),""))),"")</f>
        <v>0</v>
      </c>
      <c r="R20" s="343" t="str">
        <f aca="false">IFERROR(IF($P20="","",IF($S20="Fail","F",IF($S20="Passed",VLOOKUP($P20,Settings!$A$16:$B$22,2,TRUE()),""))),"")</f>
        <v>F</v>
      </c>
      <c r="S20" s="343" t="str">
        <f aca="false">IFERROR(IF(COUNT($G20:$N20)=0,"",IF(OR(SUMIF($G$4:$N$4,"&gt;0",$G$4:$N$4)&lt;=0,Settings!$K$27&lt;=0),"Setup Required",IF(SUMPRODUCT(--($G$4:$N$4&gt;0),--ISNUMBER($G20:$N20))&lt;COUNTIF($G$4:$N$4,"&gt;0"),"Incomplete",IF(SUMPRODUCT(--($G$4:$N$4&gt;0),--ISNUMBER($G20:$N20),--IFERROR($G20:$N20&lt;$G$4:$N$4*Settings!$K$27/100,FALSE()))&gt;0,"Fail","Passed")))),"Input Error")</f>
        <v>Fail</v>
      </c>
      <c r="T20" s="344" t="n">
        <v>87</v>
      </c>
      <c r="U20" s="343" t="str">
        <f aca="false">IFERROR(IF($D20="","",IF($S20="","",IF($S20="Incomplete","Marks incomplete",IF($S20="Setup Required","Check Settings",IF($S20="Fail","উন্নতির জন্য বিশেষ যত্ন প্রয়োজন",VLOOKUP($P20,Settings!$A$16:$E$22,5,TRUE())))))),"")</f>
        <v>উন্নতির জন্য বিশেষ যত্ন প্রয়োজন</v>
      </c>
      <c r="V20" s="343" t="str">
        <f aca="false">IFERROR(IF($D20="","",IF(COUNT($G20:$N20)=0,"No marks",IF(SUMPRODUCT(--($G$4:$N$4&lt;=0),--ISNUMBER($G20:$N20))&gt;0,"Extra subject mark",IF(SUMPRODUCT(--($G$4:$N$4&gt;0),--ISNUMBER($G20:$N20))&lt;COUNTIF($G$4:$N$4,"&gt;0"),"Missing marks",IF(SUMPRODUCT(--($G$4:$N$4&gt;0),--ISNUMBER($G20:$N20),--IFERROR($G20:$N20&gt;$G$4:$N$4,FALSE()))&gt;0,"Mark exceeds full mark",IF($S20="Setup Required","Settings issue","OK")))))),"Input error")</f>
        <v>OK</v>
      </c>
      <c r="W20" s="271"/>
      <c r="X20" s="333"/>
      <c r="Y20" s="333"/>
      <c r="Z20" s="333"/>
    </row>
    <row r="21" customFormat="false" ht="21.75" hidden="false" customHeight="true" outlineLevel="0" collapsed="false">
      <c r="A21" s="334" t="n">
        <v>16</v>
      </c>
      <c r="B21" s="335" t="n">
        <v>16</v>
      </c>
      <c r="C21" s="334" t="str">
        <f aca="false">IFERROR(IF(OR($D21="",NOT(ISNUMBER($P21)),$S21&lt;&gt;"Passed"),"",COUNTIFS($P$6:$P$45,"&gt;"&amp;$P21,$S$6:$S$45,"Passed")+1),"")</f>
        <v/>
      </c>
      <c r="D21" s="336" t="s">
        <v>915</v>
      </c>
      <c r="E21" s="336" t="s">
        <v>824</v>
      </c>
      <c r="F21" s="337" t="s">
        <v>890</v>
      </c>
      <c r="G21" s="338" t="n">
        <v>23</v>
      </c>
      <c r="H21" s="338" t="n">
        <v>33</v>
      </c>
      <c r="I21" s="338" t="n">
        <v>35</v>
      </c>
      <c r="J21" s="338" t="n">
        <v>17</v>
      </c>
      <c r="K21" s="338" t="n">
        <v>27</v>
      </c>
      <c r="L21" s="338" t="n">
        <v>18</v>
      </c>
      <c r="M21" s="339"/>
      <c r="N21" s="339"/>
      <c r="O21" s="345" t="n">
        <f aca="false">IFERROR(IF(COUNT($G21:$N21)=0,"",SUMIF($G$4:$N$4,"&gt;0",$G21:$N21)),"")</f>
        <v>153</v>
      </c>
      <c r="P21" s="341" t="n">
        <f aca="false">IFERROR(IF($O21="","",IF(SUMIF($G$4:$N$4,"&gt;0",$G$4:$N$4)&lt;=0,"",ROUND($O21/SUMIF($G$4:$N$4,"&gt;0",$G$4:$N$4)*100,2))),"")</f>
        <v>36.43</v>
      </c>
      <c r="Q21" s="342" t="n">
        <f aca="false">IFERROR(IF($P21="","",IF($S21="Fail",0,IF($S21="Passed",VLOOKUP($P21,Settings!$A$16:$C$22,3,TRUE()),""))),"")</f>
        <v>0</v>
      </c>
      <c r="R21" s="343" t="str">
        <f aca="false">IFERROR(IF($P21="","",IF($S21="Fail","F",IF($S21="Passed",VLOOKUP($P21,Settings!$A$16:$B$22,2,TRUE()),""))),"")</f>
        <v>F</v>
      </c>
      <c r="S21" s="343" t="str">
        <f aca="false">IFERROR(IF(COUNT($G21:$N21)=0,"",IF(OR(SUMIF($G$4:$N$4,"&gt;0",$G$4:$N$4)&lt;=0,Settings!$K$27&lt;=0),"Setup Required",IF(SUMPRODUCT(--($G$4:$N$4&gt;0),--ISNUMBER($G21:$N21))&lt;COUNTIF($G$4:$N$4,"&gt;0"),"Incomplete",IF(SUMPRODUCT(--($G$4:$N$4&gt;0),--ISNUMBER($G21:$N21),--IFERROR($G21:$N21&lt;$G$4:$N$4*Settings!$K$27/100,FALSE()))&gt;0,"Fail","Passed")))),"Input Error")</f>
        <v>Fail</v>
      </c>
      <c r="T21" s="344" t="n">
        <v>87</v>
      </c>
      <c r="U21" s="343" t="str">
        <f aca="false">IFERROR(IF($D21="","",IF($S21="","",IF($S21="Incomplete","Marks incomplete",IF($S21="Setup Required","Check Settings",IF($S21="Fail","উন্নতির জন্য বিশেষ যত্ন প্রয়োজন",VLOOKUP($P21,Settings!$A$16:$E$22,5,TRUE())))))),"")</f>
        <v>উন্নতির জন্য বিশেষ যত্ন প্রয়োজন</v>
      </c>
      <c r="V21" s="343" t="str">
        <f aca="false">IFERROR(IF($D21="","",IF(COUNT($G21:$N21)=0,"No marks",IF(SUMPRODUCT(--($G$4:$N$4&lt;=0),--ISNUMBER($G21:$N21))&gt;0,"Extra subject mark",IF(SUMPRODUCT(--($G$4:$N$4&gt;0),--ISNUMBER($G21:$N21))&lt;COUNTIF($G$4:$N$4,"&gt;0"),"Missing marks",IF(SUMPRODUCT(--($G$4:$N$4&gt;0),--ISNUMBER($G21:$N21),--IFERROR($G21:$N21&gt;$G$4:$N$4,FALSE()))&gt;0,"Mark exceeds full mark",IF($S21="Setup Required","Settings issue","OK")))))),"Input error")</f>
        <v>OK</v>
      </c>
      <c r="W21" s="271"/>
      <c r="X21" s="333"/>
      <c r="Y21" s="333"/>
      <c r="Z21" s="333"/>
    </row>
    <row r="22" customFormat="false" ht="21.75" hidden="false" customHeight="true" outlineLevel="0" collapsed="false">
      <c r="A22" s="334" t="n">
        <v>17</v>
      </c>
      <c r="B22" s="335" t="n">
        <v>17</v>
      </c>
      <c r="C22" s="334" t="str">
        <f aca="false">IFERROR(IF(OR($D22="",NOT(ISNUMBER($P22)),$S22&lt;&gt;"Passed"),"",COUNTIFS($P$6:$P$45,"&gt;"&amp;$P22,$S$6:$S$45,"Passed")+1),"")</f>
        <v/>
      </c>
      <c r="D22" s="336" t="s">
        <v>916</v>
      </c>
      <c r="E22" s="336" t="s">
        <v>917</v>
      </c>
      <c r="F22" s="337" t="s">
        <v>887</v>
      </c>
      <c r="G22" s="338" t="n">
        <v>22</v>
      </c>
      <c r="H22" s="338" t="n">
        <v>32</v>
      </c>
      <c r="I22" s="338" t="n">
        <v>33</v>
      </c>
      <c r="J22" s="338" t="n">
        <v>27</v>
      </c>
      <c r="K22" s="338" t="n">
        <v>24</v>
      </c>
      <c r="L22" s="338" t="n">
        <v>17</v>
      </c>
      <c r="M22" s="339"/>
      <c r="N22" s="339"/>
      <c r="O22" s="345" t="n">
        <f aca="false">IFERROR(IF(COUNT($G22:$N22)=0,"",SUMIF($G$4:$N$4,"&gt;0",$G22:$N22)),"")</f>
        <v>155</v>
      </c>
      <c r="P22" s="341" t="n">
        <f aca="false">IFERROR(IF($O22="","",IF(SUMIF($G$4:$N$4,"&gt;0",$G$4:$N$4)&lt;=0,"",ROUND($O22/SUMIF($G$4:$N$4,"&gt;0",$G$4:$N$4)*100,2))),"")</f>
        <v>36.9</v>
      </c>
      <c r="Q22" s="342" t="n">
        <f aca="false">IFERROR(IF($P22="","",IF($S22="Fail",0,IF($S22="Passed",VLOOKUP($P22,Settings!$A$16:$C$22,3,TRUE()),""))),"")</f>
        <v>0</v>
      </c>
      <c r="R22" s="343" t="str">
        <f aca="false">IFERROR(IF($P22="","",IF($S22="Fail","F",IF($S22="Passed",VLOOKUP($P22,Settings!$A$16:$B$22,2,TRUE()),""))),"")</f>
        <v>F</v>
      </c>
      <c r="S22" s="343" t="str">
        <f aca="false">IFERROR(IF(COUNT($G22:$N22)=0,"",IF(OR(SUMIF($G$4:$N$4,"&gt;0",$G$4:$N$4)&lt;=0,Settings!$K$27&lt;=0),"Setup Required",IF(SUMPRODUCT(--($G$4:$N$4&gt;0),--ISNUMBER($G22:$N22))&lt;COUNTIF($G$4:$N$4,"&gt;0"),"Incomplete",IF(SUMPRODUCT(--($G$4:$N$4&gt;0),--ISNUMBER($G22:$N22),--IFERROR($G22:$N22&lt;$G$4:$N$4*Settings!$K$27/100,FALSE()))&gt;0,"Fail","Passed")))),"Input Error")</f>
        <v>Fail</v>
      </c>
      <c r="T22" s="344" t="n">
        <v>88</v>
      </c>
      <c r="U22" s="343" t="str">
        <f aca="false">IFERROR(IF($D22="","",IF($S22="","",IF($S22="Incomplete","Marks incomplete",IF($S22="Setup Required","Check Settings",IF($S22="Fail","উন্নতির জন্য বিশেষ যত্ন প্রয়োজন",VLOOKUP($P22,Settings!$A$16:$E$22,5,TRUE())))))),"")</f>
        <v>উন্নতির জন্য বিশেষ যত্ন প্রয়োজন</v>
      </c>
      <c r="V22" s="343" t="str">
        <f aca="false">IFERROR(IF($D22="","",IF(COUNT($G22:$N22)=0,"No marks",IF(SUMPRODUCT(--($G$4:$N$4&lt;=0),--ISNUMBER($G22:$N22))&gt;0,"Extra subject mark",IF(SUMPRODUCT(--($G$4:$N$4&gt;0),--ISNUMBER($G22:$N22))&lt;COUNTIF($G$4:$N$4,"&gt;0"),"Missing marks",IF(SUMPRODUCT(--($G$4:$N$4&gt;0),--ISNUMBER($G22:$N22),--IFERROR($G22:$N22&gt;$G$4:$N$4,FALSE()))&gt;0,"Mark exceeds full mark",IF($S22="Setup Required","Settings issue","OK")))))),"Input error")</f>
        <v>OK</v>
      </c>
      <c r="W22" s="271"/>
      <c r="X22" s="333"/>
      <c r="Y22" s="333"/>
      <c r="Z22" s="333"/>
    </row>
    <row r="23" customFormat="false" ht="21.75" hidden="false" customHeight="true" outlineLevel="0" collapsed="false">
      <c r="A23" s="334" t="n">
        <v>18</v>
      </c>
      <c r="B23" s="335" t="n">
        <v>18</v>
      </c>
      <c r="C23" s="334" t="str">
        <f aca="false">IFERROR(IF(OR($D23="",NOT(ISNUMBER($P23)),$S23&lt;&gt;"Passed"),"",COUNTIFS($P$6:$P$45,"&gt;"&amp;$P23,$S$6:$S$45,"Passed")+1),"")</f>
        <v/>
      </c>
      <c r="D23" s="336" t="s">
        <v>918</v>
      </c>
      <c r="E23" s="336" t="s">
        <v>919</v>
      </c>
      <c r="F23" s="337" t="s">
        <v>890</v>
      </c>
      <c r="G23" s="338" t="n">
        <v>33</v>
      </c>
      <c r="H23" s="338" t="n">
        <v>26</v>
      </c>
      <c r="I23" s="338" t="n">
        <v>40</v>
      </c>
      <c r="J23" s="338" t="n">
        <v>18</v>
      </c>
      <c r="K23" s="338" t="n">
        <v>25</v>
      </c>
      <c r="L23" s="338" t="n">
        <v>22</v>
      </c>
      <c r="M23" s="339"/>
      <c r="N23" s="339"/>
      <c r="O23" s="345" t="n">
        <f aca="false">IFERROR(IF(COUNT($G23:$N23)=0,"",SUMIF($G$4:$N$4,"&gt;0",$G23:$N23)),"")</f>
        <v>164</v>
      </c>
      <c r="P23" s="341" t="n">
        <f aca="false">IFERROR(IF($O23="","",IF(SUMIF($G$4:$N$4,"&gt;0",$G$4:$N$4)&lt;=0,"",ROUND($O23/SUMIF($G$4:$N$4,"&gt;0",$G$4:$N$4)*100,2))),"")</f>
        <v>39.05</v>
      </c>
      <c r="Q23" s="342" t="n">
        <f aca="false">IFERROR(IF($P23="","",IF($S23="Fail",0,IF($S23="Passed",VLOOKUP($P23,Settings!$A$16:$C$22,3,TRUE()),""))),"")</f>
        <v>0</v>
      </c>
      <c r="R23" s="343" t="str">
        <f aca="false">IFERROR(IF($P23="","",IF($S23="Fail","F",IF($S23="Passed",VLOOKUP($P23,Settings!$A$16:$B$22,2,TRUE()),""))),"")</f>
        <v>F</v>
      </c>
      <c r="S23" s="343" t="str">
        <f aca="false">IFERROR(IF(COUNT($G23:$N23)=0,"",IF(OR(SUMIF($G$4:$N$4,"&gt;0",$G$4:$N$4)&lt;=0,Settings!$K$27&lt;=0),"Setup Required",IF(SUMPRODUCT(--($G$4:$N$4&gt;0),--ISNUMBER($G23:$N23))&lt;COUNTIF($G$4:$N$4,"&gt;0"),"Incomplete",IF(SUMPRODUCT(--($G$4:$N$4&gt;0),--ISNUMBER($G23:$N23),--IFERROR($G23:$N23&lt;$G$4:$N$4*Settings!$K$27/100,FALSE()))&gt;0,"Fail","Passed")))),"Input Error")</f>
        <v>Fail</v>
      </c>
      <c r="T23" s="344" t="n">
        <v>89</v>
      </c>
      <c r="U23" s="343" t="str">
        <f aca="false">IFERROR(IF($D23="","",IF($S23="","",IF($S23="Incomplete","Marks incomplete",IF($S23="Setup Required","Check Settings",IF($S23="Fail","উন্নতির জন্য বিশেষ যত্ন প্রয়োজন",VLOOKUP($P23,Settings!$A$16:$E$22,5,TRUE())))))),"")</f>
        <v>উন্নতির জন্য বিশেষ যত্ন প্রয়োজন</v>
      </c>
      <c r="V23" s="343" t="str">
        <f aca="false">IFERROR(IF($D23="","",IF(COUNT($G23:$N23)=0,"No marks",IF(SUMPRODUCT(--($G$4:$N$4&lt;=0),--ISNUMBER($G23:$N23))&gt;0,"Extra subject mark",IF(SUMPRODUCT(--($G$4:$N$4&gt;0),--ISNUMBER($G23:$N23))&lt;COUNTIF($G$4:$N$4,"&gt;0"),"Missing marks",IF(SUMPRODUCT(--($G$4:$N$4&gt;0),--ISNUMBER($G23:$N23),--IFERROR($G23:$N23&gt;$G$4:$N$4,FALSE()))&gt;0,"Mark exceeds full mark",IF($S23="Setup Required","Settings issue","OK")))))),"Input error")</f>
        <v>OK</v>
      </c>
      <c r="W23" s="271"/>
      <c r="X23" s="333"/>
      <c r="Y23" s="333"/>
      <c r="Z23" s="333"/>
    </row>
    <row r="24" customFormat="false" ht="21.75" hidden="false" customHeight="true" outlineLevel="0" collapsed="false">
      <c r="A24" s="334" t="n">
        <v>19</v>
      </c>
      <c r="B24" s="335" t="n">
        <v>19</v>
      </c>
      <c r="C24" s="334" t="n">
        <f aca="false">IFERROR(IF(OR($D24="",NOT(ISNUMBER($P24)),$S24&lt;&gt;"Passed"),"",COUNTIFS($P$6:$P$45,"&gt;"&amp;$P24,$S$6:$S$45,"Passed")+1),"")</f>
        <v>1</v>
      </c>
      <c r="D24" s="336" t="s">
        <v>920</v>
      </c>
      <c r="E24" s="336" t="s">
        <v>921</v>
      </c>
      <c r="F24" s="337" t="s">
        <v>890</v>
      </c>
      <c r="G24" s="338" t="n">
        <v>46</v>
      </c>
      <c r="H24" s="338" t="n">
        <v>56</v>
      </c>
      <c r="I24" s="338" t="n">
        <v>54</v>
      </c>
      <c r="J24" s="338" t="n">
        <v>53</v>
      </c>
      <c r="K24" s="338" t="n">
        <v>45</v>
      </c>
      <c r="L24" s="338" t="n">
        <v>30</v>
      </c>
      <c r="M24" s="339"/>
      <c r="N24" s="339"/>
      <c r="O24" s="345" t="n">
        <f aca="false">IFERROR(IF(COUNT($G24:$N24)=0,"",SUMIF($G$4:$N$4,"&gt;0",$G24:$N24)),"")</f>
        <v>284</v>
      </c>
      <c r="P24" s="341" t="n">
        <f aca="false">IFERROR(IF($O24="","",IF(SUMIF($G$4:$N$4,"&gt;0",$G$4:$N$4)&lt;=0,"",ROUND($O24/SUMIF($G$4:$N$4,"&gt;0",$G$4:$N$4)*100,2))),"")</f>
        <v>67.62</v>
      </c>
      <c r="Q24" s="342" t="n">
        <f aca="false">IFERROR(IF($P24="","",IF($S24="Fail",0,IF($S24="Passed",VLOOKUP($P24,Settings!$A$16:$C$22,3,TRUE()),""))),"")</f>
        <v>3.5</v>
      </c>
      <c r="R24" s="343" t="str">
        <f aca="false">IFERROR(IF($P24="","",IF($S24="Fail","F",IF($S24="Passed",VLOOKUP($P24,Settings!$A$16:$B$22,2,TRUE()),""))),"")</f>
        <v>A-</v>
      </c>
      <c r="S24" s="343" t="str">
        <f aca="false">IFERROR(IF(COUNT($G24:$N24)=0,"",IF(OR(SUMIF($G$4:$N$4,"&gt;0",$G$4:$N$4)&lt;=0,Settings!$K$27&lt;=0),"Setup Required",IF(SUMPRODUCT(--($G$4:$N$4&gt;0),--ISNUMBER($G24:$N24))&lt;COUNTIF($G$4:$N$4,"&gt;0"),"Incomplete",IF(SUMPRODUCT(--($G$4:$N$4&gt;0),--ISNUMBER($G24:$N24),--IFERROR($G24:$N24&lt;$G$4:$N$4*Settings!$K$27/100,FALSE()))&gt;0,"Fail","Passed")))),"Input Error")</f>
        <v>Passed</v>
      </c>
      <c r="T24" s="344" t="n">
        <v>93</v>
      </c>
      <c r="U24" s="343" t="str">
        <f aca="false">IFERROR(IF($D24="","",IF($S24="","",IF($S24="Incomplete","Marks incomplete",IF($S24="Setup Required","Check Settings",IF($S24="Fail","উন্নতির জন্য বিশেষ যত্ন প্রয়োজন",VLOOKUP($P24,Settings!$A$16:$E$22,5,TRUE())))))),"")</f>
        <v>খুব ভালো</v>
      </c>
      <c r="V24" s="343" t="str">
        <f aca="false">IFERROR(IF($D24="","",IF(COUNT($G24:$N24)=0,"No marks",IF(SUMPRODUCT(--($G$4:$N$4&lt;=0),--ISNUMBER($G24:$N24))&gt;0,"Extra subject mark",IF(SUMPRODUCT(--($G$4:$N$4&gt;0),--ISNUMBER($G24:$N24))&lt;COUNTIF($G$4:$N$4,"&gt;0"),"Missing marks",IF(SUMPRODUCT(--($G$4:$N$4&gt;0),--ISNUMBER($G24:$N24),--IFERROR($G24:$N24&gt;$G$4:$N$4,FALSE()))&gt;0,"Mark exceeds full mark",IF($S24="Setup Required","Settings issue","OK")))))),"Input error")</f>
        <v>OK</v>
      </c>
      <c r="W24" s="271"/>
      <c r="X24" s="333"/>
      <c r="Y24" s="333"/>
      <c r="Z24" s="333"/>
    </row>
    <row r="25" customFormat="false" ht="21.75" hidden="false" customHeight="true" outlineLevel="0" collapsed="false">
      <c r="A25" s="334" t="n">
        <v>20</v>
      </c>
      <c r="B25" s="335" t="n">
        <v>20</v>
      </c>
      <c r="C25" s="334" t="str">
        <f aca="false">IFERROR(IF(OR($D25="",NOT(ISNUMBER($P25)),$S25&lt;&gt;"Passed"),"",COUNTIFS($P$6:$P$45,"&gt;"&amp;$P25,$S$6:$S$45,"Passed")+1),"")</f>
        <v/>
      </c>
      <c r="D25" s="336" t="s">
        <v>922</v>
      </c>
      <c r="E25" s="336" t="s">
        <v>923</v>
      </c>
      <c r="F25" s="337" t="s">
        <v>890</v>
      </c>
      <c r="G25" s="338" t="n">
        <v>6</v>
      </c>
      <c r="H25" s="338" t="n">
        <v>12</v>
      </c>
      <c r="I25" s="338" t="n">
        <v>3</v>
      </c>
      <c r="J25" s="338" t="n">
        <v>5</v>
      </c>
      <c r="K25" s="338" t="n">
        <v>10</v>
      </c>
      <c r="L25" s="338" t="n">
        <v>8</v>
      </c>
      <c r="M25" s="339"/>
      <c r="N25" s="339"/>
      <c r="O25" s="345" t="n">
        <f aca="false">IFERROR(IF(COUNT($G25:$N25)=0,"",SUMIF($G$4:$N$4,"&gt;0",$G25:$N25)),"")</f>
        <v>44</v>
      </c>
      <c r="P25" s="341" t="n">
        <f aca="false">IFERROR(IF($O25="","",IF(SUMIF($G$4:$N$4,"&gt;0",$G$4:$N$4)&lt;=0,"",ROUND($O25/SUMIF($G$4:$N$4,"&gt;0",$G$4:$N$4)*100,2))),"")</f>
        <v>10.48</v>
      </c>
      <c r="Q25" s="342" t="n">
        <f aca="false">IFERROR(IF($P25="","",IF($S25="Fail",0,IF($S25="Passed",VLOOKUP($P25,Settings!$A$16:$C$22,3,TRUE()),""))),"")</f>
        <v>0</v>
      </c>
      <c r="R25" s="343" t="str">
        <f aca="false">IFERROR(IF($P25="","",IF($S25="Fail","F",IF($S25="Passed",VLOOKUP($P25,Settings!$A$16:$B$22,2,TRUE()),""))),"")</f>
        <v>F</v>
      </c>
      <c r="S25" s="343" t="str">
        <f aca="false">IFERROR(IF(COUNT($G25:$N25)=0,"",IF(OR(SUMIF($G$4:$N$4,"&gt;0",$G$4:$N$4)&lt;=0,Settings!$K$27&lt;=0),"Setup Required",IF(SUMPRODUCT(--($G$4:$N$4&gt;0),--ISNUMBER($G25:$N25))&lt;COUNTIF($G$4:$N$4,"&gt;0"),"Incomplete",IF(SUMPRODUCT(--($G$4:$N$4&gt;0),--ISNUMBER($G25:$N25),--IFERROR($G25:$N25&lt;$G$4:$N$4*Settings!$K$27/100,FALSE()))&gt;0,"Fail","Passed")))),"Input Error")</f>
        <v>Fail</v>
      </c>
      <c r="T25" s="344" t="n">
        <v>83</v>
      </c>
      <c r="U25" s="343" t="str">
        <f aca="false">IFERROR(IF($D25="","",IF($S25="","",IF($S25="Incomplete","Marks incomplete",IF($S25="Setup Required","Check Settings",IF($S25="Fail","উন্নতির জন্য বিশেষ যত্ন প্রয়োজন",VLOOKUP($P25,Settings!$A$16:$E$22,5,TRUE())))))),"")</f>
        <v>উন্নতির জন্য বিশেষ যত্ন প্রয়োজন</v>
      </c>
      <c r="V25" s="343" t="str">
        <f aca="false">IFERROR(IF($D25="","",IF(COUNT($G25:$N25)=0,"No marks",IF(SUMPRODUCT(--($G$4:$N$4&lt;=0),--ISNUMBER($G25:$N25))&gt;0,"Extra subject mark",IF(SUMPRODUCT(--($G$4:$N$4&gt;0),--ISNUMBER($G25:$N25))&lt;COUNTIF($G$4:$N$4,"&gt;0"),"Missing marks",IF(SUMPRODUCT(--($G$4:$N$4&gt;0),--ISNUMBER($G25:$N25),--IFERROR($G25:$N25&gt;$G$4:$N$4,FALSE()))&gt;0,"Mark exceeds full mark",IF($S25="Setup Required","Settings issue","OK")))))),"Input error")</f>
        <v>OK</v>
      </c>
      <c r="W25" s="271"/>
      <c r="X25" s="333"/>
      <c r="Y25" s="333"/>
      <c r="Z25" s="333"/>
    </row>
    <row r="26" customFormat="false" ht="21.75" hidden="false" customHeight="true" outlineLevel="0" collapsed="false">
      <c r="A26" s="334" t="n">
        <v>21</v>
      </c>
      <c r="B26" s="335" t="n">
        <v>21</v>
      </c>
      <c r="C26" s="334" t="str">
        <f aca="false">IFERROR(IF(OR($D26="",NOT(ISNUMBER($P26)),$S26&lt;&gt;"Passed"),"",COUNTIFS($P$6:$P$45,"&gt;"&amp;$P26,$S$6:$S$45,"Passed")+1),"")</f>
        <v/>
      </c>
      <c r="D26" s="336" t="s">
        <v>924</v>
      </c>
      <c r="E26" s="336" t="s">
        <v>925</v>
      </c>
      <c r="F26" s="337" t="s">
        <v>817</v>
      </c>
      <c r="G26" s="338" t="n">
        <v>9</v>
      </c>
      <c r="H26" s="338" t="n">
        <v>27</v>
      </c>
      <c r="I26" s="338" t="n">
        <v>24</v>
      </c>
      <c r="J26" s="338" t="n">
        <v>19</v>
      </c>
      <c r="K26" s="338" t="n">
        <v>20</v>
      </c>
      <c r="L26" s="338" t="n">
        <v>23</v>
      </c>
      <c r="M26" s="339"/>
      <c r="N26" s="339"/>
      <c r="O26" s="345" t="n">
        <f aca="false">IFERROR(IF(COUNT($G26:$N26)=0,"",SUMIF($G$4:$N$4,"&gt;0",$G26:$N26)),"")</f>
        <v>122</v>
      </c>
      <c r="P26" s="341" t="n">
        <f aca="false">IFERROR(IF($O26="","",IF(SUMIF($G$4:$N$4,"&gt;0",$G$4:$N$4)&lt;=0,"",ROUND($O26/SUMIF($G$4:$N$4,"&gt;0",$G$4:$N$4)*100,2))),"")</f>
        <v>29.05</v>
      </c>
      <c r="Q26" s="342" t="n">
        <f aca="false">IFERROR(IF($P26="","",IF($S26="Fail",0,IF($S26="Passed",VLOOKUP($P26,Settings!$A$16:$C$22,3,TRUE()),""))),"")</f>
        <v>0</v>
      </c>
      <c r="R26" s="343" t="str">
        <f aca="false">IFERROR(IF($P26="","",IF($S26="Fail","F",IF($S26="Passed",VLOOKUP($P26,Settings!$A$16:$B$22,2,TRUE()),""))),"")</f>
        <v>F</v>
      </c>
      <c r="S26" s="343" t="str">
        <f aca="false">IFERROR(IF(COUNT($G26:$N26)=0,"",IF(OR(SUMIF($G$4:$N$4,"&gt;0",$G$4:$N$4)&lt;=0,Settings!$K$27&lt;=0),"Setup Required",IF(SUMPRODUCT(--($G$4:$N$4&gt;0),--ISNUMBER($G26:$N26))&lt;COUNTIF($G$4:$N$4,"&gt;0"),"Incomplete",IF(SUMPRODUCT(--($G$4:$N$4&gt;0),--ISNUMBER($G26:$N26),--IFERROR($G26:$N26&lt;$G$4:$N$4*Settings!$K$27/100,FALSE()))&gt;0,"Fail","Passed")))),"Input Error")</f>
        <v>Fail</v>
      </c>
      <c r="T26" s="344" t="n">
        <v>81</v>
      </c>
      <c r="U26" s="343" t="str">
        <f aca="false">IFERROR(IF($D26="","",IF($S26="","",IF($S26="Incomplete","Marks incomplete",IF($S26="Setup Required","Check Settings",IF($S26="Fail","উন্নতির জন্য বিশেষ যত্ন প্রয়োজন",VLOOKUP($P26,Settings!$A$16:$E$22,5,TRUE())))))),"")</f>
        <v>উন্নতির জন্য বিশেষ যত্ন প্রয়োজন</v>
      </c>
      <c r="V26" s="343" t="str">
        <f aca="false">IFERROR(IF($D26="","",IF(COUNT($G26:$N26)=0,"No marks",IF(SUMPRODUCT(--($G$4:$N$4&lt;=0),--ISNUMBER($G26:$N26))&gt;0,"Extra subject mark",IF(SUMPRODUCT(--($G$4:$N$4&gt;0),--ISNUMBER($G26:$N26))&lt;COUNTIF($G$4:$N$4,"&gt;0"),"Missing marks",IF(SUMPRODUCT(--($G$4:$N$4&gt;0),--ISNUMBER($G26:$N26),--IFERROR($G26:$N26&gt;$G$4:$N$4,FALSE()))&gt;0,"Mark exceeds full mark",IF($S26="Setup Required","Settings issue","OK")))))),"Input error")</f>
        <v>OK</v>
      </c>
      <c r="W26" s="271"/>
      <c r="X26" s="333"/>
      <c r="Y26" s="333"/>
      <c r="Z26" s="333"/>
    </row>
    <row r="27" customFormat="false" ht="21.75" hidden="false" customHeight="true" outlineLevel="0" collapsed="false">
      <c r="A27" s="334" t="n">
        <v>22</v>
      </c>
      <c r="B27" s="335" t="n">
        <v>22</v>
      </c>
      <c r="C27" s="334" t="str">
        <f aca="false">IFERROR(IF(OR($D27="",NOT(ISNUMBER($P27)),$S27&lt;&gt;"Passed"),"",COUNTIFS($P$6:$P$45,"&gt;"&amp;$P27,$S$6:$S$45,"Passed")+1),"")</f>
        <v/>
      </c>
      <c r="D27" s="346"/>
      <c r="E27" s="346"/>
      <c r="F27" s="335"/>
      <c r="G27" s="339"/>
      <c r="H27" s="339"/>
      <c r="I27" s="339"/>
      <c r="J27" s="339"/>
      <c r="K27" s="339"/>
      <c r="L27" s="339"/>
      <c r="M27" s="339"/>
      <c r="N27" s="339"/>
      <c r="O27" s="345" t="str">
        <f aca="false">IFERROR(IF(COUNT($G27:$N27)=0,"",SUMIF($G$4:$N$4,"&gt;0",$G27:$N27)),"")</f>
        <v/>
      </c>
      <c r="P27" s="341" t="str">
        <f aca="false">IFERROR(IF($O27="","",IF(SUMIF($G$4:$N$4,"&gt;0",$G$4:$N$4)&lt;=0,"",ROUND($O27/SUMIF($G$4:$N$4,"&gt;0",$G$4:$N$4)*100,2))),"")</f>
        <v/>
      </c>
      <c r="Q27" s="342" t="str">
        <f aca="false">IFERROR(IF($P27="","",IF($S27="Fail",0,IF($S27="Passed",VLOOKUP($P27,Settings!$A$16:$C$22,3,TRUE()),""))),"")</f>
        <v/>
      </c>
      <c r="R27" s="343" t="str">
        <f aca="false">IFERROR(IF($P27="","",IF($S27="Fail","F",IF($S27="Passed",VLOOKUP($P27,Settings!$A$16:$B$22,2,TRUE()),""))),"")</f>
        <v/>
      </c>
      <c r="S27" s="343" t="str">
        <f aca="false">IFERROR(IF(COUNT($G27:$N27)=0,"",IF(OR(SUMIF($G$4:$N$4,"&gt;0",$G$4:$N$4)&lt;=0,Settings!$K$27&lt;=0),"Setup Required",IF(SUMPRODUCT(--($G$4:$N$4&gt;0),--ISNUMBER($G27:$N27))&lt;COUNTIF($G$4:$N$4,"&gt;0"),"Incomplete",IF(SUMPRODUCT(--($G$4:$N$4&gt;0),--ISNUMBER($G27:$N27),--IFERROR($G27:$N27&lt;$G$4:$N$4*Settings!$K$27/100,FALSE()))&gt;0,"Fail","Passed")))),"Input Error")</f>
        <v/>
      </c>
      <c r="T27" s="347"/>
      <c r="U27" s="343" t="str">
        <f aca="false">IFERROR(IF($D27="","",IF($S27="","",IF($S27="Incomplete","Marks incomplete",IF($S27="Setup Required","Check Settings",IF($S27="Fail","উন্নতির জন্য বিশেষ যত্ন প্রয়োজন",VLOOKUP($P27,Settings!$A$16:$E$22,5,TRUE())))))),"")</f>
        <v/>
      </c>
      <c r="V27" s="343" t="str">
        <f aca="false">IFERROR(IF($D27="","",IF(COUNT($G27:$N27)=0,"No marks",IF(SUMPRODUCT(--($G$4:$N$4&lt;=0),--ISNUMBER($G27:$N27))&gt;0,"Extra subject mark",IF(SUMPRODUCT(--($G$4:$N$4&gt;0),--ISNUMBER($G27:$N27))&lt;COUNTIF($G$4:$N$4,"&gt;0"),"Missing marks",IF(SUMPRODUCT(--($G$4:$N$4&gt;0),--ISNUMBER($G27:$N27),--IFERROR($G27:$N27&gt;$G$4:$N$4,FALSE()))&gt;0,"Mark exceeds full mark",IF($S27="Setup Required","Settings issue","OK")))))),"Input error")</f>
        <v/>
      </c>
      <c r="W27" s="271"/>
      <c r="X27" s="333"/>
      <c r="Y27" s="333"/>
      <c r="Z27" s="333"/>
    </row>
    <row r="28" customFormat="false" ht="21.75" hidden="false" customHeight="true" outlineLevel="0" collapsed="false">
      <c r="A28" s="334" t="n">
        <v>23</v>
      </c>
      <c r="B28" s="335" t="n">
        <v>23</v>
      </c>
      <c r="C28" s="334" t="str">
        <f aca="false">IFERROR(IF(OR($D28="",NOT(ISNUMBER($P28)),$S28&lt;&gt;"Passed"),"",COUNTIFS($P$6:$P$45,"&gt;"&amp;$P28,$S$6:$S$45,"Passed")+1),"")</f>
        <v/>
      </c>
      <c r="D28" s="346"/>
      <c r="E28" s="346"/>
      <c r="F28" s="335"/>
      <c r="G28" s="339"/>
      <c r="H28" s="339"/>
      <c r="I28" s="339"/>
      <c r="J28" s="339"/>
      <c r="K28" s="339"/>
      <c r="L28" s="339"/>
      <c r="M28" s="339"/>
      <c r="N28" s="339"/>
      <c r="O28" s="345" t="str">
        <f aca="false">IFERROR(IF(COUNT($G28:$N28)=0,"",SUMIF($G$4:$N$4,"&gt;0",$G28:$N28)),"")</f>
        <v/>
      </c>
      <c r="P28" s="341" t="str">
        <f aca="false">IFERROR(IF($O28="","",IF(SUMIF($G$4:$N$4,"&gt;0",$G$4:$N$4)&lt;=0,"",ROUND($O28/SUMIF($G$4:$N$4,"&gt;0",$G$4:$N$4)*100,2))),"")</f>
        <v/>
      </c>
      <c r="Q28" s="342" t="str">
        <f aca="false">IFERROR(IF($P28="","",IF($S28="Fail",0,IF($S28="Passed",VLOOKUP($P28,Settings!$A$16:$C$22,3,TRUE()),""))),"")</f>
        <v/>
      </c>
      <c r="R28" s="343" t="str">
        <f aca="false">IFERROR(IF($P28="","",IF($S28="Fail","F",IF($S28="Passed",VLOOKUP($P28,Settings!$A$16:$B$22,2,TRUE()),""))),"")</f>
        <v/>
      </c>
      <c r="S28" s="343" t="str">
        <f aca="false">IFERROR(IF(COUNT($G28:$N28)=0,"",IF(OR(SUMIF($G$4:$N$4,"&gt;0",$G$4:$N$4)&lt;=0,Settings!$K$27&lt;=0),"Setup Required",IF(SUMPRODUCT(--($G$4:$N$4&gt;0),--ISNUMBER($G28:$N28))&lt;COUNTIF($G$4:$N$4,"&gt;0"),"Incomplete",IF(SUMPRODUCT(--($G$4:$N$4&gt;0),--ISNUMBER($G28:$N28),--IFERROR($G28:$N28&lt;$G$4:$N$4*Settings!$K$27/100,FALSE()))&gt;0,"Fail","Passed")))),"Input Error")</f>
        <v/>
      </c>
      <c r="T28" s="347"/>
      <c r="U28" s="343" t="str">
        <f aca="false">IFERROR(IF($D28="","",IF($S28="","",IF($S28="Incomplete","Marks incomplete",IF($S28="Setup Required","Check Settings",IF($S28="Fail","উন্নতির জন্য বিশেষ যত্ন প্রয়োজন",VLOOKUP($P28,Settings!$A$16:$E$22,5,TRUE())))))),"")</f>
        <v/>
      </c>
      <c r="V28" s="343" t="str">
        <f aca="false">IFERROR(IF($D28="","",IF(COUNT($G28:$N28)=0,"No marks",IF(SUMPRODUCT(--($G$4:$N$4&lt;=0),--ISNUMBER($G28:$N28))&gt;0,"Extra subject mark",IF(SUMPRODUCT(--($G$4:$N$4&gt;0),--ISNUMBER($G28:$N28))&lt;COUNTIF($G$4:$N$4,"&gt;0"),"Missing marks",IF(SUMPRODUCT(--($G$4:$N$4&gt;0),--ISNUMBER($G28:$N28),--IFERROR($G28:$N28&gt;$G$4:$N$4,FALSE()))&gt;0,"Mark exceeds full mark",IF($S28="Setup Required","Settings issue","OK")))))),"Input error")</f>
        <v/>
      </c>
      <c r="W28" s="271"/>
      <c r="X28" s="333"/>
      <c r="Y28" s="333"/>
      <c r="Z28" s="333"/>
    </row>
    <row r="29" customFormat="false" ht="21.75" hidden="false" customHeight="true" outlineLevel="0" collapsed="false">
      <c r="A29" s="334" t="n">
        <v>24</v>
      </c>
      <c r="B29" s="335" t="n">
        <v>24</v>
      </c>
      <c r="C29" s="334" t="str">
        <f aca="false">IFERROR(IF(OR($D29="",NOT(ISNUMBER($P29)),$S29&lt;&gt;"Passed"),"",COUNTIFS($P$6:$P$45,"&gt;"&amp;$P29,$S$6:$S$45,"Passed")+1),"")</f>
        <v/>
      </c>
      <c r="D29" s="346"/>
      <c r="E29" s="346"/>
      <c r="F29" s="335"/>
      <c r="G29" s="339"/>
      <c r="H29" s="339"/>
      <c r="I29" s="339"/>
      <c r="J29" s="339"/>
      <c r="K29" s="339"/>
      <c r="L29" s="339"/>
      <c r="M29" s="339"/>
      <c r="N29" s="339"/>
      <c r="O29" s="345" t="str">
        <f aca="false">IFERROR(IF(COUNT($G29:$N29)=0,"",SUMIF($G$4:$N$4,"&gt;0",$G29:$N29)),"")</f>
        <v/>
      </c>
      <c r="P29" s="341" t="str">
        <f aca="false">IFERROR(IF($O29="","",IF(SUMIF($G$4:$N$4,"&gt;0",$G$4:$N$4)&lt;=0,"",ROUND($O29/SUMIF($G$4:$N$4,"&gt;0",$G$4:$N$4)*100,2))),"")</f>
        <v/>
      </c>
      <c r="Q29" s="342" t="str">
        <f aca="false">IFERROR(IF($P29="","",IF($S29="Fail",0,IF($S29="Passed",VLOOKUP($P29,Settings!$A$16:$C$22,3,TRUE()),""))),"")</f>
        <v/>
      </c>
      <c r="R29" s="343" t="str">
        <f aca="false">IFERROR(IF($P29="","",IF($S29="Fail","F",IF($S29="Passed",VLOOKUP($P29,Settings!$A$16:$B$22,2,TRUE()),""))),"")</f>
        <v/>
      </c>
      <c r="S29" s="343" t="str">
        <f aca="false">IFERROR(IF(COUNT($G29:$N29)=0,"",IF(OR(SUMIF($G$4:$N$4,"&gt;0",$G$4:$N$4)&lt;=0,Settings!$K$27&lt;=0),"Setup Required",IF(SUMPRODUCT(--($G$4:$N$4&gt;0),--ISNUMBER($G29:$N29))&lt;COUNTIF($G$4:$N$4,"&gt;0"),"Incomplete",IF(SUMPRODUCT(--($G$4:$N$4&gt;0),--ISNUMBER($G29:$N29),--IFERROR($G29:$N29&lt;$G$4:$N$4*Settings!$K$27/100,FALSE()))&gt;0,"Fail","Passed")))),"Input Error")</f>
        <v/>
      </c>
      <c r="T29" s="347"/>
      <c r="U29" s="343" t="str">
        <f aca="false">IFERROR(IF($D29="","",IF($S29="","",IF($S29="Incomplete","Marks incomplete",IF($S29="Setup Required","Check Settings",IF($S29="Fail","উন্নতির জন্য বিশেষ যত্ন প্রয়োজন",VLOOKUP($P29,Settings!$A$16:$E$22,5,TRUE())))))),"")</f>
        <v/>
      </c>
      <c r="V29" s="343" t="str">
        <f aca="false">IFERROR(IF($D29="","",IF(COUNT($G29:$N29)=0,"No marks",IF(SUMPRODUCT(--($G$4:$N$4&lt;=0),--ISNUMBER($G29:$N29))&gt;0,"Extra subject mark",IF(SUMPRODUCT(--($G$4:$N$4&gt;0),--ISNUMBER($G29:$N29))&lt;COUNTIF($G$4:$N$4,"&gt;0"),"Missing marks",IF(SUMPRODUCT(--($G$4:$N$4&gt;0),--ISNUMBER($G29:$N29),--IFERROR($G29:$N29&gt;$G$4:$N$4,FALSE()))&gt;0,"Mark exceeds full mark",IF($S29="Setup Required","Settings issue","OK")))))),"Input error")</f>
        <v/>
      </c>
      <c r="W29" s="271"/>
      <c r="X29" s="333"/>
      <c r="Y29" s="333"/>
      <c r="Z29" s="333"/>
    </row>
    <row r="30" customFormat="false" ht="21.75" hidden="false" customHeight="true" outlineLevel="0" collapsed="false">
      <c r="A30" s="334" t="n">
        <v>25</v>
      </c>
      <c r="B30" s="335" t="n">
        <v>25</v>
      </c>
      <c r="C30" s="334" t="str">
        <f aca="false">IFERROR(IF(OR($D30="",NOT(ISNUMBER($P30)),$S30&lt;&gt;"Passed"),"",COUNTIFS($P$6:$P$45,"&gt;"&amp;$P30,$S$6:$S$45,"Passed")+1),"")</f>
        <v/>
      </c>
      <c r="D30" s="346"/>
      <c r="E30" s="346"/>
      <c r="F30" s="335"/>
      <c r="G30" s="339"/>
      <c r="H30" s="339"/>
      <c r="I30" s="339"/>
      <c r="J30" s="339"/>
      <c r="K30" s="339"/>
      <c r="L30" s="339"/>
      <c r="M30" s="339"/>
      <c r="N30" s="339"/>
      <c r="O30" s="345" t="str">
        <f aca="false">IFERROR(IF(COUNT($G30:$N30)=0,"",SUMIF($G$4:$N$4,"&gt;0",$G30:$N30)),"")</f>
        <v/>
      </c>
      <c r="P30" s="341" t="str">
        <f aca="false">IFERROR(IF($O30="","",IF(SUMIF($G$4:$N$4,"&gt;0",$G$4:$N$4)&lt;=0,"",ROUND($O30/SUMIF($G$4:$N$4,"&gt;0",$G$4:$N$4)*100,2))),"")</f>
        <v/>
      </c>
      <c r="Q30" s="342" t="str">
        <f aca="false">IFERROR(IF($P30="","",IF($S30="Fail",0,IF($S30="Passed",VLOOKUP($P30,Settings!$A$16:$C$22,3,TRUE()),""))),"")</f>
        <v/>
      </c>
      <c r="R30" s="343" t="str">
        <f aca="false">IFERROR(IF($P30="","",IF($S30="Fail","F",IF($S30="Passed",VLOOKUP($P30,Settings!$A$16:$B$22,2,TRUE()),""))),"")</f>
        <v/>
      </c>
      <c r="S30" s="343" t="str">
        <f aca="false">IFERROR(IF(COUNT($G30:$N30)=0,"",IF(OR(SUMIF($G$4:$N$4,"&gt;0",$G$4:$N$4)&lt;=0,Settings!$K$27&lt;=0),"Setup Required",IF(SUMPRODUCT(--($G$4:$N$4&gt;0),--ISNUMBER($G30:$N30))&lt;COUNTIF($G$4:$N$4,"&gt;0"),"Incomplete",IF(SUMPRODUCT(--($G$4:$N$4&gt;0),--ISNUMBER($G30:$N30),--IFERROR($G30:$N30&lt;$G$4:$N$4*Settings!$K$27/100,FALSE()))&gt;0,"Fail","Passed")))),"Input Error")</f>
        <v/>
      </c>
      <c r="T30" s="347"/>
      <c r="U30" s="343" t="str">
        <f aca="false">IFERROR(IF($D30="","",IF($S30="","",IF($S30="Incomplete","Marks incomplete",IF($S30="Setup Required","Check Settings",IF($S30="Fail","উন্নতির জন্য বিশেষ যত্ন প্রয়োজন",VLOOKUP($P30,Settings!$A$16:$E$22,5,TRUE())))))),"")</f>
        <v/>
      </c>
      <c r="V30" s="343" t="str">
        <f aca="false">IFERROR(IF($D30="","",IF(COUNT($G30:$N30)=0,"No marks",IF(SUMPRODUCT(--($G$4:$N$4&lt;=0),--ISNUMBER($G30:$N30))&gt;0,"Extra subject mark",IF(SUMPRODUCT(--($G$4:$N$4&gt;0),--ISNUMBER($G30:$N30))&lt;COUNTIF($G$4:$N$4,"&gt;0"),"Missing marks",IF(SUMPRODUCT(--($G$4:$N$4&gt;0),--ISNUMBER($G30:$N30),--IFERROR($G30:$N30&gt;$G$4:$N$4,FALSE()))&gt;0,"Mark exceeds full mark",IF($S30="Setup Required","Settings issue","OK")))))),"Input error")</f>
        <v/>
      </c>
      <c r="W30" s="271"/>
      <c r="X30" s="333"/>
      <c r="Y30" s="333"/>
      <c r="Z30" s="333"/>
    </row>
    <row r="31" customFormat="false" ht="21.75" hidden="false" customHeight="true" outlineLevel="0" collapsed="false">
      <c r="A31" s="334" t="n">
        <v>26</v>
      </c>
      <c r="B31" s="335" t="n">
        <v>26</v>
      </c>
      <c r="C31" s="334" t="str">
        <f aca="false">IFERROR(IF(OR($D31="",NOT(ISNUMBER($P31)),$S31&lt;&gt;"Passed"),"",COUNTIFS($P$6:$P$45,"&gt;"&amp;$P31,$S$6:$S$45,"Passed")+1),"")</f>
        <v/>
      </c>
      <c r="D31" s="346"/>
      <c r="E31" s="346"/>
      <c r="F31" s="335"/>
      <c r="G31" s="339"/>
      <c r="H31" s="339"/>
      <c r="I31" s="339"/>
      <c r="J31" s="339"/>
      <c r="K31" s="339"/>
      <c r="L31" s="339"/>
      <c r="M31" s="339"/>
      <c r="N31" s="339"/>
      <c r="O31" s="345" t="str">
        <f aca="false">IFERROR(IF(COUNT($G31:$N31)=0,"",SUMIF($G$4:$N$4,"&gt;0",$G31:$N31)),"")</f>
        <v/>
      </c>
      <c r="P31" s="341" t="str">
        <f aca="false">IFERROR(IF($O31="","",IF(SUMIF($G$4:$N$4,"&gt;0",$G$4:$N$4)&lt;=0,"",ROUND($O31/SUMIF($G$4:$N$4,"&gt;0",$G$4:$N$4)*100,2))),"")</f>
        <v/>
      </c>
      <c r="Q31" s="342" t="str">
        <f aca="false">IFERROR(IF($P31="","",IF($S31="Fail",0,IF($S31="Passed",VLOOKUP($P31,Settings!$A$16:$C$22,3,TRUE()),""))),"")</f>
        <v/>
      </c>
      <c r="R31" s="343" t="str">
        <f aca="false">IFERROR(IF($P31="","",IF($S31="Fail","F",IF($S31="Passed",VLOOKUP($P31,Settings!$A$16:$B$22,2,TRUE()),""))),"")</f>
        <v/>
      </c>
      <c r="S31" s="343" t="str">
        <f aca="false">IFERROR(IF(COUNT($G31:$N31)=0,"",IF(OR(SUMIF($G$4:$N$4,"&gt;0",$G$4:$N$4)&lt;=0,Settings!$K$27&lt;=0),"Setup Required",IF(SUMPRODUCT(--($G$4:$N$4&gt;0),--ISNUMBER($G31:$N31))&lt;COUNTIF($G$4:$N$4,"&gt;0"),"Incomplete",IF(SUMPRODUCT(--($G$4:$N$4&gt;0),--ISNUMBER($G31:$N31),--IFERROR($G31:$N31&lt;$G$4:$N$4*Settings!$K$27/100,FALSE()))&gt;0,"Fail","Passed")))),"Input Error")</f>
        <v/>
      </c>
      <c r="T31" s="347"/>
      <c r="U31" s="343" t="str">
        <f aca="false">IFERROR(IF($D31="","",IF($S31="","",IF($S31="Incomplete","Marks incomplete",IF($S31="Setup Required","Check Settings",IF($S31="Fail","উন্নতির জন্য বিশেষ যত্ন প্রয়োজন",VLOOKUP($P31,Settings!$A$16:$E$22,5,TRUE())))))),"")</f>
        <v/>
      </c>
      <c r="V31" s="343" t="str">
        <f aca="false">IFERROR(IF($D31="","",IF(COUNT($G31:$N31)=0,"No marks",IF(SUMPRODUCT(--($G$4:$N$4&lt;=0),--ISNUMBER($G31:$N31))&gt;0,"Extra subject mark",IF(SUMPRODUCT(--($G$4:$N$4&gt;0),--ISNUMBER($G31:$N31))&lt;COUNTIF($G$4:$N$4,"&gt;0"),"Missing marks",IF(SUMPRODUCT(--($G$4:$N$4&gt;0),--ISNUMBER($G31:$N31),--IFERROR($G31:$N31&gt;$G$4:$N$4,FALSE()))&gt;0,"Mark exceeds full mark",IF($S31="Setup Required","Settings issue","OK")))))),"Input error")</f>
        <v/>
      </c>
      <c r="W31" s="271"/>
      <c r="X31" s="333"/>
      <c r="Y31" s="333"/>
      <c r="Z31" s="333"/>
    </row>
    <row r="32" customFormat="false" ht="21.75" hidden="false" customHeight="true" outlineLevel="0" collapsed="false">
      <c r="A32" s="334" t="n">
        <v>27</v>
      </c>
      <c r="B32" s="335" t="n">
        <v>27</v>
      </c>
      <c r="C32" s="334" t="str">
        <f aca="false">IFERROR(IF(OR($D32="",NOT(ISNUMBER($P32)),$S32&lt;&gt;"Passed"),"",COUNTIFS($P$6:$P$45,"&gt;"&amp;$P32,$S$6:$S$45,"Passed")+1),"")</f>
        <v/>
      </c>
      <c r="D32" s="346"/>
      <c r="E32" s="346"/>
      <c r="F32" s="335"/>
      <c r="G32" s="339"/>
      <c r="H32" s="339"/>
      <c r="I32" s="339"/>
      <c r="J32" s="339"/>
      <c r="K32" s="339"/>
      <c r="L32" s="339"/>
      <c r="M32" s="339"/>
      <c r="N32" s="339"/>
      <c r="O32" s="345" t="str">
        <f aca="false">IFERROR(IF(COUNT($G32:$N32)=0,"",SUMIF($G$4:$N$4,"&gt;0",$G32:$N32)),"")</f>
        <v/>
      </c>
      <c r="P32" s="341" t="str">
        <f aca="false">IFERROR(IF($O32="","",IF(SUMIF($G$4:$N$4,"&gt;0",$G$4:$N$4)&lt;=0,"",ROUND($O32/SUMIF($G$4:$N$4,"&gt;0",$G$4:$N$4)*100,2))),"")</f>
        <v/>
      </c>
      <c r="Q32" s="342" t="str">
        <f aca="false">IFERROR(IF($P32="","",IF($S32="Fail",0,IF($S32="Passed",VLOOKUP($P32,Settings!$A$16:$C$22,3,TRUE()),""))),"")</f>
        <v/>
      </c>
      <c r="R32" s="343" t="str">
        <f aca="false">IFERROR(IF($P32="","",IF($S32="Fail","F",IF($S32="Passed",VLOOKUP($P32,Settings!$A$16:$B$22,2,TRUE()),""))),"")</f>
        <v/>
      </c>
      <c r="S32" s="343" t="str">
        <f aca="false">IFERROR(IF(COUNT($G32:$N32)=0,"",IF(OR(SUMIF($G$4:$N$4,"&gt;0",$G$4:$N$4)&lt;=0,Settings!$K$27&lt;=0),"Setup Required",IF(SUMPRODUCT(--($G$4:$N$4&gt;0),--ISNUMBER($G32:$N32))&lt;COUNTIF($G$4:$N$4,"&gt;0"),"Incomplete",IF(SUMPRODUCT(--($G$4:$N$4&gt;0),--ISNUMBER($G32:$N32),--IFERROR($G32:$N32&lt;$G$4:$N$4*Settings!$K$27/100,FALSE()))&gt;0,"Fail","Passed")))),"Input Error")</f>
        <v/>
      </c>
      <c r="T32" s="347"/>
      <c r="U32" s="343" t="str">
        <f aca="false">IFERROR(IF($D32="","",IF($S32="","",IF($S32="Incomplete","Marks incomplete",IF($S32="Setup Required","Check Settings",IF($S32="Fail","উন্নতির জন্য বিশেষ যত্ন প্রয়োজন",VLOOKUP($P32,Settings!$A$16:$E$22,5,TRUE())))))),"")</f>
        <v/>
      </c>
      <c r="V32" s="343" t="str">
        <f aca="false">IFERROR(IF($D32="","",IF(COUNT($G32:$N32)=0,"No marks",IF(SUMPRODUCT(--($G$4:$N$4&lt;=0),--ISNUMBER($G32:$N32))&gt;0,"Extra subject mark",IF(SUMPRODUCT(--($G$4:$N$4&gt;0),--ISNUMBER($G32:$N32))&lt;COUNTIF($G$4:$N$4,"&gt;0"),"Missing marks",IF(SUMPRODUCT(--($G$4:$N$4&gt;0),--ISNUMBER($G32:$N32),--IFERROR($G32:$N32&gt;$G$4:$N$4,FALSE()))&gt;0,"Mark exceeds full mark",IF($S32="Setup Required","Settings issue","OK")))))),"Input error")</f>
        <v/>
      </c>
      <c r="W32" s="271"/>
      <c r="X32" s="333"/>
      <c r="Y32" s="333"/>
      <c r="Z32" s="333"/>
    </row>
    <row r="33" customFormat="false" ht="21.75" hidden="false" customHeight="true" outlineLevel="0" collapsed="false">
      <c r="A33" s="334" t="n">
        <v>28</v>
      </c>
      <c r="B33" s="335" t="n">
        <v>28</v>
      </c>
      <c r="C33" s="334" t="str">
        <f aca="false">IFERROR(IF(OR($D33="",NOT(ISNUMBER($P33)),$S33&lt;&gt;"Passed"),"",COUNTIFS($P$6:$P$45,"&gt;"&amp;$P33,$S$6:$S$45,"Passed")+1),"")</f>
        <v/>
      </c>
      <c r="D33" s="346"/>
      <c r="E33" s="346"/>
      <c r="F33" s="335"/>
      <c r="G33" s="339"/>
      <c r="H33" s="339"/>
      <c r="I33" s="339"/>
      <c r="J33" s="339"/>
      <c r="K33" s="339"/>
      <c r="L33" s="339"/>
      <c r="M33" s="339"/>
      <c r="N33" s="339"/>
      <c r="O33" s="345" t="str">
        <f aca="false">IFERROR(IF(COUNT($G33:$N33)=0,"",SUMIF($G$4:$N$4,"&gt;0",$G33:$N33)),"")</f>
        <v/>
      </c>
      <c r="P33" s="341" t="str">
        <f aca="false">IFERROR(IF($O33="","",IF(SUMIF($G$4:$N$4,"&gt;0",$G$4:$N$4)&lt;=0,"",ROUND($O33/SUMIF($G$4:$N$4,"&gt;0",$G$4:$N$4)*100,2))),"")</f>
        <v/>
      </c>
      <c r="Q33" s="342" t="str">
        <f aca="false">IFERROR(IF($P33="","",IF($S33="Fail",0,IF($S33="Passed",VLOOKUP($P33,Settings!$A$16:$C$22,3,TRUE()),""))),"")</f>
        <v/>
      </c>
      <c r="R33" s="343" t="str">
        <f aca="false">IFERROR(IF($P33="","",IF($S33="Fail","F",IF($S33="Passed",VLOOKUP($P33,Settings!$A$16:$B$22,2,TRUE()),""))),"")</f>
        <v/>
      </c>
      <c r="S33" s="343" t="str">
        <f aca="false">IFERROR(IF(COUNT($G33:$N33)=0,"",IF(OR(SUMIF($G$4:$N$4,"&gt;0",$G$4:$N$4)&lt;=0,Settings!$K$27&lt;=0),"Setup Required",IF(SUMPRODUCT(--($G$4:$N$4&gt;0),--ISNUMBER($G33:$N33))&lt;COUNTIF($G$4:$N$4,"&gt;0"),"Incomplete",IF(SUMPRODUCT(--($G$4:$N$4&gt;0),--ISNUMBER($G33:$N33),--IFERROR($G33:$N33&lt;$G$4:$N$4*Settings!$K$27/100,FALSE()))&gt;0,"Fail","Passed")))),"Input Error")</f>
        <v/>
      </c>
      <c r="T33" s="347"/>
      <c r="U33" s="343" t="str">
        <f aca="false">IFERROR(IF($D33="","",IF($S33="","",IF($S33="Incomplete","Marks incomplete",IF($S33="Setup Required","Check Settings",IF($S33="Fail","উন্নতির জন্য বিশেষ যত্ন প্রয়োজন",VLOOKUP($P33,Settings!$A$16:$E$22,5,TRUE())))))),"")</f>
        <v/>
      </c>
      <c r="V33" s="343" t="str">
        <f aca="false">IFERROR(IF($D33="","",IF(COUNT($G33:$N33)=0,"No marks",IF(SUMPRODUCT(--($G$4:$N$4&lt;=0),--ISNUMBER($G33:$N33))&gt;0,"Extra subject mark",IF(SUMPRODUCT(--($G$4:$N$4&gt;0),--ISNUMBER($G33:$N33))&lt;COUNTIF($G$4:$N$4,"&gt;0"),"Missing marks",IF(SUMPRODUCT(--($G$4:$N$4&gt;0),--ISNUMBER($G33:$N33),--IFERROR($G33:$N33&gt;$G$4:$N$4,FALSE()))&gt;0,"Mark exceeds full mark",IF($S33="Setup Required","Settings issue","OK")))))),"Input error")</f>
        <v/>
      </c>
      <c r="W33" s="271"/>
      <c r="X33" s="333"/>
      <c r="Y33" s="333"/>
      <c r="Z33" s="333"/>
    </row>
    <row r="34" customFormat="false" ht="21.75" hidden="false" customHeight="true" outlineLevel="0" collapsed="false">
      <c r="A34" s="334" t="n">
        <v>29</v>
      </c>
      <c r="B34" s="335" t="n">
        <v>29</v>
      </c>
      <c r="C34" s="334" t="str">
        <f aca="false">IFERROR(IF(OR($D34="",NOT(ISNUMBER($P34)),$S34&lt;&gt;"Passed"),"",COUNTIFS($P$6:$P$45,"&gt;"&amp;$P34,$S$6:$S$45,"Passed")+1),"")</f>
        <v/>
      </c>
      <c r="D34" s="346"/>
      <c r="E34" s="346"/>
      <c r="F34" s="335"/>
      <c r="G34" s="339"/>
      <c r="H34" s="339"/>
      <c r="I34" s="339"/>
      <c r="J34" s="339"/>
      <c r="K34" s="339"/>
      <c r="L34" s="339"/>
      <c r="M34" s="339"/>
      <c r="N34" s="339"/>
      <c r="O34" s="345" t="str">
        <f aca="false">IFERROR(IF(COUNT($G34:$N34)=0,"",SUMIF($G$4:$N$4,"&gt;0",$G34:$N34)),"")</f>
        <v/>
      </c>
      <c r="P34" s="341" t="str">
        <f aca="false">IFERROR(IF($O34="","",IF(SUMIF($G$4:$N$4,"&gt;0",$G$4:$N$4)&lt;=0,"",ROUND($O34/SUMIF($G$4:$N$4,"&gt;0",$G$4:$N$4)*100,2))),"")</f>
        <v/>
      </c>
      <c r="Q34" s="342" t="str">
        <f aca="false">IFERROR(IF($P34="","",IF($S34="Fail",0,IF($S34="Passed",VLOOKUP($P34,Settings!$A$16:$C$22,3,TRUE()),""))),"")</f>
        <v/>
      </c>
      <c r="R34" s="343" t="str">
        <f aca="false">IFERROR(IF($P34="","",IF($S34="Fail","F",IF($S34="Passed",VLOOKUP($P34,Settings!$A$16:$B$22,2,TRUE()),""))),"")</f>
        <v/>
      </c>
      <c r="S34" s="343" t="str">
        <f aca="false">IFERROR(IF(COUNT($G34:$N34)=0,"",IF(OR(SUMIF($G$4:$N$4,"&gt;0",$G$4:$N$4)&lt;=0,Settings!$K$27&lt;=0),"Setup Required",IF(SUMPRODUCT(--($G$4:$N$4&gt;0),--ISNUMBER($G34:$N34))&lt;COUNTIF($G$4:$N$4,"&gt;0"),"Incomplete",IF(SUMPRODUCT(--($G$4:$N$4&gt;0),--ISNUMBER($G34:$N34),--IFERROR($G34:$N34&lt;$G$4:$N$4*Settings!$K$27/100,FALSE()))&gt;0,"Fail","Passed")))),"Input Error")</f>
        <v/>
      </c>
      <c r="T34" s="347"/>
      <c r="U34" s="343" t="str">
        <f aca="false">IFERROR(IF($D34="","",IF($S34="","",IF($S34="Incomplete","Marks incomplete",IF($S34="Setup Required","Check Settings",IF($S34="Fail","উন্নতির জন্য বিশেষ যত্ন প্রয়োজন",VLOOKUP($P34,Settings!$A$16:$E$22,5,TRUE())))))),"")</f>
        <v/>
      </c>
      <c r="V34" s="343" t="str">
        <f aca="false">IFERROR(IF($D34="","",IF(COUNT($G34:$N34)=0,"No marks",IF(SUMPRODUCT(--($G$4:$N$4&lt;=0),--ISNUMBER($G34:$N34))&gt;0,"Extra subject mark",IF(SUMPRODUCT(--($G$4:$N$4&gt;0),--ISNUMBER($G34:$N34))&lt;COUNTIF($G$4:$N$4,"&gt;0"),"Missing marks",IF(SUMPRODUCT(--($G$4:$N$4&gt;0),--ISNUMBER($G34:$N34),--IFERROR($G34:$N34&gt;$G$4:$N$4,FALSE()))&gt;0,"Mark exceeds full mark",IF($S34="Setup Required","Settings issue","OK")))))),"Input error")</f>
        <v/>
      </c>
      <c r="W34" s="271"/>
      <c r="X34" s="333"/>
      <c r="Y34" s="333"/>
      <c r="Z34" s="333"/>
    </row>
    <row r="35" customFormat="false" ht="21.75" hidden="false" customHeight="true" outlineLevel="0" collapsed="false">
      <c r="A35" s="334" t="n">
        <v>30</v>
      </c>
      <c r="B35" s="335" t="n">
        <v>30</v>
      </c>
      <c r="C35" s="334" t="str">
        <f aca="false">IFERROR(IF(OR($D35="",NOT(ISNUMBER($P35)),$S35&lt;&gt;"Passed"),"",COUNTIFS($P$6:$P$45,"&gt;"&amp;$P35,$S$6:$S$45,"Passed")+1),"")</f>
        <v/>
      </c>
      <c r="D35" s="346"/>
      <c r="E35" s="346"/>
      <c r="F35" s="335"/>
      <c r="G35" s="339"/>
      <c r="H35" s="339"/>
      <c r="I35" s="339"/>
      <c r="J35" s="339"/>
      <c r="K35" s="339"/>
      <c r="L35" s="339"/>
      <c r="M35" s="339"/>
      <c r="N35" s="339"/>
      <c r="O35" s="345" t="str">
        <f aca="false">IFERROR(IF(COUNT($G35:$N35)=0,"",SUMIF($G$4:$N$4,"&gt;0",$G35:$N35)),"")</f>
        <v/>
      </c>
      <c r="P35" s="341" t="str">
        <f aca="false">IFERROR(IF($O35="","",IF(SUMIF($G$4:$N$4,"&gt;0",$G$4:$N$4)&lt;=0,"",ROUND($O35/SUMIF($G$4:$N$4,"&gt;0",$G$4:$N$4)*100,2))),"")</f>
        <v/>
      </c>
      <c r="Q35" s="342" t="str">
        <f aca="false">IFERROR(IF($P35="","",IF($S35="Fail",0,IF($S35="Passed",VLOOKUP($P35,Settings!$A$16:$C$22,3,TRUE()),""))),"")</f>
        <v/>
      </c>
      <c r="R35" s="343" t="str">
        <f aca="false">IFERROR(IF($P35="","",IF($S35="Fail","F",IF($S35="Passed",VLOOKUP($P35,Settings!$A$16:$B$22,2,TRUE()),""))),"")</f>
        <v/>
      </c>
      <c r="S35" s="343" t="str">
        <f aca="false">IFERROR(IF(COUNT($G35:$N35)=0,"",IF(OR(SUMIF($G$4:$N$4,"&gt;0",$G$4:$N$4)&lt;=0,Settings!$K$27&lt;=0),"Setup Required",IF(SUMPRODUCT(--($G$4:$N$4&gt;0),--ISNUMBER($G35:$N35))&lt;COUNTIF($G$4:$N$4,"&gt;0"),"Incomplete",IF(SUMPRODUCT(--($G$4:$N$4&gt;0),--ISNUMBER($G35:$N35),--IFERROR($G35:$N35&lt;$G$4:$N$4*Settings!$K$27/100,FALSE()))&gt;0,"Fail","Passed")))),"Input Error")</f>
        <v/>
      </c>
      <c r="T35" s="347"/>
      <c r="U35" s="343" t="str">
        <f aca="false">IFERROR(IF($D35="","",IF($S35="","",IF($S35="Incomplete","Marks incomplete",IF($S35="Setup Required","Check Settings",IF($S35="Fail","উন্নতির জন্য বিশেষ যত্ন প্রয়োজন",VLOOKUP($P35,Settings!$A$16:$E$22,5,TRUE())))))),"")</f>
        <v/>
      </c>
      <c r="V35" s="343" t="str">
        <f aca="false">IFERROR(IF($D35="","",IF(COUNT($G35:$N35)=0,"No marks",IF(SUMPRODUCT(--($G$4:$N$4&lt;=0),--ISNUMBER($G35:$N35))&gt;0,"Extra subject mark",IF(SUMPRODUCT(--($G$4:$N$4&gt;0),--ISNUMBER($G35:$N35))&lt;COUNTIF($G$4:$N$4,"&gt;0"),"Missing marks",IF(SUMPRODUCT(--($G$4:$N$4&gt;0),--ISNUMBER($G35:$N35),--IFERROR($G35:$N35&gt;$G$4:$N$4,FALSE()))&gt;0,"Mark exceeds full mark",IF($S35="Setup Required","Settings issue","OK")))))),"Input error")</f>
        <v/>
      </c>
      <c r="W35" s="271"/>
      <c r="X35" s="333"/>
      <c r="Y35" s="333"/>
      <c r="Z35" s="333"/>
    </row>
    <row r="36" customFormat="false" ht="21.75" hidden="false" customHeight="true" outlineLevel="0" collapsed="false">
      <c r="A36" s="334" t="n">
        <v>31</v>
      </c>
      <c r="B36" s="335" t="n">
        <v>31</v>
      </c>
      <c r="C36" s="334" t="str">
        <f aca="false">IFERROR(IF(OR($D36="",NOT(ISNUMBER($P36)),$S36&lt;&gt;"Passed"),"",COUNTIFS($P$6:$P$45,"&gt;"&amp;$P36,$S$6:$S$45,"Passed")+1),"")</f>
        <v/>
      </c>
      <c r="D36" s="346"/>
      <c r="E36" s="346"/>
      <c r="F36" s="335"/>
      <c r="G36" s="339"/>
      <c r="H36" s="339"/>
      <c r="I36" s="339"/>
      <c r="J36" s="339"/>
      <c r="K36" s="339"/>
      <c r="L36" s="339"/>
      <c r="M36" s="339"/>
      <c r="N36" s="339"/>
      <c r="O36" s="345" t="str">
        <f aca="false">IFERROR(IF(COUNT($G36:$N36)=0,"",SUMIF($G$4:$N$4,"&gt;0",$G36:$N36)),"")</f>
        <v/>
      </c>
      <c r="P36" s="341" t="str">
        <f aca="false">IFERROR(IF($O36="","",IF(SUMIF($G$4:$N$4,"&gt;0",$G$4:$N$4)&lt;=0,"",ROUND($O36/SUMIF($G$4:$N$4,"&gt;0",$G$4:$N$4)*100,2))),"")</f>
        <v/>
      </c>
      <c r="Q36" s="342" t="str">
        <f aca="false">IFERROR(IF($P36="","",IF($S36="Fail",0,IF($S36="Passed",VLOOKUP($P36,Settings!$A$16:$C$22,3,TRUE()),""))),"")</f>
        <v/>
      </c>
      <c r="R36" s="343" t="str">
        <f aca="false">IFERROR(IF($P36="","",IF($S36="Fail","F",IF($S36="Passed",VLOOKUP($P36,Settings!$A$16:$B$22,2,TRUE()),""))),"")</f>
        <v/>
      </c>
      <c r="S36" s="343" t="str">
        <f aca="false">IFERROR(IF(COUNT($G36:$N36)=0,"",IF(OR(SUMIF($G$4:$N$4,"&gt;0",$G$4:$N$4)&lt;=0,Settings!$K$27&lt;=0),"Setup Required",IF(SUMPRODUCT(--($G$4:$N$4&gt;0),--ISNUMBER($G36:$N36))&lt;COUNTIF($G$4:$N$4,"&gt;0"),"Incomplete",IF(SUMPRODUCT(--($G$4:$N$4&gt;0),--ISNUMBER($G36:$N36),--IFERROR($G36:$N36&lt;$G$4:$N$4*Settings!$K$27/100,FALSE()))&gt;0,"Fail","Passed")))),"Input Error")</f>
        <v/>
      </c>
      <c r="T36" s="347"/>
      <c r="U36" s="343" t="str">
        <f aca="false">IFERROR(IF($D36="","",IF($S36="","",IF($S36="Incomplete","Marks incomplete",IF($S36="Setup Required","Check Settings",IF($S36="Fail","উন্নতির জন্য বিশেষ যত্ন প্রয়োজন",VLOOKUP($P36,Settings!$A$16:$E$22,5,TRUE())))))),"")</f>
        <v/>
      </c>
      <c r="V36" s="343" t="str">
        <f aca="false">IFERROR(IF($D36="","",IF(COUNT($G36:$N36)=0,"No marks",IF(SUMPRODUCT(--($G$4:$N$4&lt;=0),--ISNUMBER($G36:$N36))&gt;0,"Extra subject mark",IF(SUMPRODUCT(--($G$4:$N$4&gt;0),--ISNUMBER($G36:$N36))&lt;COUNTIF($G$4:$N$4,"&gt;0"),"Missing marks",IF(SUMPRODUCT(--($G$4:$N$4&gt;0),--ISNUMBER($G36:$N36),--IFERROR($G36:$N36&gt;$G$4:$N$4,FALSE()))&gt;0,"Mark exceeds full mark",IF($S36="Setup Required","Settings issue","OK")))))),"Input error")</f>
        <v/>
      </c>
      <c r="W36" s="271"/>
      <c r="X36" s="333"/>
      <c r="Y36" s="333"/>
      <c r="Z36" s="333"/>
    </row>
    <row r="37" customFormat="false" ht="21.75" hidden="false" customHeight="true" outlineLevel="0" collapsed="false">
      <c r="A37" s="334" t="n">
        <v>32</v>
      </c>
      <c r="B37" s="335" t="n">
        <v>32</v>
      </c>
      <c r="C37" s="334" t="str">
        <f aca="false">IFERROR(IF(OR($D37="",NOT(ISNUMBER($P37)),$S37&lt;&gt;"Passed"),"",COUNTIFS($P$6:$P$45,"&gt;"&amp;$P37,$S$6:$S$45,"Passed")+1),"")</f>
        <v/>
      </c>
      <c r="D37" s="346"/>
      <c r="E37" s="346"/>
      <c r="F37" s="335"/>
      <c r="G37" s="339"/>
      <c r="H37" s="339"/>
      <c r="I37" s="339"/>
      <c r="J37" s="339"/>
      <c r="K37" s="339"/>
      <c r="L37" s="339"/>
      <c r="M37" s="339"/>
      <c r="N37" s="339"/>
      <c r="O37" s="345" t="str">
        <f aca="false">IFERROR(IF(COUNT($G37:$N37)=0,"",SUMIF($G$4:$N$4,"&gt;0",$G37:$N37)),"")</f>
        <v/>
      </c>
      <c r="P37" s="341" t="str">
        <f aca="false">IFERROR(IF($O37="","",IF(SUMIF($G$4:$N$4,"&gt;0",$G$4:$N$4)&lt;=0,"",ROUND($O37/SUMIF($G$4:$N$4,"&gt;0",$G$4:$N$4)*100,2))),"")</f>
        <v/>
      </c>
      <c r="Q37" s="342" t="str">
        <f aca="false">IFERROR(IF($P37="","",IF($S37="Fail",0,IF($S37="Passed",VLOOKUP($P37,Settings!$A$16:$C$22,3,TRUE()),""))),"")</f>
        <v/>
      </c>
      <c r="R37" s="343" t="str">
        <f aca="false">IFERROR(IF($P37="","",IF($S37="Fail","F",IF($S37="Passed",VLOOKUP($P37,Settings!$A$16:$B$22,2,TRUE()),""))),"")</f>
        <v/>
      </c>
      <c r="S37" s="343" t="str">
        <f aca="false">IFERROR(IF(COUNT($G37:$N37)=0,"",IF(OR(SUMIF($G$4:$N$4,"&gt;0",$G$4:$N$4)&lt;=0,Settings!$K$27&lt;=0),"Setup Required",IF(SUMPRODUCT(--($G$4:$N$4&gt;0),--ISNUMBER($G37:$N37))&lt;COUNTIF($G$4:$N$4,"&gt;0"),"Incomplete",IF(SUMPRODUCT(--($G$4:$N$4&gt;0),--ISNUMBER($G37:$N37),--IFERROR($G37:$N37&lt;$G$4:$N$4*Settings!$K$27/100,FALSE()))&gt;0,"Fail","Passed")))),"Input Error")</f>
        <v/>
      </c>
      <c r="T37" s="347"/>
      <c r="U37" s="343" t="str">
        <f aca="false">IFERROR(IF($D37="","",IF($S37="","",IF($S37="Incomplete","Marks incomplete",IF($S37="Setup Required","Check Settings",IF($S37="Fail","উন্নতির জন্য বিশেষ যত্ন প্রয়োজন",VLOOKUP($P37,Settings!$A$16:$E$22,5,TRUE())))))),"")</f>
        <v/>
      </c>
      <c r="V37" s="343" t="str">
        <f aca="false">IFERROR(IF($D37="","",IF(COUNT($G37:$N37)=0,"No marks",IF(SUMPRODUCT(--($G$4:$N$4&lt;=0),--ISNUMBER($G37:$N37))&gt;0,"Extra subject mark",IF(SUMPRODUCT(--($G$4:$N$4&gt;0),--ISNUMBER($G37:$N37))&lt;COUNTIF($G$4:$N$4,"&gt;0"),"Missing marks",IF(SUMPRODUCT(--($G$4:$N$4&gt;0),--ISNUMBER($G37:$N37),--IFERROR($G37:$N37&gt;$G$4:$N$4,FALSE()))&gt;0,"Mark exceeds full mark",IF($S37="Setup Required","Settings issue","OK")))))),"Input error")</f>
        <v/>
      </c>
      <c r="W37" s="271"/>
      <c r="X37" s="333"/>
      <c r="Y37" s="333"/>
      <c r="Z37" s="333"/>
    </row>
    <row r="38" customFormat="false" ht="21.75" hidden="false" customHeight="true" outlineLevel="0" collapsed="false">
      <c r="A38" s="334" t="n">
        <v>33</v>
      </c>
      <c r="B38" s="335" t="n">
        <v>33</v>
      </c>
      <c r="C38" s="334" t="str">
        <f aca="false">IFERROR(IF(OR($D38="",NOT(ISNUMBER($P38)),$S38&lt;&gt;"Passed"),"",COUNTIFS($P$6:$P$45,"&gt;"&amp;$P38,$S$6:$S$45,"Passed")+1),"")</f>
        <v/>
      </c>
      <c r="D38" s="346"/>
      <c r="E38" s="346"/>
      <c r="F38" s="335"/>
      <c r="G38" s="339"/>
      <c r="H38" s="339"/>
      <c r="I38" s="339"/>
      <c r="J38" s="339"/>
      <c r="K38" s="339"/>
      <c r="L38" s="339"/>
      <c r="M38" s="339"/>
      <c r="N38" s="339"/>
      <c r="O38" s="345" t="str">
        <f aca="false">IFERROR(IF(COUNT($G38:$N38)=0,"",SUMIF($G$4:$N$4,"&gt;0",$G38:$N38)),"")</f>
        <v/>
      </c>
      <c r="P38" s="341" t="str">
        <f aca="false">IFERROR(IF($O38="","",IF(SUMIF($G$4:$N$4,"&gt;0",$G$4:$N$4)&lt;=0,"",ROUND($O38/SUMIF($G$4:$N$4,"&gt;0",$G$4:$N$4)*100,2))),"")</f>
        <v/>
      </c>
      <c r="Q38" s="342" t="str">
        <f aca="false">IFERROR(IF($P38="","",IF($S38="Fail",0,IF($S38="Passed",VLOOKUP($P38,Settings!$A$16:$C$22,3,TRUE()),""))),"")</f>
        <v/>
      </c>
      <c r="R38" s="343" t="str">
        <f aca="false">IFERROR(IF($P38="","",IF($S38="Fail","F",IF($S38="Passed",VLOOKUP($P38,Settings!$A$16:$B$22,2,TRUE()),""))),"")</f>
        <v/>
      </c>
      <c r="S38" s="343" t="str">
        <f aca="false">IFERROR(IF(COUNT($G38:$N38)=0,"",IF(OR(SUMIF($G$4:$N$4,"&gt;0",$G$4:$N$4)&lt;=0,Settings!$K$27&lt;=0),"Setup Required",IF(SUMPRODUCT(--($G$4:$N$4&gt;0),--ISNUMBER($G38:$N38))&lt;COUNTIF($G$4:$N$4,"&gt;0"),"Incomplete",IF(SUMPRODUCT(--($G$4:$N$4&gt;0),--ISNUMBER($G38:$N38),--IFERROR($G38:$N38&lt;$G$4:$N$4*Settings!$K$27/100,FALSE()))&gt;0,"Fail","Passed")))),"Input Error")</f>
        <v/>
      </c>
      <c r="T38" s="347"/>
      <c r="U38" s="343" t="str">
        <f aca="false">IFERROR(IF($D38="","",IF($S38="","",IF($S38="Incomplete","Marks incomplete",IF($S38="Setup Required","Check Settings",IF($S38="Fail","উন্নতির জন্য বিশেষ যত্ন প্রয়োজন",VLOOKUP($P38,Settings!$A$16:$E$22,5,TRUE())))))),"")</f>
        <v/>
      </c>
      <c r="V38" s="343" t="str">
        <f aca="false">IFERROR(IF($D38="","",IF(COUNT($G38:$N38)=0,"No marks",IF(SUMPRODUCT(--($G$4:$N$4&lt;=0),--ISNUMBER($G38:$N38))&gt;0,"Extra subject mark",IF(SUMPRODUCT(--($G$4:$N$4&gt;0),--ISNUMBER($G38:$N38))&lt;COUNTIF($G$4:$N$4,"&gt;0"),"Missing marks",IF(SUMPRODUCT(--($G$4:$N$4&gt;0),--ISNUMBER($G38:$N38),--IFERROR($G38:$N38&gt;$G$4:$N$4,FALSE()))&gt;0,"Mark exceeds full mark",IF($S38="Setup Required","Settings issue","OK")))))),"Input error")</f>
        <v/>
      </c>
      <c r="W38" s="271"/>
      <c r="X38" s="333"/>
      <c r="Y38" s="333"/>
      <c r="Z38" s="333"/>
    </row>
    <row r="39" customFormat="false" ht="21.75" hidden="false" customHeight="true" outlineLevel="0" collapsed="false">
      <c r="A39" s="334" t="n">
        <v>34</v>
      </c>
      <c r="B39" s="335" t="n">
        <v>34</v>
      </c>
      <c r="C39" s="334" t="str">
        <f aca="false">IFERROR(IF(OR($D39="",NOT(ISNUMBER($P39)),$S39&lt;&gt;"Passed"),"",COUNTIFS($P$6:$P$45,"&gt;"&amp;$P39,$S$6:$S$45,"Passed")+1),"")</f>
        <v/>
      </c>
      <c r="D39" s="346"/>
      <c r="E39" s="346"/>
      <c r="F39" s="335"/>
      <c r="G39" s="339"/>
      <c r="H39" s="339"/>
      <c r="I39" s="339"/>
      <c r="J39" s="339"/>
      <c r="K39" s="339"/>
      <c r="L39" s="339"/>
      <c r="M39" s="339"/>
      <c r="N39" s="339"/>
      <c r="O39" s="345" t="str">
        <f aca="false">IFERROR(IF(COUNT($G39:$N39)=0,"",SUMIF($G$4:$N$4,"&gt;0",$G39:$N39)),"")</f>
        <v/>
      </c>
      <c r="P39" s="341" t="str">
        <f aca="false">IFERROR(IF($O39="","",IF(SUMIF($G$4:$N$4,"&gt;0",$G$4:$N$4)&lt;=0,"",ROUND($O39/SUMIF($G$4:$N$4,"&gt;0",$G$4:$N$4)*100,2))),"")</f>
        <v/>
      </c>
      <c r="Q39" s="342" t="str">
        <f aca="false">IFERROR(IF($P39="","",IF($S39="Fail",0,IF($S39="Passed",VLOOKUP($P39,Settings!$A$16:$C$22,3,TRUE()),""))),"")</f>
        <v/>
      </c>
      <c r="R39" s="343" t="str">
        <f aca="false">IFERROR(IF($P39="","",IF($S39="Fail","F",IF($S39="Passed",VLOOKUP($P39,Settings!$A$16:$B$22,2,TRUE()),""))),"")</f>
        <v/>
      </c>
      <c r="S39" s="343" t="str">
        <f aca="false">IFERROR(IF(COUNT($G39:$N39)=0,"",IF(OR(SUMIF($G$4:$N$4,"&gt;0",$G$4:$N$4)&lt;=0,Settings!$K$27&lt;=0),"Setup Required",IF(SUMPRODUCT(--($G$4:$N$4&gt;0),--ISNUMBER($G39:$N39))&lt;COUNTIF($G$4:$N$4,"&gt;0"),"Incomplete",IF(SUMPRODUCT(--($G$4:$N$4&gt;0),--ISNUMBER($G39:$N39),--IFERROR($G39:$N39&lt;$G$4:$N$4*Settings!$K$27/100,FALSE()))&gt;0,"Fail","Passed")))),"Input Error")</f>
        <v/>
      </c>
      <c r="T39" s="347"/>
      <c r="U39" s="343" t="str">
        <f aca="false">IFERROR(IF($D39="","",IF($S39="","",IF($S39="Incomplete","Marks incomplete",IF($S39="Setup Required","Check Settings",IF($S39="Fail","উন্নতির জন্য বিশেষ যত্ন প্রয়োজন",VLOOKUP($P39,Settings!$A$16:$E$22,5,TRUE())))))),"")</f>
        <v/>
      </c>
      <c r="V39" s="343" t="str">
        <f aca="false">IFERROR(IF($D39="","",IF(COUNT($G39:$N39)=0,"No marks",IF(SUMPRODUCT(--($G$4:$N$4&lt;=0),--ISNUMBER($G39:$N39))&gt;0,"Extra subject mark",IF(SUMPRODUCT(--($G$4:$N$4&gt;0),--ISNUMBER($G39:$N39))&lt;COUNTIF($G$4:$N$4,"&gt;0"),"Missing marks",IF(SUMPRODUCT(--($G$4:$N$4&gt;0),--ISNUMBER($G39:$N39),--IFERROR($G39:$N39&gt;$G$4:$N$4,FALSE()))&gt;0,"Mark exceeds full mark",IF($S39="Setup Required","Settings issue","OK")))))),"Input error")</f>
        <v/>
      </c>
      <c r="W39" s="271"/>
      <c r="X39" s="333"/>
      <c r="Y39" s="333"/>
      <c r="Z39" s="333"/>
    </row>
    <row r="40" customFormat="false" ht="21.75" hidden="false" customHeight="true" outlineLevel="0" collapsed="false">
      <c r="A40" s="334" t="n">
        <v>35</v>
      </c>
      <c r="B40" s="335" t="n">
        <v>35</v>
      </c>
      <c r="C40" s="334" t="str">
        <f aca="false">IFERROR(IF(OR($D40="",NOT(ISNUMBER($P40)),$S40&lt;&gt;"Passed"),"",COUNTIFS($P$6:$P$45,"&gt;"&amp;$P40,$S$6:$S$45,"Passed")+1),"")</f>
        <v/>
      </c>
      <c r="D40" s="346"/>
      <c r="E40" s="346"/>
      <c r="F40" s="335"/>
      <c r="G40" s="339"/>
      <c r="H40" s="339"/>
      <c r="I40" s="339"/>
      <c r="J40" s="339"/>
      <c r="K40" s="339"/>
      <c r="L40" s="339"/>
      <c r="M40" s="339"/>
      <c r="N40" s="339"/>
      <c r="O40" s="345" t="str">
        <f aca="false">IFERROR(IF(COUNT($G40:$N40)=0,"",SUMIF($G$4:$N$4,"&gt;0",$G40:$N40)),"")</f>
        <v/>
      </c>
      <c r="P40" s="341" t="str">
        <f aca="false">IFERROR(IF($O40="","",IF(SUMIF($G$4:$N$4,"&gt;0",$G$4:$N$4)&lt;=0,"",ROUND($O40/SUMIF($G$4:$N$4,"&gt;0",$G$4:$N$4)*100,2))),"")</f>
        <v/>
      </c>
      <c r="Q40" s="342" t="str">
        <f aca="false">IFERROR(IF($P40="","",IF($S40="Fail",0,IF($S40="Passed",VLOOKUP($P40,Settings!$A$16:$C$22,3,TRUE()),""))),"")</f>
        <v/>
      </c>
      <c r="R40" s="343" t="str">
        <f aca="false">IFERROR(IF($P40="","",IF($S40="Fail","F",IF($S40="Passed",VLOOKUP($P40,Settings!$A$16:$B$22,2,TRUE()),""))),"")</f>
        <v/>
      </c>
      <c r="S40" s="343" t="str">
        <f aca="false">IFERROR(IF(COUNT($G40:$N40)=0,"",IF(OR(SUMIF($G$4:$N$4,"&gt;0",$G$4:$N$4)&lt;=0,Settings!$K$27&lt;=0),"Setup Required",IF(SUMPRODUCT(--($G$4:$N$4&gt;0),--ISNUMBER($G40:$N40))&lt;COUNTIF($G$4:$N$4,"&gt;0"),"Incomplete",IF(SUMPRODUCT(--($G$4:$N$4&gt;0),--ISNUMBER($G40:$N40),--IFERROR($G40:$N40&lt;$G$4:$N$4*Settings!$K$27/100,FALSE()))&gt;0,"Fail","Passed")))),"Input Error")</f>
        <v/>
      </c>
      <c r="T40" s="347"/>
      <c r="U40" s="343" t="str">
        <f aca="false">IFERROR(IF($D40="","",IF($S40="","",IF($S40="Incomplete","Marks incomplete",IF($S40="Setup Required","Check Settings",IF($S40="Fail","উন্নতির জন্য বিশেষ যত্ন প্রয়োজন",VLOOKUP($P40,Settings!$A$16:$E$22,5,TRUE())))))),"")</f>
        <v/>
      </c>
      <c r="V40" s="343" t="str">
        <f aca="false">IFERROR(IF($D40="","",IF(COUNT($G40:$N40)=0,"No marks",IF(SUMPRODUCT(--($G$4:$N$4&lt;=0),--ISNUMBER($G40:$N40))&gt;0,"Extra subject mark",IF(SUMPRODUCT(--($G$4:$N$4&gt;0),--ISNUMBER($G40:$N40))&lt;COUNTIF($G$4:$N$4,"&gt;0"),"Missing marks",IF(SUMPRODUCT(--($G$4:$N$4&gt;0),--ISNUMBER($G40:$N40),--IFERROR($G40:$N40&gt;$G$4:$N$4,FALSE()))&gt;0,"Mark exceeds full mark",IF($S40="Setup Required","Settings issue","OK")))))),"Input error")</f>
        <v/>
      </c>
      <c r="W40" s="271"/>
      <c r="X40" s="333"/>
      <c r="Y40" s="333"/>
      <c r="Z40" s="333"/>
    </row>
    <row r="41" customFormat="false" ht="21.75" hidden="false" customHeight="true" outlineLevel="0" collapsed="false">
      <c r="A41" s="334" t="n">
        <v>36</v>
      </c>
      <c r="B41" s="335" t="n">
        <v>36</v>
      </c>
      <c r="C41" s="334" t="str">
        <f aca="false">IFERROR(IF(OR($D41="",NOT(ISNUMBER($P41)),$S41&lt;&gt;"Passed"),"",COUNTIFS($P$6:$P$45,"&gt;"&amp;$P41,$S$6:$S$45,"Passed")+1),"")</f>
        <v/>
      </c>
      <c r="D41" s="346"/>
      <c r="E41" s="346"/>
      <c r="F41" s="335"/>
      <c r="G41" s="339"/>
      <c r="H41" s="339"/>
      <c r="I41" s="339"/>
      <c r="J41" s="339"/>
      <c r="K41" s="339"/>
      <c r="L41" s="339"/>
      <c r="M41" s="339"/>
      <c r="N41" s="339"/>
      <c r="O41" s="345" t="str">
        <f aca="false">IFERROR(IF(COUNT($G41:$N41)=0,"",SUMIF($G$4:$N$4,"&gt;0",$G41:$N41)),"")</f>
        <v/>
      </c>
      <c r="P41" s="341" t="str">
        <f aca="false">IFERROR(IF($O41="","",IF(SUMIF($G$4:$N$4,"&gt;0",$G$4:$N$4)&lt;=0,"",ROUND($O41/SUMIF($G$4:$N$4,"&gt;0",$G$4:$N$4)*100,2))),"")</f>
        <v/>
      </c>
      <c r="Q41" s="342" t="str">
        <f aca="false">IFERROR(IF($P41="","",IF($S41="Fail",0,IF($S41="Passed",VLOOKUP($P41,Settings!$A$16:$C$22,3,TRUE()),""))),"")</f>
        <v/>
      </c>
      <c r="R41" s="343" t="str">
        <f aca="false">IFERROR(IF($P41="","",IF($S41="Fail","F",IF($S41="Passed",VLOOKUP($P41,Settings!$A$16:$B$22,2,TRUE()),""))),"")</f>
        <v/>
      </c>
      <c r="S41" s="343" t="str">
        <f aca="false">IFERROR(IF(COUNT($G41:$N41)=0,"",IF(OR(SUMIF($G$4:$N$4,"&gt;0",$G$4:$N$4)&lt;=0,Settings!$K$27&lt;=0),"Setup Required",IF(SUMPRODUCT(--($G$4:$N$4&gt;0),--ISNUMBER($G41:$N41))&lt;COUNTIF($G$4:$N$4,"&gt;0"),"Incomplete",IF(SUMPRODUCT(--($G$4:$N$4&gt;0),--ISNUMBER($G41:$N41),--IFERROR($G41:$N41&lt;$G$4:$N$4*Settings!$K$27/100,FALSE()))&gt;0,"Fail","Passed")))),"Input Error")</f>
        <v/>
      </c>
      <c r="T41" s="347"/>
      <c r="U41" s="343" t="str">
        <f aca="false">IFERROR(IF($D41="","",IF($S41="","",IF($S41="Incomplete","Marks incomplete",IF($S41="Setup Required","Check Settings",IF($S41="Fail","উন্নতির জন্য বিশেষ যত্ন প্রয়োজন",VLOOKUP($P41,Settings!$A$16:$E$22,5,TRUE())))))),"")</f>
        <v/>
      </c>
      <c r="V41" s="343" t="str">
        <f aca="false">IFERROR(IF($D41="","",IF(COUNT($G41:$N41)=0,"No marks",IF(SUMPRODUCT(--($G$4:$N$4&lt;=0),--ISNUMBER($G41:$N41))&gt;0,"Extra subject mark",IF(SUMPRODUCT(--($G$4:$N$4&gt;0),--ISNUMBER($G41:$N41))&lt;COUNTIF($G$4:$N$4,"&gt;0"),"Missing marks",IF(SUMPRODUCT(--($G$4:$N$4&gt;0),--ISNUMBER($G41:$N41),--IFERROR($G41:$N41&gt;$G$4:$N$4,FALSE()))&gt;0,"Mark exceeds full mark",IF($S41="Setup Required","Settings issue","OK")))))),"Input error")</f>
        <v/>
      </c>
      <c r="W41" s="271"/>
      <c r="X41" s="333"/>
      <c r="Y41" s="333"/>
      <c r="Z41" s="333"/>
    </row>
    <row r="42" customFormat="false" ht="21.75" hidden="false" customHeight="true" outlineLevel="0" collapsed="false">
      <c r="A42" s="334" t="n">
        <v>37</v>
      </c>
      <c r="B42" s="335" t="n">
        <v>37</v>
      </c>
      <c r="C42" s="334" t="str">
        <f aca="false">IFERROR(IF(OR($D42="",NOT(ISNUMBER($P42)),$S42&lt;&gt;"Passed"),"",COUNTIFS($P$6:$P$45,"&gt;"&amp;$P42,$S$6:$S$45,"Passed")+1),"")</f>
        <v/>
      </c>
      <c r="D42" s="346"/>
      <c r="E42" s="346"/>
      <c r="F42" s="335"/>
      <c r="G42" s="339"/>
      <c r="H42" s="339"/>
      <c r="I42" s="339"/>
      <c r="J42" s="339"/>
      <c r="K42" s="339"/>
      <c r="L42" s="339"/>
      <c r="M42" s="339"/>
      <c r="N42" s="339"/>
      <c r="O42" s="345" t="str">
        <f aca="false">IFERROR(IF(COUNT($G42:$N42)=0,"",SUMIF($G$4:$N$4,"&gt;0",$G42:$N42)),"")</f>
        <v/>
      </c>
      <c r="P42" s="341" t="str">
        <f aca="false">IFERROR(IF($O42="","",IF(SUMIF($G$4:$N$4,"&gt;0",$G$4:$N$4)&lt;=0,"",ROUND($O42/SUMIF($G$4:$N$4,"&gt;0",$G$4:$N$4)*100,2))),"")</f>
        <v/>
      </c>
      <c r="Q42" s="342" t="str">
        <f aca="false">IFERROR(IF($P42="","",IF($S42="Fail",0,IF($S42="Passed",VLOOKUP($P42,Settings!$A$16:$C$22,3,TRUE()),""))),"")</f>
        <v/>
      </c>
      <c r="R42" s="343" t="str">
        <f aca="false">IFERROR(IF($P42="","",IF($S42="Fail","F",IF($S42="Passed",VLOOKUP($P42,Settings!$A$16:$B$22,2,TRUE()),""))),"")</f>
        <v/>
      </c>
      <c r="S42" s="343" t="str">
        <f aca="false">IFERROR(IF(COUNT($G42:$N42)=0,"",IF(OR(SUMIF($G$4:$N$4,"&gt;0",$G$4:$N$4)&lt;=0,Settings!$K$27&lt;=0),"Setup Required",IF(SUMPRODUCT(--($G$4:$N$4&gt;0),--ISNUMBER($G42:$N42))&lt;COUNTIF($G$4:$N$4,"&gt;0"),"Incomplete",IF(SUMPRODUCT(--($G$4:$N$4&gt;0),--ISNUMBER($G42:$N42),--IFERROR($G42:$N42&lt;$G$4:$N$4*Settings!$K$27/100,FALSE()))&gt;0,"Fail","Passed")))),"Input Error")</f>
        <v/>
      </c>
      <c r="T42" s="347"/>
      <c r="U42" s="343" t="str">
        <f aca="false">IFERROR(IF($D42="","",IF($S42="","",IF($S42="Incomplete","Marks incomplete",IF($S42="Setup Required","Check Settings",IF($S42="Fail","উন্নতির জন্য বিশেষ যত্ন প্রয়োজন",VLOOKUP($P42,Settings!$A$16:$E$22,5,TRUE())))))),"")</f>
        <v/>
      </c>
      <c r="V42" s="343" t="str">
        <f aca="false">IFERROR(IF($D42="","",IF(COUNT($G42:$N42)=0,"No marks",IF(SUMPRODUCT(--($G$4:$N$4&lt;=0),--ISNUMBER($G42:$N42))&gt;0,"Extra subject mark",IF(SUMPRODUCT(--($G$4:$N$4&gt;0),--ISNUMBER($G42:$N42))&lt;COUNTIF($G$4:$N$4,"&gt;0"),"Missing marks",IF(SUMPRODUCT(--($G$4:$N$4&gt;0),--ISNUMBER($G42:$N42),--IFERROR($G42:$N42&gt;$G$4:$N$4,FALSE()))&gt;0,"Mark exceeds full mark",IF($S42="Setup Required","Settings issue","OK")))))),"Input error")</f>
        <v/>
      </c>
      <c r="W42" s="271"/>
      <c r="X42" s="333"/>
      <c r="Y42" s="333"/>
      <c r="Z42" s="333"/>
    </row>
    <row r="43" customFormat="false" ht="21.75" hidden="false" customHeight="true" outlineLevel="0" collapsed="false">
      <c r="A43" s="334" t="n">
        <v>38</v>
      </c>
      <c r="B43" s="335" t="n">
        <v>38</v>
      </c>
      <c r="C43" s="334" t="str">
        <f aca="false">IFERROR(IF(OR($D43="",NOT(ISNUMBER($P43)),$S43&lt;&gt;"Passed"),"",COUNTIFS($P$6:$P$45,"&gt;"&amp;$P43,$S$6:$S$45,"Passed")+1),"")</f>
        <v/>
      </c>
      <c r="D43" s="346"/>
      <c r="E43" s="346"/>
      <c r="F43" s="335"/>
      <c r="G43" s="339"/>
      <c r="H43" s="339"/>
      <c r="I43" s="339"/>
      <c r="J43" s="339"/>
      <c r="K43" s="339"/>
      <c r="L43" s="339"/>
      <c r="M43" s="339"/>
      <c r="N43" s="339"/>
      <c r="O43" s="345" t="str">
        <f aca="false">IFERROR(IF(COUNT($G43:$N43)=0,"",SUMIF($G$4:$N$4,"&gt;0",$G43:$N43)),"")</f>
        <v/>
      </c>
      <c r="P43" s="341" t="str">
        <f aca="false">IFERROR(IF($O43="","",IF(SUMIF($G$4:$N$4,"&gt;0",$G$4:$N$4)&lt;=0,"",ROUND($O43/SUMIF($G$4:$N$4,"&gt;0",$G$4:$N$4)*100,2))),"")</f>
        <v/>
      </c>
      <c r="Q43" s="342" t="str">
        <f aca="false">IFERROR(IF($P43="","",IF($S43="Fail",0,IF($S43="Passed",VLOOKUP($P43,Settings!$A$16:$C$22,3,TRUE()),""))),"")</f>
        <v/>
      </c>
      <c r="R43" s="343" t="str">
        <f aca="false">IFERROR(IF($P43="","",IF($S43="Fail","F",IF($S43="Passed",VLOOKUP($P43,Settings!$A$16:$B$22,2,TRUE()),""))),"")</f>
        <v/>
      </c>
      <c r="S43" s="343" t="str">
        <f aca="false">IFERROR(IF(COUNT($G43:$N43)=0,"",IF(OR(SUMIF($G$4:$N$4,"&gt;0",$G$4:$N$4)&lt;=0,Settings!$K$27&lt;=0),"Setup Required",IF(SUMPRODUCT(--($G$4:$N$4&gt;0),--ISNUMBER($G43:$N43))&lt;COUNTIF($G$4:$N$4,"&gt;0"),"Incomplete",IF(SUMPRODUCT(--($G$4:$N$4&gt;0),--ISNUMBER($G43:$N43),--IFERROR($G43:$N43&lt;$G$4:$N$4*Settings!$K$27/100,FALSE()))&gt;0,"Fail","Passed")))),"Input Error")</f>
        <v/>
      </c>
      <c r="T43" s="347"/>
      <c r="U43" s="343" t="str">
        <f aca="false">IFERROR(IF($D43="","",IF($S43="","",IF($S43="Incomplete","Marks incomplete",IF($S43="Setup Required","Check Settings",IF($S43="Fail","উন্নতির জন্য বিশেষ যত্ন প্রয়োজন",VLOOKUP($P43,Settings!$A$16:$E$22,5,TRUE())))))),"")</f>
        <v/>
      </c>
      <c r="V43" s="343" t="str">
        <f aca="false">IFERROR(IF($D43="","",IF(COUNT($G43:$N43)=0,"No marks",IF(SUMPRODUCT(--($G$4:$N$4&lt;=0),--ISNUMBER($G43:$N43))&gt;0,"Extra subject mark",IF(SUMPRODUCT(--($G$4:$N$4&gt;0),--ISNUMBER($G43:$N43))&lt;COUNTIF($G$4:$N$4,"&gt;0"),"Missing marks",IF(SUMPRODUCT(--($G$4:$N$4&gt;0),--ISNUMBER($G43:$N43),--IFERROR($G43:$N43&gt;$G$4:$N$4,FALSE()))&gt;0,"Mark exceeds full mark",IF($S43="Setup Required","Settings issue","OK")))))),"Input error")</f>
        <v/>
      </c>
      <c r="W43" s="271"/>
      <c r="X43" s="333"/>
      <c r="Y43" s="333"/>
      <c r="Z43" s="333"/>
    </row>
    <row r="44" customFormat="false" ht="21.75" hidden="false" customHeight="true" outlineLevel="0" collapsed="false">
      <c r="A44" s="334" t="n">
        <v>39</v>
      </c>
      <c r="B44" s="335" t="n">
        <v>39</v>
      </c>
      <c r="C44" s="334" t="str">
        <f aca="false">IFERROR(IF(OR($D44="",NOT(ISNUMBER($P44)),$S44&lt;&gt;"Passed"),"",COUNTIFS($P$6:$P$45,"&gt;"&amp;$P44,$S$6:$S$45,"Passed")+1),"")</f>
        <v/>
      </c>
      <c r="D44" s="346"/>
      <c r="E44" s="346"/>
      <c r="F44" s="335"/>
      <c r="G44" s="339"/>
      <c r="H44" s="339"/>
      <c r="I44" s="339"/>
      <c r="J44" s="339"/>
      <c r="K44" s="339"/>
      <c r="L44" s="339"/>
      <c r="M44" s="339"/>
      <c r="N44" s="339"/>
      <c r="O44" s="345" t="str">
        <f aca="false">IFERROR(IF(COUNT($G44:$N44)=0,"",SUMIF($G$4:$N$4,"&gt;0",$G44:$N44)),"")</f>
        <v/>
      </c>
      <c r="P44" s="341" t="str">
        <f aca="false">IFERROR(IF($O44="","",IF(SUMIF($G$4:$N$4,"&gt;0",$G$4:$N$4)&lt;=0,"",ROUND($O44/SUMIF($G$4:$N$4,"&gt;0",$G$4:$N$4)*100,2))),"")</f>
        <v/>
      </c>
      <c r="Q44" s="342" t="str">
        <f aca="false">IFERROR(IF($P44="","",IF($S44="Fail",0,IF($S44="Passed",VLOOKUP($P44,Settings!$A$16:$C$22,3,TRUE()),""))),"")</f>
        <v/>
      </c>
      <c r="R44" s="343" t="str">
        <f aca="false">IFERROR(IF($P44="","",IF($S44="Fail","F",IF($S44="Passed",VLOOKUP($P44,Settings!$A$16:$B$22,2,TRUE()),""))),"")</f>
        <v/>
      </c>
      <c r="S44" s="343" t="str">
        <f aca="false">IFERROR(IF(COUNT($G44:$N44)=0,"",IF(OR(SUMIF($G$4:$N$4,"&gt;0",$G$4:$N$4)&lt;=0,Settings!$K$27&lt;=0),"Setup Required",IF(SUMPRODUCT(--($G$4:$N$4&gt;0),--ISNUMBER($G44:$N44))&lt;COUNTIF($G$4:$N$4,"&gt;0"),"Incomplete",IF(SUMPRODUCT(--($G$4:$N$4&gt;0),--ISNUMBER($G44:$N44),--IFERROR($G44:$N44&lt;$G$4:$N$4*Settings!$K$27/100,FALSE()))&gt;0,"Fail","Passed")))),"Input Error")</f>
        <v/>
      </c>
      <c r="T44" s="347"/>
      <c r="U44" s="343" t="str">
        <f aca="false">IFERROR(IF($D44="","",IF($S44="","",IF($S44="Incomplete","Marks incomplete",IF($S44="Setup Required","Check Settings",IF($S44="Fail","উন্নতির জন্য বিশেষ যত্ন প্রয়োজন",VLOOKUP($P44,Settings!$A$16:$E$22,5,TRUE())))))),"")</f>
        <v/>
      </c>
      <c r="V44" s="343" t="str">
        <f aca="false">IFERROR(IF($D44="","",IF(COUNT($G44:$N44)=0,"No marks",IF(SUMPRODUCT(--($G$4:$N$4&lt;=0),--ISNUMBER($G44:$N44))&gt;0,"Extra subject mark",IF(SUMPRODUCT(--($G$4:$N$4&gt;0),--ISNUMBER($G44:$N44))&lt;COUNTIF($G$4:$N$4,"&gt;0"),"Missing marks",IF(SUMPRODUCT(--($G$4:$N$4&gt;0),--ISNUMBER($G44:$N44),--IFERROR($G44:$N44&gt;$G$4:$N$4,FALSE()))&gt;0,"Mark exceeds full mark",IF($S44="Setup Required","Settings issue","OK")))))),"Input error")</f>
        <v/>
      </c>
      <c r="W44" s="271"/>
      <c r="X44" s="333"/>
      <c r="Y44" s="333"/>
      <c r="Z44" s="333"/>
    </row>
    <row r="45" customFormat="false" ht="21.75" hidden="false" customHeight="true" outlineLevel="0" collapsed="false">
      <c r="A45" s="334" t="n">
        <v>40</v>
      </c>
      <c r="B45" s="335" t="n">
        <v>40</v>
      </c>
      <c r="C45" s="334" t="str">
        <f aca="false">IFERROR(IF(OR($D45="",NOT(ISNUMBER($P45)),$S45&lt;&gt;"Passed"),"",COUNTIFS($P$6:$P$45,"&gt;"&amp;$P45,$S$6:$S$45,"Passed")+1),"")</f>
        <v/>
      </c>
      <c r="D45" s="346"/>
      <c r="E45" s="346"/>
      <c r="F45" s="335"/>
      <c r="G45" s="348"/>
      <c r="H45" s="348"/>
      <c r="I45" s="348"/>
      <c r="J45" s="348"/>
      <c r="K45" s="348"/>
      <c r="L45" s="348"/>
      <c r="M45" s="348"/>
      <c r="N45" s="348"/>
      <c r="O45" s="345" t="str">
        <f aca="false">IFERROR(IF(COUNT($G45:$N45)=0,"",SUMIF($G$4:$N$4,"&gt;0",$G45:$N45)),"")</f>
        <v/>
      </c>
      <c r="P45" s="341" t="str">
        <f aca="false">IFERROR(IF($O45="","",IF(SUMIF($G$4:$N$4,"&gt;0",$G$4:$N$4)&lt;=0,"",ROUND($O45/SUMIF($G$4:$N$4,"&gt;0",$G$4:$N$4)*100,2))),"")</f>
        <v/>
      </c>
      <c r="Q45" s="342" t="str">
        <f aca="false">IFERROR(IF($P45="","",IF($S45="Fail",0,IF($S45="Passed",VLOOKUP($P45,Settings!$A$16:$C$22,3,TRUE()),""))),"")</f>
        <v/>
      </c>
      <c r="R45" s="343" t="str">
        <f aca="false">IFERROR(IF($P45="","",IF($S45="Fail","F",IF($S45="Passed",VLOOKUP($P45,Settings!$A$16:$B$22,2,TRUE()),""))),"")</f>
        <v/>
      </c>
      <c r="S45" s="343" t="str">
        <f aca="false">IFERROR(IF(COUNT($G45:$N45)=0,"",IF(OR(SUMIF($G$4:$N$4,"&gt;0",$G$4:$N$4)&lt;=0,Settings!$K$27&lt;=0),"Setup Required",IF(SUMPRODUCT(--($G$4:$N$4&gt;0),--ISNUMBER($G45:$N45))&lt;COUNTIF($G$4:$N$4,"&gt;0"),"Incomplete",IF(SUMPRODUCT(--($G$4:$N$4&gt;0),--ISNUMBER($G45:$N45),--IFERROR($G45:$N45&lt;$G$4:$N$4*Settings!$K$27/100,FALSE()))&gt;0,"Fail","Passed")))),"Input Error")</f>
        <v/>
      </c>
      <c r="T45" s="347"/>
      <c r="U45" s="343" t="str">
        <f aca="false">IFERROR(IF($D45="","",IF($S45="","",IF($S45="Incomplete","Marks incomplete",IF($S45="Setup Required","Check Settings",IF($S45="Fail","উন্নতির জন্য বিশেষ যত্ন প্রয়োজন",VLOOKUP($P45,Settings!$A$16:$E$22,5,TRUE())))))),"")</f>
        <v/>
      </c>
      <c r="V45" s="343" t="str">
        <f aca="false">IFERROR(IF($D45="","",IF(COUNT($G45:$N45)=0,"No marks",IF(SUMPRODUCT(--($G$4:$N$4&lt;=0),--ISNUMBER($G45:$N45))&gt;0,"Extra subject mark",IF(SUMPRODUCT(--($G$4:$N$4&gt;0),--ISNUMBER($G45:$N45))&lt;COUNTIF($G$4:$N$4,"&gt;0"),"Missing marks",IF(SUMPRODUCT(--($G$4:$N$4&gt;0),--ISNUMBER($G45:$N45),--IFERROR($G45:$N45&gt;$G$4:$N$4,FALSE()))&gt;0,"Mark exceeds full mark",IF($S45="Setup Required","Settings issue","OK")))))),"Input error")</f>
        <v/>
      </c>
      <c r="W45" s="271"/>
      <c r="X45" s="333"/>
      <c r="Y45" s="333"/>
      <c r="Z45" s="333"/>
    </row>
    <row r="46" customFormat="false" ht="21.75" hidden="false" customHeight="true" outlineLevel="0" collapsed="false">
      <c r="A46" s="349"/>
      <c r="B46" s="349"/>
      <c r="C46" s="349"/>
      <c r="D46" s="350"/>
      <c r="E46" s="350"/>
      <c r="F46" s="349"/>
      <c r="G46" s="349"/>
      <c r="H46" s="349"/>
      <c r="I46" s="349"/>
      <c r="J46" s="349"/>
      <c r="K46" s="349"/>
      <c r="L46" s="349"/>
      <c r="M46" s="349"/>
      <c r="N46" s="349"/>
      <c r="O46" s="349"/>
      <c r="P46" s="349"/>
      <c r="Q46" s="349"/>
      <c r="R46" s="349"/>
      <c r="S46" s="349"/>
      <c r="T46" s="349"/>
      <c r="U46" s="349"/>
      <c r="V46" s="349"/>
      <c r="W46" s="333"/>
      <c r="X46" s="333"/>
      <c r="Y46" s="333"/>
      <c r="Z46" s="333"/>
    </row>
    <row r="47" customFormat="false" ht="21.75" hidden="false" customHeight="true" outlineLevel="0" collapsed="false">
      <c r="A47" s="349"/>
      <c r="B47" s="349"/>
      <c r="C47" s="349"/>
      <c r="D47" s="350"/>
      <c r="E47" s="350"/>
      <c r="F47" s="349"/>
      <c r="G47" s="349"/>
      <c r="H47" s="349"/>
      <c r="I47" s="349"/>
      <c r="J47" s="349"/>
      <c r="K47" s="349"/>
      <c r="L47" s="349"/>
      <c r="M47" s="349"/>
      <c r="N47" s="349"/>
      <c r="O47" s="349"/>
      <c r="P47" s="349"/>
      <c r="Q47" s="349"/>
      <c r="R47" s="349"/>
      <c r="S47" s="349"/>
      <c r="T47" s="349"/>
      <c r="U47" s="349"/>
      <c r="V47" s="349"/>
      <c r="W47" s="333"/>
      <c r="X47" s="333"/>
      <c r="Y47" s="333"/>
      <c r="Z47" s="333"/>
    </row>
    <row r="48" customFormat="false" ht="21.75" hidden="false" customHeight="true" outlineLevel="0" collapsed="false">
      <c r="A48" s="349"/>
      <c r="B48" s="349"/>
      <c r="C48" s="349"/>
      <c r="D48" s="350"/>
      <c r="E48" s="350"/>
      <c r="F48" s="349"/>
      <c r="G48" s="349"/>
      <c r="H48" s="349"/>
      <c r="I48" s="349"/>
      <c r="J48" s="349"/>
      <c r="K48" s="349"/>
      <c r="L48" s="349"/>
      <c r="M48" s="349"/>
      <c r="N48" s="349"/>
      <c r="O48" s="349"/>
      <c r="P48" s="349"/>
      <c r="Q48" s="349"/>
      <c r="R48" s="349"/>
      <c r="S48" s="349"/>
      <c r="T48" s="349"/>
      <c r="U48" s="349"/>
      <c r="V48" s="349"/>
      <c r="W48" s="333"/>
      <c r="X48" s="333"/>
      <c r="Y48" s="333"/>
      <c r="Z48" s="333"/>
    </row>
    <row r="49" customFormat="false" ht="21.75" hidden="false" customHeight="true" outlineLevel="0" collapsed="false">
      <c r="A49" s="349"/>
      <c r="B49" s="349"/>
      <c r="C49" s="349"/>
      <c r="D49" s="350"/>
      <c r="E49" s="350"/>
      <c r="F49" s="349"/>
      <c r="G49" s="349"/>
      <c r="H49" s="349"/>
      <c r="I49" s="349"/>
      <c r="J49" s="349"/>
      <c r="K49" s="349"/>
      <c r="L49" s="349"/>
      <c r="M49" s="349"/>
      <c r="N49" s="349"/>
      <c r="O49" s="349"/>
      <c r="P49" s="349"/>
      <c r="Q49" s="349"/>
      <c r="R49" s="349"/>
      <c r="S49" s="349"/>
      <c r="T49" s="349"/>
      <c r="U49" s="349"/>
      <c r="V49" s="349"/>
      <c r="W49" s="333"/>
      <c r="X49" s="333"/>
      <c r="Y49" s="333"/>
      <c r="Z49" s="333"/>
    </row>
    <row r="50" customFormat="false" ht="21.75" hidden="false" customHeight="true" outlineLevel="0" collapsed="false">
      <c r="A50" s="349"/>
      <c r="B50" s="349"/>
      <c r="C50" s="349"/>
      <c r="D50" s="350"/>
      <c r="E50" s="350"/>
      <c r="F50" s="349"/>
      <c r="G50" s="349"/>
      <c r="H50" s="349"/>
      <c r="I50" s="349"/>
      <c r="J50" s="349"/>
      <c r="K50" s="349"/>
      <c r="L50" s="349"/>
      <c r="M50" s="349"/>
      <c r="N50" s="349"/>
      <c r="O50" s="349"/>
      <c r="P50" s="349"/>
      <c r="Q50" s="349"/>
      <c r="R50" s="349"/>
      <c r="S50" s="349"/>
      <c r="T50" s="349"/>
      <c r="U50" s="349"/>
      <c r="V50" s="349"/>
      <c r="W50" s="333"/>
      <c r="X50" s="333"/>
      <c r="Y50" s="333"/>
      <c r="Z50" s="333"/>
    </row>
    <row r="51" customFormat="false" ht="21.75" hidden="false" customHeight="true" outlineLevel="0" collapsed="false">
      <c r="A51" s="349"/>
      <c r="B51" s="349"/>
      <c r="C51" s="349"/>
      <c r="D51" s="350"/>
      <c r="E51" s="350"/>
      <c r="F51" s="349"/>
      <c r="G51" s="349"/>
      <c r="H51" s="349"/>
      <c r="I51" s="349"/>
      <c r="J51" s="349"/>
      <c r="K51" s="349"/>
      <c r="L51" s="349"/>
      <c r="M51" s="349"/>
      <c r="N51" s="349"/>
      <c r="O51" s="349"/>
      <c r="P51" s="349"/>
      <c r="Q51" s="349"/>
      <c r="R51" s="349"/>
      <c r="S51" s="349"/>
      <c r="T51" s="349"/>
      <c r="U51" s="349"/>
      <c r="V51" s="349"/>
      <c r="W51" s="333"/>
      <c r="X51" s="333"/>
      <c r="Y51" s="333"/>
      <c r="Z51" s="333"/>
    </row>
    <row r="52" customFormat="false" ht="21.75" hidden="false" customHeight="true" outlineLevel="0" collapsed="false">
      <c r="A52" s="349"/>
      <c r="B52" s="349"/>
      <c r="C52" s="349"/>
      <c r="D52" s="350"/>
      <c r="E52" s="350"/>
      <c r="F52" s="349"/>
      <c r="G52" s="349"/>
      <c r="H52" s="349"/>
      <c r="I52" s="349"/>
      <c r="J52" s="349"/>
      <c r="K52" s="349"/>
      <c r="L52" s="349"/>
      <c r="M52" s="349"/>
      <c r="N52" s="349"/>
      <c r="O52" s="349"/>
      <c r="P52" s="349"/>
      <c r="Q52" s="349"/>
      <c r="R52" s="349"/>
      <c r="S52" s="349"/>
      <c r="T52" s="349"/>
      <c r="U52" s="349"/>
      <c r="V52" s="349"/>
      <c r="W52" s="333"/>
      <c r="X52" s="333"/>
      <c r="Y52" s="333"/>
      <c r="Z52" s="333"/>
    </row>
    <row r="53" customFormat="false" ht="21.75" hidden="false" customHeight="true" outlineLevel="0" collapsed="false">
      <c r="A53" s="349"/>
      <c r="B53" s="349"/>
      <c r="C53" s="349"/>
      <c r="D53" s="350"/>
      <c r="E53" s="350"/>
      <c r="F53" s="349"/>
      <c r="G53" s="349"/>
      <c r="H53" s="349"/>
      <c r="I53" s="349"/>
      <c r="J53" s="349"/>
      <c r="K53" s="349"/>
      <c r="L53" s="349"/>
      <c r="M53" s="349"/>
      <c r="N53" s="349"/>
      <c r="O53" s="349"/>
      <c r="P53" s="349"/>
      <c r="Q53" s="349"/>
      <c r="R53" s="349"/>
      <c r="S53" s="349"/>
      <c r="T53" s="349"/>
      <c r="U53" s="349"/>
      <c r="V53" s="349"/>
      <c r="W53" s="333"/>
      <c r="X53" s="333"/>
      <c r="Y53" s="333"/>
      <c r="Z53" s="333"/>
    </row>
    <row r="54" customFormat="false" ht="21.75" hidden="false" customHeight="true" outlineLevel="0" collapsed="false">
      <c r="A54" s="349"/>
      <c r="B54" s="349"/>
      <c r="C54" s="349"/>
      <c r="D54" s="350"/>
      <c r="E54" s="350"/>
      <c r="F54" s="349"/>
      <c r="G54" s="349"/>
      <c r="H54" s="349"/>
      <c r="I54" s="349"/>
      <c r="J54" s="349"/>
      <c r="K54" s="349"/>
      <c r="L54" s="349"/>
      <c r="M54" s="349"/>
      <c r="N54" s="349"/>
      <c r="O54" s="349"/>
      <c r="P54" s="349"/>
      <c r="Q54" s="349"/>
      <c r="R54" s="349"/>
      <c r="S54" s="349"/>
      <c r="T54" s="349"/>
      <c r="U54" s="349"/>
      <c r="V54" s="349"/>
      <c r="W54" s="333"/>
      <c r="X54" s="333"/>
      <c r="Y54" s="333"/>
      <c r="Z54" s="333"/>
    </row>
    <row r="55" customFormat="false" ht="21.75" hidden="false" customHeight="true" outlineLevel="0" collapsed="false">
      <c r="A55" s="349"/>
      <c r="B55" s="349"/>
      <c r="C55" s="349"/>
      <c r="D55" s="350"/>
      <c r="E55" s="350"/>
      <c r="F55" s="349"/>
      <c r="G55" s="349"/>
      <c r="H55" s="349"/>
      <c r="I55" s="349"/>
      <c r="J55" s="349"/>
      <c r="K55" s="349"/>
      <c r="L55" s="349"/>
      <c r="M55" s="349"/>
      <c r="N55" s="349"/>
      <c r="O55" s="349"/>
      <c r="P55" s="349"/>
      <c r="Q55" s="349"/>
      <c r="R55" s="349"/>
      <c r="S55" s="349"/>
      <c r="T55" s="349"/>
      <c r="U55" s="349"/>
      <c r="V55" s="349"/>
      <c r="W55" s="333"/>
      <c r="X55" s="333"/>
      <c r="Y55" s="333"/>
      <c r="Z55" s="333"/>
    </row>
    <row r="56" customFormat="false" ht="21.75" hidden="false" customHeight="true" outlineLevel="0" collapsed="false">
      <c r="A56" s="349"/>
      <c r="B56" s="349"/>
      <c r="C56" s="349"/>
      <c r="D56" s="350"/>
      <c r="E56" s="350"/>
      <c r="F56" s="349"/>
      <c r="G56" s="349"/>
      <c r="H56" s="349"/>
      <c r="I56" s="349"/>
      <c r="J56" s="349"/>
      <c r="K56" s="349"/>
      <c r="L56" s="349"/>
      <c r="M56" s="349"/>
      <c r="N56" s="349"/>
      <c r="O56" s="349"/>
      <c r="P56" s="349"/>
      <c r="Q56" s="349"/>
      <c r="R56" s="349"/>
      <c r="S56" s="349"/>
      <c r="T56" s="349"/>
      <c r="U56" s="349"/>
      <c r="V56" s="349"/>
      <c r="W56" s="333"/>
      <c r="X56" s="333"/>
      <c r="Y56" s="333"/>
      <c r="Z56" s="333"/>
    </row>
    <row r="57" customFormat="false" ht="21.75" hidden="false" customHeight="true" outlineLevel="0" collapsed="false">
      <c r="A57" s="349"/>
      <c r="B57" s="349"/>
      <c r="C57" s="349"/>
      <c r="D57" s="350"/>
      <c r="E57" s="350"/>
      <c r="F57" s="349"/>
      <c r="G57" s="349"/>
      <c r="H57" s="349"/>
      <c r="I57" s="349"/>
      <c r="J57" s="349"/>
      <c r="K57" s="349"/>
      <c r="L57" s="349"/>
      <c r="M57" s="349"/>
      <c r="N57" s="349"/>
      <c r="O57" s="349"/>
      <c r="P57" s="349"/>
      <c r="Q57" s="349"/>
      <c r="R57" s="349"/>
      <c r="S57" s="349"/>
      <c r="T57" s="349"/>
      <c r="U57" s="349"/>
      <c r="V57" s="349"/>
      <c r="W57" s="333"/>
      <c r="X57" s="333"/>
      <c r="Y57" s="333"/>
      <c r="Z57" s="333"/>
    </row>
    <row r="58" customFormat="false" ht="21.75" hidden="false" customHeight="true" outlineLevel="0" collapsed="false">
      <c r="A58" s="349"/>
      <c r="B58" s="349"/>
      <c r="C58" s="349"/>
      <c r="D58" s="350"/>
      <c r="E58" s="350"/>
      <c r="F58" s="349"/>
      <c r="G58" s="349"/>
      <c r="H58" s="349"/>
      <c r="I58" s="349"/>
      <c r="J58" s="349"/>
      <c r="K58" s="349"/>
      <c r="L58" s="349"/>
      <c r="M58" s="349"/>
      <c r="N58" s="349"/>
      <c r="O58" s="349"/>
      <c r="P58" s="349"/>
      <c r="Q58" s="349"/>
      <c r="R58" s="349"/>
      <c r="S58" s="349"/>
      <c r="T58" s="349"/>
      <c r="U58" s="349"/>
      <c r="V58" s="349"/>
      <c r="W58" s="333"/>
      <c r="X58" s="333"/>
      <c r="Y58" s="333"/>
      <c r="Z58" s="333"/>
    </row>
    <row r="59" customFormat="false" ht="21.75" hidden="false" customHeight="true" outlineLevel="0" collapsed="false">
      <c r="A59" s="349"/>
      <c r="B59" s="349"/>
      <c r="C59" s="349"/>
      <c r="D59" s="350"/>
      <c r="E59" s="350"/>
      <c r="F59" s="349"/>
      <c r="G59" s="349"/>
      <c r="H59" s="349"/>
      <c r="I59" s="349"/>
      <c r="J59" s="349"/>
      <c r="K59" s="349"/>
      <c r="L59" s="349"/>
      <c r="M59" s="349"/>
      <c r="N59" s="349"/>
      <c r="O59" s="349"/>
      <c r="P59" s="349"/>
      <c r="Q59" s="349"/>
      <c r="R59" s="349"/>
      <c r="S59" s="349"/>
      <c r="T59" s="349"/>
      <c r="U59" s="349"/>
      <c r="V59" s="349"/>
      <c r="W59" s="333"/>
      <c r="X59" s="333"/>
      <c r="Y59" s="333"/>
      <c r="Z59" s="333"/>
    </row>
    <row r="60" customFormat="false" ht="21.75" hidden="false" customHeight="true" outlineLevel="0" collapsed="false">
      <c r="A60" s="349"/>
      <c r="B60" s="349"/>
      <c r="C60" s="349"/>
      <c r="D60" s="350"/>
      <c r="E60" s="350"/>
      <c r="F60" s="349"/>
      <c r="G60" s="349"/>
      <c r="H60" s="349"/>
      <c r="I60" s="349"/>
      <c r="J60" s="349"/>
      <c r="K60" s="349"/>
      <c r="L60" s="349"/>
      <c r="M60" s="349"/>
      <c r="N60" s="349"/>
      <c r="O60" s="349"/>
      <c r="P60" s="349"/>
      <c r="Q60" s="349"/>
      <c r="R60" s="349"/>
      <c r="S60" s="349"/>
      <c r="T60" s="349"/>
      <c r="U60" s="349"/>
      <c r="V60" s="349"/>
      <c r="W60" s="333"/>
      <c r="X60" s="333"/>
      <c r="Y60" s="333"/>
      <c r="Z60" s="333"/>
    </row>
    <row r="61" customFormat="false" ht="21.75" hidden="false" customHeight="true" outlineLevel="0" collapsed="false">
      <c r="A61" s="349"/>
      <c r="B61" s="349"/>
      <c r="C61" s="349"/>
      <c r="D61" s="350"/>
      <c r="E61" s="350"/>
      <c r="F61" s="349"/>
      <c r="G61" s="349"/>
      <c r="H61" s="349"/>
      <c r="I61" s="349"/>
      <c r="J61" s="349"/>
      <c r="K61" s="349"/>
      <c r="L61" s="349"/>
      <c r="M61" s="349"/>
      <c r="N61" s="349"/>
      <c r="O61" s="349"/>
      <c r="P61" s="349"/>
      <c r="Q61" s="349"/>
      <c r="R61" s="349"/>
      <c r="S61" s="349"/>
      <c r="T61" s="349"/>
      <c r="U61" s="349"/>
      <c r="V61" s="349"/>
      <c r="W61" s="333"/>
      <c r="X61" s="333"/>
      <c r="Y61" s="333"/>
      <c r="Z61" s="333"/>
    </row>
    <row r="62" customFormat="false" ht="21.75" hidden="false" customHeight="true" outlineLevel="0" collapsed="false">
      <c r="A62" s="349"/>
      <c r="B62" s="349"/>
      <c r="C62" s="349"/>
      <c r="D62" s="350"/>
      <c r="E62" s="350"/>
      <c r="F62" s="349"/>
      <c r="G62" s="349"/>
      <c r="H62" s="349"/>
      <c r="I62" s="349"/>
      <c r="J62" s="349"/>
      <c r="K62" s="349"/>
      <c r="L62" s="349"/>
      <c r="M62" s="349"/>
      <c r="N62" s="349"/>
      <c r="O62" s="349"/>
      <c r="P62" s="349"/>
      <c r="Q62" s="349"/>
      <c r="R62" s="349"/>
      <c r="S62" s="349"/>
      <c r="T62" s="349"/>
      <c r="U62" s="349"/>
      <c r="V62" s="349"/>
      <c r="W62" s="333"/>
      <c r="X62" s="333"/>
      <c r="Y62" s="333"/>
      <c r="Z62" s="333"/>
    </row>
    <row r="63" customFormat="false" ht="21.75" hidden="false" customHeight="true" outlineLevel="0" collapsed="false">
      <c r="A63" s="349"/>
      <c r="B63" s="349"/>
      <c r="C63" s="349"/>
      <c r="D63" s="350"/>
      <c r="E63" s="350"/>
      <c r="F63" s="349"/>
      <c r="G63" s="349"/>
      <c r="H63" s="349"/>
      <c r="I63" s="349"/>
      <c r="J63" s="349"/>
      <c r="K63" s="349"/>
      <c r="L63" s="349"/>
      <c r="M63" s="349"/>
      <c r="N63" s="349"/>
      <c r="O63" s="349"/>
      <c r="P63" s="349"/>
      <c r="Q63" s="349"/>
      <c r="R63" s="349"/>
      <c r="S63" s="349"/>
      <c r="T63" s="349"/>
      <c r="U63" s="349"/>
      <c r="V63" s="349"/>
      <c r="W63" s="333"/>
      <c r="X63" s="333"/>
      <c r="Y63" s="333"/>
      <c r="Z63" s="333"/>
    </row>
    <row r="64" customFormat="false" ht="21.75" hidden="false" customHeight="true" outlineLevel="0" collapsed="false">
      <c r="A64" s="349"/>
      <c r="B64" s="349"/>
      <c r="C64" s="349"/>
      <c r="D64" s="350"/>
      <c r="E64" s="350"/>
      <c r="F64" s="349"/>
      <c r="G64" s="349"/>
      <c r="H64" s="349"/>
      <c r="I64" s="349"/>
      <c r="J64" s="349"/>
      <c r="K64" s="349"/>
      <c r="L64" s="349"/>
      <c r="M64" s="349"/>
      <c r="N64" s="349"/>
      <c r="O64" s="349"/>
      <c r="P64" s="349"/>
      <c r="Q64" s="349"/>
      <c r="R64" s="349"/>
      <c r="S64" s="349"/>
      <c r="T64" s="349"/>
      <c r="U64" s="349"/>
      <c r="V64" s="349"/>
      <c r="W64" s="333"/>
      <c r="X64" s="333"/>
      <c r="Y64" s="333"/>
      <c r="Z64" s="333"/>
    </row>
    <row r="65" customFormat="false" ht="21.75" hidden="false" customHeight="true" outlineLevel="0" collapsed="false">
      <c r="A65" s="349"/>
      <c r="B65" s="349"/>
      <c r="C65" s="349"/>
      <c r="D65" s="350"/>
      <c r="E65" s="350"/>
      <c r="F65" s="349"/>
      <c r="G65" s="349"/>
      <c r="H65" s="349"/>
      <c r="I65" s="349"/>
      <c r="J65" s="349"/>
      <c r="K65" s="349"/>
      <c r="L65" s="349"/>
      <c r="M65" s="349"/>
      <c r="N65" s="349"/>
      <c r="O65" s="349"/>
      <c r="P65" s="349"/>
      <c r="Q65" s="349"/>
      <c r="R65" s="349"/>
      <c r="S65" s="349"/>
      <c r="T65" s="349"/>
      <c r="U65" s="349"/>
      <c r="V65" s="349"/>
      <c r="W65" s="333"/>
      <c r="X65" s="333"/>
      <c r="Y65" s="333"/>
      <c r="Z65" s="333"/>
    </row>
    <row r="66" customFormat="false" ht="21.75" hidden="false" customHeight="true" outlineLevel="0" collapsed="false">
      <c r="A66" s="349"/>
      <c r="B66" s="349"/>
      <c r="C66" s="349"/>
      <c r="D66" s="350"/>
      <c r="E66" s="350"/>
      <c r="F66" s="349"/>
      <c r="G66" s="349"/>
      <c r="H66" s="349"/>
      <c r="I66" s="349"/>
      <c r="J66" s="349"/>
      <c r="K66" s="349"/>
      <c r="L66" s="349"/>
      <c r="M66" s="349"/>
      <c r="N66" s="349"/>
      <c r="O66" s="349"/>
      <c r="P66" s="349"/>
      <c r="Q66" s="349"/>
      <c r="R66" s="349"/>
      <c r="S66" s="349"/>
      <c r="T66" s="349"/>
      <c r="U66" s="349"/>
      <c r="V66" s="349"/>
      <c r="W66" s="333"/>
      <c r="X66" s="333"/>
      <c r="Y66" s="333"/>
      <c r="Z66" s="333"/>
    </row>
    <row r="67" customFormat="false" ht="21.75" hidden="false" customHeight="true" outlineLevel="0" collapsed="false">
      <c r="A67" s="349"/>
      <c r="B67" s="349"/>
      <c r="C67" s="349"/>
      <c r="D67" s="350"/>
      <c r="E67" s="350"/>
      <c r="F67" s="349"/>
      <c r="G67" s="349"/>
      <c r="H67" s="349"/>
      <c r="I67" s="349"/>
      <c r="J67" s="349"/>
      <c r="K67" s="349"/>
      <c r="L67" s="349"/>
      <c r="M67" s="349"/>
      <c r="N67" s="349"/>
      <c r="O67" s="349"/>
      <c r="P67" s="349"/>
      <c r="Q67" s="349"/>
      <c r="R67" s="349"/>
      <c r="S67" s="349"/>
      <c r="T67" s="349"/>
      <c r="U67" s="349"/>
      <c r="V67" s="349"/>
      <c r="W67" s="333"/>
      <c r="X67" s="333"/>
      <c r="Y67" s="333"/>
      <c r="Z67" s="333"/>
    </row>
    <row r="68" customFormat="false" ht="21.75" hidden="false" customHeight="true" outlineLevel="0" collapsed="false">
      <c r="A68" s="349"/>
      <c r="B68" s="349"/>
      <c r="C68" s="349"/>
      <c r="D68" s="350"/>
      <c r="E68" s="350"/>
      <c r="F68" s="349"/>
      <c r="G68" s="349"/>
      <c r="H68" s="349"/>
      <c r="I68" s="349"/>
      <c r="J68" s="349"/>
      <c r="K68" s="349"/>
      <c r="L68" s="349"/>
      <c r="M68" s="349"/>
      <c r="N68" s="349"/>
      <c r="O68" s="349"/>
      <c r="P68" s="349"/>
      <c r="Q68" s="349"/>
      <c r="R68" s="349"/>
      <c r="S68" s="349"/>
      <c r="T68" s="349"/>
      <c r="U68" s="349"/>
      <c r="V68" s="349"/>
      <c r="W68" s="333"/>
      <c r="X68" s="333"/>
      <c r="Y68" s="333"/>
      <c r="Z68" s="333"/>
    </row>
    <row r="69" customFormat="false" ht="21.75" hidden="false" customHeight="true" outlineLevel="0" collapsed="false">
      <c r="A69" s="349"/>
      <c r="B69" s="349"/>
      <c r="C69" s="349"/>
      <c r="D69" s="350"/>
      <c r="E69" s="350"/>
      <c r="F69" s="349"/>
      <c r="G69" s="349"/>
      <c r="H69" s="349"/>
      <c r="I69" s="349"/>
      <c r="J69" s="349"/>
      <c r="K69" s="349"/>
      <c r="L69" s="349"/>
      <c r="M69" s="349"/>
      <c r="N69" s="349"/>
      <c r="O69" s="349"/>
      <c r="P69" s="349"/>
      <c r="Q69" s="349"/>
      <c r="R69" s="349"/>
      <c r="S69" s="349"/>
      <c r="T69" s="349"/>
      <c r="U69" s="349"/>
      <c r="V69" s="349"/>
      <c r="W69" s="333"/>
      <c r="X69" s="333"/>
      <c r="Y69" s="333"/>
      <c r="Z69" s="333"/>
    </row>
    <row r="70" customFormat="false" ht="21.75" hidden="false" customHeight="true" outlineLevel="0" collapsed="false">
      <c r="A70" s="349"/>
      <c r="B70" s="349"/>
      <c r="C70" s="349"/>
      <c r="D70" s="350"/>
      <c r="E70" s="350"/>
      <c r="F70" s="349"/>
      <c r="G70" s="349"/>
      <c r="H70" s="349"/>
      <c r="I70" s="349"/>
      <c r="J70" s="349"/>
      <c r="K70" s="349"/>
      <c r="L70" s="349"/>
      <c r="M70" s="349"/>
      <c r="N70" s="349"/>
      <c r="O70" s="349"/>
      <c r="P70" s="349"/>
      <c r="Q70" s="349"/>
      <c r="R70" s="349"/>
      <c r="S70" s="349"/>
      <c r="T70" s="349"/>
      <c r="U70" s="349"/>
      <c r="V70" s="349"/>
      <c r="W70" s="333"/>
      <c r="X70" s="333"/>
      <c r="Y70" s="333"/>
      <c r="Z70" s="333"/>
    </row>
    <row r="71" customFormat="false" ht="21.75" hidden="false" customHeight="true" outlineLevel="0" collapsed="false">
      <c r="A71" s="349"/>
      <c r="B71" s="349"/>
      <c r="C71" s="349"/>
      <c r="D71" s="350"/>
      <c r="E71" s="350"/>
      <c r="F71" s="349"/>
      <c r="G71" s="349"/>
      <c r="H71" s="349"/>
      <c r="I71" s="349"/>
      <c r="J71" s="349"/>
      <c r="K71" s="349"/>
      <c r="L71" s="349"/>
      <c r="M71" s="349"/>
      <c r="N71" s="349"/>
      <c r="O71" s="349"/>
      <c r="P71" s="349"/>
      <c r="Q71" s="349"/>
      <c r="R71" s="349"/>
      <c r="S71" s="349"/>
      <c r="T71" s="349"/>
      <c r="U71" s="349"/>
      <c r="V71" s="349"/>
      <c r="W71" s="333"/>
      <c r="X71" s="333"/>
      <c r="Y71" s="333"/>
      <c r="Z71" s="333"/>
    </row>
    <row r="72" customFormat="false" ht="21.75" hidden="false" customHeight="true" outlineLevel="0" collapsed="false">
      <c r="A72" s="349"/>
      <c r="B72" s="349"/>
      <c r="C72" s="349"/>
      <c r="D72" s="350"/>
      <c r="E72" s="350"/>
      <c r="F72" s="349"/>
      <c r="G72" s="349"/>
      <c r="H72" s="349"/>
      <c r="I72" s="349"/>
      <c r="J72" s="349"/>
      <c r="K72" s="349"/>
      <c r="L72" s="349"/>
      <c r="M72" s="349"/>
      <c r="N72" s="349"/>
      <c r="O72" s="349"/>
      <c r="P72" s="349"/>
      <c r="Q72" s="349"/>
      <c r="R72" s="349"/>
      <c r="S72" s="349"/>
      <c r="T72" s="349"/>
      <c r="U72" s="349"/>
      <c r="V72" s="349"/>
      <c r="W72" s="333"/>
      <c r="X72" s="333"/>
      <c r="Y72" s="333"/>
      <c r="Z72" s="333"/>
    </row>
    <row r="73" customFormat="false" ht="21.75" hidden="false" customHeight="true" outlineLevel="0" collapsed="false">
      <c r="A73" s="349"/>
      <c r="B73" s="349"/>
      <c r="C73" s="349"/>
      <c r="D73" s="350"/>
      <c r="E73" s="350"/>
      <c r="F73" s="349"/>
      <c r="G73" s="349"/>
      <c r="H73" s="349"/>
      <c r="I73" s="349"/>
      <c r="J73" s="349"/>
      <c r="K73" s="349"/>
      <c r="L73" s="349"/>
      <c r="M73" s="349"/>
      <c r="N73" s="349"/>
      <c r="O73" s="349"/>
      <c r="P73" s="349"/>
      <c r="Q73" s="349"/>
      <c r="R73" s="349"/>
      <c r="S73" s="349"/>
      <c r="T73" s="349"/>
      <c r="U73" s="349"/>
      <c r="V73" s="349"/>
      <c r="W73" s="333"/>
      <c r="X73" s="333"/>
      <c r="Y73" s="333"/>
      <c r="Z73" s="333"/>
    </row>
    <row r="74" customFormat="false" ht="21.75" hidden="false" customHeight="true" outlineLevel="0" collapsed="false">
      <c r="A74" s="349"/>
      <c r="B74" s="349"/>
      <c r="C74" s="349"/>
      <c r="D74" s="350"/>
      <c r="E74" s="350"/>
      <c r="F74" s="349"/>
      <c r="G74" s="349"/>
      <c r="H74" s="349"/>
      <c r="I74" s="349"/>
      <c r="J74" s="349"/>
      <c r="K74" s="349"/>
      <c r="L74" s="349"/>
      <c r="M74" s="349"/>
      <c r="N74" s="349"/>
      <c r="O74" s="349"/>
      <c r="P74" s="349"/>
      <c r="Q74" s="349"/>
      <c r="R74" s="349"/>
      <c r="S74" s="349"/>
      <c r="T74" s="349"/>
      <c r="U74" s="349"/>
      <c r="V74" s="349"/>
      <c r="W74" s="333"/>
      <c r="X74" s="333"/>
      <c r="Y74" s="333"/>
      <c r="Z74" s="333"/>
    </row>
    <row r="75" customFormat="false" ht="21.75" hidden="false" customHeight="true" outlineLevel="0" collapsed="false">
      <c r="A75" s="349"/>
      <c r="B75" s="349"/>
      <c r="C75" s="349"/>
      <c r="D75" s="350"/>
      <c r="E75" s="350"/>
      <c r="F75" s="349"/>
      <c r="G75" s="349"/>
      <c r="H75" s="349"/>
      <c r="I75" s="349"/>
      <c r="J75" s="349"/>
      <c r="K75" s="349"/>
      <c r="L75" s="349"/>
      <c r="M75" s="349"/>
      <c r="N75" s="349"/>
      <c r="O75" s="349"/>
      <c r="P75" s="349"/>
      <c r="Q75" s="349"/>
      <c r="R75" s="349"/>
      <c r="S75" s="349"/>
      <c r="T75" s="349"/>
      <c r="U75" s="349"/>
      <c r="V75" s="349"/>
      <c r="W75" s="333"/>
      <c r="X75" s="333"/>
      <c r="Y75" s="333"/>
      <c r="Z75" s="333"/>
    </row>
    <row r="76" customFormat="false" ht="21.75" hidden="false" customHeight="true" outlineLevel="0" collapsed="false">
      <c r="A76" s="349"/>
      <c r="B76" s="349"/>
      <c r="C76" s="349"/>
      <c r="D76" s="350"/>
      <c r="E76" s="350"/>
      <c r="F76" s="349"/>
      <c r="G76" s="349"/>
      <c r="H76" s="349"/>
      <c r="I76" s="349"/>
      <c r="J76" s="349"/>
      <c r="K76" s="349"/>
      <c r="L76" s="349"/>
      <c r="M76" s="349"/>
      <c r="N76" s="349"/>
      <c r="O76" s="349"/>
      <c r="P76" s="349"/>
      <c r="Q76" s="349"/>
      <c r="R76" s="349"/>
      <c r="S76" s="349"/>
      <c r="T76" s="349"/>
      <c r="U76" s="349"/>
      <c r="V76" s="349"/>
      <c r="W76" s="333"/>
      <c r="X76" s="333"/>
      <c r="Y76" s="333"/>
      <c r="Z76" s="333"/>
    </row>
    <row r="77" customFormat="false" ht="21.75" hidden="false" customHeight="true" outlineLevel="0" collapsed="false">
      <c r="A77" s="349"/>
      <c r="B77" s="349"/>
      <c r="C77" s="349"/>
      <c r="D77" s="350"/>
      <c r="E77" s="350"/>
      <c r="F77" s="349"/>
      <c r="G77" s="349"/>
      <c r="H77" s="349"/>
      <c r="I77" s="349"/>
      <c r="J77" s="349"/>
      <c r="K77" s="349"/>
      <c r="L77" s="349"/>
      <c r="M77" s="349"/>
      <c r="N77" s="349"/>
      <c r="O77" s="349"/>
      <c r="P77" s="349"/>
      <c r="Q77" s="349"/>
      <c r="R77" s="349"/>
      <c r="S77" s="349"/>
      <c r="T77" s="349"/>
      <c r="U77" s="349"/>
      <c r="V77" s="349"/>
      <c r="W77" s="333"/>
      <c r="X77" s="333"/>
      <c r="Y77" s="333"/>
      <c r="Z77" s="333"/>
    </row>
    <row r="78" customFormat="false" ht="21.75" hidden="false" customHeight="true" outlineLevel="0" collapsed="false">
      <c r="A78" s="349"/>
      <c r="B78" s="349"/>
      <c r="C78" s="349"/>
      <c r="D78" s="350"/>
      <c r="E78" s="350"/>
      <c r="F78" s="349"/>
      <c r="G78" s="349"/>
      <c r="H78" s="349"/>
      <c r="I78" s="349"/>
      <c r="J78" s="349"/>
      <c r="K78" s="349"/>
      <c r="L78" s="349"/>
      <c r="M78" s="349"/>
      <c r="N78" s="349"/>
      <c r="O78" s="349"/>
      <c r="P78" s="349"/>
      <c r="Q78" s="349"/>
      <c r="R78" s="349"/>
      <c r="S78" s="349"/>
      <c r="T78" s="349"/>
      <c r="U78" s="349"/>
      <c r="V78" s="349"/>
      <c r="W78" s="333"/>
      <c r="X78" s="333"/>
      <c r="Y78" s="333"/>
      <c r="Z78" s="333"/>
    </row>
    <row r="79" customFormat="false" ht="21.75" hidden="false" customHeight="true" outlineLevel="0" collapsed="false">
      <c r="A79" s="349"/>
      <c r="B79" s="349"/>
      <c r="C79" s="349"/>
      <c r="D79" s="350"/>
      <c r="E79" s="350"/>
      <c r="F79" s="349"/>
      <c r="G79" s="349"/>
      <c r="H79" s="349"/>
      <c r="I79" s="349"/>
      <c r="J79" s="349"/>
      <c r="K79" s="349"/>
      <c r="L79" s="349"/>
      <c r="M79" s="349"/>
      <c r="N79" s="349"/>
      <c r="O79" s="349"/>
      <c r="P79" s="349"/>
      <c r="Q79" s="349"/>
      <c r="R79" s="349"/>
      <c r="S79" s="349"/>
      <c r="T79" s="349"/>
      <c r="U79" s="349"/>
      <c r="V79" s="349"/>
      <c r="W79" s="333"/>
      <c r="X79" s="333"/>
      <c r="Y79" s="333"/>
      <c r="Z79" s="333"/>
    </row>
    <row r="80" customFormat="false" ht="21.75" hidden="false" customHeight="true" outlineLevel="0" collapsed="false">
      <c r="A80" s="349"/>
      <c r="B80" s="349"/>
      <c r="C80" s="349"/>
      <c r="D80" s="350"/>
      <c r="E80" s="350"/>
      <c r="F80" s="349"/>
      <c r="G80" s="349"/>
      <c r="H80" s="349"/>
      <c r="I80" s="349"/>
      <c r="J80" s="349"/>
      <c r="K80" s="349"/>
      <c r="L80" s="349"/>
      <c r="M80" s="349"/>
      <c r="N80" s="349"/>
      <c r="O80" s="349"/>
      <c r="P80" s="349"/>
      <c r="Q80" s="349"/>
      <c r="R80" s="349"/>
      <c r="S80" s="349"/>
      <c r="T80" s="349"/>
      <c r="U80" s="349"/>
      <c r="V80" s="349"/>
      <c r="W80" s="333"/>
      <c r="X80" s="333"/>
      <c r="Y80" s="333"/>
      <c r="Z80" s="333"/>
    </row>
    <row r="81" customFormat="false" ht="21.75" hidden="false" customHeight="true" outlineLevel="0" collapsed="false">
      <c r="A81" s="349"/>
      <c r="B81" s="349"/>
      <c r="C81" s="349"/>
      <c r="D81" s="350"/>
      <c r="E81" s="350"/>
      <c r="F81" s="349"/>
      <c r="G81" s="349"/>
      <c r="H81" s="349"/>
      <c r="I81" s="349"/>
      <c r="J81" s="349"/>
      <c r="K81" s="349"/>
      <c r="L81" s="349"/>
      <c r="M81" s="349"/>
      <c r="N81" s="349"/>
      <c r="O81" s="349"/>
      <c r="P81" s="349"/>
      <c r="Q81" s="349"/>
      <c r="R81" s="349"/>
      <c r="S81" s="349"/>
      <c r="T81" s="349"/>
      <c r="U81" s="349"/>
      <c r="V81" s="349"/>
      <c r="W81" s="333"/>
      <c r="X81" s="333"/>
      <c r="Y81" s="333"/>
      <c r="Z81" s="333"/>
    </row>
    <row r="82" customFormat="false" ht="21.75" hidden="false" customHeight="true" outlineLevel="0" collapsed="false">
      <c r="A82" s="349"/>
      <c r="B82" s="349"/>
      <c r="C82" s="349"/>
      <c r="D82" s="350"/>
      <c r="E82" s="350"/>
      <c r="F82" s="349"/>
      <c r="G82" s="349"/>
      <c r="H82" s="349"/>
      <c r="I82" s="349"/>
      <c r="J82" s="349"/>
      <c r="K82" s="349"/>
      <c r="L82" s="349"/>
      <c r="M82" s="349"/>
      <c r="N82" s="349"/>
      <c r="O82" s="349"/>
      <c r="P82" s="349"/>
      <c r="Q82" s="349"/>
      <c r="R82" s="349"/>
      <c r="S82" s="349"/>
      <c r="T82" s="349"/>
      <c r="U82" s="349"/>
      <c r="V82" s="349"/>
      <c r="W82" s="333"/>
      <c r="X82" s="333"/>
      <c r="Y82" s="333"/>
      <c r="Z82" s="333"/>
    </row>
    <row r="83" customFormat="false" ht="21.75" hidden="false" customHeight="true" outlineLevel="0" collapsed="false">
      <c r="A83" s="349"/>
      <c r="B83" s="349"/>
      <c r="C83" s="349"/>
      <c r="D83" s="350"/>
      <c r="E83" s="350"/>
      <c r="F83" s="349"/>
      <c r="G83" s="349"/>
      <c r="H83" s="349"/>
      <c r="I83" s="349"/>
      <c r="J83" s="349"/>
      <c r="K83" s="349"/>
      <c r="L83" s="349"/>
      <c r="M83" s="349"/>
      <c r="N83" s="349"/>
      <c r="O83" s="349"/>
      <c r="P83" s="349"/>
      <c r="Q83" s="349"/>
      <c r="R83" s="349"/>
      <c r="S83" s="349"/>
      <c r="T83" s="349"/>
      <c r="U83" s="349"/>
      <c r="V83" s="349"/>
      <c r="W83" s="333"/>
      <c r="X83" s="333"/>
      <c r="Y83" s="333"/>
      <c r="Z83" s="333"/>
    </row>
    <row r="84" customFormat="false" ht="21.75" hidden="false" customHeight="true" outlineLevel="0" collapsed="false">
      <c r="A84" s="349"/>
      <c r="B84" s="349"/>
      <c r="C84" s="349"/>
      <c r="D84" s="350"/>
      <c r="E84" s="350"/>
      <c r="F84" s="349"/>
      <c r="G84" s="349"/>
      <c r="H84" s="349"/>
      <c r="I84" s="349"/>
      <c r="J84" s="349"/>
      <c r="K84" s="349"/>
      <c r="L84" s="349"/>
      <c r="M84" s="349"/>
      <c r="N84" s="349"/>
      <c r="O84" s="349"/>
      <c r="P84" s="349"/>
      <c r="Q84" s="349"/>
      <c r="R84" s="349"/>
      <c r="S84" s="349"/>
      <c r="T84" s="349"/>
      <c r="U84" s="349"/>
      <c r="V84" s="349"/>
      <c r="W84" s="333"/>
      <c r="X84" s="333"/>
      <c r="Y84" s="333"/>
      <c r="Z84" s="333"/>
    </row>
    <row r="85" customFormat="false" ht="21.75" hidden="false" customHeight="true" outlineLevel="0" collapsed="false">
      <c r="A85" s="349"/>
      <c r="B85" s="349"/>
      <c r="C85" s="349"/>
      <c r="D85" s="350"/>
      <c r="E85" s="350"/>
      <c r="F85" s="349"/>
      <c r="G85" s="349"/>
      <c r="H85" s="349"/>
      <c r="I85" s="349"/>
      <c r="J85" s="349"/>
      <c r="K85" s="349"/>
      <c r="L85" s="349"/>
      <c r="M85" s="349"/>
      <c r="N85" s="349"/>
      <c r="O85" s="349"/>
      <c r="P85" s="349"/>
      <c r="Q85" s="349"/>
      <c r="R85" s="349"/>
      <c r="S85" s="349"/>
      <c r="T85" s="349"/>
      <c r="U85" s="349"/>
      <c r="V85" s="349"/>
      <c r="W85" s="333"/>
      <c r="X85" s="333"/>
      <c r="Y85" s="333"/>
      <c r="Z85" s="333"/>
    </row>
    <row r="86" customFormat="false" ht="21.75" hidden="false" customHeight="true" outlineLevel="0" collapsed="false">
      <c r="A86" s="349"/>
      <c r="B86" s="349"/>
      <c r="C86" s="349"/>
      <c r="D86" s="350"/>
      <c r="E86" s="350"/>
      <c r="F86" s="349"/>
      <c r="G86" s="349"/>
      <c r="H86" s="349"/>
      <c r="I86" s="349"/>
      <c r="J86" s="349"/>
      <c r="K86" s="349"/>
      <c r="L86" s="349"/>
      <c r="M86" s="349"/>
      <c r="N86" s="349"/>
      <c r="O86" s="349"/>
      <c r="P86" s="349"/>
      <c r="Q86" s="349"/>
      <c r="R86" s="349"/>
      <c r="S86" s="349"/>
      <c r="T86" s="349"/>
      <c r="U86" s="349"/>
      <c r="V86" s="349"/>
      <c r="W86" s="333"/>
      <c r="X86" s="333"/>
      <c r="Y86" s="333"/>
      <c r="Z86" s="333"/>
    </row>
    <row r="87" customFormat="false" ht="21.75" hidden="false" customHeight="true" outlineLevel="0" collapsed="false">
      <c r="A87" s="349"/>
      <c r="B87" s="349"/>
      <c r="C87" s="349"/>
      <c r="D87" s="350"/>
      <c r="E87" s="350"/>
      <c r="F87" s="349"/>
      <c r="G87" s="349"/>
      <c r="H87" s="349"/>
      <c r="I87" s="349"/>
      <c r="J87" s="349"/>
      <c r="K87" s="349"/>
      <c r="L87" s="349"/>
      <c r="M87" s="349"/>
      <c r="N87" s="349"/>
      <c r="O87" s="349"/>
      <c r="P87" s="349"/>
      <c r="Q87" s="349"/>
      <c r="R87" s="349"/>
      <c r="S87" s="349"/>
      <c r="T87" s="349"/>
      <c r="U87" s="349"/>
      <c r="V87" s="349"/>
      <c r="W87" s="333"/>
      <c r="X87" s="333"/>
      <c r="Y87" s="333"/>
      <c r="Z87" s="333"/>
    </row>
    <row r="88" customFormat="false" ht="21.75" hidden="false" customHeight="true" outlineLevel="0" collapsed="false">
      <c r="A88" s="349"/>
      <c r="B88" s="349"/>
      <c r="C88" s="349"/>
      <c r="D88" s="350"/>
      <c r="E88" s="350"/>
      <c r="F88" s="349"/>
      <c r="G88" s="349"/>
      <c r="H88" s="349"/>
      <c r="I88" s="349"/>
      <c r="J88" s="349"/>
      <c r="K88" s="349"/>
      <c r="L88" s="349"/>
      <c r="M88" s="349"/>
      <c r="N88" s="349"/>
      <c r="O88" s="349"/>
      <c r="P88" s="349"/>
      <c r="Q88" s="349"/>
      <c r="R88" s="349"/>
      <c r="S88" s="349"/>
      <c r="T88" s="349"/>
      <c r="U88" s="349"/>
      <c r="V88" s="349"/>
      <c r="W88" s="333"/>
      <c r="X88" s="333"/>
      <c r="Y88" s="333"/>
      <c r="Z88" s="333"/>
    </row>
    <row r="89" customFormat="false" ht="21.75" hidden="false" customHeight="true" outlineLevel="0" collapsed="false">
      <c r="A89" s="349"/>
      <c r="B89" s="349"/>
      <c r="C89" s="349"/>
      <c r="D89" s="350"/>
      <c r="E89" s="350"/>
      <c r="F89" s="349"/>
      <c r="G89" s="349"/>
      <c r="H89" s="349"/>
      <c r="I89" s="349"/>
      <c r="J89" s="349"/>
      <c r="K89" s="349"/>
      <c r="L89" s="349"/>
      <c r="M89" s="349"/>
      <c r="N89" s="349"/>
      <c r="O89" s="349"/>
      <c r="P89" s="349"/>
      <c r="Q89" s="349"/>
      <c r="R89" s="349"/>
      <c r="S89" s="349"/>
      <c r="T89" s="349"/>
      <c r="U89" s="349"/>
      <c r="V89" s="349"/>
      <c r="W89" s="333"/>
      <c r="X89" s="333"/>
      <c r="Y89" s="333"/>
      <c r="Z89" s="333"/>
    </row>
    <row r="90" customFormat="false" ht="21.75" hidden="false" customHeight="true" outlineLevel="0" collapsed="false">
      <c r="A90" s="349"/>
      <c r="B90" s="349"/>
      <c r="C90" s="349"/>
      <c r="D90" s="350"/>
      <c r="E90" s="350"/>
      <c r="F90" s="349"/>
      <c r="G90" s="349"/>
      <c r="H90" s="349"/>
      <c r="I90" s="349"/>
      <c r="J90" s="349"/>
      <c r="K90" s="349"/>
      <c r="L90" s="349"/>
      <c r="M90" s="349"/>
      <c r="N90" s="349"/>
      <c r="O90" s="349"/>
      <c r="P90" s="349"/>
      <c r="Q90" s="349"/>
      <c r="R90" s="349"/>
      <c r="S90" s="349"/>
      <c r="T90" s="349"/>
      <c r="U90" s="349"/>
      <c r="V90" s="349"/>
      <c r="W90" s="333"/>
      <c r="X90" s="333"/>
      <c r="Y90" s="333"/>
      <c r="Z90" s="333"/>
    </row>
    <row r="91" customFormat="false" ht="21.75" hidden="false" customHeight="true" outlineLevel="0" collapsed="false">
      <c r="A91" s="349"/>
      <c r="B91" s="349"/>
      <c r="C91" s="349"/>
      <c r="D91" s="350"/>
      <c r="E91" s="350"/>
      <c r="F91" s="349"/>
      <c r="G91" s="349"/>
      <c r="H91" s="349"/>
      <c r="I91" s="349"/>
      <c r="J91" s="349"/>
      <c r="K91" s="349"/>
      <c r="L91" s="349"/>
      <c r="M91" s="349"/>
      <c r="N91" s="349"/>
      <c r="O91" s="349"/>
      <c r="P91" s="349"/>
      <c r="Q91" s="349"/>
      <c r="R91" s="349"/>
      <c r="S91" s="349"/>
      <c r="T91" s="349"/>
      <c r="U91" s="349"/>
      <c r="V91" s="349"/>
      <c r="W91" s="333"/>
      <c r="X91" s="333"/>
      <c r="Y91" s="333"/>
      <c r="Z91" s="333"/>
    </row>
    <row r="92" customFormat="false" ht="21.75" hidden="false" customHeight="true" outlineLevel="0" collapsed="false">
      <c r="A92" s="349"/>
      <c r="B92" s="349"/>
      <c r="C92" s="349"/>
      <c r="D92" s="350"/>
      <c r="E92" s="350"/>
      <c r="F92" s="349"/>
      <c r="G92" s="349"/>
      <c r="H92" s="349"/>
      <c r="I92" s="349"/>
      <c r="J92" s="349"/>
      <c r="K92" s="349"/>
      <c r="L92" s="349"/>
      <c r="M92" s="349"/>
      <c r="N92" s="349"/>
      <c r="O92" s="349"/>
      <c r="P92" s="349"/>
      <c r="Q92" s="349"/>
      <c r="R92" s="349"/>
      <c r="S92" s="349"/>
      <c r="T92" s="349"/>
      <c r="U92" s="349"/>
      <c r="V92" s="349"/>
      <c r="W92" s="333"/>
      <c r="X92" s="333"/>
      <c r="Y92" s="333"/>
      <c r="Z92" s="333"/>
    </row>
    <row r="93" customFormat="false" ht="21.75" hidden="false" customHeight="true" outlineLevel="0" collapsed="false">
      <c r="A93" s="349"/>
      <c r="B93" s="349"/>
      <c r="C93" s="349"/>
      <c r="D93" s="350"/>
      <c r="E93" s="350"/>
      <c r="F93" s="349"/>
      <c r="G93" s="349"/>
      <c r="H93" s="349"/>
      <c r="I93" s="349"/>
      <c r="J93" s="349"/>
      <c r="K93" s="349"/>
      <c r="L93" s="349"/>
      <c r="M93" s="349"/>
      <c r="N93" s="349"/>
      <c r="O93" s="349"/>
      <c r="P93" s="349"/>
      <c r="Q93" s="349"/>
      <c r="R93" s="349"/>
      <c r="S93" s="349"/>
      <c r="T93" s="349"/>
      <c r="U93" s="349"/>
      <c r="V93" s="349"/>
      <c r="W93" s="333"/>
      <c r="X93" s="333"/>
      <c r="Y93" s="333"/>
      <c r="Z93" s="333"/>
    </row>
    <row r="94" customFormat="false" ht="21.75" hidden="false" customHeight="true" outlineLevel="0" collapsed="false">
      <c r="A94" s="349"/>
      <c r="B94" s="349"/>
      <c r="C94" s="349"/>
      <c r="D94" s="350"/>
      <c r="E94" s="350"/>
      <c r="F94" s="349"/>
      <c r="G94" s="349"/>
      <c r="H94" s="349"/>
      <c r="I94" s="349"/>
      <c r="J94" s="349"/>
      <c r="K94" s="349"/>
      <c r="L94" s="349"/>
      <c r="M94" s="349"/>
      <c r="N94" s="349"/>
      <c r="O94" s="349"/>
      <c r="P94" s="349"/>
      <c r="Q94" s="349"/>
      <c r="R94" s="349"/>
      <c r="S94" s="349"/>
      <c r="T94" s="349"/>
      <c r="U94" s="349"/>
      <c r="V94" s="349"/>
      <c r="W94" s="333"/>
      <c r="X94" s="333"/>
      <c r="Y94" s="333"/>
      <c r="Z94" s="333"/>
    </row>
    <row r="95" customFormat="false" ht="21.75" hidden="false" customHeight="true" outlineLevel="0" collapsed="false">
      <c r="A95" s="349"/>
      <c r="B95" s="349"/>
      <c r="C95" s="349"/>
      <c r="D95" s="350"/>
      <c r="E95" s="350"/>
      <c r="F95" s="349"/>
      <c r="G95" s="349"/>
      <c r="H95" s="349"/>
      <c r="I95" s="349"/>
      <c r="J95" s="349"/>
      <c r="K95" s="349"/>
      <c r="L95" s="349"/>
      <c r="M95" s="349"/>
      <c r="N95" s="349"/>
      <c r="O95" s="349"/>
      <c r="P95" s="349"/>
      <c r="Q95" s="349"/>
      <c r="R95" s="349"/>
      <c r="S95" s="349"/>
      <c r="T95" s="349"/>
      <c r="U95" s="349"/>
      <c r="V95" s="349"/>
      <c r="W95" s="333"/>
      <c r="X95" s="333"/>
      <c r="Y95" s="333"/>
      <c r="Z95" s="333"/>
    </row>
    <row r="96" customFormat="false" ht="21.75" hidden="false" customHeight="true" outlineLevel="0" collapsed="false">
      <c r="A96" s="349"/>
      <c r="B96" s="349"/>
      <c r="C96" s="349"/>
      <c r="D96" s="350"/>
      <c r="E96" s="350"/>
      <c r="F96" s="349"/>
      <c r="G96" s="349"/>
      <c r="H96" s="349"/>
      <c r="I96" s="349"/>
      <c r="J96" s="349"/>
      <c r="K96" s="349"/>
      <c r="L96" s="349"/>
      <c r="M96" s="349"/>
      <c r="N96" s="349"/>
      <c r="O96" s="349"/>
      <c r="P96" s="349"/>
      <c r="Q96" s="349"/>
      <c r="R96" s="349"/>
      <c r="S96" s="349"/>
      <c r="T96" s="349"/>
      <c r="U96" s="349"/>
      <c r="V96" s="349"/>
      <c r="W96" s="333"/>
      <c r="X96" s="333"/>
      <c r="Y96" s="333"/>
      <c r="Z96" s="333"/>
    </row>
    <row r="97" customFormat="false" ht="21.75" hidden="false" customHeight="true" outlineLevel="0" collapsed="false">
      <c r="A97" s="349"/>
      <c r="B97" s="349"/>
      <c r="C97" s="349"/>
      <c r="D97" s="350"/>
      <c r="E97" s="350"/>
      <c r="F97" s="349"/>
      <c r="G97" s="349"/>
      <c r="H97" s="349"/>
      <c r="I97" s="349"/>
      <c r="J97" s="349"/>
      <c r="K97" s="349"/>
      <c r="L97" s="349"/>
      <c r="M97" s="349"/>
      <c r="N97" s="349"/>
      <c r="O97" s="349"/>
      <c r="P97" s="349"/>
      <c r="Q97" s="349"/>
      <c r="R97" s="349"/>
      <c r="S97" s="349"/>
      <c r="T97" s="349"/>
      <c r="U97" s="349"/>
      <c r="V97" s="349"/>
      <c r="W97" s="333"/>
      <c r="X97" s="333"/>
      <c r="Y97" s="333"/>
      <c r="Z97" s="333"/>
    </row>
    <row r="98" customFormat="false" ht="21.75" hidden="false" customHeight="true" outlineLevel="0" collapsed="false">
      <c r="A98" s="349"/>
      <c r="B98" s="349"/>
      <c r="C98" s="349"/>
      <c r="D98" s="350"/>
      <c r="E98" s="350"/>
      <c r="F98" s="349"/>
      <c r="G98" s="349"/>
      <c r="H98" s="349"/>
      <c r="I98" s="349"/>
      <c r="J98" s="349"/>
      <c r="K98" s="349"/>
      <c r="L98" s="349"/>
      <c r="M98" s="349"/>
      <c r="N98" s="349"/>
      <c r="O98" s="349"/>
      <c r="P98" s="349"/>
      <c r="Q98" s="349"/>
      <c r="R98" s="349"/>
      <c r="S98" s="349"/>
      <c r="T98" s="349"/>
      <c r="U98" s="349"/>
      <c r="V98" s="349"/>
      <c r="W98" s="333"/>
      <c r="X98" s="333"/>
      <c r="Y98" s="333"/>
      <c r="Z98" s="333"/>
    </row>
    <row r="99" customFormat="false" ht="21.75" hidden="false" customHeight="true" outlineLevel="0" collapsed="false">
      <c r="A99" s="349"/>
      <c r="B99" s="349"/>
      <c r="C99" s="349"/>
      <c r="D99" s="350"/>
      <c r="E99" s="350"/>
      <c r="F99" s="349"/>
      <c r="G99" s="349"/>
      <c r="H99" s="349"/>
      <c r="I99" s="349"/>
      <c r="J99" s="349"/>
      <c r="K99" s="349"/>
      <c r="L99" s="349"/>
      <c r="M99" s="349"/>
      <c r="N99" s="349"/>
      <c r="O99" s="349"/>
      <c r="P99" s="349"/>
      <c r="Q99" s="349"/>
      <c r="R99" s="349"/>
      <c r="S99" s="349"/>
      <c r="T99" s="349"/>
      <c r="U99" s="349"/>
      <c r="V99" s="349"/>
      <c r="W99" s="333"/>
      <c r="X99" s="333"/>
      <c r="Y99" s="333"/>
      <c r="Z99" s="333"/>
    </row>
    <row r="100" customFormat="false" ht="21.75" hidden="false" customHeight="true" outlineLevel="0" collapsed="false">
      <c r="A100" s="349"/>
      <c r="B100" s="349"/>
      <c r="C100" s="349"/>
      <c r="D100" s="350"/>
      <c r="E100" s="350"/>
      <c r="F100" s="349"/>
      <c r="G100" s="349"/>
      <c r="H100" s="349"/>
      <c r="I100" s="349"/>
      <c r="J100" s="349"/>
      <c r="K100" s="349"/>
      <c r="L100" s="349"/>
      <c r="M100" s="349"/>
      <c r="N100" s="349"/>
      <c r="O100" s="349"/>
      <c r="P100" s="349"/>
      <c r="Q100" s="349"/>
      <c r="R100" s="349"/>
      <c r="S100" s="349"/>
      <c r="T100" s="349"/>
      <c r="U100" s="349"/>
      <c r="V100" s="349"/>
      <c r="W100" s="333"/>
      <c r="X100" s="333"/>
      <c r="Y100" s="333"/>
      <c r="Z100" s="333"/>
    </row>
    <row r="101" customFormat="false" ht="21.75" hidden="false" customHeight="true" outlineLevel="0" collapsed="false">
      <c r="A101" s="349"/>
      <c r="B101" s="349"/>
      <c r="C101" s="349"/>
      <c r="D101" s="350"/>
      <c r="E101" s="350"/>
      <c r="F101" s="349"/>
      <c r="G101" s="349"/>
      <c r="H101" s="349"/>
      <c r="I101" s="349"/>
      <c r="J101" s="349"/>
      <c r="K101" s="349"/>
      <c r="L101" s="349"/>
      <c r="M101" s="349"/>
      <c r="N101" s="349"/>
      <c r="O101" s="349"/>
      <c r="P101" s="349"/>
      <c r="Q101" s="349"/>
      <c r="R101" s="349"/>
      <c r="S101" s="349"/>
      <c r="T101" s="349"/>
      <c r="U101" s="349"/>
      <c r="V101" s="349"/>
      <c r="W101" s="333"/>
      <c r="X101" s="333"/>
      <c r="Y101" s="333"/>
      <c r="Z101" s="333"/>
    </row>
    <row r="102" customFormat="false" ht="21.75" hidden="false" customHeight="true" outlineLevel="0" collapsed="false">
      <c r="A102" s="349"/>
      <c r="B102" s="349"/>
      <c r="C102" s="349"/>
      <c r="D102" s="350"/>
      <c r="E102" s="350"/>
      <c r="F102" s="349"/>
      <c r="G102" s="349"/>
      <c r="H102" s="349"/>
      <c r="I102" s="349"/>
      <c r="J102" s="349"/>
      <c r="K102" s="349"/>
      <c r="L102" s="349"/>
      <c r="M102" s="349"/>
      <c r="N102" s="349"/>
      <c r="O102" s="349"/>
      <c r="P102" s="349"/>
      <c r="Q102" s="349"/>
      <c r="R102" s="349"/>
      <c r="S102" s="349"/>
      <c r="T102" s="349"/>
      <c r="U102" s="349"/>
      <c r="V102" s="349"/>
      <c r="W102" s="333"/>
      <c r="X102" s="333"/>
      <c r="Y102" s="333"/>
      <c r="Z102" s="333"/>
    </row>
    <row r="103" customFormat="false" ht="21.75" hidden="false" customHeight="true" outlineLevel="0" collapsed="false">
      <c r="A103" s="349"/>
      <c r="B103" s="349"/>
      <c r="C103" s="349"/>
      <c r="D103" s="350"/>
      <c r="E103" s="350"/>
      <c r="F103" s="349"/>
      <c r="G103" s="349"/>
      <c r="H103" s="349"/>
      <c r="I103" s="349"/>
      <c r="J103" s="349"/>
      <c r="K103" s="349"/>
      <c r="L103" s="349"/>
      <c r="M103" s="349"/>
      <c r="N103" s="349"/>
      <c r="O103" s="349"/>
      <c r="P103" s="349"/>
      <c r="Q103" s="349"/>
      <c r="R103" s="349"/>
      <c r="S103" s="349"/>
      <c r="T103" s="349"/>
      <c r="U103" s="349"/>
      <c r="V103" s="349"/>
      <c r="W103" s="333"/>
      <c r="X103" s="333"/>
      <c r="Y103" s="333"/>
      <c r="Z103" s="333"/>
    </row>
    <row r="104" customFormat="false" ht="21.75" hidden="false" customHeight="true" outlineLevel="0" collapsed="false">
      <c r="A104" s="349"/>
      <c r="B104" s="349"/>
      <c r="C104" s="349"/>
      <c r="D104" s="350"/>
      <c r="E104" s="350"/>
      <c r="F104" s="349"/>
      <c r="G104" s="349"/>
      <c r="H104" s="349"/>
      <c r="I104" s="349"/>
      <c r="J104" s="349"/>
      <c r="K104" s="349"/>
      <c r="L104" s="349"/>
      <c r="M104" s="349"/>
      <c r="N104" s="349"/>
      <c r="O104" s="349"/>
      <c r="P104" s="349"/>
      <c r="Q104" s="349"/>
      <c r="R104" s="349"/>
      <c r="S104" s="349"/>
      <c r="T104" s="349"/>
      <c r="U104" s="349"/>
      <c r="V104" s="349"/>
      <c r="W104" s="333"/>
      <c r="X104" s="333"/>
      <c r="Y104" s="333"/>
      <c r="Z104" s="333"/>
    </row>
    <row r="105" customFormat="false" ht="21.75" hidden="false" customHeight="true" outlineLevel="0" collapsed="false">
      <c r="A105" s="349"/>
      <c r="B105" s="349"/>
      <c r="C105" s="349"/>
      <c r="D105" s="350"/>
      <c r="E105" s="350"/>
      <c r="F105" s="349"/>
      <c r="G105" s="349"/>
      <c r="H105" s="349"/>
      <c r="I105" s="349"/>
      <c r="J105" s="349"/>
      <c r="K105" s="349"/>
      <c r="L105" s="349"/>
      <c r="M105" s="349"/>
      <c r="N105" s="349"/>
      <c r="O105" s="349"/>
      <c r="P105" s="349"/>
      <c r="Q105" s="349"/>
      <c r="R105" s="349"/>
      <c r="S105" s="349"/>
      <c r="T105" s="349"/>
      <c r="U105" s="349"/>
      <c r="V105" s="349"/>
      <c r="W105" s="333"/>
      <c r="X105" s="333"/>
      <c r="Y105" s="333"/>
      <c r="Z105" s="333"/>
    </row>
    <row r="106" customFormat="false" ht="21.75" hidden="false" customHeight="true" outlineLevel="0" collapsed="false">
      <c r="A106" s="349"/>
      <c r="B106" s="349"/>
      <c r="C106" s="349"/>
      <c r="D106" s="350"/>
      <c r="E106" s="350"/>
      <c r="F106" s="349"/>
      <c r="G106" s="349"/>
      <c r="H106" s="349"/>
      <c r="I106" s="349"/>
      <c r="J106" s="349"/>
      <c r="K106" s="349"/>
      <c r="L106" s="349"/>
      <c r="M106" s="349"/>
      <c r="N106" s="349"/>
      <c r="O106" s="349"/>
      <c r="P106" s="349"/>
      <c r="Q106" s="349"/>
      <c r="R106" s="349"/>
      <c r="S106" s="349"/>
      <c r="T106" s="349"/>
      <c r="U106" s="349"/>
      <c r="V106" s="349"/>
      <c r="W106" s="333"/>
      <c r="X106" s="333"/>
      <c r="Y106" s="333"/>
      <c r="Z106" s="333"/>
    </row>
    <row r="107" customFormat="false" ht="21.75" hidden="false" customHeight="true" outlineLevel="0" collapsed="false">
      <c r="A107" s="349"/>
      <c r="B107" s="349"/>
      <c r="C107" s="349"/>
      <c r="D107" s="350"/>
      <c r="E107" s="350"/>
      <c r="F107" s="349"/>
      <c r="G107" s="349"/>
      <c r="H107" s="349"/>
      <c r="I107" s="349"/>
      <c r="J107" s="349"/>
      <c r="K107" s="349"/>
      <c r="L107" s="349"/>
      <c r="M107" s="349"/>
      <c r="N107" s="349"/>
      <c r="O107" s="349"/>
      <c r="P107" s="349"/>
      <c r="Q107" s="349"/>
      <c r="R107" s="349"/>
      <c r="S107" s="349"/>
      <c r="T107" s="349"/>
      <c r="U107" s="349"/>
      <c r="V107" s="349"/>
      <c r="W107" s="333"/>
      <c r="X107" s="333"/>
      <c r="Y107" s="333"/>
      <c r="Z107" s="333"/>
    </row>
    <row r="108" customFormat="false" ht="21.75" hidden="false" customHeight="true" outlineLevel="0" collapsed="false">
      <c r="A108" s="349"/>
      <c r="B108" s="349"/>
      <c r="C108" s="349"/>
      <c r="D108" s="350"/>
      <c r="E108" s="350"/>
      <c r="F108" s="349"/>
      <c r="G108" s="349"/>
      <c r="H108" s="349"/>
      <c r="I108" s="349"/>
      <c r="J108" s="349"/>
      <c r="K108" s="349"/>
      <c r="L108" s="349"/>
      <c r="M108" s="349"/>
      <c r="N108" s="349"/>
      <c r="O108" s="349"/>
      <c r="P108" s="349"/>
      <c r="Q108" s="349"/>
      <c r="R108" s="349"/>
      <c r="S108" s="349"/>
      <c r="T108" s="349"/>
      <c r="U108" s="349"/>
      <c r="V108" s="349"/>
      <c r="W108" s="333"/>
      <c r="X108" s="333"/>
      <c r="Y108" s="333"/>
      <c r="Z108" s="333"/>
    </row>
    <row r="109" customFormat="false" ht="21.75" hidden="false" customHeight="true" outlineLevel="0" collapsed="false">
      <c r="A109" s="349"/>
      <c r="B109" s="349"/>
      <c r="C109" s="349"/>
      <c r="D109" s="350"/>
      <c r="E109" s="350"/>
      <c r="F109" s="349"/>
      <c r="G109" s="349"/>
      <c r="H109" s="349"/>
      <c r="I109" s="349"/>
      <c r="J109" s="349"/>
      <c r="K109" s="349"/>
      <c r="L109" s="349"/>
      <c r="M109" s="349"/>
      <c r="N109" s="349"/>
      <c r="O109" s="349"/>
      <c r="P109" s="349"/>
      <c r="Q109" s="349"/>
      <c r="R109" s="349"/>
      <c r="S109" s="349"/>
      <c r="T109" s="349"/>
      <c r="U109" s="349"/>
      <c r="V109" s="349"/>
      <c r="W109" s="333"/>
      <c r="X109" s="333"/>
      <c r="Y109" s="333"/>
      <c r="Z109" s="333"/>
    </row>
    <row r="110" customFormat="false" ht="21.75" hidden="false" customHeight="true" outlineLevel="0" collapsed="false">
      <c r="A110" s="349"/>
      <c r="B110" s="349"/>
      <c r="C110" s="349"/>
      <c r="D110" s="350"/>
      <c r="E110" s="350"/>
      <c r="F110" s="349"/>
      <c r="G110" s="349"/>
      <c r="H110" s="349"/>
      <c r="I110" s="349"/>
      <c r="J110" s="349"/>
      <c r="K110" s="349"/>
      <c r="L110" s="349"/>
      <c r="M110" s="349"/>
      <c r="N110" s="349"/>
      <c r="O110" s="349"/>
      <c r="P110" s="349"/>
      <c r="Q110" s="349"/>
      <c r="R110" s="349"/>
      <c r="S110" s="349"/>
      <c r="T110" s="349"/>
      <c r="U110" s="349"/>
      <c r="V110" s="349"/>
      <c r="W110" s="333"/>
      <c r="X110" s="333"/>
      <c r="Y110" s="333"/>
      <c r="Z110" s="333"/>
    </row>
    <row r="111" customFormat="false" ht="21.75" hidden="false" customHeight="true" outlineLevel="0" collapsed="false">
      <c r="A111" s="349"/>
      <c r="B111" s="349"/>
      <c r="C111" s="349"/>
      <c r="D111" s="350"/>
      <c r="E111" s="350"/>
      <c r="F111" s="349"/>
      <c r="G111" s="349"/>
      <c r="H111" s="349"/>
      <c r="I111" s="349"/>
      <c r="J111" s="349"/>
      <c r="K111" s="349"/>
      <c r="L111" s="349"/>
      <c r="M111" s="349"/>
      <c r="N111" s="349"/>
      <c r="O111" s="349"/>
      <c r="P111" s="349"/>
      <c r="Q111" s="349"/>
      <c r="R111" s="349"/>
      <c r="S111" s="349"/>
      <c r="T111" s="349"/>
      <c r="U111" s="349"/>
      <c r="V111" s="349"/>
      <c r="W111" s="333"/>
      <c r="X111" s="333"/>
      <c r="Y111" s="333"/>
      <c r="Z111" s="333"/>
    </row>
    <row r="112" customFormat="false" ht="21.75" hidden="false" customHeight="true" outlineLevel="0" collapsed="false">
      <c r="A112" s="349"/>
      <c r="B112" s="349"/>
      <c r="C112" s="349"/>
      <c r="D112" s="350"/>
      <c r="E112" s="350"/>
      <c r="F112" s="349"/>
      <c r="G112" s="349"/>
      <c r="H112" s="349"/>
      <c r="I112" s="349"/>
      <c r="J112" s="349"/>
      <c r="K112" s="349"/>
      <c r="L112" s="349"/>
      <c r="M112" s="349"/>
      <c r="N112" s="349"/>
      <c r="O112" s="349"/>
      <c r="P112" s="349"/>
      <c r="Q112" s="349"/>
      <c r="R112" s="349"/>
      <c r="S112" s="349"/>
      <c r="T112" s="349"/>
      <c r="U112" s="349"/>
      <c r="V112" s="349"/>
      <c r="W112" s="333"/>
      <c r="X112" s="333"/>
      <c r="Y112" s="333"/>
      <c r="Z112" s="333"/>
    </row>
    <row r="113" customFormat="false" ht="21.75" hidden="false" customHeight="true" outlineLevel="0" collapsed="false">
      <c r="A113" s="349"/>
      <c r="B113" s="349"/>
      <c r="C113" s="349"/>
      <c r="D113" s="350"/>
      <c r="E113" s="350"/>
      <c r="F113" s="349"/>
      <c r="G113" s="349"/>
      <c r="H113" s="349"/>
      <c r="I113" s="349"/>
      <c r="J113" s="349"/>
      <c r="K113" s="349"/>
      <c r="L113" s="349"/>
      <c r="M113" s="349"/>
      <c r="N113" s="349"/>
      <c r="O113" s="349"/>
      <c r="P113" s="349"/>
      <c r="Q113" s="349"/>
      <c r="R113" s="349"/>
      <c r="S113" s="349"/>
      <c r="T113" s="349"/>
      <c r="U113" s="349"/>
      <c r="V113" s="349"/>
      <c r="W113" s="333"/>
      <c r="X113" s="333"/>
      <c r="Y113" s="333"/>
      <c r="Z113" s="333"/>
    </row>
    <row r="114" customFormat="false" ht="21.75" hidden="false" customHeight="true" outlineLevel="0" collapsed="false">
      <c r="A114" s="349"/>
      <c r="B114" s="349"/>
      <c r="C114" s="349"/>
      <c r="D114" s="350"/>
      <c r="E114" s="350"/>
      <c r="F114" s="349"/>
      <c r="G114" s="349"/>
      <c r="H114" s="349"/>
      <c r="I114" s="349"/>
      <c r="J114" s="349"/>
      <c r="K114" s="349"/>
      <c r="L114" s="349"/>
      <c r="M114" s="349"/>
      <c r="N114" s="349"/>
      <c r="O114" s="349"/>
      <c r="P114" s="349"/>
      <c r="Q114" s="349"/>
      <c r="R114" s="349"/>
      <c r="S114" s="349"/>
      <c r="T114" s="349"/>
      <c r="U114" s="349"/>
      <c r="V114" s="349"/>
      <c r="W114" s="333"/>
      <c r="X114" s="333"/>
      <c r="Y114" s="333"/>
      <c r="Z114" s="333"/>
    </row>
    <row r="115" customFormat="false" ht="21.75" hidden="false" customHeight="true" outlineLevel="0" collapsed="false">
      <c r="A115" s="349"/>
      <c r="B115" s="349"/>
      <c r="C115" s="349"/>
      <c r="D115" s="350"/>
      <c r="E115" s="350"/>
      <c r="F115" s="349"/>
      <c r="G115" s="349"/>
      <c r="H115" s="349"/>
      <c r="I115" s="349"/>
      <c r="J115" s="349"/>
      <c r="K115" s="349"/>
      <c r="L115" s="349"/>
      <c r="M115" s="349"/>
      <c r="N115" s="349"/>
      <c r="O115" s="349"/>
      <c r="P115" s="349"/>
      <c r="Q115" s="349"/>
      <c r="R115" s="349"/>
      <c r="S115" s="349"/>
      <c r="T115" s="349"/>
      <c r="U115" s="349"/>
      <c r="V115" s="349"/>
      <c r="W115" s="333"/>
      <c r="X115" s="333"/>
      <c r="Y115" s="333"/>
      <c r="Z115" s="333"/>
    </row>
    <row r="116" customFormat="false" ht="21.75" hidden="false" customHeight="true" outlineLevel="0" collapsed="false">
      <c r="A116" s="349"/>
      <c r="B116" s="349"/>
      <c r="C116" s="349"/>
      <c r="D116" s="350"/>
      <c r="E116" s="350"/>
      <c r="F116" s="349"/>
      <c r="G116" s="349"/>
      <c r="H116" s="349"/>
      <c r="I116" s="349"/>
      <c r="J116" s="349"/>
      <c r="K116" s="349"/>
      <c r="L116" s="349"/>
      <c r="M116" s="349"/>
      <c r="N116" s="349"/>
      <c r="O116" s="349"/>
      <c r="P116" s="349"/>
      <c r="Q116" s="349"/>
      <c r="R116" s="349"/>
      <c r="S116" s="349"/>
      <c r="T116" s="349"/>
      <c r="U116" s="349"/>
      <c r="V116" s="349"/>
      <c r="W116" s="333"/>
      <c r="X116" s="333"/>
      <c r="Y116" s="333"/>
      <c r="Z116" s="333"/>
    </row>
    <row r="117" customFormat="false" ht="21.75" hidden="false" customHeight="true" outlineLevel="0" collapsed="false">
      <c r="A117" s="349"/>
      <c r="B117" s="349"/>
      <c r="C117" s="349"/>
      <c r="D117" s="350"/>
      <c r="E117" s="350"/>
      <c r="F117" s="349"/>
      <c r="G117" s="349"/>
      <c r="H117" s="349"/>
      <c r="I117" s="349"/>
      <c r="J117" s="349"/>
      <c r="K117" s="349"/>
      <c r="L117" s="349"/>
      <c r="M117" s="349"/>
      <c r="N117" s="349"/>
      <c r="O117" s="349"/>
      <c r="P117" s="349"/>
      <c r="Q117" s="349"/>
      <c r="R117" s="349"/>
      <c r="S117" s="349"/>
      <c r="T117" s="349"/>
      <c r="U117" s="349"/>
      <c r="V117" s="349"/>
      <c r="W117" s="333"/>
      <c r="X117" s="333"/>
      <c r="Y117" s="333"/>
      <c r="Z117" s="333"/>
    </row>
    <row r="118" customFormat="false" ht="21.75" hidden="false" customHeight="true" outlineLevel="0" collapsed="false">
      <c r="A118" s="349"/>
      <c r="B118" s="349"/>
      <c r="C118" s="349"/>
      <c r="D118" s="350"/>
      <c r="E118" s="350"/>
      <c r="F118" s="349"/>
      <c r="G118" s="349"/>
      <c r="H118" s="349"/>
      <c r="I118" s="349"/>
      <c r="J118" s="349"/>
      <c r="K118" s="349"/>
      <c r="L118" s="349"/>
      <c r="M118" s="349"/>
      <c r="N118" s="349"/>
      <c r="O118" s="349"/>
      <c r="P118" s="349"/>
      <c r="Q118" s="349"/>
      <c r="R118" s="349"/>
      <c r="S118" s="349"/>
      <c r="T118" s="349"/>
      <c r="U118" s="349"/>
      <c r="V118" s="349"/>
      <c r="W118" s="333"/>
      <c r="X118" s="333"/>
      <c r="Y118" s="333"/>
      <c r="Z118" s="333"/>
    </row>
    <row r="119" customFormat="false" ht="21.75" hidden="false" customHeight="true" outlineLevel="0" collapsed="false">
      <c r="A119" s="349"/>
      <c r="B119" s="349"/>
      <c r="C119" s="349"/>
      <c r="D119" s="350"/>
      <c r="E119" s="350"/>
      <c r="F119" s="349"/>
      <c r="G119" s="349"/>
      <c r="H119" s="349"/>
      <c r="I119" s="349"/>
      <c r="J119" s="349"/>
      <c r="K119" s="349"/>
      <c r="L119" s="349"/>
      <c r="M119" s="349"/>
      <c r="N119" s="349"/>
      <c r="O119" s="349"/>
      <c r="P119" s="349"/>
      <c r="Q119" s="349"/>
      <c r="R119" s="349"/>
      <c r="S119" s="349"/>
      <c r="T119" s="349"/>
      <c r="U119" s="349"/>
      <c r="V119" s="349"/>
      <c r="W119" s="333"/>
      <c r="X119" s="333"/>
      <c r="Y119" s="333"/>
      <c r="Z119" s="333"/>
    </row>
    <row r="120" customFormat="false" ht="21.75" hidden="false" customHeight="true" outlineLevel="0" collapsed="false">
      <c r="A120" s="349"/>
      <c r="B120" s="349"/>
      <c r="C120" s="349"/>
      <c r="D120" s="350"/>
      <c r="E120" s="350"/>
      <c r="F120" s="349"/>
      <c r="G120" s="349"/>
      <c r="H120" s="349"/>
      <c r="I120" s="349"/>
      <c r="J120" s="349"/>
      <c r="K120" s="349"/>
      <c r="L120" s="349"/>
      <c r="M120" s="349"/>
      <c r="N120" s="349"/>
      <c r="O120" s="349"/>
      <c r="P120" s="349"/>
      <c r="Q120" s="349"/>
      <c r="R120" s="349"/>
      <c r="S120" s="349"/>
      <c r="T120" s="349"/>
      <c r="U120" s="349"/>
      <c r="V120" s="349"/>
      <c r="W120" s="333"/>
      <c r="X120" s="333"/>
      <c r="Y120" s="333"/>
      <c r="Z120" s="333"/>
    </row>
    <row r="121" customFormat="false" ht="21.75" hidden="false" customHeight="true" outlineLevel="0" collapsed="false">
      <c r="A121" s="349"/>
      <c r="B121" s="349"/>
      <c r="C121" s="349"/>
      <c r="D121" s="350"/>
      <c r="E121" s="350"/>
      <c r="F121" s="349"/>
      <c r="G121" s="349"/>
      <c r="H121" s="349"/>
      <c r="I121" s="349"/>
      <c r="J121" s="349"/>
      <c r="K121" s="349"/>
      <c r="L121" s="349"/>
      <c r="M121" s="349"/>
      <c r="N121" s="349"/>
      <c r="O121" s="349"/>
      <c r="P121" s="349"/>
      <c r="Q121" s="349"/>
      <c r="R121" s="349"/>
      <c r="S121" s="349"/>
      <c r="T121" s="349"/>
      <c r="U121" s="349"/>
      <c r="V121" s="349"/>
      <c r="W121" s="333"/>
      <c r="X121" s="333"/>
      <c r="Y121" s="333"/>
      <c r="Z121" s="333"/>
    </row>
    <row r="122" customFormat="false" ht="21.75" hidden="false" customHeight="true" outlineLevel="0" collapsed="false">
      <c r="A122" s="349"/>
      <c r="B122" s="349"/>
      <c r="C122" s="349"/>
      <c r="D122" s="350"/>
      <c r="E122" s="350"/>
      <c r="F122" s="349"/>
      <c r="G122" s="349"/>
      <c r="H122" s="349"/>
      <c r="I122" s="349"/>
      <c r="J122" s="349"/>
      <c r="K122" s="349"/>
      <c r="L122" s="349"/>
      <c r="M122" s="349"/>
      <c r="N122" s="349"/>
      <c r="O122" s="349"/>
      <c r="P122" s="349"/>
      <c r="Q122" s="349"/>
      <c r="R122" s="349"/>
      <c r="S122" s="349"/>
      <c r="T122" s="349"/>
      <c r="U122" s="349"/>
      <c r="V122" s="349"/>
      <c r="W122" s="333"/>
      <c r="X122" s="333"/>
      <c r="Y122" s="333"/>
      <c r="Z122" s="333"/>
    </row>
    <row r="123" customFormat="false" ht="21.75" hidden="false" customHeight="true" outlineLevel="0" collapsed="false">
      <c r="A123" s="349"/>
      <c r="B123" s="349"/>
      <c r="C123" s="349"/>
      <c r="D123" s="350"/>
      <c r="E123" s="350"/>
      <c r="F123" s="349"/>
      <c r="G123" s="349"/>
      <c r="H123" s="349"/>
      <c r="I123" s="349"/>
      <c r="J123" s="349"/>
      <c r="K123" s="349"/>
      <c r="L123" s="349"/>
      <c r="M123" s="349"/>
      <c r="N123" s="349"/>
      <c r="O123" s="349"/>
      <c r="P123" s="349"/>
      <c r="Q123" s="349"/>
      <c r="R123" s="349"/>
      <c r="S123" s="349"/>
      <c r="T123" s="349"/>
      <c r="U123" s="349"/>
      <c r="V123" s="349"/>
      <c r="W123" s="333"/>
      <c r="X123" s="333"/>
      <c r="Y123" s="333"/>
      <c r="Z123" s="333"/>
    </row>
    <row r="124" customFormat="false" ht="21.75" hidden="false" customHeight="true" outlineLevel="0" collapsed="false">
      <c r="A124" s="349"/>
      <c r="B124" s="349"/>
      <c r="C124" s="349"/>
      <c r="D124" s="350"/>
      <c r="E124" s="350"/>
      <c r="F124" s="349"/>
      <c r="G124" s="349"/>
      <c r="H124" s="349"/>
      <c r="I124" s="349"/>
      <c r="J124" s="349"/>
      <c r="K124" s="349"/>
      <c r="L124" s="349"/>
      <c r="M124" s="349"/>
      <c r="N124" s="349"/>
      <c r="O124" s="349"/>
      <c r="P124" s="349"/>
      <c r="Q124" s="349"/>
      <c r="R124" s="349"/>
      <c r="S124" s="349"/>
      <c r="T124" s="349"/>
      <c r="U124" s="349"/>
      <c r="V124" s="349"/>
      <c r="W124" s="333"/>
      <c r="X124" s="333"/>
      <c r="Y124" s="333"/>
      <c r="Z124" s="333"/>
    </row>
    <row r="125" customFormat="false" ht="21.75" hidden="false" customHeight="true" outlineLevel="0" collapsed="false">
      <c r="A125" s="349"/>
      <c r="B125" s="349"/>
      <c r="C125" s="349"/>
      <c r="D125" s="350"/>
      <c r="E125" s="350"/>
      <c r="F125" s="349"/>
      <c r="G125" s="349"/>
      <c r="H125" s="349"/>
      <c r="I125" s="349"/>
      <c r="J125" s="349"/>
      <c r="K125" s="349"/>
      <c r="L125" s="349"/>
      <c r="M125" s="349"/>
      <c r="N125" s="349"/>
      <c r="O125" s="349"/>
      <c r="P125" s="349"/>
      <c r="Q125" s="349"/>
      <c r="R125" s="349"/>
      <c r="S125" s="349"/>
      <c r="T125" s="349"/>
      <c r="U125" s="349"/>
      <c r="V125" s="349"/>
      <c r="W125" s="333"/>
      <c r="X125" s="333"/>
      <c r="Y125" s="333"/>
      <c r="Z125" s="333"/>
    </row>
    <row r="126" customFormat="false" ht="21.75" hidden="false" customHeight="true" outlineLevel="0" collapsed="false">
      <c r="A126" s="349"/>
      <c r="B126" s="349"/>
      <c r="C126" s="349"/>
      <c r="D126" s="350"/>
      <c r="E126" s="350"/>
      <c r="F126" s="349"/>
      <c r="G126" s="349"/>
      <c r="H126" s="349"/>
      <c r="I126" s="349"/>
      <c r="J126" s="349"/>
      <c r="K126" s="349"/>
      <c r="L126" s="349"/>
      <c r="M126" s="349"/>
      <c r="N126" s="349"/>
      <c r="O126" s="349"/>
      <c r="P126" s="349"/>
      <c r="Q126" s="349"/>
      <c r="R126" s="349"/>
      <c r="S126" s="349"/>
      <c r="T126" s="349"/>
      <c r="U126" s="349"/>
      <c r="V126" s="349"/>
      <c r="W126" s="333"/>
      <c r="X126" s="333"/>
      <c r="Y126" s="333"/>
      <c r="Z126" s="333"/>
    </row>
    <row r="127" customFormat="false" ht="21.75" hidden="false" customHeight="true" outlineLevel="0" collapsed="false">
      <c r="A127" s="349"/>
      <c r="B127" s="349"/>
      <c r="C127" s="349"/>
      <c r="D127" s="350"/>
      <c r="E127" s="350"/>
      <c r="F127" s="349"/>
      <c r="G127" s="349"/>
      <c r="H127" s="349"/>
      <c r="I127" s="349"/>
      <c r="J127" s="349"/>
      <c r="K127" s="349"/>
      <c r="L127" s="349"/>
      <c r="M127" s="349"/>
      <c r="N127" s="349"/>
      <c r="O127" s="349"/>
      <c r="P127" s="349"/>
      <c r="Q127" s="349"/>
      <c r="R127" s="349"/>
      <c r="S127" s="349"/>
      <c r="T127" s="349"/>
      <c r="U127" s="349"/>
      <c r="V127" s="349"/>
      <c r="W127" s="333"/>
      <c r="X127" s="333"/>
      <c r="Y127" s="333"/>
      <c r="Z127" s="333"/>
    </row>
    <row r="128" customFormat="false" ht="21.75" hidden="false" customHeight="true" outlineLevel="0" collapsed="false">
      <c r="A128" s="349"/>
      <c r="B128" s="349"/>
      <c r="C128" s="349"/>
      <c r="D128" s="350"/>
      <c r="E128" s="350"/>
      <c r="F128" s="349"/>
      <c r="G128" s="349"/>
      <c r="H128" s="349"/>
      <c r="I128" s="349"/>
      <c r="J128" s="349"/>
      <c r="K128" s="349"/>
      <c r="L128" s="349"/>
      <c r="M128" s="349"/>
      <c r="N128" s="349"/>
      <c r="O128" s="349"/>
      <c r="P128" s="349"/>
      <c r="Q128" s="349"/>
      <c r="R128" s="349"/>
      <c r="S128" s="349"/>
      <c r="T128" s="349"/>
      <c r="U128" s="349"/>
      <c r="V128" s="349"/>
      <c r="W128" s="333"/>
      <c r="X128" s="333"/>
      <c r="Y128" s="333"/>
      <c r="Z128" s="333"/>
    </row>
    <row r="129" customFormat="false" ht="21.75" hidden="false" customHeight="true" outlineLevel="0" collapsed="false">
      <c r="A129" s="349"/>
      <c r="B129" s="349"/>
      <c r="C129" s="349"/>
      <c r="D129" s="350"/>
      <c r="E129" s="350"/>
      <c r="F129" s="349"/>
      <c r="G129" s="349"/>
      <c r="H129" s="349"/>
      <c r="I129" s="349"/>
      <c r="J129" s="349"/>
      <c r="K129" s="349"/>
      <c r="L129" s="349"/>
      <c r="M129" s="349"/>
      <c r="N129" s="349"/>
      <c r="O129" s="349"/>
      <c r="P129" s="349"/>
      <c r="Q129" s="349"/>
      <c r="R129" s="349"/>
      <c r="S129" s="349"/>
      <c r="T129" s="349"/>
      <c r="U129" s="349"/>
      <c r="V129" s="349"/>
      <c r="W129" s="333"/>
      <c r="X129" s="333"/>
      <c r="Y129" s="333"/>
      <c r="Z129" s="333"/>
    </row>
    <row r="130" customFormat="false" ht="21.75" hidden="false" customHeight="true" outlineLevel="0" collapsed="false">
      <c r="A130" s="349"/>
      <c r="B130" s="349"/>
      <c r="C130" s="349"/>
      <c r="D130" s="350"/>
      <c r="E130" s="350"/>
      <c r="F130" s="349"/>
      <c r="G130" s="349"/>
      <c r="H130" s="349"/>
      <c r="I130" s="349"/>
      <c r="J130" s="349"/>
      <c r="K130" s="349"/>
      <c r="L130" s="349"/>
      <c r="M130" s="349"/>
      <c r="N130" s="349"/>
      <c r="O130" s="349"/>
      <c r="P130" s="349"/>
      <c r="Q130" s="349"/>
      <c r="R130" s="349"/>
      <c r="S130" s="349"/>
      <c r="T130" s="349"/>
      <c r="U130" s="349"/>
      <c r="V130" s="349"/>
      <c r="W130" s="333"/>
      <c r="X130" s="333"/>
      <c r="Y130" s="333"/>
      <c r="Z130" s="333"/>
    </row>
    <row r="131" customFormat="false" ht="21.75" hidden="false" customHeight="true" outlineLevel="0" collapsed="false">
      <c r="A131" s="349"/>
      <c r="B131" s="349"/>
      <c r="C131" s="349"/>
      <c r="D131" s="350"/>
      <c r="E131" s="350"/>
      <c r="F131" s="349"/>
      <c r="G131" s="349"/>
      <c r="H131" s="349"/>
      <c r="I131" s="349"/>
      <c r="J131" s="349"/>
      <c r="K131" s="349"/>
      <c r="L131" s="349"/>
      <c r="M131" s="349"/>
      <c r="N131" s="349"/>
      <c r="O131" s="349"/>
      <c r="P131" s="349"/>
      <c r="Q131" s="349"/>
      <c r="R131" s="349"/>
      <c r="S131" s="349"/>
      <c r="T131" s="349"/>
      <c r="U131" s="349"/>
      <c r="V131" s="349"/>
      <c r="W131" s="333"/>
      <c r="X131" s="333"/>
      <c r="Y131" s="333"/>
      <c r="Z131" s="333"/>
    </row>
    <row r="132" customFormat="false" ht="21.75" hidden="false" customHeight="true" outlineLevel="0" collapsed="false">
      <c r="A132" s="349"/>
      <c r="B132" s="349"/>
      <c r="C132" s="349"/>
      <c r="D132" s="350"/>
      <c r="E132" s="350"/>
      <c r="F132" s="349"/>
      <c r="G132" s="349"/>
      <c r="H132" s="349"/>
      <c r="I132" s="349"/>
      <c r="J132" s="349"/>
      <c r="K132" s="349"/>
      <c r="L132" s="349"/>
      <c r="M132" s="349"/>
      <c r="N132" s="349"/>
      <c r="O132" s="349"/>
      <c r="P132" s="349"/>
      <c r="Q132" s="349"/>
      <c r="R132" s="349"/>
      <c r="S132" s="349"/>
      <c r="T132" s="349"/>
      <c r="U132" s="349"/>
      <c r="V132" s="349"/>
      <c r="W132" s="333"/>
      <c r="X132" s="333"/>
      <c r="Y132" s="333"/>
      <c r="Z132" s="333"/>
    </row>
    <row r="133" customFormat="false" ht="21.75" hidden="false" customHeight="true" outlineLevel="0" collapsed="false">
      <c r="A133" s="349"/>
      <c r="B133" s="349"/>
      <c r="C133" s="349"/>
      <c r="D133" s="350"/>
      <c r="E133" s="350"/>
      <c r="F133" s="349"/>
      <c r="G133" s="349"/>
      <c r="H133" s="349"/>
      <c r="I133" s="349"/>
      <c r="J133" s="349"/>
      <c r="K133" s="349"/>
      <c r="L133" s="349"/>
      <c r="M133" s="349"/>
      <c r="N133" s="349"/>
      <c r="O133" s="349"/>
      <c r="P133" s="349"/>
      <c r="Q133" s="349"/>
      <c r="R133" s="349"/>
      <c r="S133" s="349"/>
      <c r="T133" s="349"/>
      <c r="U133" s="349"/>
      <c r="V133" s="349"/>
      <c r="W133" s="333"/>
      <c r="X133" s="333"/>
      <c r="Y133" s="333"/>
      <c r="Z133" s="333"/>
    </row>
    <row r="134" customFormat="false" ht="21.75" hidden="false" customHeight="true" outlineLevel="0" collapsed="false">
      <c r="A134" s="349"/>
      <c r="B134" s="349"/>
      <c r="C134" s="349"/>
      <c r="D134" s="350"/>
      <c r="E134" s="350"/>
      <c r="F134" s="349"/>
      <c r="G134" s="349"/>
      <c r="H134" s="349"/>
      <c r="I134" s="349"/>
      <c r="J134" s="349"/>
      <c r="K134" s="349"/>
      <c r="L134" s="349"/>
      <c r="M134" s="349"/>
      <c r="N134" s="349"/>
      <c r="O134" s="349"/>
      <c r="P134" s="349"/>
      <c r="Q134" s="349"/>
      <c r="R134" s="349"/>
      <c r="S134" s="349"/>
      <c r="T134" s="349"/>
      <c r="U134" s="349"/>
      <c r="V134" s="349"/>
      <c r="W134" s="333"/>
      <c r="X134" s="333"/>
      <c r="Y134" s="333"/>
      <c r="Z134" s="333"/>
    </row>
    <row r="135" customFormat="false" ht="21.75" hidden="false" customHeight="true" outlineLevel="0" collapsed="false">
      <c r="A135" s="349"/>
      <c r="B135" s="349"/>
      <c r="C135" s="349"/>
      <c r="D135" s="350"/>
      <c r="E135" s="350"/>
      <c r="F135" s="349"/>
      <c r="G135" s="349"/>
      <c r="H135" s="349"/>
      <c r="I135" s="349"/>
      <c r="J135" s="349"/>
      <c r="K135" s="349"/>
      <c r="L135" s="349"/>
      <c r="M135" s="349"/>
      <c r="N135" s="349"/>
      <c r="O135" s="349"/>
      <c r="P135" s="349"/>
      <c r="Q135" s="349"/>
      <c r="R135" s="349"/>
      <c r="S135" s="349"/>
      <c r="T135" s="349"/>
      <c r="U135" s="349"/>
      <c r="V135" s="349"/>
      <c r="W135" s="333"/>
      <c r="X135" s="333"/>
      <c r="Y135" s="333"/>
      <c r="Z135" s="333"/>
    </row>
    <row r="136" customFormat="false" ht="21.75" hidden="false" customHeight="true" outlineLevel="0" collapsed="false">
      <c r="A136" s="349"/>
      <c r="B136" s="349"/>
      <c r="C136" s="349"/>
      <c r="D136" s="350"/>
      <c r="E136" s="350"/>
      <c r="F136" s="349"/>
      <c r="G136" s="349"/>
      <c r="H136" s="349"/>
      <c r="I136" s="349"/>
      <c r="J136" s="349"/>
      <c r="K136" s="349"/>
      <c r="L136" s="349"/>
      <c r="M136" s="349"/>
      <c r="N136" s="349"/>
      <c r="O136" s="349"/>
      <c r="P136" s="349"/>
      <c r="Q136" s="349"/>
      <c r="R136" s="349"/>
      <c r="S136" s="349"/>
      <c r="T136" s="349"/>
      <c r="U136" s="349"/>
      <c r="V136" s="349"/>
      <c r="W136" s="333"/>
      <c r="X136" s="333"/>
      <c r="Y136" s="333"/>
      <c r="Z136" s="333"/>
    </row>
    <row r="137" customFormat="false" ht="21.75" hidden="false" customHeight="true" outlineLevel="0" collapsed="false">
      <c r="A137" s="349"/>
      <c r="B137" s="349"/>
      <c r="C137" s="349"/>
      <c r="D137" s="350"/>
      <c r="E137" s="350"/>
      <c r="F137" s="349"/>
      <c r="G137" s="349"/>
      <c r="H137" s="349"/>
      <c r="I137" s="349"/>
      <c r="J137" s="349"/>
      <c r="K137" s="349"/>
      <c r="L137" s="349"/>
      <c r="M137" s="349"/>
      <c r="N137" s="349"/>
      <c r="O137" s="349"/>
      <c r="P137" s="349"/>
      <c r="Q137" s="349"/>
      <c r="R137" s="349"/>
      <c r="S137" s="349"/>
      <c r="T137" s="349"/>
      <c r="U137" s="349"/>
      <c r="V137" s="349"/>
      <c r="W137" s="333"/>
      <c r="X137" s="333"/>
      <c r="Y137" s="333"/>
      <c r="Z137" s="333"/>
    </row>
    <row r="138" customFormat="false" ht="21.75" hidden="false" customHeight="true" outlineLevel="0" collapsed="false">
      <c r="A138" s="349"/>
      <c r="B138" s="349"/>
      <c r="C138" s="349"/>
      <c r="D138" s="350"/>
      <c r="E138" s="350"/>
      <c r="F138" s="349"/>
      <c r="G138" s="349"/>
      <c r="H138" s="349"/>
      <c r="I138" s="349"/>
      <c r="J138" s="349"/>
      <c r="K138" s="349"/>
      <c r="L138" s="349"/>
      <c r="M138" s="349"/>
      <c r="N138" s="349"/>
      <c r="O138" s="349"/>
      <c r="P138" s="349"/>
      <c r="Q138" s="349"/>
      <c r="R138" s="349"/>
      <c r="S138" s="349"/>
      <c r="T138" s="349"/>
      <c r="U138" s="349"/>
      <c r="V138" s="349"/>
      <c r="W138" s="333"/>
      <c r="X138" s="333"/>
      <c r="Y138" s="333"/>
      <c r="Z138" s="333"/>
    </row>
    <row r="139" customFormat="false" ht="21.75" hidden="false" customHeight="true" outlineLevel="0" collapsed="false">
      <c r="A139" s="349"/>
      <c r="B139" s="349"/>
      <c r="C139" s="349"/>
      <c r="D139" s="350"/>
      <c r="E139" s="350"/>
      <c r="F139" s="349"/>
      <c r="G139" s="349"/>
      <c r="H139" s="349"/>
      <c r="I139" s="349"/>
      <c r="J139" s="349"/>
      <c r="K139" s="349"/>
      <c r="L139" s="349"/>
      <c r="M139" s="349"/>
      <c r="N139" s="349"/>
      <c r="O139" s="349"/>
      <c r="P139" s="349"/>
      <c r="Q139" s="349"/>
      <c r="R139" s="349"/>
      <c r="S139" s="349"/>
      <c r="T139" s="349"/>
      <c r="U139" s="349"/>
      <c r="V139" s="349"/>
      <c r="W139" s="333"/>
      <c r="X139" s="333"/>
      <c r="Y139" s="333"/>
      <c r="Z139" s="333"/>
    </row>
    <row r="140" customFormat="false" ht="21.75" hidden="false" customHeight="true" outlineLevel="0" collapsed="false">
      <c r="A140" s="349"/>
      <c r="B140" s="349"/>
      <c r="C140" s="349"/>
      <c r="D140" s="350"/>
      <c r="E140" s="350"/>
      <c r="F140" s="349"/>
      <c r="G140" s="349"/>
      <c r="H140" s="349"/>
      <c r="I140" s="349"/>
      <c r="J140" s="349"/>
      <c r="K140" s="349"/>
      <c r="L140" s="349"/>
      <c r="M140" s="349"/>
      <c r="N140" s="349"/>
      <c r="O140" s="349"/>
      <c r="P140" s="349"/>
      <c r="Q140" s="349"/>
      <c r="R140" s="349"/>
      <c r="S140" s="349"/>
      <c r="T140" s="349"/>
      <c r="U140" s="349"/>
      <c r="V140" s="349"/>
      <c r="W140" s="333"/>
      <c r="X140" s="333"/>
      <c r="Y140" s="333"/>
      <c r="Z140" s="333"/>
    </row>
    <row r="141" customFormat="false" ht="21.75" hidden="false" customHeight="true" outlineLevel="0" collapsed="false">
      <c r="A141" s="349"/>
      <c r="B141" s="349"/>
      <c r="C141" s="349"/>
      <c r="D141" s="350"/>
      <c r="E141" s="350"/>
      <c r="F141" s="349"/>
      <c r="G141" s="349"/>
      <c r="H141" s="349"/>
      <c r="I141" s="349"/>
      <c r="J141" s="349"/>
      <c r="K141" s="349"/>
      <c r="L141" s="349"/>
      <c r="M141" s="349"/>
      <c r="N141" s="349"/>
      <c r="O141" s="349"/>
      <c r="P141" s="349"/>
      <c r="Q141" s="349"/>
      <c r="R141" s="349"/>
      <c r="S141" s="349"/>
      <c r="T141" s="349"/>
      <c r="U141" s="349"/>
      <c r="V141" s="349"/>
      <c r="W141" s="333"/>
      <c r="X141" s="333"/>
      <c r="Y141" s="333"/>
      <c r="Z141" s="333"/>
    </row>
    <row r="142" customFormat="false" ht="21.75" hidden="false" customHeight="true" outlineLevel="0" collapsed="false">
      <c r="A142" s="349"/>
      <c r="B142" s="349"/>
      <c r="C142" s="349"/>
      <c r="D142" s="350"/>
      <c r="E142" s="350"/>
      <c r="F142" s="349"/>
      <c r="G142" s="349"/>
      <c r="H142" s="349"/>
      <c r="I142" s="349"/>
      <c r="J142" s="349"/>
      <c r="K142" s="349"/>
      <c r="L142" s="349"/>
      <c r="M142" s="349"/>
      <c r="N142" s="349"/>
      <c r="O142" s="349"/>
      <c r="P142" s="349"/>
      <c r="Q142" s="349"/>
      <c r="R142" s="349"/>
      <c r="S142" s="349"/>
      <c r="T142" s="349"/>
      <c r="U142" s="349"/>
      <c r="V142" s="349"/>
      <c r="W142" s="333"/>
      <c r="X142" s="333"/>
      <c r="Y142" s="333"/>
      <c r="Z142" s="333"/>
    </row>
    <row r="143" customFormat="false" ht="21.75" hidden="false" customHeight="true" outlineLevel="0" collapsed="false">
      <c r="A143" s="349"/>
      <c r="B143" s="349"/>
      <c r="C143" s="349"/>
      <c r="D143" s="350"/>
      <c r="E143" s="350"/>
      <c r="F143" s="349"/>
      <c r="G143" s="349"/>
      <c r="H143" s="349"/>
      <c r="I143" s="349"/>
      <c r="J143" s="349"/>
      <c r="K143" s="349"/>
      <c r="L143" s="349"/>
      <c r="M143" s="349"/>
      <c r="N143" s="349"/>
      <c r="O143" s="349"/>
      <c r="P143" s="349"/>
      <c r="Q143" s="349"/>
      <c r="R143" s="349"/>
      <c r="S143" s="349"/>
      <c r="T143" s="349"/>
      <c r="U143" s="349"/>
      <c r="V143" s="349"/>
      <c r="W143" s="333"/>
      <c r="X143" s="333"/>
      <c r="Y143" s="333"/>
      <c r="Z143" s="333"/>
    </row>
    <row r="144" customFormat="false" ht="21.75" hidden="false" customHeight="true" outlineLevel="0" collapsed="false">
      <c r="A144" s="349"/>
      <c r="B144" s="349"/>
      <c r="C144" s="349"/>
      <c r="D144" s="350"/>
      <c r="E144" s="350"/>
      <c r="F144" s="349"/>
      <c r="G144" s="349"/>
      <c r="H144" s="349"/>
      <c r="I144" s="349"/>
      <c r="J144" s="349"/>
      <c r="K144" s="349"/>
      <c r="L144" s="349"/>
      <c r="M144" s="349"/>
      <c r="N144" s="349"/>
      <c r="O144" s="349"/>
      <c r="P144" s="349"/>
      <c r="Q144" s="349"/>
      <c r="R144" s="349"/>
      <c r="S144" s="349"/>
      <c r="T144" s="349"/>
      <c r="U144" s="349"/>
      <c r="V144" s="349"/>
      <c r="W144" s="333"/>
      <c r="X144" s="333"/>
      <c r="Y144" s="333"/>
      <c r="Z144" s="333"/>
    </row>
    <row r="145" customFormat="false" ht="21.75" hidden="false" customHeight="true" outlineLevel="0" collapsed="false">
      <c r="A145" s="349"/>
      <c r="B145" s="349"/>
      <c r="C145" s="349"/>
      <c r="D145" s="350"/>
      <c r="E145" s="350"/>
      <c r="F145" s="349"/>
      <c r="G145" s="349"/>
      <c r="H145" s="349"/>
      <c r="I145" s="349"/>
      <c r="J145" s="349"/>
      <c r="K145" s="349"/>
      <c r="L145" s="349"/>
      <c r="M145" s="349"/>
      <c r="N145" s="349"/>
      <c r="O145" s="349"/>
      <c r="P145" s="349"/>
      <c r="Q145" s="349"/>
      <c r="R145" s="349"/>
      <c r="S145" s="349"/>
      <c r="T145" s="349"/>
      <c r="U145" s="349"/>
      <c r="V145" s="349"/>
      <c r="W145" s="333"/>
      <c r="X145" s="333"/>
      <c r="Y145" s="333"/>
      <c r="Z145" s="333"/>
    </row>
    <row r="146" customFormat="false" ht="21.75" hidden="false" customHeight="true" outlineLevel="0" collapsed="false">
      <c r="A146" s="349"/>
      <c r="B146" s="349"/>
      <c r="C146" s="349"/>
      <c r="D146" s="350"/>
      <c r="E146" s="350"/>
      <c r="F146" s="349"/>
      <c r="G146" s="349"/>
      <c r="H146" s="349"/>
      <c r="I146" s="349"/>
      <c r="J146" s="349"/>
      <c r="K146" s="349"/>
      <c r="L146" s="349"/>
      <c r="M146" s="349"/>
      <c r="N146" s="349"/>
      <c r="O146" s="349"/>
      <c r="P146" s="349"/>
      <c r="Q146" s="349"/>
      <c r="R146" s="349"/>
      <c r="S146" s="349"/>
      <c r="T146" s="349"/>
      <c r="U146" s="349"/>
      <c r="V146" s="349"/>
      <c r="W146" s="333"/>
      <c r="X146" s="333"/>
      <c r="Y146" s="333"/>
      <c r="Z146" s="333"/>
    </row>
    <row r="147" customFormat="false" ht="21.75" hidden="false" customHeight="true" outlineLevel="0" collapsed="false">
      <c r="A147" s="349"/>
      <c r="B147" s="349"/>
      <c r="C147" s="349"/>
      <c r="D147" s="350"/>
      <c r="E147" s="350"/>
      <c r="F147" s="349"/>
      <c r="G147" s="349"/>
      <c r="H147" s="349"/>
      <c r="I147" s="349"/>
      <c r="J147" s="349"/>
      <c r="K147" s="349"/>
      <c r="L147" s="349"/>
      <c r="M147" s="349"/>
      <c r="N147" s="349"/>
      <c r="O147" s="349"/>
      <c r="P147" s="349"/>
      <c r="Q147" s="349"/>
      <c r="R147" s="349"/>
      <c r="S147" s="349"/>
      <c r="T147" s="349"/>
      <c r="U147" s="349"/>
      <c r="V147" s="349"/>
      <c r="W147" s="333"/>
      <c r="X147" s="333"/>
      <c r="Y147" s="333"/>
      <c r="Z147" s="333"/>
    </row>
    <row r="148" customFormat="false" ht="21.75" hidden="false" customHeight="true" outlineLevel="0" collapsed="false">
      <c r="A148" s="349"/>
      <c r="B148" s="349"/>
      <c r="C148" s="349"/>
      <c r="D148" s="350"/>
      <c r="E148" s="350"/>
      <c r="F148" s="349"/>
      <c r="G148" s="349"/>
      <c r="H148" s="349"/>
      <c r="I148" s="349"/>
      <c r="J148" s="349"/>
      <c r="K148" s="349"/>
      <c r="L148" s="349"/>
      <c r="M148" s="349"/>
      <c r="N148" s="349"/>
      <c r="O148" s="349"/>
      <c r="P148" s="349"/>
      <c r="Q148" s="349"/>
      <c r="R148" s="349"/>
      <c r="S148" s="349"/>
      <c r="T148" s="349"/>
      <c r="U148" s="349"/>
      <c r="V148" s="349"/>
      <c r="W148" s="333"/>
      <c r="X148" s="333"/>
      <c r="Y148" s="333"/>
      <c r="Z148" s="333"/>
    </row>
    <row r="149" customFormat="false" ht="21.75" hidden="false" customHeight="true" outlineLevel="0" collapsed="false">
      <c r="A149" s="349"/>
      <c r="B149" s="349"/>
      <c r="C149" s="349"/>
      <c r="D149" s="350"/>
      <c r="E149" s="350"/>
      <c r="F149" s="349"/>
      <c r="G149" s="349"/>
      <c r="H149" s="349"/>
      <c r="I149" s="349"/>
      <c r="J149" s="349"/>
      <c r="K149" s="349"/>
      <c r="L149" s="349"/>
      <c r="M149" s="349"/>
      <c r="N149" s="349"/>
      <c r="O149" s="349"/>
      <c r="P149" s="349"/>
      <c r="Q149" s="349"/>
      <c r="R149" s="349"/>
      <c r="S149" s="349"/>
      <c r="T149" s="349"/>
      <c r="U149" s="349"/>
      <c r="V149" s="349"/>
      <c r="W149" s="333"/>
      <c r="X149" s="333"/>
      <c r="Y149" s="333"/>
      <c r="Z149" s="333"/>
    </row>
    <row r="150" customFormat="false" ht="21.75" hidden="false" customHeight="true" outlineLevel="0" collapsed="false">
      <c r="A150" s="349"/>
      <c r="B150" s="349"/>
      <c r="C150" s="349"/>
      <c r="D150" s="350"/>
      <c r="E150" s="350"/>
      <c r="F150" s="349"/>
      <c r="G150" s="349"/>
      <c r="H150" s="349"/>
      <c r="I150" s="349"/>
      <c r="J150" s="349"/>
      <c r="K150" s="349"/>
      <c r="L150" s="349"/>
      <c r="M150" s="349"/>
      <c r="N150" s="349"/>
      <c r="O150" s="349"/>
      <c r="P150" s="349"/>
      <c r="Q150" s="349"/>
      <c r="R150" s="349"/>
      <c r="S150" s="349"/>
      <c r="T150" s="349"/>
      <c r="U150" s="349"/>
      <c r="V150" s="349"/>
      <c r="W150" s="333"/>
      <c r="X150" s="333"/>
      <c r="Y150" s="333"/>
      <c r="Z150" s="333"/>
    </row>
    <row r="151" customFormat="false" ht="21.75" hidden="false" customHeight="true" outlineLevel="0" collapsed="false">
      <c r="A151" s="349"/>
      <c r="B151" s="349"/>
      <c r="C151" s="349"/>
      <c r="D151" s="350"/>
      <c r="E151" s="350"/>
      <c r="F151" s="349"/>
      <c r="G151" s="349"/>
      <c r="H151" s="349"/>
      <c r="I151" s="349"/>
      <c r="J151" s="349"/>
      <c r="K151" s="349"/>
      <c r="L151" s="349"/>
      <c r="M151" s="349"/>
      <c r="N151" s="349"/>
      <c r="O151" s="349"/>
      <c r="P151" s="349"/>
      <c r="Q151" s="349"/>
      <c r="R151" s="349"/>
      <c r="S151" s="349"/>
      <c r="T151" s="349"/>
      <c r="U151" s="349"/>
      <c r="V151" s="349"/>
      <c r="W151" s="333"/>
      <c r="X151" s="333"/>
      <c r="Y151" s="333"/>
      <c r="Z151" s="333"/>
    </row>
    <row r="152" customFormat="false" ht="21.75" hidden="false" customHeight="true" outlineLevel="0" collapsed="false">
      <c r="A152" s="349"/>
      <c r="B152" s="349"/>
      <c r="C152" s="349"/>
      <c r="D152" s="350"/>
      <c r="E152" s="350"/>
      <c r="F152" s="349"/>
      <c r="G152" s="349"/>
      <c r="H152" s="349"/>
      <c r="I152" s="349"/>
      <c r="J152" s="349"/>
      <c r="K152" s="349"/>
      <c r="L152" s="349"/>
      <c r="M152" s="349"/>
      <c r="N152" s="349"/>
      <c r="O152" s="349"/>
      <c r="P152" s="349"/>
      <c r="Q152" s="349"/>
      <c r="R152" s="349"/>
      <c r="S152" s="349"/>
      <c r="T152" s="349"/>
      <c r="U152" s="349"/>
      <c r="V152" s="349"/>
      <c r="W152" s="333"/>
      <c r="X152" s="333"/>
      <c r="Y152" s="333"/>
      <c r="Z152" s="333"/>
    </row>
    <row r="153" customFormat="false" ht="21.75" hidden="false" customHeight="true" outlineLevel="0" collapsed="false">
      <c r="A153" s="349"/>
      <c r="B153" s="349"/>
      <c r="C153" s="349"/>
      <c r="D153" s="350"/>
      <c r="E153" s="350"/>
      <c r="F153" s="349"/>
      <c r="G153" s="349"/>
      <c r="H153" s="349"/>
      <c r="I153" s="349"/>
      <c r="J153" s="349"/>
      <c r="K153" s="349"/>
      <c r="L153" s="349"/>
      <c r="M153" s="349"/>
      <c r="N153" s="349"/>
      <c r="O153" s="349"/>
      <c r="P153" s="349"/>
      <c r="Q153" s="349"/>
      <c r="R153" s="349"/>
      <c r="S153" s="349"/>
      <c r="T153" s="349"/>
      <c r="U153" s="349"/>
      <c r="V153" s="349"/>
      <c r="W153" s="333"/>
      <c r="X153" s="333"/>
      <c r="Y153" s="333"/>
      <c r="Z153" s="333"/>
    </row>
    <row r="154" customFormat="false" ht="21.75" hidden="false" customHeight="true" outlineLevel="0" collapsed="false">
      <c r="A154" s="349"/>
      <c r="B154" s="349"/>
      <c r="C154" s="349"/>
      <c r="D154" s="350"/>
      <c r="E154" s="350"/>
      <c r="F154" s="349"/>
      <c r="G154" s="349"/>
      <c r="H154" s="349"/>
      <c r="I154" s="349"/>
      <c r="J154" s="349"/>
      <c r="K154" s="349"/>
      <c r="L154" s="349"/>
      <c r="M154" s="349"/>
      <c r="N154" s="349"/>
      <c r="O154" s="349"/>
      <c r="P154" s="349"/>
      <c r="Q154" s="349"/>
      <c r="R154" s="349"/>
      <c r="S154" s="349"/>
      <c r="T154" s="349"/>
      <c r="U154" s="349"/>
      <c r="V154" s="349"/>
      <c r="W154" s="333"/>
      <c r="X154" s="333"/>
      <c r="Y154" s="333"/>
      <c r="Z154" s="333"/>
    </row>
    <row r="155" customFormat="false" ht="21.75" hidden="false" customHeight="true" outlineLevel="0" collapsed="false">
      <c r="A155" s="349"/>
      <c r="B155" s="349"/>
      <c r="C155" s="349"/>
      <c r="D155" s="350"/>
      <c r="E155" s="350"/>
      <c r="F155" s="349"/>
      <c r="G155" s="349"/>
      <c r="H155" s="349"/>
      <c r="I155" s="349"/>
      <c r="J155" s="349"/>
      <c r="K155" s="349"/>
      <c r="L155" s="349"/>
      <c r="M155" s="349"/>
      <c r="N155" s="349"/>
      <c r="O155" s="349"/>
      <c r="P155" s="349"/>
      <c r="Q155" s="349"/>
      <c r="R155" s="349"/>
      <c r="S155" s="349"/>
      <c r="T155" s="349"/>
      <c r="U155" s="349"/>
      <c r="V155" s="349"/>
      <c r="W155" s="333"/>
      <c r="X155" s="333"/>
      <c r="Y155" s="333"/>
      <c r="Z155" s="333"/>
    </row>
    <row r="156" customFormat="false" ht="21.75" hidden="false" customHeight="true" outlineLevel="0" collapsed="false">
      <c r="A156" s="349"/>
      <c r="B156" s="349"/>
      <c r="C156" s="349"/>
      <c r="D156" s="350"/>
      <c r="E156" s="350"/>
      <c r="F156" s="349"/>
      <c r="G156" s="349"/>
      <c r="H156" s="349"/>
      <c r="I156" s="349"/>
      <c r="J156" s="349"/>
      <c r="K156" s="349"/>
      <c r="L156" s="349"/>
      <c r="M156" s="349"/>
      <c r="N156" s="349"/>
      <c r="O156" s="349"/>
      <c r="P156" s="349"/>
      <c r="Q156" s="349"/>
      <c r="R156" s="349"/>
      <c r="S156" s="349"/>
      <c r="T156" s="349"/>
      <c r="U156" s="349"/>
      <c r="V156" s="349"/>
      <c r="W156" s="333"/>
      <c r="X156" s="333"/>
      <c r="Y156" s="333"/>
      <c r="Z156" s="333"/>
    </row>
    <row r="157" customFormat="false" ht="21.75" hidden="false" customHeight="true" outlineLevel="0" collapsed="false">
      <c r="A157" s="349"/>
      <c r="B157" s="349"/>
      <c r="C157" s="349"/>
      <c r="D157" s="350"/>
      <c r="E157" s="350"/>
      <c r="F157" s="349"/>
      <c r="G157" s="349"/>
      <c r="H157" s="349"/>
      <c r="I157" s="349"/>
      <c r="J157" s="349"/>
      <c r="K157" s="349"/>
      <c r="L157" s="349"/>
      <c r="M157" s="349"/>
      <c r="N157" s="349"/>
      <c r="O157" s="349"/>
      <c r="P157" s="349"/>
      <c r="Q157" s="349"/>
      <c r="R157" s="349"/>
      <c r="S157" s="349"/>
      <c r="T157" s="349"/>
      <c r="U157" s="349"/>
      <c r="V157" s="349"/>
      <c r="W157" s="333"/>
      <c r="X157" s="333"/>
      <c r="Y157" s="333"/>
      <c r="Z157" s="333"/>
    </row>
    <row r="158" customFormat="false" ht="21.75" hidden="false" customHeight="true" outlineLevel="0" collapsed="false">
      <c r="A158" s="349"/>
      <c r="B158" s="349"/>
      <c r="C158" s="349"/>
      <c r="D158" s="350"/>
      <c r="E158" s="350"/>
      <c r="F158" s="349"/>
      <c r="G158" s="349"/>
      <c r="H158" s="349"/>
      <c r="I158" s="349"/>
      <c r="J158" s="349"/>
      <c r="K158" s="349"/>
      <c r="L158" s="349"/>
      <c r="M158" s="349"/>
      <c r="N158" s="349"/>
      <c r="O158" s="349"/>
      <c r="P158" s="349"/>
      <c r="Q158" s="349"/>
      <c r="R158" s="349"/>
      <c r="S158" s="349"/>
      <c r="T158" s="349"/>
      <c r="U158" s="349"/>
      <c r="V158" s="349"/>
      <c r="W158" s="333"/>
      <c r="X158" s="333"/>
      <c r="Y158" s="333"/>
      <c r="Z158" s="333"/>
    </row>
    <row r="159" customFormat="false" ht="21.75" hidden="false" customHeight="true" outlineLevel="0" collapsed="false">
      <c r="A159" s="349"/>
      <c r="B159" s="349"/>
      <c r="C159" s="349"/>
      <c r="D159" s="350"/>
      <c r="E159" s="350"/>
      <c r="F159" s="349"/>
      <c r="G159" s="349"/>
      <c r="H159" s="349"/>
      <c r="I159" s="349"/>
      <c r="J159" s="349"/>
      <c r="K159" s="349"/>
      <c r="L159" s="349"/>
      <c r="M159" s="349"/>
      <c r="N159" s="349"/>
      <c r="O159" s="349"/>
      <c r="P159" s="349"/>
      <c r="Q159" s="349"/>
      <c r="R159" s="349"/>
      <c r="S159" s="349"/>
      <c r="T159" s="349"/>
      <c r="U159" s="349"/>
      <c r="V159" s="349"/>
      <c r="W159" s="333"/>
      <c r="X159" s="333"/>
      <c r="Y159" s="333"/>
      <c r="Z159" s="333"/>
    </row>
    <row r="160" customFormat="false" ht="21.75" hidden="false" customHeight="true" outlineLevel="0" collapsed="false">
      <c r="A160" s="349"/>
      <c r="B160" s="349"/>
      <c r="C160" s="349"/>
      <c r="D160" s="350"/>
      <c r="E160" s="350"/>
      <c r="F160" s="349"/>
      <c r="G160" s="349"/>
      <c r="H160" s="349"/>
      <c r="I160" s="349"/>
      <c r="J160" s="349"/>
      <c r="K160" s="349"/>
      <c r="L160" s="349"/>
      <c r="M160" s="349"/>
      <c r="N160" s="349"/>
      <c r="O160" s="349"/>
      <c r="P160" s="349"/>
      <c r="Q160" s="349"/>
      <c r="R160" s="349"/>
      <c r="S160" s="349"/>
      <c r="T160" s="349"/>
      <c r="U160" s="349"/>
      <c r="V160" s="349"/>
      <c r="W160" s="333"/>
      <c r="X160" s="333"/>
      <c r="Y160" s="333"/>
      <c r="Z160" s="333"/>
    </row>
    <row r="161" customFormat="false" ht="21.75" hidden="false" customHeight="true" outlineLevel="0" collapsed="false">
      <c r="A161" s="349"/>
      <c r="B161" s="349"/>
      <c r="C161" s="349"/>
      <c r="D161" s="350"/>
      <c r="E161" s="350"/>
      <c r="F161" s="349"/>
      <c r="G161" s="349"/>
      <c r="H161" s="349"/>
      <c r="I161" s="349"/>
      <c r="J161" s="349"/>
      <c r="K161" s="349"/>
      <c r="L161" s="349"/>
      <c r="M161" s="349"/>
      <c r="N161" s="349"/>
      <c r="O161" s="349"/>
      <c r="P161" s="349"/>
      <c r="Q161" s="349"/>
      <c r="R161" s="349"/>
      <c r="S161" s="349"/>
      <c r="T161" s="349"/>
      <c r="U161" s="349"/>
      <c r="V161" s="349"/>
      <c r="W161" s="333"/>
      <c r="X161" s="333"/>
      <c r="Y161" s="333"/>
      <c r="Z161" s="333"/>
    </row>
    <row r="162" customFormat="false" ht="21.75" hidden="false" customHeight="true" outlineLevel="0" collapsed="false">
      <c r="A162" s="349"/>
      <c r="B162" s="349"/>
      <c r="C162" s="349"/>
      <c r="D162" s="350"/>
      <c r="E162" s="350"/>
      <c r="F162" s="349"/>
      <c r="G162" s="349"/>
      <c r="H162" s="349"/>
      <c r="I162" s="349"/>
      <c r="J162" s="349"/>
      <c r="K162" s="349"/>
      <c r="L162" s="349"/>
      <c r="M162" s="349"/>
      <c r="N162" s="349"/>
      <c r="O162" s="349"/>
      <c r="P162" s="349"/>
      <c r="Q162" s="349"/>
      <c r="R162" s="349"/>
      <c r="S162" s="349"/>
      <c r="T162" s="349"/>
      <c r="U162" s="349"/>
      <c r="V162" s="349"/>
      <c r="W162" s="333"/>
      <c r="X162" s="333"/>
      <c r="Y162" s="333"/>
      <c r="Z162" s="333"/>
    </row>
    <row r="163" customFormat="false" ht="21.75" hidden="false" customHeight="true" outlineLevel="0" collapsed="false">
      <c r="A163" s="349"/>
      <c r="B163" s="349"/>
      <c r="C163" s="349"/>
      <c r="D163" s="350"/>
      <c r="E163" s="350"/>
      <c r="F163" s="349"/>
      <c r="G163" s="349"/>
      <c r="H163" s="349"/>
      <c r="I163" s="349"/>
      <c r="J163" s="349"/>
      <c r="K163" s="349"/>
      <c r="L163" s="349"/>
      <c r="M163" s="349"/>
      <c r="N163" s="349"/>
      <c r="O163" s="349"/>
      <c r="P163" s="349"/>
      <c r="Q163" s="349"/>
      <c r="R163" s="349"/>
      <c r="S163" s="349"/>
      <c r="T163" s="349"/>
      <c r="U163" s="349"/>
      <c r="V163" s="349"/>
      <c r="W163" s="333"/>
      <c r="X163" s="333"/>
      <c r="Y163" s="333"/>
      <c r="Z163" s="333"/>
    </row>
    <row r="164" customFormat="false" ht="21.75" hidden="false" customHeight="true" outlineLevel="0" collapsed="false">
      <c r="A164" s="349"/>
      <c r="B164" s="349"/>
      <c r="C164" s="349"/>
      <c r="D164" s="350"/>
      <c r="E164" s="350"/>
      <c r="F164" s="349"/>
      <c r="G164" s="349"/>
      <c r="H164" s="349"/>
      <c r="I164" s="349"/>
      <c r="J164" s="349"/>
      <c r="K164" s="349"/>
      <c r="L164" s="349"/>
      <c r="M164" s="349"/>
      <c r="N164" s="349"/>
      <c r="O164" s="349"/>
      <c r="P164" s="349"/>
      <c r="Q164" s="349"/>
      <c r="R164" s="349"/>
      <c r="S164" s="349"/>
      <c r="T164" s="349"/>
      <c r="U164" s="349"/>
      <c r="V164" s="349"/>
      <c r="W164" s="333"/>
      <c r="X164" s="333"/>
      <c r="Y164" s="333"/>
      <c r="Z164" s="333"/>
    </row>
    <row r="165" customFormat="false" ht="21.75" hidden="false" customHeight="true" outlineLevel="0" collapsed="false">
      <c r="A165" s="349"/>
      <c r="B165" s="349"/>
      <c r="C165" s="349"/>
      <c r="D165" s="350"/>
      <c r="E165" s="350"/>
      <c r="F165" s="349"/>
      <c r="G165" s="349"/>
      <c r="H165" s="349"/>
      <c r="I165" s="349"/>
      <c r="J165" s="349"/>
      <c r="K165" s="349"/>
      <c r="L165" s="349"/>
      <c r="M165" s="349"/>
      <c r="N165" s="349"/>
      <c r="O165" s="349"/>
      <c r="P165" s="349"/>
      <c r="Q165" s="349"/>
      <c r="R165" s="349"/>
      <c r="S165" s="349"/>
      <c r="T165" s="349"/>
      <c r="U165" s="349"/>
      <c r="V165" s="349"/>
      <c r="W165" s="333"/>
      <c r="X165" s="333"/>
      <c r="Y165" s="333"/>
      <c r="Z165" s="333"/>
    </row>
    <row r="166" customFormat="false" ht="21.75" hidden="false" customHeight="true" outlineLevel="0" collapsed="false">
      <c r="A166" s="349"/>
      <c r="B166" s="349"/>
      <c r="C166" s="349"/>
      <c r="D166" s="350"/>
      <c r="E166" s="350"/>
      <c r="F166" s="349"/>
      <c r="G166" s="349"/>
      <c r="H166" s="349"/>
      <c r="I166" s="349"/>
      <c r="J166" s="349"/>
      <c r="K166" s="349"/>
      <c r="L166" s="349"/>
      <c r="M166" s="349"/>
      <c r="N166" s="349"/>
      <c r="O166" s="349"/>
      <c r="P166" s="349"/>
      <c r="Q166" s="349"/>
      <c r="R166" s="349"/>
      <c r="S166" s="349"/>
      <c r="T166" s="349"/>
      <c r="U166" s="349"/>
      <c r="V166" s="349"/>
      <c r="W166" s="333"/>
      <c r="X166" s="333"/>
      <c r="Y166" s="333"/>
      <c r="Z166" s="333"/>
    </row>
    <row r="167" customFormat="false" ht="21.75" hidden="false" customHeight="true" outlineLevel="0" collapsed="false">
      <c r="A167" s="349"/>
      <c r="B167" s="349"/>
      <c r="C167" s="349"/>
      <c r="D167" s="350"/>
      <c r="E167" s="350"/>
      <c r="F167" s="349"/>
      <c r="G167" s="349"/>
      <c r="H167" s="349"/>
      <c r="I167" s="349"/>
      <c r="J167" s="349"/>
      <c r="K167" s="349"/>
      <c r="L167" s="349"/>
      <c r="M167" s="349"/>
      <c r="N167" s="349"/>
      <c r="O167" s="349"/>
      <c r="P167" s="349"/>
      <c r="Q167" s="349"/>
      <c r="R167" s="349"/>
      <c r="S167" s="349"/>
      <c r="T167" s="349"/>
      <c r="U167" s="349"/>
      <c r="V167" s="349"/>
      <c r="W167" s="333"/>
      <c r="X167" s="333"/>
      <c r="Y167" s="333"/>
      <c r="Z167" s="333"/>
    </row>
    <row r="168" customFormat="false" ht="21.75" hidden="false" customHeight="true" outlineLevel="0" collapsed="false">
      <c r="A168" s="349"/>
      <c r="B168" s="349"/>
      <c r="C168" s="349"/>
      <c r="D168" s="350"/>
      <c r="E168" s="350"/>
      <c r="F168" s="349"/>
      <c r="G168" s="349"/>
      <c r="H168" s="349"/>
      <c r="I168" s="349"/>
      <c r="J168" s="349"/>
      <c r="K168" s="349"/>
      <c r="L168" s="349"/>
      <c r="M168" s="349"/>
      <c r="N168" s="349"/>
      <c r="O168" s="349"/>
      <c r="P168" s="349"/>
      <c r="Q168" s="349"/>
      <c r="R168" s="349"/>
      <c r="S168" s="349"/>
      <c r="T168" s="349"/>
      <c r="U168" s="349"/>
      <c r="V168" s="349"/>
      <c r="W168" s="333"/>
      <c r="X168" s="333"/>
      <c r="Y168" s="333"/>
      <c r="Z168" s="333"/>
    </row>
    <row r="169" customFormat="false" ht="21.75" hidden="false" customHeight="true" outlineLevel="0" collapsed="false">
      <c r="A169" s="349"/>
      <c r="B169" s="349"/>
      <c r="C169" s="349"/>
      <c r="D169" s="350"/>
      <c r="E169" s="350"/>
      <c r="F169" s="349"/>
      <c r="G169" s="349"/>
      <c r="H169" s="349"/>
      <c r="I169" s="349"/>
      <c r="J169" s="349"/>
      <c r="K169" s="349"/>
      <c r="L169" s="349"/>
      <c r="M169" s="349"/>
      <c r="N169" s="349"/>
      <c r="O169" s="349"/>
      <c r="P169" s="349"/>
      <c r="Q169" s="349"/>
      <c r="R169" s="349"/>
      <c r="S169" s="349"/>
      <c r="T169" s="349"/>
      <c r="U169" s="349"/>
      <c r="V169" s="349"/>
      <c r="W169" s="333"/>
      <c r="X169" s="333"/>
      <c r="Y169" s="333"/>
      <c r="Z169" s="333"/>
    </row>
    <row r="170" customFormat="false" ht="21.75" hidden="false" customHeight="true" outlineLevel="0" collapsed="false">
      <c r="A170" s="349"/>
      <c r="B170" s="349"/>
      <c r="C170" s="349"/>
      <c r="D170" s="350"/>
      <c r="E170" s="350"/>
      <c r="F170" s="349"/>
      <c r="G170" s="349"/>
      <c r="H170" s="349"/>
      <c r="I170" s="349"/>
      <c r="J170" s="349"/>
      <c r="K170" s="349"/>
      <c r="L170" s="349"/>
      <c r="M170" s="349"/>
      <c r="N170" s="349"/>
      <c r="O170" s="349"/>
      <c r="P170" s="349"/>
      <c r="Q170" s="349"/>
      <c r="R170" s="349"/>
      <c r="S170" s="349"/>
      <c r="T170" s="349"/>
      <c r="U170" s="349"/>
      <c r="V170" s="349"/>
      <c r="W170" s="333"/>
      <c r="X170" s="333"/>
      <c r="Y170" s="333"/>
      <c r="Z170" s="333"/>
    </row>
    <row r="171" customFormat="false" ht="21.75" hidden="false" customHeight="true" outlineLevel="0" collapsed="false">
      <c r="A171" s="349"/>
      <c r="B171" s="349"/>
      <c r="C171" s="349"/>
      <c r="D171" s="350"/>
      <c r="E171" s="350"/>
      <c r="F171" s="349"/>
      <c r="G171" s="349"/>
      <c r="H171" s="349"/>
      <c r="I171" s="349"/>
      <c r="J171" s="349"/>
      <c r="K171" s="349"/>
      <c r="L171" s="349"/>
      <c r="M171" s="349"/>
      <c r="N171" s="349"/>
      <c r="O171" s="349"/>
      <c r="P171" s="349"/>
      <c r="Q171" s="349"/>
      <c r="R171" s="349"/>
      <c r="S171" s="349"/>
      <c r="T171" s="349"/>
      <c r="U171" s="349"/>
      <c r="V171" s="349"/>
      <c r="W171" s="333"/>
      <c r="X171" s="333"/>
      <c r="Y171" s="333"/>
      <c r="Z171" s="333"/>
    </row>
    <row r="172" customFormat="false" ht="21.75" hidden="false" customHeight="true" outlineLevel="0" collapsed="false">
      <c r="A172" s="349"/>
      <c r="B172" s="349"/>
      <c r="C172" s="349"/>
      <c r="D172" s="350"/>
      <c r="E172" s="350"/>
      <c r="F172" s="349"/>
      <c r="G172" s="349"/>
      <c r="H172" s="349"/>
      <c r="I172" s="349"/>
      <c r="J172" s="349"/>
      <c r="K172" s="349"/>
      <c r="L172" s="349"/>
      <c r="M172" s="349"/>
      <c r="N172" s="349"/>
      <c r="O172" s="349"/>
      <c r="P172" s="349"/>
      <c r="Q172" s="349"/>
      <c r="R172" s="349"/>
      <c r="S172" s="349"/>
      <c r="T172" s="349"/>
      <c r="U172" s="349"/>
      <c r="V172" s="349"/>
      <c r="W172" s="333"/>
      <c r="X172" s="333"/>
      <c r="Y172" s="333"/>
      <c r="Z172" s="333"/>
    </row>
    <row r="173" customFormat="false" ht="21.75" hidden="false" customHeight="true" outlineLevel="0" collapsed="false">
      <c r="A173" s="349"/>
      <c r="B173" s="349"/>
      <c r="C173" s="349"/>
      <c r="D173" s="350"/>
      <c r="E173" s="350"/>
      <c r="F173" s="349"/>
      <c r="G173" s="349"/>
      <c r="H173" s="349"/>
      <c r="I173" s="349"/>
      <c r="J173" s="349"/>
      <c r="K173" s="349"/>
      <c r="L173" s="349"/>
      <c r="M173" s="349"/>
      <c r="N173" s="349"/>
      <c r="O173" s="349"/>
      <c r="P173" s="349"/>
      <c r="Q173" s="349"/>
      <c r="R173" s="349"/>
      <c r="S173" s="349"/>
      <c r="T173" s="349"/>
      <c r="U173" s="349"/>
      <c r="V173" s="349"/>
      <c r="W173" s="333"/>
      <c r="X173" s="333"/>
      <c r="Y173" s="333"/>
      <c r="Z173" s="333"/>
    </row>
    <row r="174" customFormat="false" ht="21.75" hidden="false" customHeight="true" outlineLevel="0" collapsed="false">
      <c r="A174" s="349"/>
      <c r="B174" s="349"/>
      <c r="C174" s="349"/>
      <c r="D174" s="350"/>
      <c r="E174" s="350"/>
      <c r="F174" s="349"/>
      <c r="G174" s="349"/>
      <c r="H174" s="349"/>
      <c r="I174" s="349"/>
      <c r="J174" s="349"/>
      <c r="K174" s="349"/>
      <c r="L174" s="349"/>
      <c r="M174" s="349"/>
      <c r="N174" s="349"/>
      <c r="O174" s="349"/>
      <c r="P174" s="349"/>
      <c r="Q174" s="349"/>
      <c r="R174" s="349"/>
      <c r="S174" s="349"/>
      <c r="T174" s="349"/>
      <c r="U174" s="349"/>
      <c r="V174" s="349"/>
      <c r="W174" s="333"/>
      <c r="X174" s="333"/>
      <c r="Y174" s="333"/>
      <c r="Z174" s="333"/>
    </row>
    <row r="175" customFormat="false" ht="21.75" hidden="false" customHeight="true" outlineLevel="0" collapsed="false">
      <c r="A175" s="349"/>
      <c r="B175" s="349"/>
      <c r="C175" s="349"/>
      <c r="D175" s="350"/>
      <c r="E175" s="350"/>
      <c r="F175" s="349"/>
      <c r="G175" s="349"/>
      <c r="H175" s="349"/>
      <c r="I175" s="349"/>
      <c r="J175" s="349"/>
      <c r="K175" s="349"/>
      <c r="L175" s="349"/>
      <c r="M175" s="349"/>
      <c r="N175" s="349"/>
      <c r="O175" s="349"/>
      <c r="P175" s="349"/>
      <c r="Q175" s="349"/>
      <c r="R175" s="349"/>
      <c r="S175" s="349"/>
      <c r="T175" s="349"/>
      <c r="U175" s="349"/>
      <c r="V175" s="349"/>
      <c r="W175" s="333"/>
      <c r="X175" s="333"/>
      <c r="Y175" s="333"/>
      <c r="Z175" s="333"/>
    </row>
    <row r="176" customFormat="false" ht="21.75" hidden="false" customHeight="true" outlineLevel="0" collapsed="false">
      <c r="A176" s="349"/>
      <c r="B176" s="349"/>
      <c r="C176" s="349"/>
      <c r="D176" s="350"/>
      <c r="E176" s="350"/>
      <c r="F176" s="349"/>
      <c r="G176" s="349"/>
      <c r="H176" s="349"/>
      <c r="I176" s="349"/>
      <c r="J176" s="349"/>
      <c r="K176" s="349"/>
      <c r="L176" s="349"/>
      <c r="M176" s="349"/>
      <c r="N176" s="349"/>
      <c r="O176" s="349"/>
      <c r="P176" s="349"/>
      <c r="Q176" s="349"/>
      <c r="R176" s="349"/>
      <c r="S176" s="349"/>
      <c r="T176" s="349"/>
      <c r="U176" s="349"/>
      <c r="V176" s="349"/>
      <c r="W176" s="333"/>
      <c r="X176" s="333"/>
      <c r="Y176" s="333"/>
      <c r="Z176" s="333"/>
    </row>
    <row r="177" customFormat="false" ht="21.75" hidden="false" customHeight="true" outlineLevel="0" collapsed="false">
      <c r="A177" s="349"/>
      <c r="B177" s="349"/>
      <c r="C177" s="349"/>
      <c r="D177" s="350"/>
      <c r="E177" s="350"/>
      <c r="F177" s="349"/>
      <c r="G177" s="349"/>
      <c r="H177" s="349"/>
      <c r="I177" s="349"/>
      <c r="J177" s="349"/>
      <c r="K177" s="349"/>
      <c r="L177" s="349"/>
      <c r="M177" s="349"/>
      <c r="N177" s="349"/>
      <c r="O177" s="349"/>
      <c r="P177" s="349"/>
      <c r="Q177" s="349"/>
      <c r="R177" s="349"/>
      <c r="S177" s="349"/>
      <c r="T177" s="349"/>
      <c r="U177" s="349"/>
      <c r="V177" s="349"/>
      <c r="W177" s="333"/>
      <c r="X177" s="333"/>
      <c r="Y177" s="333"/>
      <c r="Z177" s="333"/>
    </row>
    <row r="178" customFormat="false" ht="21.75" hidden="false" customHeight="true" outlineLevel="0" collapsed="false">
      <c r="A178" s="349"/>
      <c r="B178" s="349"/>
      <c r="C178" s="349"/>
      <c r="D178" s="350"/>
      <c r="E178" s="350"/>
      <c r="F178" s="349"/>
      <c r="G178" s="349"/>
      <c r="H178" s="349"/>
      <c r="I178" s="349"/>
      <c r="J178" s="349"/>
      <c r="K178" s="349"/>
      <c r="L178" s="349"/>
      <c r="M178" s="349"/>
      <c r="N178" s="349"/>
      <c r="O178" s="349"/>
      <c r="P178" s="349"/>
      <c r="Q178" s="349"/>
      <c r="R178" s="349"/>
      <c r="S178" s="349"/>
      <c r="T178" s="349"/>
      <c r="U178" s="349"/>
      <c r="V178" s="349"/>
      <c r="W178" s="333"/>
      <c r="X178" s="333"/>
      <c r="Y178" s="333"/>
      <c r="Z178" s="333"/>
    </row>
    <row r="179" customFormat="false" ht="21.75" hidden="false" customHeight="true" outlineLevel="0" collapsed="false">
      <c r="A179" s="349"/>
      <c r="B179" s="349"/>
      <c r="C179" s="349"/>
      <c r="D179" s="350"/>
      <c r="E179" s="350"/>
      <c r="F179" s="349"/>
      <c r="G179" s="349"/>
      <c r="H179" s="349"/>
      <c r="I179" s="349"/>
      <c r="J179" s="349"/>
      <c r="K179" s="349"/>
      <c r="L179" s="349"/>
      <c r="M179" s="349"/>
      <c r="N179" s="349"/>
      <c r="O179" s="349"/>
      <c r="P179" s="349"/>
      <c r="Q179" s="349"/>
      <c r="R179" s="349"/>
      <c r="S179" s="349"/>
      <c r="T179" s="349"/>
      <c r="U179" s="349"/>
      <c r="V179" s="349"/>
      <c r="W179" s="333"/>
      <c r="X179" s="333"/>
      <c r="Y179" s="333"/>
      <c r="Z179" s="333"/>
    </row>
    <row r="180" customFormat="false" ht="21.75" hidden="false" customHeight="true" outlineLevel="0" collapsed="false">
      <c r="A180" s="349"/>
      <c r="B180" s="349"/>
      <c r="C180" s="349"/>
      <c r="D180" s="350"/>
      <c r="E180" s="350"/>
      <c r="F180" s="349"/>
      <c r="G180" s="349"/>
      <c r="H180" s="349"/>
      <c r="I180" s="349"/>
      <c r="J180" s="349"/>
      <c r="K180" s="349"/>
      <c r="L180" s="349"/>
      <c r="M180" s="349"/>
      <c r="N180" s="349"/>
      <c r="O180" s="349"/>
      <c r="P180" s="349"/>
      <c r="Q180" s="349"/>
      <c r="R180" s="349"/>
      <c r="S180" s="349"/>
      <c r="T180" s="349"/>
      <c r="U180" s="349"/>
      <c r="V180" s="349"/>
      <c r="W180" s="333"/>
      <c r="X180" s="333"/>
      <c r="Y180" s="333"/>
      <c r="Z180" s="333"/>
    </row>
    <row r="181" customFormat="false" ht="21.75" hidden="false" customHeight="true" outlineLevel="0" collapsed="false">
      <c r="A181" s="349"/>
      <c r="B181" s="349"/>
      <c r="C181" s="349"/>
      <c r="D181" s="350"/>
      <c r="E181" s="350"/>
      <c r="F181" s="349"/>
      <c r="G181" s="349"/>
      <c r="H181" s="349"/>
      <c r="I181" s="349"/>
      <c r="J181" s="349"/>
      <c r="K181" s="349"/>
      <c r="L181" s="349"/>
      <c r="M181" s="349"/>
      <c r="N181" s="349"/>
      <c r="O181" s="349"/>
      <c r="P181" s="349"/>
      <c r="Q181" s="349"/>
      <c r="R181" s="349"/>
      <c r="S181" s="349"/>
      <c r="T181" s="349"/>
      <c r="U181" s="349"/>
      <c r="V181" s="349"/>
      <c r="W181" s="333"/>
      <c r="X181" s="333"/>
      <c r="Y181" s="333"/>
      <c r="Z181" s="333"/>
    </row>
    <row r="182" customFormat="false" ht="21.75" hidden="false" customHeight="true" outlineLevel="0" collapsed="false">
      <c r="A182" s="349"/>
      <c r="B182" s="349"/>
      <c r="C182" s="349"/>
      <c r="D182" s="350"/>
      <c r="E182" s="350"/>
      <c r="F182" s="349"/>
      <c r="G182" s="349"/>
      <c r="H182" s="349"/>
      <c r="I182" s="349"/>
      <c r="J182" s="349"/>
      <c r="K182" s="349"/>
      <c r="L182" s="349"/>
      <c r="M182" s="349"/>
      <c r="N182" s="349"/>
      <c r="O182" s="349"/>
      <c r="P182" s="349"/>
      <c r="Q182" s="349"/>
      <c r="R182" s="349"/>
      <c r="S182" s="349"/>
      <c r="T182" s="349"/>
      <c r="U182" s="349"/>
      <c r="V182" s="349"/>
      <c r="W182" s="333"/>
      <c r="X182" s="333"/>
      <c r="Y182" s="333"/>
      <c r="Z182" s="333"/>
    </row>
    <row r="183" customFormat="false" ht="21.75" hidden="false" customHeight="true" outlineLevel="0" collapsed="false">
      <c r="A183" s="349"/>
      <c r="B183" s="349"/>
      <c r="C183" s="349"/>
      <c r="D183" s="350"/>
      <c r="E183" s="350"/>
      <c r="F183" s="349"/>
      <c r="G183" s="349"/>
      <c r="H183" s="349"/>
      <c r="I183" s="349"/>
      <c r="J183" s="349"/>
      <c r="K183" s="349"/>
      <c r="L183" s="349"/>
      <c r="M183" s="349"/>
      <c r="N183" s="349"/>
      <c r="O183" s="349"/>
      <c r="P183" s="349"/>
      <c r="Q183" s="349"/>
      <c r="R183" s="349"/>
      <c r="S183" s="349"/>
      <c r="T183" s="349"/>
      <c r="U183" s="349"/>
      <c r="V183" s="349"/>
      <c r="W183" s="333"/>
      <c r="X183" s="333"/>
      <c r="Y183" s="333"/>
      <c r="Z183" s="333"/>
    </row>
    <row r="184" customFormat="false" ht="21.75" hidden="false" customHeight="true" outlineLevel="0" collapsed="false">
      <c r="A184" s="349"/>
      <c r="B184" s="349"/>
      <c r="C184" s="349"/>
      <c r="D184" s="350"/>
      <c r="E184" s="350"/>
      <c r="F184" s="349"/>
      <c r="G184" s="349"/>
      <c r="H184" s="349"/>
      <c r="I184" s="349"/>
      <c r="J184" s="349"/>
      <c r="K184" s="349"/>
      <c r="L184" s="349"/>
      <c r="M184" s="349"/>
      <c r="N184" s="349"/>
      <c r="O184" s="349"/>
      <c r="P184" s="349"/>
      <c r="Q184" s="349"/>
      <c r="R184" s="349"/>
      <c r="S184" s="349"/>
      <c r="T184" s="349"/>
      <c r="U184" s="349"/>
      <c r="V184" s="349"/>
      <c r="W184" s="333"/>
      <c r="X184" s="333"/>
      <c r="Y184" s="333"/>
      <c r="Z184" s="333"/>
    </row>
    <row r="185" customFormat="false" ht="21.75" hidden="false" customHeight="true" outlineLevel="0" collapsed="false">
      <c r="A185" s="349"/>
      <c r="B185" s="349"/>
      <c r="C185" s="349"/>
      <c r="D185" s="350"/>
      <c r="E185" s="350"/>
      <c r="F185" s="349"/>
      <c r="G185" s="349"/>
      <c r="H185" s="349"/>
      <c r="I185" s="349"/>
      <c r="J185" s="349"/>
      <c r="K185" s="349"/>
      <c r="L185" s="349"/>
      <c r="M185" s="349"/>
      <c r="N185" s="349"/>
      <c r="O185" s="349"/>
      <c r="P185" s="349"/>
      <c r="Q185" s="349"/>
      <c r="R185" s="349"/>
      <c r="S185" s="349"/>
      <c r="T185" s="349"/>
      <c r="U185" s="349"/>
      <c r="V185" s="349"/>
      <c r="W185" s="333"/>
      <c r="X185" s="333"/>
      <c r="Y185" s="333"/>
      <c r="Z185" s="333"/>
    </row>
    <row r="186" customFormat="false" ht="21.75" hidden="false" customHeight="true" outlineLevel="0" collapsed="false">
      <c r="A186" s="349"/>
      <c r="B186" s="349"/>
      <c r="C186" s="349"/>
      <c r="D186" s="350"/>
      <c r="E186" s="350"/>
      <c r="F186" s="349"/>
      <c r="G186" s="349"/>
      <c r="H186" s="349"/>
      <c r="I186" s="349"/>
      <c r="J186" s="349"/>
      <c r="K186" s="349"/>
      <c r="L186" s="349"/>
      <c r="M186" s="349"/>
      <c r="N186" s="349"/>
      <c r="O186" s="349"/>
      <c r="P186" s="349"/>
      <c r="Q186" s="349"/>
      <c r="R186" s="349"/>
      <c r="S186" s="349"/>
      <c r="T186" s="349"/>
      <c r="U186" s="349"/>
      <c r="V186" s="349"/>
      <c r="W186" s="333"/>
      <c r="X186" s="333"/>
      <c r="Y186" s="333"/>
      <c r="Z186" s="333"/>
    </row>
    <row r="187" customFormat="false" ht="21.75" hidden="false" customHeight="true" outlineLevel="0" collapsed="false">
      <c r="A187" s="349"/>
      <c r="B187" s="349"/>
      <c r="C187" s="349"/>
      <c r="D187" s="350"/>
      <c r="E187" s="350"/>
      <c r="F187" s="349"/>
      <c r="G187" s="349"/>
      <c r="H187" s="349"/>
      <c r="I187" s="349"/>
      <c r="J187" s="349"/>
      <c r="K187" s="349"/>
      <c r="L187" s="349"/>
      <c r="M187" s="349"/>
      <c r="N187" s="349"/>
      <c r="O187" s="349"/>
      <c r="P187" s="349"/>
      <c r="Q187" s="349"/>
      <c r="R187" s="349"/>
      <c r="S187" s="349"/>
      <c r="T187" s="349"/>
      <c r="U187" s="349"/>
      <c r="V187" s="349"/>
      <c r="W187" s="333"/>
      <c r="X187" s="333"/>
      <c r="Y187" s="333"/>
      <c r="Z187" s="333"/>
    </row>
    <row r="188" customFormat="false" ht="21.75" hidden="false" customHeight="true" outlineLevel="0" collapsed="false">
      <c r="A188" s="349"/>
      <c r="B188" s="349"/>
      <c r="C188" s="349"/>
      <c r="D188" s="350"/>
      <c r="E188" s="350"/>
      <c r="F188" s="349"/>
      <c r="G188" s="349"/>
      <c r="H188" s="349"/>
      <c r="I188" s="349"/>
      <c r="J188" s="349"/>
      <c r="K188" s="349"/>
      <c r="L188" s="349"/>
      <c r="M188" s="349"/>
      <c r="N188" s="349"/>
      <c r="O188" s="349"/>
      <c r="P188" s="349"/>
      <c r="Q188" s="349"/>
      <c r="R188" s="349"/>
      <c r="S188" s="349"/>
      <c r="T188" s="349"/>
      <c r="U188" s="349"/>
      <c r="V188" s="349"/>
      <c r="W188" s="333"/>
      <c r="X188" s="333"/>
      <c r="Y188" s="333"/>
      <c r="Z188" s="333"/>
    </row>
    <row r="189" customFormat="false" ht="21.75" hidden="false" customHeight="true" outlineLevel="0" collapsed="false">
      <c r="A189" s="349"/>
      <c r="B189" s="349"/>
      <c r="C189" s="349"/>
      <c r="D189" s="350"/>
      <c r="E189" s="350"/>
      <c r="F189" s="349"/>
      <c r="G189" s="349"/>
      <c r="H189" s="349"/>
      <c r="I189" s="349"/>
      <c r="J189" s="349"/>
      <c r="K189" s="349"/>
      <c r="L189" s="349"/>
      <c r="M189" s="349"/>
      <c r="N189" s="349"/>
      <c r="O189" s="349"/>
      <c r="P189" s="349"/>
      <c r="Q189" s="349"/>
      <c r="R189" s="349"/>
      <c r="S189" s="349"/>
      <c r="T189" s="349"/>
      <c r="U189" s="349"/>
      <c r="V189" s="349"/>
      <c r="W189" s="333"/>
      <c r="X189" s="333"/>
      <c r="Y189" s="333"/>
      <c r="Z189" s="333"/>
    </row>
    <row r="190" customFormat="false" ht="21.75" hidden="false" customHeight="true" outlineLevel="0" collapsed="false">
      <c r="A190" s="349"/>
      <c r="B190" s="349"/>
      <c r="C190" s="349"/>
      <c r="D190" s="350"/>
      <c r="E190" s="350"/>
      <c r="F190" s="349"/>
      <c r="G190" s="349"/>
      <c r="H190" s="349"/>
      <c r="I190" s="349"/>
      <c r="J190" s="349"/>
      <c r="K190" s="349"/>
      <c r="L190" s="349"/>
      <c r="M190" s="349"/>
      <c r="N190" s="349"/>
      <c r="O190" s="349"/>
      <c r="P190" s="349"/>
      <c r="Q190" s="349"/>
      <c r="R190" s="349"/>
      <c r="S190" s="349"/>
      <c r="T190" s="349"/>
      <c r="U190" s="349"/>
      <c r="V190" s="349"/>
      <c r="W190" s="333"/>
      <c r="X190" s="333"/>
      <c r="Y190" s="333"/>
      <c r="Z190" s="333"/>
    </row>
    <row r="191" customFormat="false" ht="21.75" hidden="false" customHeight="true" outlineLevel="0" collapsed="false">
      <c r="A191" s="349"/>
      <c r="B191" s="349"/>
      <c r="C191" s="349"/>
      <c r="D191" s="350"/>
      <c r="E191" s="350"/>
      <c r="F191" s="349"/>
      <c r="G191" s="349"/>
      <c r="H191" s="349"/>
      <c r="I191" s="349"/>
      <c r="J191" s="349"/>
      <c r="K191" s="349"/>
      <c r="L191" s="349"/>
      <c r="M191" s="349"/>
      <c r="N191" s="349"/>
      <c r="O191" s="349"/>
      <c r="P191" s="349"/>
      <c r="Q191" s="349"/>
      <c r="R191" s="349"/>
      <c r="S191" s="349"/>
      <c r="T191" s="349"/>
      <c r="U191" s="349"/>
      <c r="V191" s="349"/>
      <c r="W191" s="333"/>
      <c r="X191" s="333"/>
      <c r="Y191" s="333"/>
      <c r="Z191" s="333"/>
    </row>
    <row r="192" customFormat="false" ht="21.75" hidden="false" customHeight="true" outlineLevel="0" collapsed="false">
      <c r="A192" s="349"/>
      <c r="B192" s="349"/>
      <c r="C192" s="349"/>
      <c r="D192" s="350"/>
      <c r="E192" s="350"/>
      <c r="F192" s="349"/>
      <c r="G192" s="349"/>
      <c r="H192" s="349"/>
      <c r="I192" s="349"/>
      <c r="J192" s="349"/>
      <c r="K192" s="349"/>
      <c r="L192" s="349"/>
      <c r="M192" s="349"/>
      <c r="N192" s="349"/>
      <c r="O192" s="349"/>
      <c r="P192" s="349"/>
      <c r="Q192" s="349"/>
      <c r="R192" s="349"/>
      <c r="S192" s="349"/>
      <c r="T192" s="349"/>
      <c r="U192" s="349"/>
      <c r="V192" s="349"/>
      <c r="W192" s="333"/>
      <c r="X192" s="333"/>
      <c r="Y192" s="333"/>
      <c r="Z192" s="333"/>
    </row>
    <row r="193" customFormat="false" ht="21.75" hidden="false" customHeight="true" outlineLevel="0" collapsed="false">
      <c r="A193" s="349"/>
      <c r="B193" s="349"/>
      <c r="C193" s="349"/>
      <c r="D193" s="350"/>
      <c r="E193" s="350"/>
      <c r="F193" s="349"/>
      <c r="G193" s="349"/>
      <c r="H193" s="349"/>
      <c r="I193" s="349"/>
      <c r="J193" s="349"/>
      <c r="K193" s="349"/>
      <c r="L193" s="349"/>
      <c r="M193" s="349"/>
      <c r="N193" s="349"/>
      <c r="O193" s="349"/>
      <c r="P193" s="349"/>
      <c r="Q193" s="349"/>
      <c r="R193" s="349"/>
      <c r="S193" s="349"/>
      <c r="T193" s="349"/>
      <c r="U193" s="349"/>
      <c r="V193" s="349"/>
      <c r="W193" s="333"/>
      <c r="X193" s="333"/>
      <c r="Y193" s="333"/>
      <c r="Z193" s="333"/>
    </row>
    <row r="194" customFormat="false" ht="21.75" hidden="false" customHeight="true" outlineLevel="0" collapsed="false">
      <c r="A194" s="349"/>
      <c r="B194" s="349"/>
      <c r="C194" s="349"/>
      <c r="D194" s="350"/>
      <c r="E194" s="350"/>
      <c r="F194" s="349"/>
      <c r="G194" s="349"/>
      <c r="H194" s="349"/>
      <c r="I194" s="349"/>
      <c r="J194" s="349"/>
      <c r="K194" s="349"/>
      <c r="L194" s="349"/>
      <c r="M194" s="349"/>
      <c r="N194" s="349"/>
      <c r="O194" s="349"/>
      <c r="P194" s="349"/>
      <c r="Q194" s="349"/>
      <c r="R194" s="349"/>
      <c r="S194" s="349"/>
      <c r="T194" s="349"/>
      <c r="U194" s="349"/>
      <c r="V194" s="349"/>
      <c r="W194" s="333"/>
      <c r="X194" s="333"/>
      <c r="Y194" s="333"/>
      <c r="Z194" s="333"/>
    </row>
    <row r="195" customFormat="false" ht="21.75" hidden="false" customHeight="true" outlineLevel="0" collapsed="false">
      <c r="A195" s="349"/>
      <c r="B195" s="349"/>
      <c r="C195" s="349"/>
      <c r="D195" s="350"/>
      <c r="E195" s="350"/>
      <c r="F195" s="349"/>
      <c r="G195" s="349"/>
      <c r="H195" s="349"/>
      <c r="I195" s="349"/>
      <c r="J195" s="349"/>
      <c r="K195" s="349"/>
      <c r="L195" s="349"/>
      <c r="M195" s="349"/>
      <c r="N195" s="349"/>
      <c r="O195" s="349"/>
      <c r="P195" s="349"/>
      <c r="Q195" s="349"/>
      <c r="R195" s="349"/>
      <c r="S195" s="349"/>
      <c r="T195" s="349"/>
      <c r="U195" s="349"/>
      <c r="V195" s="349"/>
      <c r="W195" s="333"/>
      <c r="X195" s="333"/>
      <c r="Y195" s="333"/>
      <c r="Z195" s="333"/>
    </row>
    <row r="196" customFormat="false" ht="21.75" hidden="false" customHeight="true" outlineLevel="0" collapsed="false">
      <c r="A196" s="349"/>
      <c r="B196" s="349"/>
      <c r="C196" s="349"/>
      <c r="D196" s="350"/>
      <c r="E196" s="350"/>
      <c r="F196" s="349"/>
      <c r="G196" s="349"/>
      <c r="H196" s="349"/>
      <c r="I196" s="349"/>
      <c r="J196" s="349"/>
      <c r="K196" s="349"/>
      <c r="L196" s="349"/>
      <c r="M196" s="349"/>
      <c r="N196" s="349"/>
      <c r="O196" s="349"/>
      <c r="P196" s="349"/>
      <c r="Q196" s="349"/>
      <c r="R196" s="349"/>
      <c r="S196" s="349"/>
      <c r="T196" s="349"/>
      <c r="U196" s="349"/>
      <c r="V196" s="349"/>
      <c r="W196" s="333"/>
      <c r="X196" s="333"/>
      <c r="Y196" s="333"/>
      <c r="Z196" s="333"/>
    </row>
    <row r="197" customFormat="false" ht="21.75" hidden="false" customHeight="true" outlineLevel="0" collapsed="false">
      <c r="A197" s="349"/>
      <c r="B197" s="349"/>
      <c r="C197" s="349"/>
      <c r="D197" s="350"/>
      <c r="E197" s="350"/>
      <c r="F197" s="349"/>
      <c r="G197" s="349"/>
      <c r="H197" s="349"/>
      <c r="I197" s="349"/>
      <c r="J197" s="349"/>
      <c r="K197" s="349"/>
      <c r="L197" s="349"/>
      <c r="M197" s="349"/>
      <c r="N197" s="349"/>
      <c r="O197" s="349"/>
      <c r="P197" s="349"/>
      <c r="Q197" s="349"/>
      <c r="R197" s="349"/>
      <c r="S197" s="349"/>
      <c r="T197" s="349"/>
      <c r="U197" s="349"/>
      <c r="V197" s="349"/>
      <c r="W197" s="333"/>
      <c r="X197" s="333"/>
      <c r="Y197" s="333"/>
      <c r="Z197" s="333"/>
    </row>
    <row r="198" customFormat="false" ht="21.75" hidden="false" customHeight="true" outlineLevel="0" collapsed="false">
      <c r="A198" s="349"/>
      <c r="B198" s="349"/>
      <c r="C198" s="349"/>
      <c r="D198" s="350"/>
      <c r="E198" s="350"/>
      <c r="F198" s="349"/>
      <c r="G198" s="349"/>
      <c r="H198" s="349"/>
      <c r="I198" s="349"/>
      <c r="J198" s="349"/>
      <c r="K198" s="349"/>
      <c r="L198" s="349"/>
      <c r="M198" s="349"/>
      <c r="N198" s="349"/>
      <c r="O198" s="349"/>
      <c r="P198" s="349"/>
      <c r="Q198" s="349"/>
      <c r="R198" s="349"/>
      <c r="S198" s="349"/>
      <c r="T198" s="349"/>
      <c r="U198" s="349"/>
      <c r="V198" s="349"/>
      <c r="W198" s="333"/>
      <c r="X198" s="333"/>
      <c r="Y198" s="333"/>
      <c r="Z198" s="333"/>
    </row>
    <row r="199" customFormat="false" ht="21.75" hidden="false" customHeight="true" outlineLevel="0" collapsed="false">
      <c r="A199" s="349"/>
      <c r="B199" s="349"/>
      <c r="C199" s="349"/>
      <c r="D199" s="350"/>
      <c r="E199" s="350"/>
      <c r="F199" s="349"/>
      <c r="G199" s="349"/>
      <c r="H199" s="349"/>
      <c r="I199" s="349"/>
      <c r="J199" s="349"/>
      <c r="K199" s="349"/>
      <c r="L199" s="349"/>
      <c r="M199" s="349"/>
      <c r="N199" s="349"/>
      <c r="O199" s="349"/>
      <c r="P199" s="349"/>
      <c r="Q199" s="349"/>
      <c r="R199" s="349"/>
      <c r="S199" s="349"/>
      <c r="T199" s="349"/>
      <c r="U199" s="349"/>
      <c r="V199" s="349"/>
      <c r="W199" s="333"/>
      <c r="X199" s="333"/>
      <c r="Y199" s="333"/>
      <c r="Z199" s="333"/>
    </row>
    <row r="200" customFormat="false" ht="21.75" hidden="false" customHeight="true" outlineLevel="0" collapsed="false">
      <c r="A200" s="349"/>
      <c r="B200" s="349"/>
      <c r="C200" s="349"/>
      <c r="D200" s="350"/>
      <c r="E200" s="350"/>
      <c r="F200" s="349"/>
      <c r="G200" s="349"/>
      <c r="H200" s="349"/>
      <c r="I200" s="349"/>
      <c r="J200" s="349"/>
      <c r="K200" s="349"/>
      <c r="L200" s="349"/>
      <c r="M200" s="349"/>
      <c r="N200" s="349"/>
      <c r="O200" s="349"/>
      <c r="P200" s="349"/>
      <c r="Q200" s="349"/>
      <c r="R200" s="349"/>
      <c r="S200" s="349"/>
      <c r="T200" s="349"/>
      <c r="U200" s="349"/>
      <c r="V200" s="349"/>
      <c r="W200" s="333"/>
      <c r="X200" s="333"/>
      <c r="Y200" s="333"/>
      <c r="Z200" s="333"/>
    </row>
    <row r="201" customFormat="false" ht="21.75" hidden="false" customHeight="true" outlineLevel="0" collapsed="false">
      <c r="A201" s="349"/>
      <c r="B201" s="349"/>
      <c r="C201" s="349"/>
      <c r="D201" s="350"/>
      <c r="E201" s="350"/>
      <c r="F201" s="349"/>
      <c r="G201" s="349"/>
      <c r="H201" s="349"/>
      <c r="I201" s="349"/>
      <c r="J201" s="349"/>
      <c r="K201" s="349"/>
      <c r="L201" s="349"/>
      <c r="M201" s="349"/>
      <c r="N201" s="349"/>
      <c r="O201" s="349"/>
      <c r="P201" s="349"/>
      <c r="Q201" s="349"/>
      <c r="R201" s="349"/>
      <c r="S201" s="349"/>
      <c r="T201" s="349"/>
      <c r="U201" s="349"/>
      <c r="V201" s="349"/>
      <c r="W201" s="333"/>
      <c r="X201" s="333"/>
      <c r="Y201" s="333"/>
      <c r="Z201" s="333"/>
    </row>
    <row r="202" customFormat="false" ht="21.75" hidden="false" customHeight="true" outlineLevel="0" collapsed="false">
      <c r="A202" s="349"/>
      <c r="B202" s="349"/>
      <c r="C202" s="349"/>
      <c r="D202" s="350"/>
      <c r="E202" s="350"/>
      <c r="F202" s="349"/>
      <c r="G202" s="349"/>
      <c r="H202" s="349"/>
      <c r="I202" s="349"/>
      <c r="J202" s="349"/>
      <c r="K202" s="349"/>
      <c r="L202" s="349"/>
      <c r="M202" s="349"/>
      <c r="N202" s="349"/>
      <c r="O202" s="349"/>
      <c r="P202" s="349"/>
      <c r="Q202" s="349"/>
      <c r="R202" s="349"/>
      <c r="S202" s="349"/>
      <c r="T202" s="349"/>
      <c r="U202" s="349"/>
      <c r="V202" s="349"/>
      <c r="W202" s="333"/>
      <c r="X202" s="333"/>
      <c r="Y202" s="333"/>
      <c r="Z202" s="333"/>
    </row>
    <row r="203" customFormat="false" ht="21.75" hidden="false" customHeight="true" outlineLevel="0" collapsed="false">
      <c r="A203" s="349"/>
      <c r="B203" s="349"/>
      <c r="C203" s="349"/>
      <c r="D203" s="350"/>
      <c r="E203" s="350"/>
      <c r="F203" s="349"/>
      <c r="G203" s="349"/>
      <c r="H203" s="349"/>
      <c r="I203" s="349"/>
      <c r="J203" s="349"/>
      <c r="K203" s="349"/>
      <c r="L203" s="349"/>
      <c r="M203" s="349"/>
      <c r="N203" s="349"/>
      <c r="O203" s="349"/>
      <c r="P203" s="349"/>
      <c r="Q203" s="349"/>
      <c r="R203" s="349"/>
      <c r="S203" s="349"/>
      <c r="T203" s="349"/>
      <c r="U203" s="349"/>
      <c r="V203" s="349"/>
      <c r="W203" s="333"/>
      <c r="X203" s="333"/>
      <c r="Y203" s="333"/>
      <c r="Z203" s="333"/>
    </row>
    <row r="204" customFormat="false" ht="21.75" hidden="false" customHeight="true" outlineLevel="0" collapsed="false">
      <c r="A204" s="349"/>
      <c r="B204" s="349"/>
      <c r="C204" s="349"/>
      <c r="D204" s="350"/>
      <c r="E204" s="350"/>
      <c r="F204" s="349"/>
      <c r="G204" s="349"/>
      <c r="H204" s="349"/>
      <c r="I204" s="349"/>
      <c r="J204" s="349"/>
      <c r="K204" s="349"/>
      <c r="L204" s="349"/>
      <c r="M204" s="349"/>
      <c r="N204" s="349"/>
      <c r="O204" s="349"/>
      <c r="P204" s="349"/>
      <c r="Q204" s="349"/>
      <c r="R204" s="349"/>
      <c r="S204" s="349"/>
      <c r="T204" s="349"/>
      <c r="U204" s="349"/>
      <c r="V204" s="349"/>
      <c r="W204" s="333"/>
      <c r="X204" s="333"/>
      <c r="Y204" s="333"/>
      <c r="Z204" s="333"/>
    </row>
    <row r="205" customFormat="false" ht="21.75" hidden="false" customHeight="true" outlineLevel="0" collapsed="false">
      <c r="A205" s="349"/>
      <c r="B205" s="349"/>
      <c r="C205" s="349"/>
      <c r="D205" s="350"/>
      <c r="E205" s="350"/>
      <c r="F205" s="349"/>
      <c r="G205" s="349"/>
      <c r="H205" s="349"/>
      <c r="I205" s="349"/>
      <c r="J205" s="349"/>
      <c r="K205" s="349"/>
      <c r="L205" s="349"/>
      <c r="M205" s="349"/>
      <c r="N205" s="349"/>
      <c r="O205" s="349"/>
      <c r="P205" s="349"/>
      <c r="Q205" s="349"/>
      <c r="R205" s="349"/>
      <c r="S205" s="349"/>
      <c r="T205" s="349"/>
      <c r="U205" s="349"/>
      <c r="V205" s="349"/>
      <c r="W205" s="333"/>
      <c r="X205" s="333"/>
      <c r="Y205" s="333"/>
      <c r="Z205" s="333"/>
    </row>
    <row r="206" customFormat="false" ht="21.75" hidden="false" customHeight="true" outlineLevel="0" collapsed="false">
      <c r="A206" s="349"/>
      <c r="B206" s="349"/>
      <c r="C206" s="349"/>
      <c r="D206" s="350"/>
      <c r="E206" s="350"/>
      <c r="F206" s="349"/>
      <c r="G206" s="349"/>
      <c r="H206" s="349"/>
      <c r="I206" s="349"/>
      <c r="J206" s="349"/>
      <c r="K206" s="349"/>
      <c r="L206" s="349"/>
      <c r="M206" s="349"/>
      <c r="N206" s="349"/>
      <c r="O206" s="349"/>
      <c r="P206" s="349"/>
      <c r="Q206" s="349"/>
      <c r="R206" s="349"/>
      <c r="S206" s="349"/>
      <c r="T206" s="349"/>
      <c r="U206" s="349"/>
      <c r="V206" s="349"/>
      <c r="W206" s="333"/>
      <c r="X206" s="333"/>
      <c r="Y206" s="333"/>
      <c r="Z206" s="333"/>
    </row>
    <row r="207" customFormat="false" ht="21.75" hidden="false" customHeight="true" outlineLevel="0" collapsed="false">
      <c r="A207" s="349"/>
      <c r="B207" s="349"/>
      <c r="C207" s="349"/>
      <c r="D207" s="350"/>
      <c r="E207" s="350"/>
      <c r="F207" s="349"/>
      <c r="G207" s="349"/>
      <c r="H207" s="349"/>
      <c r="I207" s="349"/>
      <c r="J207" s="349"/>
      <c r="K207" s="349"/>
      <c r="L207" s="349"/>
      <c r="M207" s="349"/>
      <c r="N207" s="349"/>
      <c r="O207" s="349"/>
      <c r="P207" s="349"/>
      <c r="Q207" s="349"/>
      <c r="R207" s="349"/>
      <c r="S207" s="349"/>
      <c r="T207" s="349"/>
      <c r="U207" s="349"/>
      <c r="V207" s="349"/>
      <c r="W207" s="333"/>
      <c r="X207" s="333"/>
      <c r="Y207" s="333"/>
      <c r="Z207" s="333"/>
    </row>
    <row r="208" customFormat="false" ht="21.75" hidden="false" customHeight="true" outlineLevel="0" collapsed="false">
      <c r="A208" s="349"/>
      <c r="B208" s="349"/>
      <c r="C208" s="349"/>
      <c r="D208" s="350"/>
      <c r="E208" s="350"/>
      <c r="F208" s="349"/>
      <c r="G208" s="349"/>
      <c r="H208" s="349"/>
      <c r="I208" s="349"/>
      <c r="J208" s="349"/>
      <c r="K208" s="349"/>
      <c r="L208" s="349"/>
      <c r="M208" s="349"/>
      <c r="N208" s="349"/>
      <c r="O208" s="349"/>
      <c r="P208" s="349"/>
      <c r="Q208" s="349"/>
      <c r="R208" s="349"/>
      <c r="S208" s="349"/>
      <c r="T208" s="349"/>
      <c r="U208" s="349"/>
      <c r="V208" s="349"/>
      <c r="W208" s="333"/>
      <c r="X208" s="333"/>
      <c r="Y208" s="333"/>
      <c r="Z208" s="333"/>
    </row>
    <row r="209" customFormat="false" ht="21.75" hidden="false" customHeight="true" outlineLevel="0" collapsed="false">
      <c r="A209" s="349"/>
      <c r="B209" s="349"/>
      <c r="C209" s="349"/>
      <c r="D209" s="350"/>
      <c r="E209" s="350"/>
      <c r="F209" s="349"/>
      <c r="G209" s="349"/>
      <c r="H209" s="349"/>
      <c r="I209" s="349"/>
      <c r="J209" s="349"/>
      <c r="K209" s="349"/>
      <c r="L209" s="349"/>
      <c r="M209" s="349"/>
      <c r="N209" s="349"/>
      <c r="O209" s="349"/>
      <c r="P209" s="349"/>
      <c r="Q209" s="349"/>
      <c r="R209" s="349"/>
      <c r="S209" s="349"/>
      <c r="T209" s="349"/>
      <c r="U209" s="349"/>
      <c r="V209" s="349"/>
      <c r="W209" s="333"/>
      <c r="X209" s="333"/>
      <c r="Y209" s="333"/>
      <c r="Z209" s="333"/>
    </row>
    <row r="210" customFormat="false" ht="21.75" hidden="false" customHeight="true" outlineLevel="0" collapsed="false">
      <c r="A210" s="349"/>
      <c r="B210" s="349"/>
      <c r="C210" s="349"/>
      <c r="D210" s="350"/>
      <c r="E210" s="350"/>
      <c r="F210" s="349"/>
      <c r="G210" s="349"/>
      <c r="H210" s="349"/>
      <c r="I210" s="349"/>
      <c r="J210" s="349"/>
      <c r="K210" s="349"/>
      <c r="L210" s="349"/>
      <c r="M210" s="349"/>
      <c r="N210" s="349"/>
      <c r="O210" s="349"/>
      <c r="P210" s="349"/>
      <c r="Q210" s="349"/>
      <c r="R210" s="349"/>
      <c r="S210" s="349"/>
      <c r="T210" s="349"/>
      <c r="U210" s="349"/>
      <c r="V210" s="349"/>
      <c r="W210" s="333"/>
      <c r="X210" s="333"/>
      <c r="Y210" s="333"/>
      <c r="Z210" s="333"/>
    </row>
    <row r="211" customFormat="false" ht="21.75" hidden="false" customHeight="true" outlineLevel="0" collapsed="false">
      <c r="A211" s="349"/>
      <c r="B211" s="349"/>
      <c r="C211" s="349"/>
      <c r="D211" s="350"/>
      <c r="E211" s="350"/>
      <c r="F211" s="349"/>
      <c r="G211" s="349"/>
      <c r="H211" s="349"/>
      <c r="I211" s="349"/>
      <c r="J211" s="349"/>
      <c r="K211" s="349"/>
      <c r="L211" s="349"/>
      <c r="M211" s="349"/>
      <c r="N211" s="349"/>
      <c r="O211" s="349"/>
      <c r="P211" s="349"/>
      <c r="Q211" s="349"/>
      <c r="R211" s="349"/>
      <c r="S211" s="349"/>
      <c r="T211" s="349"/>
      <c r="U211" s="349"/>
      <c r="V211" s="349"/>
      <c r="W211" s="333"/>
      <c r="X211" s="333"/>
      <c r="Y211" s="333"/>
      <c r="Z211" s="333"/>
    </row>
    <row r="212" customFormat="false" ht="21.75" hidden="false" customHeight="true" outlineLevel="0" collapsed="false">
      <c r="A212" s="349"/>
      <c r="B212" s="349"/>
      <c r="C212" s="349"/>
      <c r="D212" s="350"/>
      <c r="E212" s="350"/>
      <c r="F212" s="349"/>
      <c r="G212" s="349"/>
      <c r="H212" s="349"/>
      <c r="I212" s="349"/>
      <c r="J212" s="349"/>
      <c r="K212" s="349"/>
      <c r="L212" s="349"/>
      <c r="M212" s="349"/>
      <c r="N212" s="349"/>
      <c r="O212" s="349"/>
      <c r="P212" s="349"/>
      <c r="Q212" s="349"/>
      <c r="R212" s="349"/>
      <c r="S212" s="349"/>
      <c r="T212" s="349"/>
      <c r="U212" s="349"/>
      <c r="V212" s="349"/>
      <c r="W212" s="333"/>
      <c r="X212" s="333"/>
      <c r="Y212" s="333"/>
      <c r="Z212" s="333"/>
    </row>
    <row r="213" customFormat="false" ht="21.75" hidden="false" customHeight="true" outlineLevel="0" collapsed="false">
      <c r="A213" s="349"/>
      <c r="B213" s="349"/>
      <c r="C213" s="349"/>
      <c r="D213" s="350"/>
      <c r="E213" s="350"/>
      <c r="F213" s="349"/>
      <c r="G213" s="349"/>
      <c r="H213" s="349"/>
      <c r="I213" s="349"/>
      <c r="J213" s="349"/>
      <c r="K213" s="349"/>
      <c r="L213" s="349"/>
      <c r="M213" s="349"/>
      <c r="N213" s="349"/>
      <c r="O213" s="349"/>
      <c r="P213" s="349"/>
      <c r="Q213" s="349"/>
      <c r="R213" s="349"/>
      <c r="S213" s="349"/>
      <c r="T213" s="349"/>
      <c r="U213" s="349"/>
      <c r="V213" s="349"/>
      <c r="W213" s="333"/>
      <c r="X213" s="333"/>
      <c r="Y213" s="333"/>
      <c r="Z213" s="333"/>
    </row>
    <row r="214" customFormat="false" ht="21.75" hidden="false" customHeight="true" outlineLevel="0" collapsed="false">
      <c r="A214" s="349"/>
      <c r="B214" s="349"/>
      <c r="C214" s="349"/>
      <c r="D214" s="350"/>
      <c r="E214" s="350"/>
      <c r="F214" s="349"/>
      <c r="G214" s="349"/>
      <c r="H214" s="349"/>
      <c r="I214" s="349"/>
      <c r="J214" s="349"/>
      <c r="K214" s="349"/>
      <c r="L214" s="349"/>
      <c r="M214" s="349"/>
      <c r="N214" s="349"/>
      <c r="O214" s="349"/>
      <c r="P214" s="349"/>
      <c r="Q214" s="349"/>
      <c r="R214" s="349"/>
      <c r="S214" s="349"/>
      <c r="T214" s="349"/>
      <c r="U214" s="349"/>
      <c r="V214" s="349"/>
      <c r="W214" s="333"/>
      <c r="X214" s="333"/>
      <c r="Y214" s="333"/>
      <c r="Z214" s="333"/>
    </row>
    <row r="215" customFormat="false" ht="21.75" hidden="false" customHeight="true" outlineLevel="0" collapsed="false">
      <c r="A215" s="349"/>
      <c r="B215" s="349"/>
      <c r="C215" s="349"/>
      <c r="D215" s="350"/>
      <c r="E215" s="350"/>
      <c r="F215" s="349"/>
      <c r="G215" s="349"/>
      <c r="H215" s="349"/>
      <c r="I215" s="349"/>
      <c r="J215" s="349"/>
      <c r="K215" s="349"/>
      <c r="L215" s="349"/>
      <c r="M215" s="349"/>
      <c r="N215" s="349"/>
      <c r="O215" s="349"/>
      <c r="P215" s="349"/>
      <c r="Q215" s="349"/>
      <c r="R215" s="349"/>
      <c r="S215" s="349"/>
      <c r="T215" s="349"/>
      <c r="U215" s="349"/>
      <c r="V215" s="349"/>
      <c r="W215" s="333"/>
      <c r="X215" s="333"/>
      <c r="Y215" s="333"/>
      <c r="Z215" s="333"/>
    </row>
    <row r="216" customFormat="false" ht="21.75" hidden="false" customHeight="true" outlineLevel="0" collapsed="false">
      <c r="A216" s="349"/>
      <c r="B216" s="349"/>
      <c r="C216" s="349"/>
      <c r="D216" s="350"/>
      <c r="E216" s="350"/>
      <c r="F216" s="349"/>
      <c r="G216" s="349"/>
      <c r="H216" s="349"/>
      <c r="I216" s="349"/>
      <c r="J216" s="349"/>
      <c r="K216" s="349"/>
      <c r="L216" s="349"/>
      <c r="M216" s="349"/>
      <c r="N216" s="349"/>
      <c r="O216" s="349"/>
      <c r="P216" s="349"/>
      <c r="Q216" s="349"/>
      <c r="R216" s="349"/>
      <c r="S216" s="349"/>
      <c r="T216" s="349"/>
      <c r="U216" s="349"/>
      <c r="V216" s="349"/>
      <c r="W216" s="333"/>
      <c r="X216" s="333"/>
      <c r="Y216" s="333"/>
      <c r="Z216" s="333"/>
    </row>
    <row r="217" customFormat="false" ht="21.75" hidden="false" customHeight="true" outlineLevel="0" collapsed="false">
      <c r="A217" s="349"/>
      <c r="B217" s="349"/>
      <c r="C217" s="349"/>
      <c r="D217" s="350"/>
      <c r="E217" s="350"/>
      <c r="F217" s="349"/>
      <c r="G217" s="349"/>
      <c r="H217" s="349"/>
      <c r="I217" s="349"/>
      <c r="J217" s="349"/>
      <c r="K217" s="349"/>
      <c r="L217" s="349"/>
      <c r="M217" s="349"/>
      <c r="N217" s="349"/>
      <c r="O217" s="349"/>
      <c r="P217" s="349"/>
      <c r="Q217" s="349"/>
      <c r="R217" s="349"/>
      <c r="S217" s="349"/>
      <c r="T217" s="349"/>
      <c r="U217" s="349"/>
      <c r="V217" s="349"/>
      <c r="W217" s="333"/>
      <c r="X217" s="333"/>
      <c r="Y217" s="333"/>
      <c r="Z217" s="333"/>
    </row>
    <row r="218" customFormat="false" ht="21.75" hidden="false" customHeight="true" outlineLevel="0" collapsed="false">
      <c r="A218" s="349"/>
      <c r="B218" s="349"/>
      <c r="C218" s="349"/>
      <c r="D218" s="350"/>
      <c r="E218" s="350"/>
      <c r="F218" s="349"/>
      <c r="G218" s="349"/>
      <c r="H218" s="349"/>
      <c r="I218" s="349"/>
      <c r="J218" s="349"/>
      <c r="K218" s="349"/>
      <c r="L218" s="349"/>
      <c r="M218" s="349"/>
      <c r="N218" s="349"/>
      <c r="O218" s="349"/>
      <c r="P218" s="349"/>
      <c r="Q218" s="349"/>
      <c r="R218" s="349"/>
      <c r="S218" s="349"/>
      <c r="T218" s="349"/>
      <c r="U218" s="349"/>
      <c r="V218" s="349"/>
      <c r="W218" s="333"/>
      <c r="X218" s="333"/>
      <c r="Y218" s="333"/>
      <c r="Z218" s="333"/>
    </row>
    <row r="219" customFormat="false" ht="21.75" hidden="false" customHeight="true" outlineLevel="0" collapsed="false">
      <c r="A219" s="349"/>
      <c r="B219" s="349"/>
      <c r="C219" s="349"/>
      <c r="D219" s="350"/>
      <c r="E219" s="350"/>
      <c r="F219" s="349"/>
      <c r="G219" s="349"/>
      <c r="H219" s="349"/>
      <c r="I219" s="349"/>
      <c r="J219" s="349"/>
      <c r="K219" s="349"/>
      <c r="L219" s="349"/>
      <c r="M219" s="349"/>
      <c r="N219" s="349"/>
      <c r="O219" s="349"/>
      <c r="P219" s="349"/>
      <c r="Q219" s="349"/>
      <c r="R219" s="349"/>
      <c r="S219" s="349"/>
      <c r="T219" s="349"/>
      <c r="U219" s="349"/>
      <c r="V219" s="349"/>
      <c r="W219" s="333"/>
      <c r="X219" s="333"/>
      <c r="Y219" s="333"/>
      <c r="Z219" s="333"/>
    </row>
    <row r="220" customFormat="false" ht="21.75" hidden="false" customHeight="true" outlineLevel="0" collapsed="false">
      <c r="A220" s="349"/>
      <c r="B220" s="349"/>
      <c r="C220" s="349"/>
      <c r="D220" s="350"/>
      <c r="E220" s="350"/>
      <c r="F220" s="349"/>
      <c r="G220" s="349"/>
      <c r="H220" s="349"/>
      <c r="I220" s="349"/>
      <c r="J220" s="349"/>
      <c r="K220" s="349"/>
      <c r="L220" s="349"/>
      <c r="M220" s="349"/>
      <c r="N220" s="349"/>
      <c r="O220" s="349"/>
      <c r="P220" s="349"/>
      <c r="Q220" s="349"/>
      <c r="R220" s="349"/>
      <c r="S220" s="349"/>
      <c r="T220" s="349"/>
      <c r="U220" s="349"/>
      <c r="V220" s="349"/>
      <c r="W220" s="333"/>
      <c r="X220" s="333"/>
      <c r="Y220" s="333"/>
      <c r="Z220" s="333"/>
    </row>
    <row r="221" customFormat="false" ht="21.75" hidden="false" customHeight="true" outlineLevel="0" collapsed="false">
      <c r="A221" s="349"/>
      <c r="B221" s="349"/>
      <c r="C221" s="349"/>
      <c r="D221" s="350"/>
      <c r="E221" s="350"/>
      <c r="F221" s="349"/>
      <c r="G221" s="349"/>
      <c r="H221" s="349"/>
      <c r="I221" s="349"/>
      <c r="J221" s="349"/>
      <c r="K221" s="349"/>
      <c r="L221" s="349"/>
      <c r="M221" s="349"/>
      <c r="N221" s="349"/>
      <c r="O221" s="349"/>
      <c r="P221" s="349"/>
      <c r="Q221" s="349"/>
      <c r="R221" s="349"/>
      <c r="S221" s="349"/>
      <c r="T221" s="349"/>
      <c r="U221" s="349"/>
      <c r="V221" s="349"/>
      <c r="W221" s="333"/>
      <c r="X221" s="333"/>
      <c r="Y221" s="333"/>
      <c r="Z221" s="333"/>
    </row>
    <row r="222" customFormat="false" ht="21.75" hidden="false" customHeight="true" outlineLevel="0" collapsed="false">
      <c r="A222" s="349"/>
      <c r="B222" s="349"/>
      <c r="C222" s="349"/>
      <c r="D222" s="350"/>
      <c r="E222" s="350"/>
      <c r="F222" s="349"/>
      <c r="G222" s="349"/>
      <c r="H222" s="349"/>
      <c r="I222" s="349"/>
      <c r="J222" s="349"/>
      <c r="K222" s="349"/>
      <c r="L222" s="349"/>
      <c r="M222" s="349"/>
      <c r="N222" s="349"/>
      <c r="O222" s="349"/>
      <c r="P222" s="349"/>
      <c r="Q222" s="349"/>
      <c r="R222" s="349"/>
      <c r="S222" s="349"/>
      <c r="T222" s="349"/>
      <c r="U222" s="349"/>
      <c r="V222" s="349"/>
      <c r="W222" s="333"/>
      <c r="X222" s="333"/>
      <c r="Y222" s="333"/>
      <c r="Z222" s="333"/>
    </row>
    <row r="223" customFormat="false" ht="21.75" hidden="false" customHeight="true" outlineLevel="0" collapsed="false">
      <c r="A223" s="349"/>
      <c r="B223" s="349"/>
      <c r="C223" s="349"/>
      <c r="D223" s="350"/>
      <c r="E223" s="350"/>
      <c r="F223" s="349"/>
      <c r="G223" s="349"/>
      <c r="H223" s="349"/>
      <c r="I223" s="349"/>
      <c r="J223" s="349"/>
      <c r="K223" s="349"/>
      <c r="L223" s="349"/>
      <c r="M223" s="349"/>
      <c r="N223" s="349"/>
      <c r="O223" s="349"/>
      <c r="P223" s="349"/>
      <c r="Q223" s="349"/>
      <c r="R223" s="349"/>
      <c r="S223" s="349"/>
      <c r="T223" s="349"/>
      <c r="U223" s="349"/>
      <c r="V223" s="349"/>
      <c r="W223" s="333"/>
      <c r="X223" s="333"/>
      <c r="Y223" s="333"/>
      <c r="Z223" s="333"/>
    </row>
    <row r="224" customFormat="false" ht="21.75" hidden="false" customHeight="true" outlineLevel="0" collapsed="false">
      <c r="A224" s="349"/>
      <c r="B224" s="349"/>
      <c r="C224" s="349"/>
      <c r="D224" s="350"/>
      <c r="E224" s="350"/>
      <c r="F224" s="349"/>
      <c r="G224" s="349"/>
      <c r="H224" s="349"/>
      <c r="I224" s="349"/>
      <c r="J224" s="349"/>
      <c r="K224" s="349"/>
      <c r="L224" s="349"/>
      <c r="M224" s="349"/>
      <c r="N224" s="349"/>
      <c r="O224" s="349"/>
      <c r="P224" s="349"/>
      <c r="Q224" s="349"/>
      <c r="R224" s="349"/>
      <c r="S224" s="349"/>
      <c r="T224" s="349"/>
      <c r="U224" s="349"/>
      <c r="V224" s="349"/>
      <c r="W224" s="333"/>
      <c r="X224" s="333"/>
      <c r="Y224" s="333"/>
      <c r="Z224" s="333"/>
    </row>
    <row r="225" customFormat="false" ht="21.75" hidden="false" customHeight="true" outlineLevel="0" collapsed="false">
      <c r="A225" s="349"/>
      <c r="B225" s="349"/>
      <c r="C225" s="349"/>
      <c r="D225" s="350"/>
      <c r="E225" s="350"/>
      <c r="F225" s="349"/>
      <c r="G225" s="349"/>
      <c r="H225" s="349"/>
      <c r="I225" s="349"/>
      <c r="J225" s="349"/>
      <c r="K225" s="349"/>
      <c r="L225" s="349"/>
      <c r="M225" s="349"/>
      <c r="N225" s="349"/>
      <c r="O225" s="349"/>
      <c r="P225" s="349"/>
      <c r="Q225" s="349"/>
      <c r="R225" s="349"/>
      <c r="S225" s="349"/>
      <c r="T225" s="349"/>
      <c r="U225" s="349"/>
      <c r="V225" s="349"/>
      <c r="W225" s="333"/>
      <c r="X225" s="333"/>
      <c r="Y225" s="333"/>
      <c r="Z225" s="333"/>
    </row>
    <row r="226" customFormat="false" ht="21.75" hidden="false" customHeight="true" outlineLevel="0" collapsed="false">
      <c r="A226" s="349"/>
      <c r="B226" s="349"/>
      <c r="C226" s="349"/>
      <c r="D226" s="350"/>
      <c r="E226" s="350"/>
      <c r="F226" s="349"/>
      <c r="G226" s="349"/>
      <c r="H226" s="349"/>
      <c r="I226" s="349"/>
      <c r="J226" s="349"/>
      <c r="K226" s="349"/>
      <c r="L226" s="349"/>
      <c r="M226" s="349"/>
      <c r="N226" s="349"/>
      <c r="O226" s="349"/>
      <c r="P226" s="349"/>
      <c r="Q226" s="349"/>
      <c r="R226" s="349"/>
      <c r="S226" s="349"/>
      <c r="T226" s="349"/>
      <c r="U226" s="349"/>
      <c r="V226" s="349"/>
      <c r="W226" s="333"/>
      <c r="X226" s="333"/>
      <c r="Y226" s="333"/>
      <c r="Z226" s="333"/>
    </row>
    <row r="227" customFormat="false" ht="21.75" hidden="false" customHeight="true" outlineLevel="0" collapsed="false">
      <c r="A227" s="349"/>
      <c r="B227" s="349"/>
      <c r="C227" s="349"/>
      <c r="D227" s="350"/>
      <c r="E227" s="350"/>
      <c r="F227" s="349"/>
      <c r="G227" s="349"/>
      <c r="H227" s="349"/>
      <c r="I227" s="349"/>
      <c r="J227" s="349"/>
      <c r="K227" s="349"/>
      <c r="L227" s="349"/>
      <c r="M227" s="349"/>
      <c r="N227" s="349"/>
      <c r="O227" s="349"/>
      <c r="P227" s="349"/>
      <c r="Q227" s="349"/>
      <c r="R227" s="349"/>
      <c r="S227" s="349"/>
      <c r="T227" s="349"/>
      <c r="U227" s="349"/>
      <c r="V227" s="349"/>
      <c r="W227" s="333"/>
      <c r="X227" s="333"/>
      <c r="Y227" s="333"/>
      <c r="Z227" s="333"/>
    </row>
    <row r="228" customFormat="false" ht="21.75" hidden="false" customHeight="true" outlineLevel="0" collapsed="false">
      <c r="A228" s="349"/>
      <c r="B228" s="349"/>
      <c r="C228" s="349"/>
      <c r="D228" s="350"/>
      <c r="E228" s="350"/>
      <c r="F228" s="349"/>
      <c r="G228" s="349"/>
      <c r="H228" s="349"/>
      <c r="I228" s="349"/>
      <c r="J228" s="349"/>
      <c r="K228" s="349"/>
      <c r="L228" s="349"/>
      <c r="M228" s="349"/>
      <c r="N228" s="349"/>
      <c r="O228" s="349"/>
      <c r="P228" s="349"/>
      <c r="Q228" s="349"/>
      <c r="R228" s="349"/>
      <c r="S228" s="349"/>
      <c r="T228" s="349"/>
      <c r="U228" s="349"/>
      <c r="V228" s="349"/>
      <c r="W228" s="333"/>
      <c r="X228" s="333"/>
      <c r="Y228" s="333"/>
      <c r="Z228" s="333"/>
    </row>
    <row r="229" customFormat="false" ht="21.75" hidden="false" customHeight="true" outlineLevel="0" collapsed="false">
      <c r="A229" s="349"/>
      <c r="B229" s="349"/>
      <c r="C229" s="349"/>
      <c r="D229" s="350"/>
      <c r="E229" s="350"/>
      <c r="F229" s="349"/>
      <c r="G229" s="349"/>
      <c r="H229" s="349"/>
      <c r="I229" s="349"/>
      <c r="J229" s="349"/>
      <c r="K229" s="349"/>
      <c r="L229" s="349"/>
      <c r="M229" s="349"/>
      <c r="N229" s="349"/>
      <c r="O229" s="349"/>
      <c r="P229" s="349"/>
      <c r="Q229" s="349"/>
      <c r="R229" s="349"/>
      <c r="S229" s="349"/>
      <c r="T229" s="349"/>
      <c r="U229" s="349"/>
      <c r="V229" s="349"/>
      <c r="W229" s="333"/>
      <c r="X229" s="333"/>
      <c r="Y229" s="333"/>
      <c r="Z229" s="333"/>
    </row>
    <row r="230" customFormat="false" ht="21.75" hidden="false" customHeight="true" outlineLevel="0" collapsed="false">
      <c r="A230" s="349"/>
      <c r="B230" s="349"/>
      <c r="C230" s="349"/>
      <c r="D230" s="350"/>
      <c r="E230" s="350"/>
      <c r="F230" s="349"/>
      <c r="G230" s="349"/>
      <c r="H230" s="349"/>
      <c r="I230" s="349"/>
      <c r="J230" s="349"/>
      <c r="K230" s="349"/>
      <c r="L230" s="349"/>
      <c r="M230" s="349"/>
      <c r="N230" s="349"/>
      <c r="O230" s="349"/>
      <c r="P230" s="349"/>
      <c r="Q230" s="349"/>
      <c r="R230" s="349"/>
      <c r="S230" s="349"/>
      <c r="T230" s="349"/>
      <c r="U230" s="349"/>
      <c r="V230" s="349"/>
      <c r="W230" s="333"/>
      <c r="X230" s="333"/>
      <c r="Y230" s="333"/>
      <c r="Z230" s="333"/>
    </row>
    <row r="231" customFormat="false" ht="21.75" hidden="false" customHeight="true" outlineLevel="0" collapsed="false">
      <c r="A231" s="349"/>
      <c r="B231" s="349"/>
      <c r="C231" s="349"/>
      <c r="D231" s="350"/>
      <c r="E231" s="350"/>
      <c r="F231" s="349"/>
      <c r="G231" s="349"/>
      <c r="H231" s="349"/>
      <c r="I231" s="349"/>
      <c r="J231" s="349"/>
      <c r="K231" s="349"/>
      <c r="L231" s="349"/>
      <c r="M231" s="349"/>
      <c r="N231" s="349"/>
      <c r="O231" s="349"/>
      <c r="P231" s="349"/>
      <c r="Q231" s="349"/>
      <c r="R231" s="349"/>
      <c r="S231" s="349"/>
      <c r="T231" s="349"/>
      <c r="U231" s="349"/>
      <c r="V231" s="349"/>
      <c r="W231" s="333"/>
      <c r="X231" s="333"/>
      <c r="Y231" s="333"/>
      <c r="Z231" s="333"/>
    </row>
    <row r="232" customFormat="false" ht="21.75" hidden="false" customHeight="true" outlineLevel="0" collapsed="false">
      <c r="A232" s="349"/>
      <c r="B232" s="349"/>
      <c r="C232" s="349"/>
      <c r="D232" s="350"/>
      <c r="E232" s="350"/>
      <c r="F232" s="349"/>
      <c r="G232" s="349"/>
      <c r="H232" s="349"/>
      <c r="I232" s="349"/>
      <c r="J232" s="349"/>
      <c r="K232" s="349"/>
      <c r="L232" s="349"/>
      <c r="M232" s="349"/>
      <c r="N232" s="349"/>
      <c r="O232" s="349"/>
      <c r="P232" s="349"/>
      <c r="Q232" s="349"/>
      <c r="R232" s="349"/>
      <c r="S232" s="349"/>
      <c r="T232" s="349"/>
      <c r="U232" s="349"/>
      <c r="V232" s="349"/>
      <c r="W232" s="333"/>
      <c r="X232" s="333"/>
      <c r="Y232" s="333"/>
      <c r="Z232" s="333"/>
    </row>
    <row r="233" customFormat="false" ht="21.75" hidden="false" customHeight="true" outlineLevel="0" collapsed="false">
      <c r="A233" s="349"/>
      <c r="B233" s="349"/>
      <c r="C233" s="349"/>
      <c r="D233" s="350"/>
      <c r="E233" s="350"/>
      <c r="F233" s="349"/>
      <c r="G233" s="349"/>
      <c r="H233" s="349"/>
      <c r="I233" s="349"/>
      <c r="J233" s="349"/>
      <c r="K233" s="349"/>
      <c r="L233" s="349"/>
      <c r="M233" s="349"/>
      <c r="N233" s="349"/>
      <c r="O233" s="349"/>
      <c r="P233" s="349"/>
      <c r="Q233" s="349"/>
      <c r="R233" s="349"/>
      <c r="S233" s="349"/>
      <c r="T233" s="349"/>
      <c r="U233" s="349"/>
      <c r="V233" s="349"/>
      <c r="W233" s="333"/>
      <c r="X233" s="333"/>
      <c r="Y233" s="333"/>
      <c r="Z233" s="333"/>
    </row>
    <row r="234" customFormat="false" ht="21.75" hidden="false" customHeight="true" outlineLevel="0" collapsed="false">
      <c r="A234" s="349"/>
      <c r="B234" s="349"/>
      <c r="C234" s="349"/>
      <c r="D234" s="350"/>
      <c r="E234" s="350"/>
      <c r="F234" s="349"/>
      <c r="G234" s="349"/>
      <c r="H234" s="349"/>
      <c r="I234" s="349"/>
      <c r="J234" s="349"/>
      <c r="K234" s="349"/>
      <c r="L234" s="349"/>
      <c r="M234" s="349"/>
      <c r="N234" s="349"/>
      <c r="O234" s="349"/>
      <c r="P234" s="349"/>
      <c r="Q234" s="349"/>
      <c r="R234" s="349"/>
      <c r="S234" s="349"/>
      <c r="T234" s="349"/>
      <c r="U234" s="349"/>
      <c r="V234" s="349"/>
      <c r="W234" s="333"/>
      <c r="X234" s="333"/>
      <c r="Y234" s="333"/>
      <c r="Z234" s="333"/>
    </row>
    <row r="235" customFormat="false" ht="21.75" hidden="false" customHeight="true" outlineLevel="0" collapsed="false">
      <c r="A235" s="349"/>
      <c r="B235" s="349"/>
      <c r="C235" s="349"/>
      <c r="D235" s="350"/>
      <c r="E235" s="350"/>
      <c r="F235" s="349"/>
      <c r="G235" s="349"/>
      <c r="H235" s="349"/>
      <c r="I235" s="349"/>
      <c r="J235" s="349"/>
      <c r="K235" s="349"/>
      <c r="L235" s="349"/>
      <c r="M235" s="349"/>
      <c r="N235" s="349"/>
      <c r="O235" s="349"/>
      <c r="P235" s="349"/>
      <c r="Q235" s="349"/>
      <c r="R235" s="349"/>
      <c r="S235" s="349"/>
      <c r="T235" s="349"/>
      <c r="U235" s="349"/>
      <c r="V235" s="349"/>
      <c r="W235" s="333"/>
      <c r="X235" s="333"/>
      <c r="Y235" s="333"/>
      <c r="Z235" s="333"/>
    </row>
    <row r="236" customFormat="false" ht="21.75" hidden="false" customHeight="true" outlineLevel="0" collapsed="false">
      <c r="A236" s="349"/>
      <c r="B236" s="349"/>
      <c r="C236" s="349"/>
      <c r="D236" s="350"/>
      <c r="E236" s="350"/>
      <c r="F236" s="349"/>
      <c r="G236" s="349"/>
      <c r="H236" s="349"/>
      <c r="I236" s="349"/>
      <c r="J236" s="349"/>
      <c r="K236" s="349"/>
      <c r="L236" s="349"/>
      <c r="M236" s="349"/>
      <c r="N236" s="349"/>
      <c r="O236" s="349"/>
      <c r="P236" s="349"/>
      <c r="Q236" s="349"/>
      <c r="R236" s="349"/>
      <c r="S236" s="349"/>
      <c r="T236" s="349"/>
      <c r="U236" s="349"/>
      <c r="V236" s="349"/>
      <c r="W236" s="333"/>
      <c r="X236" s="333"/>
      <c r="Y236" s="333"/>
      <c r="Z236" s="333"/>
    </row>
    <row r="237" customFormat="false" ht="21.75" hidden="false" customHeight="true" outlineLevel="0" collapsed="false">
      <c r="A237" s="349"/>
      <c r="B237" s="349"/>
      <c r="C237" s="349"/>
      <c r="D237" s="350"/>
      <c r="E237" s="350"/>
      <c r="F237" s="349"/>
      <c r="G237" s="349"/>
      <c r="H237" s="349"/>
      <c r="I237" s="349"/>
      <c r="J237" s="349"/>
      <c r="K237" s="349"/>
      <c r="L237" s="349"/>
      <c r="M237" s="349"/>
      <c r="N237" s="349"/>
      <c r="O237" s="349"/>
      <c r="P237" s="349"/>
      <c r="Q237" s="349"/>
      <c r="R237" s="349"/>
      <c r="S237" s="349"/>
      <c r="T237" s="349"/>
      <c r="U237" s="349"/>
      <c r="V237" s="349"/>
      <c r="W237" s="333"/>
      <c r="X237" s="333"/>
      <c r="Y237" s="333"/>
      <c r="Z237" s="333"/>
    </row>
    <row r="238" customFormat="false" ht="21.75" hidden="false" customHeight="true" outlineLevel="0" collapsed="false">
      <c r="A238" s="349"/>
      <c r="B238" s="349"/>
      <c r="C238" s="349"/>
      <c r="D238" s="350"/>
      <c r="E238" s="350"/>
      <c r="F238" s="349"/>
      <c r="G238" s="349"/>
      <c r="H238" s="349"/>
      <c r="I238" s="349"/>
      <c r="J238" s="349"/>
      <c r="K238" s="349"/>
      <c r="L238" s="349"/>
      <c r="M238" s="349"/>
      <c r="N238" s="349"/>
      <c r="O238" s="349"/>
      <c r="P238" s="349"/>
      <c r="Q238" s="349"/>
      <c r="R238" s="349"/>
      <c r="S238" s="349"/>
      <c r="T238" s="349"/>
      <c r="U238" s="349"/>
      <c r="V238" s="349"/>
      <c r="W238" s="333"/>
      <c r="X238" s="333"/>
      <c r="Y238" s="333"/>
      <c r="Z238" s="333"/>
    </row>
    <row r="239" customFormat="false" ht="21.75" hidden="false" customHeight="true" outlineLevel="0" collapsed="false">
      <c r="A239" s="349"/>
      <c r="B239" s="349"/>
      <c r="C239" s="349"/>
      <c r="D239" s="350"/>
      <c r="E239" s="350"/>
      <c r="F239" s="349"/>
      <c r="G239" s="349"/>
      <c r="H239" s="349"/>
      <c r="I239" s="349"/>
      <c r="J239" s="349"/>
      <c r="K239" s="349"/>
      <c r="L239" s="349"/>
      <c r="M239" s="349"/>
      <c r="N239" s="349"/>
      <c r="O239" s="349"/>
      <c r="P239" s="349"/>
      <c r="Q239" s="349"/>
      <c r="R239" s="349"/>
      <c r="S239" s="349"/>
      <c r="T239" s="349"/>
      <c r="U239" s="349"/>
      <c r="V239" s="349"/>
      <c r="W239" s="333"/>
      <c r="X239" s="333"/>
      <c r="Y239" s="333"/>
      <c r="Z239" s="333"/>
    </row>
    <row r="240" customFormat="false" ht="21.75" hidden="false" customHeight="true" outlineLevel="0" collapsed="false">
      <c r="A240" s="349"/>
      <c r="B240" s="349"/>
      <c r="C240" s="349"/>
      <c r="D240" s="350"/>
      <c r="E240" s="350"/>
      <c r="F240" s="349"/>
      <c r="G240" s="349"/>
      <c r="H240" s="349"/>
      <c r="I240" s="349"/>
      <c r="J240" s="349"/>
      <c r="K240" s="349"/>
      <c r="L240" s="349"/>
      <c r="M240" s="349"/>
      <c r="N240" s="349"/>
      <c r="O240" s="349"/>
      <c r="P240" s="349"/>
      <c r="Q240" s="349"/>
      <c r="R240" s="349"/>
      <c r="S240" s="349"/>
      <c r="T240" s="349"/>
      <c r="U240" s="349"/>
      <c r="V240" s="349"/>
      <c r="W240" s="333"/>
      <c r="X240" s="333"/>
      <c r="Y240" s="333"/>
      <c r="Z240" s="333"/>
    </row>
    <row r="241" customFormat="false" ht="21.75" hidden="false" customHeight="true" outlineLevel="0" collapsed="false">
      <c r="A241" s="349"/>
      <c r="B241" s="349"/>
      <c r="C241" s="349"/>
      <c r="D241" s="350"/>
      <c r="E241" s="350"/>
      <c r="F241" s="349"/>
      <c r="G241" s="349"/>
      <c r="H241" s="349"/>
      <c r="I241" s="349"/>
      <c r="J241" s="349"/>
      <c r="K241" s="349"/>
      <c r="L241" s="349"/>
      <c r="M241" s="349"/>
      <c r="N241" s="349"/>
      <c r="O241" s="349"/>
      <c r="P241" s="349"/>
      <c r="Q241" s="349"/>
      <c r="R241" s="349"/>
      <c r="S241" s="349"/>
      <c r="T241" s="349"/>
      <c r="U241" s="349"/>
      <c r="V241" s="349"/>
      <c r="W241" s="333"/>
      <c r="X241" s="333"/>
      <c r="Y241" s="333"/>
      <c r="Z241" s="333"/>
    </row>
    <row r="242" customFormat="false" ht="21.75" hidden="false" customHeight="true" outlineLevel="0" collapsed="false">
      <c r="A242" s="349"/>
      <c r="B242" s="349"/>
      <c r="C242" s="349"/>
      <c r="D242" s="350"/>
      <c r="E242" s="350"/>
      <c r="F242" s="349"/>
      <c r="G242" s="349"/>
      <c r="H242" s="349"/>
      <c r="I242" s="349"/>
      <c r="J242" s="349"/>
      <c r="K242" s="349"/>
      <c r="L242" s="349"/>
      <c r="M242" s="349"/>
      <c r="N242" s="349"/>
      <c r="O242" s="349"/>
      <c r="P242" s="349"/>
      <c r="Q242" s="349"/>
      <c r="R242" s="349"/>
      <c r="S242" s="349"/>
      <c r="T242" s="349"/>
      <c r="U242" s="349"/>
      <c r="V242" s="349"/>
      <c r="W242" s="333"/>
      <c r="X242" s="333"/>
      <c r="Y242" s="333"/>
      <c r="Z242" s="333"/>
    </row>
    <row r="243" customFormat="false" ht="21.75" hidden="false" customHeight="true" outlineLevel="0" collapsed="false">
      <c r="A243" s="349"/>
      <c r="B243" s="349"/>
      <c r="C243" s="349"/>
      <c r="D243" s="350"/>
      <c r="E243" s="350"/>
      <c r="F243" s="349"/>
      <c r="G243" s="349"/>
      <c r="H243" s="349"/>
      <c r="I243" s="349"/>
      <c r="J243" s="349"/>
      <c r="K243" s="349"/>
      <c r="L243" s="349"/>
      <c r="M243" s="349"/>
      <c r="N243" s="349"/>
      <c r="O243" s="349"/>
      <c r="P243" s="349"/>
      <c r="Q243" s="349"/>
      <c r="R243" s="349"/>
      <c r="S243" s="349"/>
      <c r="T243" s="349"/>
      <c r="U243" s="349"/>
      <c r="V243" s="349"/>
      <c r="W243" s="333"/>
      <c r="X243" s="333"/>
      <c r="Y243" s="333"/>
      <c r="Z243" s="333"/>
    </row>
    <row r="244" customFormat="false" ht="21.75" hidden="false" customHeight="true" outlineLevel="0" collapsed="false">
      <c r="A244" s="349"/>
      <c r="B244" s="349"/>
      <c r="C244" s="349"/>
      <c r="D244" s="350"/>
      <c r="E244" s="350"/>
      <c r="F244" s="349"/>
      <c r="G244" s="349"/>
      <c r="H244" s="349"/>
      <c r="I244" s="349"/>
      <c r="J244" s="349"/>
      <c r="K244" s="349"/>
      <c r="L244" s="349"/>
      <c r="M244" s="349"/>
      <c r="N244" s="349"/>
      <c r="O244" s="349"/>
      <c r="P244" s="349"/>
      <c r="Q244" s="349"/>
      <c r="R244" s="349"/>
      <c r="S244" s="349"/>
      <c r="T244" s="349"/>
      <c r="U244" s="349"/>
      <c r="V244" s="349"/>
      <c r="W244" s="333"/>
      <c r="X244" s="333"/>
      <c r="Y244" s="333"/>
      <c r="Z244" s="333"/>
    </row>
    <row r="245" customFormat="false" ht="21.75" hidden="false" customHeight="true" outlineLevel="0" collapsed="false">
      <c r="A245" s="349"/>
      <c r="B245" s="349"/>
      <c r="C245" s="349"/>
      <c r="D245" s="350"/>
      <c r="E245" s="350"/>
      <c r="F245" s="349"/>
      <c r="G245" s="349"/>
      <c r="H245" s="349"/>
      <c r="I245" s="349"/>
      <c r="J245" s="349"/>
      <c r="K245" s="349"/>
      <c r="L245" s="349"/>
      <c r="M245" s="349"/>
      <c r="N245" s="349"/>
      <c r="O245" s="349"/>
      <c r="P245" s="349"/>
      <c r="Q245" s="349"/>
      <c r="R245" s="349"/>
      <c r="S245" s="349"/>
      <c r="T245" s="349"/>
      <c r="U245" s="349"/>
      <c r="V245" s="349"/>
      <c r="W245" s="333"/>
      <c r="X245" s="333"/>
      <c r="Y245" s="333"/>
      <c r="Z245" s="333"/>
    </row>
    <row r="246" customFormat="false" ht="21.75" hidden="false" customHeight="true" outlineLevel="0" collapsed="false">
      <c r="A246" s="349"/>
      <c r="B246" s="349"/>
      <c r="C246" s="349"/>
      <c r="D246" s="350"/>
      <c r="E246" s="350"/>
      <c r="F246" s="349"/>
      <c r="G246" s="349"/>
      <c r="H246" s="349"/>
      <c r="I246" s="349"/>
      <c r="J246" s="349"/>
      <c r="K246" s="349"/>
      <c r="L246" s="349"/>
      <c r="M246" s="349"/>
      <c r="N246" s="349"/>
      <c r="O246" s="349"/>
      <c r="P246" s="349"/>
      <c r="Q246" s="349"/>
      <c r="R246" s="349"/>
      <c r="S246" s="349"/>
      <c r="T246" s="349"/>
      <c r="U246" s="349"/>
      <c r="V246" s="349"/>
      <c r="W246" s="333"/>
      <c r="X246" s="333"/>
      <c r="Y246" s="333"/>
      <c r="Z246" s="333"/>
    </row>
    <row r="247" customFormat="false" ht="21.75" hidden="false" customHeight="true" outlineLevel="0" collapsed="false">
      <c r="A247" s="349"/>
      <c r="B247" s="349"/>
      <c r="C247" s="349"/>
      <c r="D247" s="350"/>
      <c r="E247" s="350"/>
      <c r="F247" s="349"/>
      <c r="G247" s="349"/>
      <c r="H247" s="349"/>
      <c r="I247" s="349"/>
      <c r="J247" s="349"/>
      <c r="K247" s="349"/>
      <c r="L247" s="349"/>
      <c r="M247" s="349"/>
      <c r="N247" s="349"/>
      <c r="O247" s="349"/>
      <c r="P247" s="349"/>
      <c r="Q247" s="349"/>
      <c r="R247" s="349"/>
      <c r="S247" s="349"/>
      <c r="T247" s="349"/>
      <c r="U247" s="349"/>
      <c r="V247" s="349"/>
      <c r="W247" s="333"/>
      <c r="X247" s="333"/>
      <c r="Y247" s="333"/>
      <c r="Z247" s="333"/>
    </row>
    <row r="248" customFormat="false" ht="21.75" hidden="false" customHeight="true" outlineLevel="0" collapsed="false">
      <c r="A248" s="349"/>
      <c r="B248" s="349"/>
      <c r="C248" s="349"/>
      <c r="D248" s="350"/>
      <c r="E248" s="350"/>
      <c r="F248" s="349"/>
      <c r="G248" s="349"/>
      <c r="H248" s="349"/>
      <c r="I248" s="349"/>
      <c r="J248" s="349"/>
      <c r="K248" s="349"/>
      <c r="L248" s="349"/>
      <c r="M248" s="349"/>
      <c r="N248" s="349"/>
      <c r="O248" s="349"/>
      <c r="P248" s="349"/>
      <c r="Q248" s="349"/>
      <c r="R248" s="349"/>
      <c r="S248" s="349"/>
      <c r="T248" s="349"/>
      <c r="U248" s="349"/>
      <c r="V248" s="349"/>
      <c r="W248" s="333"/>
      <c r="X248" s="333"/>
      <c r="Y248" s="333"/>
      <c r="Z248" s="333"/>
    </row>
    <row r="249" customFormat="false" ht="21.75" hidden="false" customHeight="true" outlineLevel="0" collapsed="false">
      <c r="A249" s="349"/>
      <c r="B249" s="349"/>
      <c r="C249" s="349"/>
      <c r="D249" s="350"/>
      <c r="E249" s="350"/>
      <c r="F249" s="349"/>
      <c r="G249" s="349"/>
      <c r="H249" s="349"/>
      <c r="I249" s="349"/>
      <c r="J249" s="349"/>
      <c r="K249" s="349"/>
      <c r="L249" s="349"/>
      <c r="M249" s="349"/>
      <c r="N249" s="349"/>
      <c r="O249" s="349"/>
      <c r="P249" s="349"/>
      <c r="Q249" s="349"/>
      <c r="R249" s="349"/>
      <c r="S249" s="349"/>
      <c r="T249" s="349"/>
      <c r="U249" s="349"/>
      <c r="V249" s="349"/>
      <c r="W249" s="333"/>
      <c r="X249" s="333"/>
      <c r="Y249" s="333"/>
      <c r="Z249" s="333"/>
    </row>
    <row r="250" customFormat="false" ht="21.75" hidden="false" customHeight="true" outlineLevel="0" collapsed="false">
      <c r="A250" s="349"/>
      <c r="B250" s="349"/>
      <c r="C250" s="349"/>
      <c r="D250" s="350"/>
      <c r="E250" s="350"/>
      <c r="F250" s="349"/>
      <c r="G250" s="349"/>
      <c r="H250" s="349"/>
      <c r="I250" s="349"/>
      <c r="J250" s="349"/>
      <c r="K250" s="349"/>
      <c r="L250" s="349"/>
      <c r="M250" s="349"/>
      <c r="N250" s="349"/>
      <c r="O250" s="349"/>
      <c r="P250" s="349"/>
      <c r="Q250" s="349"/>
      <c r="R250" s="349"/>
      <c r="S250" s="349"/>
      <c r="T250" s="349"/>
      <c r="U250" s="349"/>
      <c r="V250" s="349"/>
      <c r="W250" s="333"/>
      <c r="X250" s="333"/>
      <c r="Y250" s="333"/>
      <c r="Z250" s="333"/>
    </row>
    <row r="251" customFormat="false" ht="21.75" hidden="false" customHeight="true" outlineLevel="0" collapsed="false">
      <c r="A251" s="349"/>
      <c r="B251" s="349"/>
      <c r="C251" s="349"/>
      <c r="D251" s="350"/>
      <c r="E251" s="350"/>
      <c r="F251" s="349"/>
      <c r="G251" s="349"/>
      <c r="H251" s="349"/>
      <c r="I251" s="349"/>
      <c r="J251" s="349"/>
      <c r="K251" s="349"/>
      <c r="L251" s="349"/>
      <c r="M251" s="349"/>
      <c r="N251" s="349"/>
      <c r="O251" s="349"/>
      <c r="P251" s="349"/>
      <c r="Q251" s="349"/>
      <c r="R251" s="349"/>
      <c r="S251" s="349"/>
      <c r="T251" s="349"/>
      <c r="U251" s="349"/>
      <c r="V251" s="349"/>
      <c r="W251" s="333"/>
      <c r="X251" s="333"/>
      <c r="Y251" s="333"/>
      <c r="Z251" s="333"/>
    </row>
    <row r="252" customFormat="false" ht="21.75" hidden="false" customHeight="true" outlineLevel="0" collapsed="false">
      <c r="A252" s="349"/>
      <c r="B252" s="349"/>
      <c r="C252" s="349"/>
      <c r="D252" s="350"/>
      <c r="E252" s="350"/>
      <c r="F252" s="349"/>
      <c r="G252" s="349"/>
      <c r="H252" s="349"/>
      <c r="I252" s="349"/>
      <c r="J252" s="349"/>
      <c r="K252" s="349"/>
      <c r="L252" s="349"/>
      <c r="M252" s="349"/>
      <c r="N252" s="349"/>
      <c r="O252" s="349"/>
      <c r="P252" s="349"/>
      <c r="Q252" s="349"/>
      <c r="R252" s="349"/>
      <c r="S252" s="349"/>
      <c r="T252" s="349"/>
      <c r="U252" s="349"/>
      <c r="V252" s="349"/>
      <c r="W252" s="333"/>
      <c r="X252" s="333"/>
      <c r="Y252" s="333"/>
      <c r="Z252" s="333"/>
    </row>
    <row r="253" customFormat="false" ht="21.75" hidden="false" customHeight="true" outlineLevel="0" collapsed="false">
      <c r="A253" s="349"/>
      <c r="B253" s="349"/>
      <c r="C253" s="349"/>
      <c r="D253" s="350"/>
      <c r="E253" s="350"/>
      <c r="F253" s="349"/>
      <c r="G253" s="349"/>
      <c r="H253" s="349"/>
      <c r="I253" s="349"/>
      <c r="J253" s="349"/>
      <c r="K253" s="349"/>
      <c r="L253" s="349"/>
      <c r="M253" s="349"/>
      <c r="N253" s="349"/>
      <c r="O253" s="349"/>
      <c r="P253" s="349"/>
      <c r="Q253" s="349"/>
      <c r="R253" s="349"/>
      <c r="S253" s="349"/>
      <c r="T253" s="349"/>
      <c r="U253" s="349"/>
      <c r="V253" s="349"/>
      <c r="W253" s="333"/>
      <c r="X253" s="333"/>
      <c r="Y253" s="333"/>
      <c r="Z253" s="333"/>
    </row>
    <row r="254" customFormat="false" ht="21.75" hidden="false" customHeight="true" outlineLevel="0" collapsed="false">
      <c r="A254" s="349"/>
      <c r="B254" s="349"/>
      <c r="C254" s="349"/>
      <c r="D254" s="350"/>
      <c r="E254" s="350"/>
      <c r="F254" s="349"/>
      <c r="G254" s="349"/>
      <c r="H254" s="349"/>
      <c r="I254" s="349"/>
      <c r="J254" s="349"/>
      <c r="K254" s="349"/>
      <c r="L254" s="349"/>
      <c r="M254" s="349"/>
      <c r="N254" s="349"/>
      <c r="O254" s="349"/>
      <c r="P254" s="349"/>
      <c r="Q254" s="349"/>
      <c r="R254" s="349"/>
      <c r="S254" s="349"/>
      <c r="T254" s="349"/>
      <c r="U254" s="349"/>
      <c r="V254" s="349"/>
      <c r="W254" s="333"/>
      <c r="X254" s="333"/>
      <c r="Y254" s="333"/>
      <c r="Z254" s="333"/>
    </row>
    <row r="255" customFormat="false" ht="21.75" hidden="false" customHeight="true" outlineLevel="0" collapsed="false">
      <c r="A255" s="349"/>
      <c r="B255" s="349"/>
      <c r="C255" s="349"/>
      <c r="D255" s="350"/>
      <c r="E255" s="350"/>
      <c r="F255" s="349"/>
      <c r="G255" s="349"/>
      <c r="H255" s="349"/>
      <c r="I255" s="349"/>
      <c r="J255" s="349"/>
      <c r="K255" s="349"/>
      <c r="L255" s="349"/>
      <c r="M255" s="349"/>
      <c r="N255" s="349"/>
      <c r="O255" s="349"/>
      <c r="P255" s="349"/>
      <c r="Q255" s="349"/>
      <c r="R255" s="349"/>
      <c r="S255" s="349"/>
      <c r="T255" s="349"/>
      <c r="U255" s="349"/>
      <c r="V255" s="349"/>
      <c r="W255" s="333"/>
      <c r="X255" s="333"/>
      <c r="Y255" s="333"/>
      <c r="Z255" s="333"/>
    </row>
    <row r="256" customFormat="false" ht="21.75" hidden="false" customHeight="true" outlineLevel="0" collapsed="false">
      <c r="A256" s="349"/>
      <c r="B256" s="349"/>
      <c r="C256" s="349"/>
      <c r="D256" s="350"/>
      <c r="E256" s="350"/>
      <c r="F256" s="349"/>
      <c r="G256" s="349"/>
      <c r="H256" s="349"/>
      <c r="I256" s="349"/>
      <c r="J256" s="349"/>
      <c r="K256" s="349"/>
      <c r="L256" s="349"/>
      <c r="M256" s="349"/>
      <c r="N256" s="349"/>
      <c r="O256" s="349"/>
      <c r="P256" s="349"/>
      <c r="Q256" s="349"/>
      <c r="R256" s="349"/>
      <c r="S256" s="349"/>
      <c r="T256" s="349"/>
      <c r="U256" s="349"/>
      <c r="V256" s="349"/>
      <c r="W256" s="333"/>
      <c r="X256" s="333"/>
      <c r="Y256" s="333"/>
      <c r="Z256" s="333"/>
    </row>
    <row r="257" customFormat="false" ht="21.75" hidden="false" customHeight="true" outlineLevel="0" collapsed="false">
      <c r="A257" s="349"/>
      <c r="B257" s="349"/>
      <c r="C257" s="349"/>
      <c r="D257" s="350"/>
      <c r="E257" s="350"/>
      <c r="F257" s="349"/>
      <c r="G257" s="349"/>
      <c r="H257" s="349"/>
      <c r="I257" s="349"/>
      <c r="J257" s="349"/>
      <c r="K257" s="349"/>
      <c r="L257" s="349"/>
      <c r="M257" s="349"/>
      <c r="N257" s="349"/>
      <c r="O257" s="349"/>
      <c r="P257" s="349"/>
      <c r="Q257" s="349"/>
      <c r="R257" s="349"/>
      <c r="S257" s="349"/>
      <c r="T257" s="349"/>
      <c r="U257" s="349"/>
      <c r="V257" s="349"/>
      <c r="W257" s="333"/>
      <c r="X257" s="333"/>
      <c r="Y257" s="333"/>
      <c r="Z257" s="333"/>
    </row>
    <row r="258" customFormat="false" ht="21.75" hidden="false" customHeight="true" outlineLevel="0" collapsed="false">
      <c r="A258" s="349"/>
      <c r="B258" s="349"/>
      <c r="C258" s="349"/>
      <c r="D258" s="350"/>
      <c r="E258" s="350"/>
      <c r="F258" s="349"/>
      <c r="G258" s="349"/>
      <c r="H258" s="349"/>
      <c r="I258" s="349"/>
      <c r="J258" s="349"/>
      <c r="K258" s="349"/>
      <c r="L258" s="349"/>
      <c r="M258" s="349"/>
      <c r="N258" s="349"/>
      <c r="O258" s="349"/>
      <c r="P258" s="349"/>
      <c r="Q258" s="349"/>
      <c r="R258" s="349"/>
      <c r="S258" s="349"/>
      <c r="T258" s="349"/>
      <c r="U258" s="349"/>
      <c r="V258" s="349"/>
      <c r="W258" s="333"/>
      <c r="X258" s="333"/>
      <c r="Y258" s="333"/>
      <c r="Z258" s="333"/>
    </row>
    <row r="259" customFormat="false" ht="21.75" hidden="false" customHeight="true" outlineLevel="0" collapsed="false">
      <c r="A259" s="349"/>
      <c r="B259" s="349"/>
      <c r="C259" s="349"/>
      <c r="D259" s="350"/>
      <c r="E259" s="350"/>
      <c r="F259" s="349"/>
      <c r="G259" s="349"/>
      <c r="H259" s="349"/>
      <c r="I259" s="349"/>
      <c r="J259" s="349"/>
      <c r="K259" s="349"/>
      <c r="L259" s="349"/>
      <c r="M259" s="349"/>
      <c r="N259" s="349"/>
      <c r="O259" s="349"/>
      <c r="P259" s="349"/>
      <c r="Q259" s="349"/>
      <c r="R259" s="349"/>
      <c r="S259" s="349"/>
      <c r="T259" s="349"/>
      <c r="U259" s="349"/>
      <c r="V259" s="349"/>
      <c r="W259" s="333"/>
      <c r="X259" s="333"/>
      <c r="Y259" s="333"/>
      <c r="Z259" s="333"/>
    </row>
    <row r="260" customFormat="false" ht="21.75" hidden="false" customHeight="true" outlineLevel="0" collapsed="false">
      <c r="A260" s="349"/>
      <c r="B260" s="349"/>
      <c r="C260" s="349"/>
      <c r="D260" s="350"/>
      <c r="E260" s="350"/>
      <c r="F260" s="349"/>
      <c r="G260" s="349"/>
      <c r="H260" s="349"/>
      <c r="I260" s="349"/>
      <c r="J260" s="349"/>
      <c r="K260" s="349"/>
      <c r="L260" s="349"/>
      <c r="M260" s="349"/>
      <c r="N260" s="349"/>
      <c r="O260" s="349"/>
      <c r="P260" s="349"/>
      <c r="Q260" s="349"/>
      <c r="R260" s="349"/>
      <c r="S260" s="349"/>
      <c r="T260" s="349"/>
      <c r="U260" s="349"/>
      <c r="V260" s="349"/>
      <c r="W260" s="333"/>
      <c r="X260" s="333"/>
      <c r="Y260" s="333"/>
      <c r="Z260" s="333"/>
    </row>
    <row r="261" customFormat="false" ht="21.75" hidden="false" customHeight="true" outlineLevel="0" collapsed="false">
      <c r="A261" s="349"/>
      <c r="B261" s="349"/>
      <c r="C261" s="349"/>
      <c r="D261" s="350"/>
      <c r="E261" s="350"/>
      <c r="F261" s="349"/>
      <c r="G261" s="349"/>
      <c r="H261" s="349"/>
      <c r="I261" s="349"/>
      <c r="J261" s="349"/>
      <c r="K261" s="349"/>
      <c r="L261" s="349"/>
      <c r="M261" s="349"/>
      <c r="N261" s="349"/>
      <c r="O261" s="349"/>
      <c r="P261" s="349"/>
      <c r="Q261" s="349"/>
      <c r="R261" s="349"/>
      <c r="S261" s="349"/>
      <c r="T261" s="349"/>
      <c r="U261" s="349"/>
      <c r="V261" s="349"/>
      <c r="W261" s="333"/>
      <c r="X261" s="333"/>
      <c r="Y261" s="333"/>
      <c r="Z261" s="333"/>
    </row>
    <row r="262" customFormat="false" ht="21.75" hidden="false" customHeight="true" outlineLevel="0" collapsed="false">
      <c r="A262" s="349"/>
      <c r="B262" s="349"/>
      <c r="C262" s="349"/>
      <c r="D262" s="350"/>
      <c r="E262" s="350"/>
      <c r="F262" s="349"/>
      <c r="G262" s="349"/>
      <c r="H262" s="349"/>
      <c r="I262" s="349"/>
      <c r="J262" s="349"/>
      <c r="K262" s="349"/>
      <c r="L262" s="349"/>
      <c r="M262" s="349"/>
      <c r="N262" s="349"/>
      <c r="O262" s="349"/>
      <c r="P262" s="349"/>
      <c r="Q262" s="349"/>
      <c r="R262" s="349"/>
      <c r="S262" s="349"/>
      <c r="T262" s="349"/>
      <c r="U262" s="349"/>
      <c r="V262" s="349"/>
      <c r="W262" s="333"/>
      <c r="X262" s="333"/>
      <c r="Y262" s="333"/>
      <c r="Z262" s="333"/>
    </row>
    <row r="263" customFormat="false" ht="21.75" hidden="false" customHeight="true" outlineLevel="0" collapsed="false">
      <c r="A263" s="349"/>
      <c r="B263" s="349"/>
      <c r="C263" s="349"/>
      <c r="D263" s="350"/>
      <c r="E263" s="350"/>
      <c r="F263" s="349"/>
      <c r="G263" s="349"/>
      <c r="H263" s="349"/>
      <c r="I263" s="349"/>
      <c r="J263" s="349"/>
      <c r="K263" s="349"/>
      <c r="L263" s="349"/>
      <c r="M263" s="349"/>
      <c r="N263" s="349"/>
      <c r="O263" s="349"/>
      <c r="P263" s="349"/>
      <c r="Q263" s="349"/>
      <c r="R263" s="349"/>
      <c r="S263" s="349"/>
      <c r="T263" s="349"/>
      <c r="U263" s="349"/>
      <c r="V263" s="349"/>
      <c r="W263" s="333"/>
      <c r="X263" s="333"/>
      <c r="Y263" s="333"/>
      <c r="Z263" s="333"/>
    </row>
    <row r="264" customFormat="false" ht="21.75" hidden="false" customHeight="true" outlineLevel="0" collapsed="false">
      <c r="A264" s="349"/>
      <c r="B264" s="349"/>
      <c r="C264" s="349"/>
      <c r="D264" s="350"/>
      <c r="E264" s="350"/>
      <c r="F264" s="349"/>
      <c r="G264" s="349"/>
      <c r="H264" s="349"/>
      <c r="I264" s="349"/>
      <c r="J264" s="349"/>
      <c r="K264" s="349"/>
      <c r="L264" s="349"/>
      <c r="M264" s="349"/>
      <c r="N264" s="349"/>
      <c r="O264" s="349"/>
      <c r="P264" s="349"/>
      <c r="Q264" s="349"/>
      <c r="R264" s="349"/>
      <c r="S264" s="349"/>
      <c r="T264" s="349"/>
      <c r="U264" s="349"/>
      <c r="V264" s="349"/>
      <c r="W264" s="333"/>
      <c r="X264" s="333"/>
      <c r="Y264" s="333"/>
      <c r="Z264" s="333"/>
    </row>
    <row r="265" customFormat="false" ht="21.75" hidden="false" customHeight="true" outlineLevel="0" collapsed="false">
      <c r="A265" s="349"/>
      <c r="B265" s="349"/>
      <c r="C265" s="349"/>
      <c r="D265" s="350"/>
      <c r="E265" s="350"/>
      <c r="F265" s="349"/>
      <c r="G265" s="349"/>
      <c r="H265" s="349"/>
      <c r="I265" s="349"/>
      <c r="J265" s="349"/>
      <c r="K265" s="349"/>
      <c r="L265" s="349"/>
      <c r="M265" s="349"/>
      <c r="N265" s="349"/>
      <c r="O265" s="349"/>
      <c r="P265" s="349"/>
      <c r="Q265" s="349"/>
      <c r="R265" s="349"/>
      <c r="S265" s="349"/>
      <c r="T265" s="349"/>
      <c r="U265" s="349"/>
      <c r="V265" s="349"/>
      <c r="W265" s="333"/>
      <c r="X265" s="333"/>
      <c r="Y265" s="333"/>
      <c r="Z265" s="333"/>
    </row>
    <row r="266" customFormat="false" ht="21.75" hidden="false" customHeight="true" outlineLevel="0" collapsed="false">
      <c r="A266" s="349"/>
      <c r="B266" s="349"/>
      <c r="C266" s="349"/>
      <c r="D266" s="350"/>
      <c r="E266" s="350"/>
      <c r="F266" s="349"/>
      <c r="G266" s="349"/>
      <c r="H266" s="349"/>
      <c r="I266" s="349"/>
      <c r="J266" s="349"/>
      <c r="K266" s="349"/>
      <c r="L266" s="349"/>
      <c r="M266" s="349"/>
      <c r="N266" s="349"/>
      <c r="O266" s="349"/>
      <c r="P266" s="349"/>
      <c r="Q266" s="349"/>
      <c r="R266" s="349"/>
      <c r="S266" s="349"/>
      <c r="T266" s="349"/>
      <c r="U266" s="349"/>
      <c r="V266" s="349"/>
      <c r="W266" s="333"/>
      <c r="X266" s="333"/>
      <c r="Y266" s="333"/>
      <c r="Z266" s="333"/>
    </row>
    <row r="267" customFormat="false" ht="21.75" hidden="false" customHeight="true" outlineLevel="0" collapsed="false">
      <c r="A267" s="349"/>
      <c r="B267" s="349"/>
      <c r="C267" s="349"/>
      <c r="D267" s="350"/>
      <c r="E267" s="350"/>
      <c r="F267" s="349"/>
      <c r="G267" s="349"/>
      <c r="H267" s="349"/>
      <c r="I267" s="349"/>
      <c r="J267" s="349"/>
      <c r="K267" s="349"/>
      <c r="L267" s="349"/>
      <c r="M267" s="349"/>
      <c r="N267" s="349"/>
      <c r="O267" s="349"/>
      <c r="P267" s="349"/>
      <c r="Q267" s="349"/>
      <c r="R267" s="349"/>
      <c r="S267" s="349"/>
      <c r="T267" s="349"/>
      <c r="U267" s="349"/>
      <c r="V267" s="349"/>
      <c r="W267" s="333"/>
      <c r="X267" s="333"/>
      <c r="Y267" s="333"/>
      <c r="Z267" s="333"/>
    </row>
    <row r="268" customFormat="false" ht="21.75" hidden="false" customHeight="true" outlineLevel="0" collapsed="false">
      <c r="A268" s="349"/>
      <c r="B268" s="349"/>
      <c r="C268" s="349"/>
      <c r="D268" s="350"/>
      <c r="E268" s="350"/>
      <c r="F268" s="349"/>
      <c r="G268" s="349"/>
      <c r="H268" s="349"/>
      <c r="I268" s="349"/>
      <c r="J268" s="349"/>
      <c r="K268" s="349"/>
      <c r="L268" s="349"/>
      <c r="M268" s="349"/>
      <c r="N268" s="349"/>
      <c r="O268" s="349"/>
      <c r="P268" s="349"/>
      <c r="Q268" s="349"/>
      <c r="R268" s="349"/>
      <c r="S268" s="349"/>
      <c r="T268" s="349"/>
      <c r="U268" s="349"/>
      <c r="V268" s="349"/>
      <c r="W268" s="333"/>
      <c r="X268" s="333"/>
      <c r="Y268" s="333"/>
      <c r="Z268" s="333"/>
    </row>
    <row r="269" customFormat="false" ht="21.75" hidden="false" customHeight="true" outlineLevel="0" collapsed="false">
      <c r="A269" s="349"/>
      <c r="B269" s="349"/>
      <c r="C269" s="349"/>
      <c r="D269" s="350"/>
      <c r="E269" s="350"/>
      <c r="F269" s="349"/>
      <c r="G269" s="349"/>
      <c r="H269" s="349"/>
      <c r="I269" s="349"/>
      <c r="J269" s="349"/>
      <c r="K269" s="349"/>
      <c r="L269" s="349"/>
      <c r="M269" s="349"/>
      <c r="N269" s="349"/>
      <c r="O269" s="349"/>
      <c r="P269" s="349"/>
      <c r="Q269" s="349"/>
      <c r="R269" s="349"/>
      <c r="S269" s="349"/>
      <c r="T269" s="349"/>
      <c r="U269" s="349"/>
      <c r="V269" s="349"/>
      <c r="W269" s="333"/>
      <c r="X269" s="333"/>
      <c r="Y269" s="333"/>
      <c r="Z269" s="333"/>
    </row>
    <row r="270" customFormat="false" ht="21.75" hidden="false" customHeight="true" outlineLevel="0" collapsed="false">
      <c r="A270" s="349"/>
      <c r="B270" s="349"/>
      <c r="C270" s="349"/>
      <c r="D270" s="350"/>
      <c r="E270" s="350"/>
      <c r="F270" s="349"/>
      <c r="G270" s="349"/>
      <c r="H270" s="349"/>
      <c r="I270" s="349"/>
      <c r="J270" s="349"/>
      <c r="K270" s="349"/>
      <c r="L270" s="349"/>
      <c r="M270" s="349"/>
      <c r="N270" s="349"/>
      <c r="O270" s="349"/>
      <c r="P270" s="349"/>
      <c r="Q270" s="349"/>
      <c r="R270" s="349"/>
      <c r="S270" s="349"/>
      <c r="T270" s="349"/>
      <c r="U270" s="349"/>
      <c r="V270" s="349"/>
      <c r="W270" s="333"/>
      <c r="X270" s="333"/>
      <c r="Y270" s="333"/>
      <c r="Z270" s="333"/>
    </row>
    <row r="271" customFormat="false" ht="21.75" hidden="false" customHeight="true" outlineLevel="0" collapsed="false">
      <c r="A271" s="349"/>
      <c r="B271" s="349"/>
      <c r="C271" s="349"/>
      <c r="D271" s="350"/>
      <c r="E271" s="350"/>
      <c r="F271" s="349"/>
      <c r="G271" s="349"/>
      <c r="H271" s="349"/>
      <c r="I271" s="349"/>
      <c r="J271" s="349"/>
      <c r="K271" s="349"/>
      <c r="L271" s="349"/>
      <c r="M271" s="349"/>
      <c r="N271" s="349"/>
      <c r="O271" s="349"/>
      <c r="P271" s="349"/>
      <c r="Q271" s="349"/>
      <c r="R271" s="349"/>
      <c r="S271" s="349"/>
      <c r="T271" s="349"/>
      <c r="U271" s="349"/>
      <c r="V271" s="349"/>
      <c r="W271" s="333"/>
      <c r="X271" s="333"/>
      <c r="Y271" s="333"/>
      <c r="Z271" s="333"/>
    </row>
    <row r="272" customFormat="false" ht="21.75" hidden="false" customHeight="true" outlineLevel="0" collapsed="false">
      <c r="A272" s="349"/>
      <c r="B272" s="349"/>
      <c r="C272" s="349"/>
      <c r="D272" s="350"/>
      <c r="E272" s="350"/>
      <c r="F272" s="349"/>
      <c r="G272" s="349"/>
      <c r="H272" s="349"/>
      <c r="I272" s="349"/>
      <c r="J272" s="349"/>
      <c r="K272" s="349"/>
      <c r="L272" s="349"/>
      <c r="M272" s="349"/>
      <c r="N272" s="349"/>
      <c r="O272" s="349"/>
      <c r="P272" s="349"/>
      <c r="Q272" s="349"/>
      <c r="R272" s="349"/>
      <c r="S272" s="349"/>
      <c r="T272" s="349"/>
      <c r="U272" s="349"/>
      <c r="V272" s="349"/>
      <c r="W272" s="333"/>
      <c r="X272" s="333"/>
      <c r="Y272" s="333"/>
      <c r="Z272" s="333"/>
    </row>
    <row r="273" customFormat="false" ht="21.75" hidden="false" customHeight="true" outlineLevel="0" collapsed="false">
      <c r="A273" s="349"/>
      <c r="B273" s="349"/>
      <c r="C273" s="349"/>
      <c r="D273" s="350"/>
      <c r="E273" s="350"/>
      <c r="F273" s="349"/>
      <c r="G273" s="349"/>
      <c r="H273" s="349"/>
      <c r="I273" s="349"/>
      <c r="J273" s="349"/>
      <c r="K273" s="349"/>
      <c r="L273" s="349"/>
      <c r="M273" s="349"/>
      <c r="N273" s="349"/>
      <c r="O273" s="349"/>
      <c r="P273" s="349"/>
      <c r="Q273" s="349"/>
      <c r="R273" s="349"/>
      <c r="S273" s="349"/>
      <c r="T273" s="349"/>
      <c r="U273" s="349"/>
      <c r="V273" s="349"/>
      <c r="W273" s="333"/>
      <c r="X273" s="333"/>
      <c r="Y273" s="333"/>
      <c r="Z273" s="333"/>
    </row>
    <row r="274" customFormat="false" ht="21.75" hidden="false" customHeight="true" outlineLevel="0" collapsed="false">
      <c r="A274" s="349"/>
      <c r="B274" s="349"/>
      <c r="C274" s="349"/>
      <c r="D274" s="350"/>
      <c r="E274" s="350"/>
      <c r="F274" s="349"/>
      <c r="G274" s="349"/>
      <c r="H274" s="349"/>
      <c r="I274" s="349"/>
      <c r="J274" s="349"/>
      <c r="K274" s="349"/>
      <c r="L274" s="349"/>
      <c r="M274" s="349"/>
      <c r="N274" s="349"/>
      <c r="O274" s="349"/>
      <c r="P274" s="349"/>
      <c r="Q274" s="349"/>
      <c r="R274" s="349"/>
      <c r="S274" s="349"/>
      <c r="T274" s="349"/>
      <c r="U274" s="349"/>
      <c r="V274" s="349"/>
      <c r="W274" s="333"/>
      <c r="X274" s="333"/>
      <c r="Y274" s="333"/>
      <c r="Z274" s="333"/>
    </row>
    <row r="275" customFormat="false" ht="21.75" hidden="false" customHeight="true" outlineLevel="0" collapsed="false">
      <c r="A275" s="349"/>
      <c r="B275" s="349"/>
      <c r="C275" s="349"/>
      <c r="D275" s="350"/>
      <c r="E275" s="350"/>
      <c r="F275" s="349"/>
      <c r="G275" s="349"/>
      <c r="H275" s="349"/>
      <c r="I275" s="349"/>
      <c r="J275" s="349"/>
      <c r="K275" s="349"/>
      <c r="L275" s="349"/>
      <c r="M275" s="349"/>
      <c r="N275" s="349"/>
      <c r="O275" s="349"/>
      <c r="P275" s="349"/>
      <c r="Q275" s="349"/>
      <c r="R275" s="349"/>
      <c r="S275" s="349"/>
      <c r="T275" s="349"/>
      <c r="U275" s="349"/>
      <c r="V275" s="349"/>
      <c r="W275" s="333"/>
      <c r="X275" s="333"/>
      <c r="Y275" s="333"/>
      <c r="Z275" s="333"/>
    </row>
    <row r="276" customFormat="false" ht="21.75" hidden="false" customHeight="true" outlineLevel="0" collapsed="false">
      <c r="A276" s="349"/>
      <c r="B276" s="349"/>
      <c r="C276" s="349"/>
      <c r="D276" s="350"/>
      <c r="E276" s="350"/>
      <c r="F276" s="349"/>
      <c r="G276" s="349"/>
      <c r="H276" s="349"/>
      <c r="I276" s="349"/>
      <c r="J276" s="349"/>
      <c r="K276" s="349"/>
      <c r="L276" s="349"/>
      <c r="M276" s="349"/>
      <c r="N276" s="349"/>
      <c r="O276" s="349"/>
      <c r="P276" s="349"/>
      <c r="Q276" s="349"/>
      <c r="R276" s="349"/>
      <c r="S276" s="349"/>
      <c r="T276" s="349"/>
      <c r="U276" s="349"/>
      <c r="V276" s="349"/>
      <c r="W276" s="333"/>
      <c r="X276" s="333"/>
      <c r="Y276" s="333"/>
      <c r="Z276" s="333"/>
    </row>
    <row r="277" customFormat="false" ht="21.75" hidden="false" customHeight="true" outlineLevel="0" collapsed="false">
      <c r="A277" s="349"/>
      <c r="B277" s="349"/>
      <c r="C277" s="349"/>
      <c r="D277" s="350"/>
      <c r="E277" s="350"/>
      <c r="F277" s="349"/>
      <c r="G277" s="349"/>
      <c r="H277" s="349"/>
      <c r="I277" s="349"/>
      <c r="J277" s="349"/>
      <c r="K277" s="349"/>
      <c r="L277" s="349"/>
      <c r="M277" s="349"/>
      <c r="N277" s="349"/>
      <c r="O277" s="349"/>
      <c r="P277" s="349"/>
      <c r="Q277" s="349"/>
      <c r="R277" s="349"/>
      <c r="S277" s="349"/>
      <c r="T277" s="349"/>
      <c r="U277" s="349"/>
      <c r="V277" s="349"/>
      <c r="W277" s="333"/>
      <c r="X277" s="333"/>
      <c r="Y277" s="333"/>
      <c r="Z277" s="333"/>
    </row>
    <row r="278" customFormat="false" ht="21.75" hidden="false" customHeight="true" outlineLevel="0" collapsed="false">
      <c r="A278" s="349"/>
      <c r="B278" s="349"/>
      <c r="C278" s="349"/>
      <c r="D278" s="350"/>
      <c r="E278" s="350"/>
      <c r="F278" s="349"/>
      <c r="G278" s="349"/>
      <c r="H278" s="349"/>
      <c r="I278" s="349"/>
      <c r="J278" s="349"/>
      <c r="K278" s="349"/>
      <c r="L278" s="349"/>
      <c r="M278" s="349"/>
      <c r="N278" s="349"/>
      <c r="O278" s="349"/>
      <c r="P278" s="349"/>
      <c r="Q278" s="349"/>
      <c r="R278" s="349"/>
      <c r="S278" s="349"/>
      <c r="T278" s="349"/>
      <c r="U278" s="349"/>
      <c r="V278" s="349"/>
      <c r="W278" s="333"/>
      <c r="X278" s="333"/>
      <c r="Y278" s="333"/>
      <c r="Z278" s="333"/>
    </row>
    <row r="279" customFormat="false" ht="21.75" hidden="false" customHeight="true" outlineLevel="0" collapsed="false">
      <c r="A279" s="349"/>
      <c r="B279" s="349"/>
      <c r="C279" s="349"/>
      <c r="D279" s="350"/>
      <c r="E279" s="350"/>
      <c r="F279" s="349"/>
      <c r="G279" s="349"/>
      <c r="H279" s="349"/>
      <c r="I279" s="349"/>
      <c r="J279" s="349"/>
      <c r="K279" s="349"/>
      <c r="L279" s="349"/>
      <c r="M279" s="349"/>
      <c r="N279" s="349"/>
      <c r="O279" s="349"/>
      <c r="P279" s="349"/>
      <c r="Q279" s="349"/>
      <c r="R279" s="349"/>
      <c r="S279" s="349"/>
      <c r="T279" s="349"/>
      <c r="U279" s="349"/>
      <c r="V279" s="349"/>
      <c r="W279" s="333"/>
      <c r="X279" s="333"/>
      <c r="Y279" s="333"/>
      <c r="Z279" s="333"/>
    </row>
    <row r="280" customFormat="false" ht="21.75" hidden="false" customHeight="true" outlineLevel="0" collapsed="false">
      <c r="A280" s="349"/>
      <c r="B280" s="349"/>
      <c r="C280" s="349"/>
      <c r="D280" s="350"/>
      <c r="E280" s="350"/>
      <c r="F280" s="349"/>
      <c r="G280" s="349"/>
      <c r="H280" s="349"/>
      <c r="I280" s="349"/>
      <c r="J280" s="349"/>
      <c r="K280" s="349"/>
      <c r="L280" s="349"/>
      <c r="M280" s="349"/>
      <c r="N280" s="349"/>
      <c r="O280" s="349"/>
      <c r="P280" s="349"/>
      <c r="Q280" s="349"/>
      <c r="R280" s="349"/>
      <c r="S280" s="349"/>
      <c r="T280" s="349"/>
      <c r="U280" s="349"/>
      <c r="V280" s="349"/>
      <c r="W280" s="333"/>
      <c r="X280" s="333"/>
      <c r="Y280" s="333"/>
      <c r="Z280" s="333"/>
    </row>
    <row r="281" customFormat="false" ht="21.75" hidden="false" customHeight="true" outlineLevel="0" collapsed="false">
      <c r="A281" s="349"/>
      <c r="B281" s="349"/>
      <c r="C281" s="349"/>
      <c r="D281" s="350"/>
      <c r="E281" s="350"/>
      <c r="F281" s="349"/>
      <c r="G281" s="349"/>
      <c r="H281" s="349"/>
      <c r="I281" s="349"/>
      <c r="J281" s="349"/>
      <c r="K281" s="349"/>
      <c r="L281" s="349"/>
      <c r="M281" s="349"/>
      <c r="N281" s="349"/>
      <c r="O281" s="349"/>
      <c r="P281" s="349"/>
      <c r="Q281" s="349"/>
      <c r="R281" s="349"/>
      <c r="S281" s="349"/>
      <c r="T281" s="349"/>
      <c r="U281" s="349"/>
      <c r="V281" s="349"/>
      <c r="W281" s="333"/>
      <c r="X281" s="333"/>
      <c r="Y281" s="333"/>
      <c r="Z281" s="333"/>
    </row>
    <row r="282" customFormat="false" ht="21.75" hidden="false" customHeight="true" outlineLevel="0" collapsed="false">
      <c r="A282" s="349"/>
      <c r="B282" s="349"/>
      <c r="C282" s="349"/>
      <c r="D282" s="350"/>
      <c r="E282" s="350"/>
      <c r="F282" s="349"/>
      <c r="G282" s="349"/>
      <c r="H282" s="349"/>
      <c r="I282" s="349"/>
      <c r="J282" s="349"/>
      <c r="K282" s="349"/>
      <c r="L282" s="349"/>
      <c r="M282" s="349"/>
      <c r="N282" s="349"/>
      <c r="O282" s="349"/>
      <c r="P282" s="349"/>
      <c r="Q282" s="349"/>
      <c r="R282" s="349"/>
      <c r="S282" s="349"/>
      <c r="T282" s="349"/>
      <c r="U282" s="349"/>
      <c r="V282" s="349"/>
      <c r="W282" s="333"/>
      <c r="X282" s="333"/>
      <c r="Y282" s="333"/>
      <c r="Z282" s="333"/>
    </row>
    <row r="283" customFormat="false" ht="21.75" hidden="false" customHeight="true" outlineLevel="0" collapsed="false">
      <c r="A283" s="349"/>
      <c r="B283" s="349"/>
      <c r="C283" s="349"/>
      <c r="D283" s="350"/>
      <c r="E283" s="350"/>
      <c r="F283" s="349"/>
      <c r="G283" s="349"/>
      <c r="H283" s="349"/>
      <c r="I283" s="349"/>
      <c r="J283" s="349"/>
      <c r="K283" s="349"/>
      <c r="L283" s="349"/>
      <c r="M283" s="349"/>
      <c r="N283" s="349"/>
      <c r="O283" s="349"/>
      <c r="P283" s="349"/>
      <c r="Q283" s="349"/>
      <c r="R283" s="349"/>
      <c r="S283" s="349"/>
      <c r="T283" s="349"/>
      <c r="U283" s="349"/>
      <c r="V283" s="349"/>
      <c r="W283" s="333"/>
      <c r="X283" s="333"/>
      <c r="Y283" s="333"/>
      <c r="Z283" s="333"/>
    </row>
    <row r="284" customFormat="false" ht="21.75" hidden="false" customHeight="true" outlineLevel="0" collapsed="false">
      <c r="A284" s="349"/>
      <c r="B284" s="349"/>
      <c r="C284" s="349"/>
      <c r="D284" s="350"/>
      <c r="E284" s="350"/>
      <c r="F284" s="349"/>
      <c r="G284" s="349"/>
      <c r="H284" s="349"/>
      <c r="I284" s="349"/>
      <c r="J284" s="349"/>
      <c r="K284" s="349"/>
      <c r="L284" s="349"/>
      <c r="M284" s="349"/>
      <c r="N284" s="349"/>
      <c r="O284" s="349"/>
      <c r="P284" s="349"/>
      <c r="Q284" s="349"/>
      <c r="R284" s="349"/>
      <c r="S284" s="349"/>
      <c r="T284" s="349"/>
      <c r="U284" s="349"/>
      <c r="V284" s="349"/>
      <c r="W284" s="333"/>
      <c r="X284" s="333"/>
      <c r="Y284" s="333"/>
      <c r="Z284" s="333"/>
    </row>
    <row r="285" customFormat="false" ht="21.75" hidden="false" customHeight="true" outlineLevel="0" collapsed="false">
      <c r="A285" s="349"/>
      <c r="B285" s="349"/>
      <c r="C285" s="349"/>
      <c r="D285" s="350"/>
      <c r="E285" s="350"/>
      <c r="F285" s="349"/>
      <c r="G285" s="349"/>
      <c r="H285" s="349"/>
      <c r="I285" s="349"/>
      <c r="J285" s="349"/>
      <c r="K285" s="349"/>
      <c r="L285" s="349"/>
      <c r="M285" s="349"/>
      <c r="N285" s="349"/>
      <c r="O285" s="349"/>
      <c r="P285" s="349"/>
      <c r="Q285" s="349"/>
      <c r="R285" s="349"/>
      <c r="S285" s="349"/>
      <c r="T285" s="349"/>
      <c r="U285" s="349"/>
      <c r="V285" s="349"/>
      <c r="W285" s="333"/>
      <c r="X285" s="333"/>
      <c r="Y285" s="333"/>
      <c r="Z285" s="333"/>
    </row>
    <row r="286" customFormat="false" ht="21.75" hidden="false" customHeight="true" outlineLevel="0" collapsed="false">
      <c r="A286" s="349"/>
      <c r="B286" s="349"/>
      <c r="C286" s="349"/>
      <c r="D286" s="350"/>
      <c r="E286" s="350"/>
      <c r="F286" s="349"/>
      <c r="G286" s="349"/>
      <c r="H286" s="349"/>
      <c r="I286" s="349"/>
      <c r="J286" s="349"/>
      <c r="K286" s="349"/>
      <c r="L286" s="349"/>
      <c r="M286" s="349"/>
      <c r="N286" s="349"/>
      <c r="O286" s="349"/>
      <c r="P286" s="349"/>
      <c r="Q286" s="349"/>
      <c r="R286" s="349"/>
      <c r="S286" s="349"/>
      <c r="T286" s="349"/>
      <c r="U286" s="349"/>
      <c r="V286" s="349"/>
      <c r="W286" s="333"/>
      <c r="X286" s="333"/>
      <c r="Y286" s="333"/>
      <c r="Z286" s="333"/>
    </row>
    <row r="287" customFormat="false" ht="21.75" hidden="false" customHeight="true" outlineLevel="0" collapsed="false">
      <c r="A287" s="349"/>
      <c r="B287" s="349"/>
      <c r="C287" s="349"/>
      <c r="D287" s="350"/>
      <c r="E287" s="350"/>
      <c r="F287" s="349"/>
      <c r="G287" s="349"/>
      <c r="H287" s="349"/>
      <c r="I287" s="349"/>
      <c r="J287" s="349"/>
      <c r="K287" s="349"/>
      <c r="L287" s="349"/>
      <c r="M287" s="349"/>
      <c r="N287" s="349"/>
      <c r="O287" s="349"/>
      <c r="P287" s="349"/>
      <c r="Q287" s="349"/>
      <c r="R287" s="349"/>
      <c r="S287" s="349"/>
      <c r="T287" s="349"/>
      <c r="U287" s="349"/>
      <c r="V287" s="349"/>
      <c r="W287" s="333"/>
      <c r="X287" s="333"/>
      <c r="Y287" s="333"/>
      <c r="Z287" s="333"/>
    </row>
    <row r="288" customFormat="false" ht="21.75" hidden="false" customHeight="true" outlineLevel="0" collapsed="false">
      <c r="A288" s="349"/>
      <c r="B288" s="349"/>
      <c r="C288" s="349"/>
      <c r="D288" s="350"/>
      <c r="E288" s="350"/>
      <c r="F288" s="349"/>
      <c r="G288" s="349"/>
      <c r="H288" s="349"/>
      <c r="I288" s="349"/>
      <c r="J288" s="349"/>
      <c r="K288" s="349"/>
      <c r="L288" s="349"/>
      <c r="M288" s="349"/>
      <c r="N288" s="349"/>
      <c r="O288" s="349"/>
      <c r="P288" s="349"/>
      <c r="Q288" s="349"/>
      <c r="R288" s="349"/>
      <c r="S288" s="349"/>
      <c r="T288" s="349"/>
      <c r="U288" s="349"/>
      <c r="V288" s="349"/>
      <c r="W288" s="333"/>
      <c r="X288" s="333"/>
      <c r="Y288" s="333"/>
      <c r="Z288" s="333"/>
    </row>
    <row r="289" customFormat="false" ht="21.75" hidden="false" customHeight="true" outlineLevel="0" collapsed="false">
      <c r="A289" s="349"/>
      <c r="B289" s="349"/>
      <c r="C289" s="349"/>
      <c r="D289" s="350"/>
      <c r="E289" s="350"/>
      <c r="F289" s="349"/>
      <c r="G289" s="349"/>
      <c r="H289" s="349"/>
      <c r="I289" s="349"/>
      <c r="J289" s="349"/>
      <c r="K289" s="349"/>
      <c r="L289" s="349"/>
      <c r="M289" s="349"/>
      <c r="N289" s="349"/>
      <c r="O289" s="349"/>
      <c r="P289" s="349"/>
      <c r="Q289" s="349"/>
      <c r="R289" s="349"/>
      <c r="S289" s="349"/>
      <c r="T289" s="349"/>
      <c r="U289" s="349"/>
      <c r="V289" s="349"/>
      <c r="W289" s="333"/>
      <c r="X289" s="333"/>
      <c r="Y289" s="333"/>
      <c r="Z289" s="333"/>
    </row>
    <row r="290" customFormat="false" ht="21.75" hidden="false" customHeight="true" outlineLevel="0" collapsed="false">
      <c r="A290" s="349"/>
      <c r="B290" s="349"/>
      <c r="C290" s="349"/>
      <c r="D290" s="350"/>
      <c r="E290" s="350"/>
      <c r="F290" s="349"/>
      <c r="G290" s="349"/>
      <c r="H290" s="349"/>
      <c r="I290" s="349"/>
      <c r="J290" s="349"/>
      <c r="K290" s="349"/>
      <c r="L290" s="349"/>
      <c r="M290" s="349"/>
      <c r="N290" s="349"/>
      <c r="O290" s="349"/>
      <c r="P290" s="349"/>
      <c r="Q290" s="349"/>
      <c r="R290" s="349"/>
      <c r="S290" s="349"/>
      <c r="T290" s="349"/>
      <c r="U290" s="349"/>
      <c r="V290" s="349"/>
      <c r="W290" s="333"/>
      <c r="X290" s="333"/>
      <c r="Y290" s="333"/>
      <c r="Z290" s="333"/>
    </row>
    <row r="291" customFormat="false" ht="21.75" hidden="false" customHeight="true" outlineLevel="0" collapsed="false">
      <c r="A291" s="349"/>
      <c r="B291" s="349"/>
      <c r="C291" s="349"/>
      <c r="D291" s="350"/>
      <c r="E291" s="350"/>
      <c r="F291" s="349"/>
      <c r="G291" s="349"/>
      <c r="H291" s="349"/>
      <c r="I291" s="349"/>
      <c r="J291" s="349"/>
      <c r="K291" s="349"/>
      <c r="L291" s="349"/>
      <c r="M291" s="349"/>
      <c r="N291" s="349"/>
      <c r="O291" s="349"/>
      <c r="P291" s="349"/>
      <c r="Q291" s="349"/>
      <c r="R291" s="349"/>
      <c r="S291" s="349"/>
      <c r="T291" s="349"/>
      <c r="U291" s="349"/>
      <c r="V291" s="349"/>
      <c r="W291" s="333"/>
      <c r="X291" s="333"/>
      <c r="Y291" s="333"/>
      <c r="Z291" s="333"/>
    </row>
    <row r="292" customFormat="false" ht="21.75" hidden="false" customHeight="true" outlineLevel="0" collapsed="false">
      <c r="A292" s="349"/>
      <c r="B292" s="349"/>
      <c r="C292" s="349"/>
      <c r="D292" s="350"/>
      <c r="E292" s="350"/>
      <c r="F292" s="349"/>
      <c r="G292" s="349"/>
      <c r="H292" s="349"/>
      <c r="I292" s="349"/>
      <c r="J292" s="349"/>
      <c r="K292" s="349"/>
      <c r="L292" s="349"/>
      <c r="M292" s="349"/>
      <c r="N292" s="349"/>
      <c r="O292" s="349"/>
      <c r="P292" s="349"/>
      <c r="Q292" s="349"/>
      <c r="R292" s="349"/>
      <c r="S292" s="349"/>
      <c r="T292" s="349"/>
      <c r="U292" s="349"/>
      <c r="V292" s="349"/>
      <c r="W292" s="333"/>
      <c r="X292" s="333"/>
      <c r="Y292" s="333"/>
      <c r="Z292" s="333"/>
    </row>
    <row r="293" customFormat="false" ht="21.75" hidden="false" customHeight="true" outlineLevel="0" collapsed="false">
      <c r="A293" s="349"/>
      <c r="B293" s="349"/>
      <c r="C293" s="349"/>
      <c r="D293" s="350"/>
      <c r="E293" s="350"/>
      <c r="F293" s="349"/>
      <c r="G293" s="349"/>
      <c r="H293" s="349"/>
      <c r="I293" s="349"/>
      <c r="J293" s="349"/>
      <c r="K293" s="349"/>
      <c r="L293" s="349"/>
      <c r="M293" s="349"/>
      <c r="N293" s="349"/>
      <c r="O293" s="349"/>
      <c r="P293" s="349"/>
      <c r="Q293" s="349"/>
      <c r="R293" s="349"/>
      <c r="S293" s="349"/>
      <c r="T293" s="349"/>
      <c r="U293" s="349"/>
      <c r="V293" s="349"/>
      <c r="W293" s="333"/>
      <c r="X293" s="333"/>
      <c r="Y293" s="333"/>
      <c r="Z293" s="333"/>
    </row>
    <row r="294" customFormat="false" ht="21.75" hidden="false" customHeight="true" outlineLevel="0" collapsed="false">
      <c r="A294" s="349"/>
      <c r="B294" s="349"/>
      <c r="C294" s="349"/>
      <c r="D294" s="350"/>
      <c r="E294" s="350"/>
      <c r="F294" s="349"/>
      <c r="G294" s="349"/>
      <c r="H294" s="349"/>
      <c r="I294" s="349"/>
      <c r="J294" s="349"/>
      <c r="K294" s="349"/>
      <c r="L294" s="349"/>
      <c r="M294" s="349"/>
      <c r="N294" s="349"/>
      <c r="O294" s="349"/>
      <c r="P294" s="349"/>
      <c r="Q294" s="349"/>
      <c r="R294" s="349"/>
      <c r="S294" s="349"/>
      <c r="T294" s="349"/>
      <c r="U294" s="349"/>
      <c r="V294" s="349"/>
      <c r="W294" s="333"/>
      <c r="X294" s="333"/>
      <c r="Y294" s="333"/>
      <c r="Z294" s="333"/>
    </row>
    <row r="295" customFormat="false" ht="21.75" hidden="false" customHeight="true" outlineLevel="0" collapsed="false">
      <c r="A295" s="349"/>
      <c r="B295" s="349"/>
      <c r="C295" s="349"/>
      <c r="D295" s="350"/>
      <c r="E295" s="350"/>
      <c r="F295" s="349"/>
      <c r="G295" s="349"/>
      <c r="H295" s="349"/>
      <c r="I295" s="349"/>
      <c r="J295" s="349"/>
      <c r="K295" s="349"/>
      <c r="L295" s="349"/>
      <c r="M295" s="349"/>
      <c r="N295" s="349"/>
      <c r="O295" s="349"/>
      <c r="P295" s="349"/>
      <c r="Q295" s="349"/>
      <c r="R295" s="349"/>
      <c r="S295" s="349"/>
      <c r="T295" s="349"/>
      <c r="U295" s="349"/>
      <c r="V295" s="349"/>
      <c r="W295" s="333"/>
      <c r="X295" s="333"/>
      <c r="Y295" s="333"/>
      <c r="Z295" s="333"/>
    </row>
    <row r="296" customFormat="false" ht="21.75" hidden="false" customHeight="true" outlineLevel="0" collapsed="false">
      <c r="A296" s="349"/>
      <c r="B296" s="349"/>
      <c r="C296" s="349"/>
      <c r="D296" s="350"/>
      <c r="E296" s="350"/>
      <c r="F296" s="349"/>
      <c r="G296" s="349"/>
      <c r="H296" s="349"/>
      <c r="I296" s="349"/>
      <c r="J296" s="349"/>
      <c r="K296" s="349"/>
      <c r="L296" s="349"/>
      <c r="M296" s="349"/>
      <c r="N296" s="349"/>
      <c r="O296" s="349"/>
      <c r="P296" s="349"/>
      <c r="Q296" s="349"/>
      <c r="R296" s="349"/>
      <c r="S296" s="349"/>
      <c r="T296" s="349"/>
      <c r="U296" s="349"/>
      <c r="V296" s="349"/>
      <c r="W296" s="333"/>
      <c r="X296" s="333"/>
      <c r="Y296" s="333"/>
      <c r="Z296" s="333"/>
    </row>
    <row r="297" customFormat="false" ht="21.75" hidden="false" customHeight="true" outlineLevel="0" collapsed="false">
      <c r="A297" s="349"/>
      <c r="B297" s="349"/>
      <c r="C297" s="349"/>
      <c r="D297" s="350"/>
      <c r="E297" s="350"/>
      <c r="F297" s="349"/>
      <c r="G297" s="349"/>
      <c r="H297" s="349"/>
      <c r="I297" s="349"/>
      <c r="J297" s="349"/>
      <c r="K297" s="349"/>
      <c r="L297" s="349"/>
      <c r="M297" s="349"/>
      <c r="N297" s="349"/>
      <c r="O297" s="349"/>
      <c r="P297" s="349"/>
      <c r="Q297" s="349"/>
      <c r="R297" s="349"/>
      <c r="S297" s="349"/>
      <c r="T297" s="349"/>
      <c r="U297" s="349"/>
      <c r="V297" s="349"/>
      <c r="W297" s="333"/>
      <c r="X297" s="333"/>
      <c r="Y297" s="333"/>
      <c r="Z297" s="333"/>
    </row>
    <row r="298" customFormat="false" ht="21.75" hidden="false" customHeight="true" outlineLevel="0" collapsed="false">
      <c r="A298" s="349"/>
      <c r="B298" s="349"/>
      <c r="C298" s="349"/>
      <c r="D298" s="350"/>
      <c r="E298" s="350"/>
      <c r="F298" s="349"/>
      <c r="G298" s="349"/>
      <c r="H298" s="349"/>
      <c r="I298" s="349"/>
      <c r="J298" s="349"/>
      <c r="K298" s="349"/>
      <c r="L298" s="349"/>
      <c r="M298" s="349"/>
      <c r="N298" s="349"/>
      <c r="O298" s="349"/>
      <c r="P298" s="349"/>
      <c r="Q298" s="349"/>
      <c r="R298" s="349"/>
      <c r="S298" s="349"/>
      <c r="T298" s="349"/>
      <c r="U298" s="349"/>
      <c r="V298" s="349"/>
      <c r="W298" s="333"/>
      <c r="X298" s="333"/>
      <c r="Y298" s="333"/>
      <c r="Z298" s="333"/>
    </row>
    <row r="299" customFormat="false" ht="21.75" hidden="false" customHeight="true" outlineLevel="0" collapsed="false">
      <c r="A299" s="349"/>
      <c r="B299" s="349"/>
      <c r="C299" s="349"/>
      <c r="D299" s="350"/>
      <c r="E299" s="350"/>
      <c r="F299" s="349"/>
      <c r="G299" s="349"/>
      <c r="H299" s="349"/>
      <c r="I299" s="349"/>
      <c r="J299" s="349"/>
      <c r="K299" s="349"/>
      <c r="L299" s="349"/>
      <c r="M299" s="349"/>
      <c r="N299" s="349"/>
      <c r="O299" s="349"/>
      <c r="P299" s="349"/>
      <c r="Q299" s="349"/>
      <c r="R299" s="349"/>
      <c r="S299" s="349"/>
      <c r="T299" s="349"/>
      <c r="U299" s="349"/>
      <c r="V299" s="349"/>
      <c r="W299" s="333"/>
      <c r="X299" s="333"/>
      <c r="Y299" s="333"/>
      <c r="Z299" s="333"/>
    </row>
    <row r="300" customFormat="false" ht="21.75" hidden="false" customHeight="true" outlineLevel="0" collapsed="false">
      <c r="A300" s="349"/>
      <c r="B300" s="349"/>
      <c r="C300" s="349"/>
      <c r="D300" s="350"/>
      <c r="E300" s="350"/>
      <c r="F300" s="349"/>
      <c r="G300" s="349"/>
      <c r="H300" s="349"/>
      <c r="I300" s="349"/>
      <c r="J300" s="349"/>
      <c r="K300" s="349"/>
      <c r="L300" s="349"/>
      <c r="M300" s="349"/>
      <c r="N300" s="349"/>
      <c r="O300" s="349"/>
      <c r="P300" s="349"/>
      <c r="Q300" s="349"/>
      <c r="R300" s="349"/>
      <c r="S300" s="349"/>
      <c r="T300" s="349"/>
      <c r="U300" s="349"/>
      <c r="V300" s="349"/>
      <c r="W300" s="333"/>
      <c r="X300" s="333"/>
      <c r="Y300" s="333"/>
      <c r="Z300" s="333"/>
    </row>
    <row r="301" customFormat="false" ht="21.75" hidden="false" customHeight="true" outlineLevel="0" collapsed="false">
      <c r="A301" s="349"/>
      <c r="B301" s="349"/>
      <c r="C301" s="349"/>
      <c r="D301" s="350"/>
      <c r="E301" s="350"/>
      <c r="F301" s="349"/>
      <c r="G301" s="349"/>
      <c r="H301" s="349"/>
      <c r="I301" s="349"/>
      <c r="J301" s="349"/>
      <c r="K301" s="349"/>
      <c r="L301" s="349"/>
      <c r="M301" s="349"/>
      <c r="N301" s="349"/>
      <c r="O301" s="349"/>
      <c r="P301" s="349"/>
      <c r="Q301" s="349"/>
      <c r="R301" s="349"/>
      <c r="S301" s="349"/>
      <c r="T301" s="349"/>
      <c r="U301" s="349"/>
      <c r="V301" s="349"/>
      <c r="W301" s="333"/>
      <c r="X301" s="333"/>
      <c r="Y301" s="333"/>
      <c r="Z301" s="333"/>
    </row>
    <row r="302" customFormat="false" ht="21.75" hidden="false" customHeight="true" outlineLevel="0" collapsed="false">
      <c r="A302" s="349"/>
      <c r="B302" s="349"/>
      <c r="C302" s="349"/>
      <c r="D302" s="350"/>
      <c r="E302" s="350"/>
      <c r="F302" s="349"/>
      <c r="G302" s="349"/>
      <c r="H302" s="349"/>
      <c r="I302" s="349"/>
      <c r="J302" s="349"/>
      <c r="K302" s="349"/>
      <c r="L302" s="349"/>
      <c r="M302" s="349"/>
      <c r="N302" s="349"/>
      <c r="O302" s="349"/>
      <c r="P302" s="349"/>
      <c r="Q302" s="349"/>
      <c r="R302" s="349"/>
      <c r="S302" s="349"/>
      <c r="T302" s="349"/>
      <c r="U302" s="349"/>
      <c r="V302" s="349"/>
      <c r="W302" s="333"/>
      <c r="X302" s="333"/>
      <c r="Y302" s="333"/>
      <c r="Z302" s="333"/>
    </row>
    <row r="303" customFormat="false" ht="21.75" hidden="false" customHeight="true" outlineLevel="0" collapsed="false">
      <c r="A303" s="349"/>
      <c r="B303" s="349"/>
      <c r="C303" s="349"/>
      <c r="D303" s="350"/>
      <c r="E303" s="350"/>
      <c r="F303" s="349"/>
      <c r="G303" s="349"/>
      <c r="H303" s="349"/>
      <c r="I303" s="349"/>
      <c r="J303" s="349"/>
      <c r="K303" s="349"/>
      <c r="L303" s="349"/>
      <c r="M303" s="349"/>
      <c r="N303" s="349"/>
      <c r="O303" s="349"/>
      <c r="P303" s="349"/>
      <c r="Q303" s="349"/>
      <c r="R303" s="349"/>
      <c r="S303" s="349"/>
      <c r="T303" s="349"/>
      <c r="U303" s="349"/>
      <c r="V303" s="349"/>
      <c r="W303" s="333"/>
      <c r="X303" s="333"/>
      <c r="Y303" s="333"/>
      <c r="Z303" s="333"/>
    </row>
    <row r="304" customFormat="false" ht="21.75" hidden="false" customHeight="true" outlineLevel="0" collapsed="false">
      <c r="A304" s="349"/>
      <c r="B304" s="349"/>
      <c r="C304" s="349"/>
      <c r="D304" s="350"/>
      <c r="E304" s="350"/>
      <c r="F304" s="349"/>
      <c r="G304" s="349"/>
      <c r="H304" s="349"/>
      <c r="I304" s="349"/>
      <c r="J304" s="349"/>
      <c r="K304" s="349"/>
      <c r="L304" s="349"/>
      <c r="M304" s="349"/>
      <c r="N304" s="349"/>
      <c r="O304" s="349"/>
      <c r="P304" s="349"/>
      <c r="Q304" s="349"/>
      <c r="R304" s="349"/>
      <c r="S304" s="349"/>
      <c r="T304" s="349"/>
      <c r="U304" s="349"/>
      <c r="V304" s="349"/>
      <c r="W304" s="333"/>
      <c r="X304" s="333"/>
      <c r="Y304" s="333"/>
      <c r="Z304" s="333"/>
    </row>
    <row r="305" customFormat="false" ht="21.75" hidden="false" customHeight="true" outlineLevel="0" collapsed="false">
      <c r="A305" s="349"/>
      <c r="B305" s="349"/>
      <c r="C305" s="349"/>
      <c r="D305" s="350"/>
      <c r="E305" s="350"/>
      <c r="F305" s="349"/>
      <c r="G305" s="349"/>
      <c r="H305" s="349"/>
      <c r="I305" s="349"/>
      <c r="J305" s="349"/>
      <c r="K305" s="349"/>
      <c r="L305" s="349"/>
      <c r="M305" s="349"/>
      <c r="N305" s="349"/>
      <c r="O305" s="349"/>
      <c r="P305" s="349"/>
      <c r="Q305" s="349"/>
      <c r="R305" s="349"/>
      <c r="S305" s="349"/>
      <c r="T305" s="349"/>
      <c r="U305" s="349"/>
      <c r="V305" s="349"/>
      <c r="W305" s="333"/>
      <c r="X305" s="333"/>
      <c r="Y305" s="333"/>
      <c r="Z305" s="333"/>
    </row>
    <row r="306" customFormat="false" ht="21.75" hidden="false" customHeight="true" outlineLevel="0" collapsed="false">
      <c r="A306" s="349"/>
      <c r="B306" s="349"/>
      <c r="C306" s="349"/>
      <c r="D306" s="350"/>
      <c r="E306" s="350"/>
      <c r="F306" s="349"/>
      <c r="G306" s="349"/>
      <c r="H306" s="349"/>
      <c r="I306" s="349"/>
      <c r="J306" s="349"/>
      <c r="K306" s="349"/>
      <c r="L306" s="349"/>
      <c r="M306" s="349"/>
      <c r="N306" s="349"/>
      <c r="O306" s="349"/>
      <c r="P306" s="349"/>
      <c r="Q306" s="349"/>
      <c r="R306" s="349"/>
      <c r="S306" s="349"/>
      <c r="T306" s="349"/>
      <c r="U306" s="349"/>
      <c r="V306" s="349"/>
      <c r="W306" s="333"/>
      <c r="X306" s="333"/>
      <c r="Y306" s="333"/>
      <c r="Z306" s="333"/>
    </row>
    <row r="307" customFormat="false" ht="21.75" hidden="false" customHeight="true" outlineLevel="0" collapsed="false">
      <c r="A307" s="349"/>
      <c r="B307" s="349"/>
      <c r="C307" s="349"/>
      <c r="D307" s="350"/>
      <c r="E307" s="350"/>
      <c r="F307" s="349"/>
      <c r="G307" s="349"/>
      <c r="H307" s="349"/>
      <c r="I307" s="349"/>
      <c r="J307" s="349"/>
      <c r="K307" s="349"/>
      <c r="L307" s="349"/>
      <c r="M307" s="349"/>
      <c r="N307" s="349"/>
      <c r="O307" s="349"/>
      <c r="P307" s="349"/>
      <c r="Q307" s="349"/>
      <c r="R307" s="349"/>
      <c r="S307" s="349"/>
      <c r="T307" s="349"/>
      <c r="U307" s="349"/>
      <c r="V307" s="349"/>
      <c r="W307" s="333"/>
      <c r="X307" s="333"/>
      <c r="Y307" s="333"/>
      <c r="Z307" s="333"/>
    </row>
    <row r="308" customFormat="false" ht="21.75" hidden="false" customHeight="true" outlineLevel="0" collapsed="false">
      <c r="A308" s="349"/>
      <c r="B308" s="349"/>
      <c r="C308" s="349"/>
      <c r="D308" s="350"/>
      <c r="E308" s="350"/>
      <c r="F308" s="349"/>
      <c r="G308" s="349"/>
      <c r="H308" s="349"/>
      <c r="I308" s="349"/>
      <c r="J308" s="349"/>
      <c r="K308" s="349"/>
      <c r="L308" s="349"/>
      <c r="M308" s="349"/>
      <c r="N308" s="349"/>
      <c r="O308" s="349"/>
      <c r="P308" s="349"/>
      <c r="Q308" s="349"/>
      <c r="R308" s="349"/>
      <c r="S308" s="349"/>
      <c r="T308" s="349"/>
      <c r="U308" s="349"/>
      <c r="V308" s="349"/>
      <c r="W308" s="333"/>
      <c r="X308" s="333"/>
      <c r="Y308" s="333"/>
      <c r="Z308" s="333"/>
    </row>
    <row r="309" customFormat="false" ht="21.75" hidden="false" customHeight="true" outlineLevel="0" collapsed="false">
      <c r="A309" s="349"/>
      <c r="B309" s="349"/>
      <c r="C309" s="349"/>
      <c r="D309" s="350"/>
      <c r="E309" s="350"/>
      <c r="F309" s="349"/>
      <c r="G309" s="349"/>
      <c r="H309" s="349"/>
      <c r="I309" s="349"/>
      <c r="J309" s="349"/>
      <c r="K309" s="349"/>
      <c r="L309" s="349"/>
      <c r="M309" s="349"/>
      <c r="N309" s="349"/>
      <c r="O309" s="349"/>
      <c r="P309" s="349"/>
      <c r="Q309" s="349"/>
      <c r="R309" s="349"/>
      <c r="S309" s="349"/>
      <c r="T309" s="349"/>
      <c r="U309" s="349"/>
      <c r="V309" s="349"/>
      <c r="W309" s="333"/>
      <c r="X309" s="333"/>
      <c r="Y309" s="333"/>
      <c r="Z309" s="333"/>
    </row>
    <row r="310" customFormat="false" ht="21.75" hidden="false" customHeight="true" outlineLevel="0" collapsed="false">
      <c r="A310" s="349"/>
      <c r="B310" s="349"/>
      <c r="C310" s="349"/>
      <c r="D310" s="350"/>
      <c r="E310" s="350"/>
      <c r="F310" s="349"/>
      <c r="G310" s="349"/>
      <c r="H310" s="349"/>
      <c r="I310" s="349"/>
      <c r="J310" s="349"/>
      <c r="K310" s="349"/>
      <c r="L310" s="349"/>
      <c r="M310" s="349"/>
      <c r="N310" s="349"/>
      <c r="O310" s="349"/>
      <c r="P310" s="349"/>
      <c r="Q310" s="349"/>
      <c r="R310" s="349"/>
      <c r="S310" s="349"/>
      <c r="T310" s="349"/>
      <c r="U310" s="349"/>
      <c r="V310" s="349"/>
      <c r="W310" s="333"/>
      <c r="X310" s="333"/>
      <c r="Y310" s="333"/>
      <c r="Z310" s="333"/>
    </row>
    <row r="311" customFormat="false" ht="21.75" hidden="false" customHeight="true" outlineLevel="0" collapsed="false">
      <c r="A311" s="349"/>
      <c r="B311" s="349"/>
      <c r="C311" s="349"/>
      <c r="D311" s="350"/>
      <c r="E311" s="350"/>
      <c r="F311" s="349"/>
      <c r="G311" s="349"/>
      <c r="H311" s="349"/>
      <c r="I311" s="349"/>
      <c r="J311" s="349"/>
      <c r="K311" s="349"/>
      <c r="L311" s="349"/>
      <c r="M311" s="349"/>
      <c r="N311" s="349"/>
      <c r="O311" s="349"/>
      <c r="P311" s="349"/>
      <c r="Q311" s="349"/>
      <c r="R311" s="349"/>
      <c r="S311" s="349"/>
      <c r="T311" s="349"/>
      <c r="U311" s="349"/>
      <c r="V311" s="349"/>
      <c r="W311" s="333"/>
      <c r="X311" s="333"/>
      <c r="Y311" s="333"/>
      <c r="Z311" s="333"/>
    </row>
    <row r="312" customFormat="false" ht="21.75" hidden="false" customHeight="true" outlineLevel="0" collapsed="false">
      <c r="A312" s="349"/>
      <c r="B312" s="349"/>
      <c r="C312" s="349"/>
      <c r="D312" s="350"/>
      <c r="E312" s="350"/>
      <c r="F312" s="349"/>
      <c r="G312" s="349"/>
      <c r="H312" s="349"/>
      <c r="I312" s="349"/>
      <c r="J312" s="349"/>
      <c r="K312" s="349"/>
      <c r="L312" s="349"/>
      <c r="M312" s="349"/>
      <c r="N312" s="349"/>
      <c r="O312" s="349"/>
      <c r="P312" s="349"/>
      <c r="Q312" s="349"/>
      <c r="R312" s="349"/>
      <c r="S312" s="349"/>
      <c r="T312" s="349"/>
      <c r="U312" s="349"/>
      <c r="V312" s="349"/>
      <c r="W312" s="333"/>
      <c r="X312" s="333"/>
      <c r="Y312" s="333"/>
      <c r="Z312" s="333"/>
    </row>
    <row r="313" customFormat="false" ht="21.75" hidden="false" customHeight="true" outlineLevel="0" collapsed="false">
      <c r="A313" s="349"/>
      <c r="B313" s="349"/>
      <c r="C313" s="349"/>
      <c r="D313" s="350"/>
      <c r="E313" s="350"/>
      <c r="F313" s="349"/>
      <c r="G313" s="349"/>
      <c r="H313" s="349"/>
      <c r="I313" s="349"/>
      <c r="J313" s="349"/>
      <c r="K313" s="349"/>
      <c r="L313" s="349"/>
      <c r="M313" s="349"/>
      <c r="N313" s="349"/>
      <c r="O313" s="349"/>
      <c r="P313" s="349"/>
      <c r="Q313" s="349"/>
      <c r="R313" s="349"/>
      <c r="S313" s="349"/>
      <c r="T313" s="349"/>
      <c r="U313" s="349"/>
      <c r="V313" s="349"/>
      <c r="W313" s="333"/>
      <c r="X313" s="333"/>
      <c r="Y313" s="333"/>
      <c r="Z313" s="333"/>
    </row>
    <row r="314" customFormat="false" ht="21.75" hidden="false" customHeight="true" outlineLevel="0" collapsed="false">
      <c r="A314" s="349"/>
      <c r="B314" s="349"/>
      <c r="C314" s="349"/>
      <c r="D314" s="350"/>
      <c r="E314" s="350"/>
      <c r="F314" s="349"/>
      <c r="G314" s="349"/>
      <c r="H314" s="349"/>
      <c r="I314" s="349"/>
      <c r="J314" s="349"/>
      <c r="K314" s="349"/>
      <c r="L314" s="349"/>
      <c r="M314" s="349"/>
      <c r="N314" s="349"/>
      <c r="O314" s="349"/>
      <c r="P314" s="349"/>
      <c r="Q314" s="349"/>
      <c r="R314" s="349"/>
      <c r="S314" s="349"/>
      <c r="T314" s="349"/>
      <c r="U314" s="349"/>
      <c r="V314" s="349"/>
      <c r="W314" s="333"/>
      <c r="X314" s="333"/>
      <c r="Y314" s="333"/>
      <c r="Z314" s="333"/>
    </row>
    <row r="315" customFormat="false" ht="21.75" hidden="false" customHeight="true" outlineLevel="0" collapsed="false">
      <c r="A315" s="349"/>
      <c r="B315" s="349"/>
      <c r="C315" s="349"/>
      <c r="D315" s="350"/>
      <c r="E315" s="350"/>
      <c r="F315" s="349"/>
      <c r="G315" s="349"/>
      <c r="H315" s="349"/>
      <c r="I315" s="349"/>
      <c r="J315" s="349"/>
      <c r="K315" s="349"/>
      <c r="L315" s="349"/>
      <c r="M315" s="349"/>
      <c r="N315" s="349"/>
      <c r="O315" s="349"/>
      <c r="P315" s="349"/>
      <c r="Q315" s="349"/>
      <c r="R315" s="349"/>
      <c r="S315" s="349"/>
      <c r="T315" s="349"/>
      <c r="U315" s="349"/>
      <c r="V315" s="349"/>
      <c r="W315" s="333"/>
      <c r="X315" s="333"/>
      <c r="Y315" s="333"/>
      <c r="Z315" s="333"/>
    </row>
    <row r="316" customFormat="false" ht="21.75" hidden="false" customHeight="true" outlineLevel="0" collapsed="false">
      <c r="A316" s="349"/>
      <c r="B316" s="349"/>
      <c r="C316" s="349"/>
      <c r="D316" s="350"/>
      <c r="E316" s="350"/>
      <c r="F316" s="349"/>
      <c r="G316" s="349"/>
      <c r="H316" s="349"/>
      <c r="I316" s="349"/>
      <c r="J316" s="349"/>
      <c r="K316" s="349"/>
      <c r="L316" s="349"/>
      <c r="M316" s="349"/>
      <c r="N316" s="349"/>
      <c r="O316" s="349"/>
      <c r="P316" s="349"/>
      <c r="Q316" s="349"/>
      <c r="R316" s="349"/>
      <c r="S316" s="349"/>
      <c r="T316" s="349"/>
      <c r="U316" s="349"/>
      <c r="V316" s="349"/>
      <c r="W316" s="333"/>
      <c r="X316" s="333"/>
      <c r="Y316" s="333"/>
      <c r="Z316" s="333"/>
    </row>
    <row r="317" customFormat="false" ht="21.75" hidden="false" customHeight="true" outlineLevel="0" collapsed="false">
      <c r="A317" s="349"/>
      <c r="B317" s="349"/>
      <c r="C317" s="349"/>
      <c r="D317" s="350"/>
      <c r="E317" s="350"/>
      <c r="F317" s="349"/>
      <c r="G317" s="349"/>
      <c r="H317" s="349"/>
      <c r="I317" s="349"/>
      <c r="J317" s="349"/>
      <c r="K317" s="349"/>
      <c r="L317" s="349"/>
      <c r="M317" s="349"/>
      <c r="N317" s="349"/>
      <c r="O317" s="349"/>
      <c r="P317" s="349"/>
      <c r="Q317" s="349"/>
      <c r="R317" s="349"/>
      <c r="S317" s="349"/>
      <c r="T317" s="349"/>
      <c r="U317" s="349"/>
      <c r="V317" s="349"/>
      <c r="W317" s="333"/>
      <c r="X317" s="333"/>
      <c r="Y317" s="333"/>
      <c r="Z317" s="333"/>
    </row>
    <row r="318" customFormat="false" ht="21.75" hidden="false" customHeight="true" outlineLevel="0" collapsed="false">
      <c r="A318" s="349"/>
      <c r="B318" s="349"/>
      <c r="C318" s="349"/>
      <c r="D318" s="350"/>
      <c r="E318" s="350"/>
      <c r="F318" s="349"/>
      <c r="G318" s="349"/>
      <c r="H318" s="349"/>
      <c r="I318" s="349"/>
      <c r="J318" s="349"/>
      <c r="K318" s="349"/>
      <c r="L318" s="349"/>
      <c r="M318" s="349"/>
      <c r="N318" s="349"/>
      <c r="O318" s="349"/>
      <c r="P318" s="349"/>
      <c r="Q318" s="349"/>
      <c r="R318" s="349"/>
      <c r="S318" s="349"/>
      <c r="T318" s="349"/>
      <c r="U318" s="349"/>
      <c r="V318" s="349"/>
      <c r="W318" s="333"/>
      <c r="X318" s="333"/>
      <c r="Y318" s="333"/>
      <c r="Z318" s="333"/>
    </row>
    <row r="319" customFormat="false" ht="21.75" hidden="false" customHeight="true" outlineLevel="0" collapsed="false">
      <c r="A319" s="349"/>
      <c r="B319" s="349"/>
      <c r="C319" s="349"/>
      <c r="D319" s="350"/>
      <c r="E319" s="350"/>
      <c r="F319" s="349"/>
      <c r="G319" s="349"/>
      <c r="H319" s="349"/>
      <c r="I319" s="349"/>
      <c r="J319" s="349"/>
      <c r="K319" s="349"/>
      <c r="L319" s="349"/>
      <c r="M319" s="349"/>
      <c r="N319" s="349"/>
      <c r="O319" s="349"/>
      <c r="P319" s="349"/>
      <c r="Q319" s="349"/>
      <c r="R319" s="349"/>
      <c r="S319" s="349"/>
      <c r="T319" s="349"/>
      <c r="U319" s="349"/>
      <c r="V319" s="349"/>
      <c r="W319" s="333"/>
      <c r="X319" s="333"/>
      <c r="Y319" s="333"/>
      <c r="Z319" s="333"/>
    </row>
    <row r="320" customFormat="false" ht="21.75" hidden="false" customHeight="true" outlineLevel="0" collapsed="false">
      <c r="A320" s="349"/>
      <c r="B320" s="349"/>
      <c r="C320" s="349"/>
      <c r="D320" s="350"/>
      <c r="E320" s="350"/>
      <c r="F320" s="349"/>
      <c r="G320" s="349"/>
      <c r="H320" s="349"/>
      <c r="I320" s="349"/>
      <c r="J320" s="349"/>
      <c r="K320" s="349"/>
      <c r="L320" s="349"/>
      <c r="M320" s="349"/>
      <c r="N320" s="349"/>
      <c r="O320" s="349"/>
      <c r="P320" s="349"/>
      <c r="Q320" s="349"/>
      <c r="R320" s="349"/>
      <c r="S320" s="349"/>
      <c r="T320" s="349"/>
      <c r="U320" s="349"/>
      <c r="V320" s="349"/>
      <c r="W320" s="333"/>
      <c r="X320" s="333"/>
      <c r="Y320" s="333"/>
      <c r="Z320" s="333"/>
    </row>
    <row r="321" customFormat="false" ht="21.75" hidden="false" customHeight="true" outlineLevel="0" collapsed="false">
      <c r="A321" s="349"/>
      <c r="B321" s="349"/>
      <c r="C321" s="349"/>
      <c r="D321" s="350"/>
      <c r="E321" s="350"/>
      <c r="F321" s="349"/>
      <c r="G321" s="349"/>
      <c r="H321" s="349"/>
      <c r="I321" s="349"/>
      <c r="J321" s="349"/>
      <c r="K321" s="349"/>
      <c r="L321" s="349"/>
      <c r="M321" s="349"/>
      <c r="N321" s="349"/>
      <c r="O321" s="349"/>
      <c r="P321" s="349"/>
      <c r="Q321" s="349"/>
      <c r="R321" s="349"/>
      <c r="S321" s="349"/>
      <c r="T321" s="349"/>
      <c r="U321" s="349"/>
      <c r="V321" s="349"/>
      <c r="W321" s="333"/>
      <c r="X321" s="333"/>
      <c r="Y321" s="333"/>
      <c r="Z321" s="333"/>
    </row>
    <row r="322" customFormat="false" ht="21.75" hidden="false" customHeight="true" outlineLevel="0" collapsed="false">
      <c r="A322" s="349"/>
      <c r="B322" s="349"/>
      <c r="C322" s="349"/>
      <c r="D322" s="350"/>
      <c r="E322" s="350"/>
      <c r="F322" s="349"/>
      <c r="G322" s="349"/>
      <c r="H322" s="349"/>
      <c r="I322" s="349"/>
      <c r="J322" s="349"/>
      <c r="K322" s="349"/>
      <c r="L322" s="349"/>
      <c r="M322" s="349"/>
      <c r="N322" s="349"/>
      <c r="O322" s="349"/>
      <c r="P322" s="349"/>
      <c r="Q322" s="349"/>
      <c r="R322" s="349"/>
      <c r="S322" s="349"/>
      <c r="T322" s="349"/>
      <c r="U322" s="349"/>
      <c r="V322" s="349"/>
      <c r="W322" s="333"/>
      <c r="X322" s="333"/>
      <c r="Y322" s="333"/>
      <c r="Z322" s="333"/>
    </row>
    <row r="323" customFormat="false" ht="21.75" hidden="false" customHeight="true" outlineLevel="0" collapsed="false">
      <c r="A323" s="349"/>
      <c r="B323" s="349"/>
      <c r="C323" s="349"/>
      <c r="D323" s="350"/>
      <c r="E323" s="350"/>
      <c r="F323" s="349"/>
      <c r="G323" s="349"/>
      <c r="H323" s="349"/>
      <c r="I323" s="349"/>
      <c r="J323" s="349"/>
      <c r="K323" s="349"/>
      <c r="L323" s="349"/>
      <c r="M323" s="349"/>
      <c r="N323" s="349"/>
      <c r="O323" s="349"/>
      <c r="P323" s="349"/>
      <c r="Q323" s="349"/>
      <c r="R323" s="349"/>
      <c r="S323" s="349"/>
      <c r="T323" s="349"/>
      <c r="U323" s="349"/>
      <c r="V323" s="349"/>
      <c r="W323" s="333"/>
      <c r="X323" s="333"/>
      <c r="Y323" s="333"/>
      <c r="Z323" s="333"/>
    </row>
    <row r="324" customFormat="false" ht="21.75" hidden="false" customHeight="true" outlineLevel="0" collapsed="false">
      <c r="A324" s="349"/>
      <c r="B324" s="349"/>
      <c r="C324" s="349"/>
      <c r="D324" s="350"/>
      <c r="E324" s="350"/>
      <c r="F324" s="349"/>
      <c r="G324" s="349"/>
      <c r="H324" s="349"/>
      <c r="I324" s="349"/>
      <c r="J324" s="349"/>
      <c r="K324" s="349"/>
      <c r="L324" s="349"/>
      <c r="M324" s="349"/>
      <c r="N324" s="349"/>
      <c r="O324" s="349"/>
      <c r="P324" s="349"/>
      <c r="Q324" s="349"/>
      <c r="R324" s="349"/>
      <c r="S324" s="349"/>
      <c r="T324" s="349"/>
      <c r="U324" s="349"/>
      <c r="V324" s="349"/>
      <c r="W324" s="333"/>
      <c r="X324" s="333"/>
      <c r="Y324" s="333"/>
      <c r="Z324" s="333"/>
    </row>
    <row r="325" customFormat="false" ht="21.75" hidden="false" customHeight="true" outlineLevel="0" collapsed="false">
      <c r="A325" s="349"/>
      <c r="B325" s="349"/>
      <c r="C325" s="349"/>
      <c r="D325" s="350"/>
      <c r="E325" s="350"/>
      <c r="F325" s="349"/>
      <c r="G325" s="349"/>
      <c r="H325" s="349"/>
      <c r="I325" s="349"/>
      <c r="J325" s="349"/>
      <c r="K325" s="349"/>
      <c r="L325" s="349"/>
      <c r="M325" s="349"/>
      <c r="N325" s="349"/>
      <c r="O325" s="349"/>
      <c r="P325" s="349"/>
      <c r="Q325" s="349"/>
      <c r="R325" s="349"/>
      <c r="S325" s="349"/>
      <c r="T325" s="349"/>
      <c r="U325" s="349"/>
      <c r="V325" s="349"/>
      <c r="W325" s="333"/>
      <c r="X325" s="333"/>
      <c r="Y325" s="333"/>
      <c r="Z325" s="333"/>
    </row>
    <row r="326" customFormat="false" ht="21.75" hidden="false" customHeight="true" outlineLevel="0" collapsed="false">
      <c r="A326" s="349"/>
      <c r="B326" s="349"/>
      <c r="C326" s="349"/>
      <c r="D326" s="350"/>
      <c r="E326" s="350"/>
      <c r="F326" s="349"/>
      <c r="G326" s="349"/>
      <c r="H326" s="349"/>
      <c r="I326" s="349"/>
      <c r="J326" s="349"/>
      <c r="K326" s="349"/>
      <c r="L326" s="349"/>
      <c r="M326" s="349"/>
      <c r="N326" s="349"/>
      <c r="O326" s="349"/>
      <c r="P326" s="349"/>
      <c r="Q326" s="349"/>
      <c r="R326" s="349"/>
      <c r="S326" s="349"/>
      <c r="T326" s="349"/>
      <c r="U326" s="349"/>
      <c r="V326" s="349"/>
      <c r="W326" s="333"/>
      <c r="X326" s="333"/>
      <c r="Y326" s="333"/>
      <c r="Z326" s="333"/>
    </row>
    <row r="327" customFormat="false" ht="21.75" hidden="false" customHeight="true" outlineLevel="0" collapsed="false">
      <c r="A327" s="349"/>
      <c r="B327" s="349"/>
      <c r="C327" s="349"/>
      <c r="D327" s="350"/>
      <c r="E327" s="350"/>
      <c r="F327" s="349"/>
      <c r="G327" s="349"/>
      <c r="H327" s="349"/>
      <c r="I327" s="349"/>
      <c r="J327" s="349"/>
      <c r="K327" s="349"/>
      <c r="L327" s="349"/>
      <c r="M327" s="349"/>
      <c r="N327" s="349"/>
      <c r="O327" s="349"/>
      <c r="P327" s="349"/>
      <c r="Q327" s="349"/>
      <c r="R327" s="349"/>
      <c r="S327" s="349"/>
      <c r="T327" s="349"/>
      <c r="U327" s="349"/>
      <c r="V327" s="349"/>
      <c r="W327" s="333"/>
      <c r="X327" s="333"/>
      <c r="Y327" s="333"/>
      <c r="Z327" s="333"/>
    </row>
    <row r="328" customFormat="false" ht="21.75" hidden="false" customHeight="true" outlineLevel="0" collapsed="false">
      <c r="A328" s="349"/>
      <c r="B328" s="349"/>
      <c r="C328" s="349"/>
      <c r="D328" s="350"/>
      <c r="E328" s="350"/>
      <c r="F328" s="349"/>
      <c r="G328" s="349"/>
      <c r="H328" s="349"/>
      <c r="I328" s="349"/>
      <c r="J328" s="349"/>
      <c r="K328" s="349"/>
      <c r="L328" s="349"/>
      <c r="M328" s="349"/>
      <c r="N328" s="349"/>
      <c r="O328" s="349"/>
      <c r="P328" s="349"/>
      <c r="Q328" s="349"/>
      <c r="R328" s="349"/>
      <c r="S328" s="349"/>
      <c r="T328" s="349"/>
      <c r="U328" s="349"/>
      <c r="V328" s="349"/>
      <c r="W328" s="333"/>
      <c r="X328" s="333"/>
      <c r="Y328" s="333"/>
      <c r="Z328" s="333"/>
    </row>
    <row r="329" customFormat="false" ht="21.75" hidden="false" customHeight="true" outlineLevel="0" collapsed="false">
      <c r="A329" s="349"/>
      <c r="B329" s="349"/>
      <c r="C329" s="349"/>
      <c r="D329" s="350"/>
      <c r="E329" s="350"/>
      <c r="F329" s="349"/>
      <c r="G329" s="349"/>
      <c r="H329" s="349"/>
      <c r="I329" s="349"/>
      <c r="J329" s="349"/>
      <c r="K329" s="349"/>
      <c r="L329" s="349"/>
      <c r="M329" s="349"/>
      <c r="N329" s="349"/>
      <c r="O329" s="349"/>
      <c r="P329" s="349"/>
      <c r="Q329" s="349"/>
      <c r="R329" s="349"/>
      <c r="S329" s="349"/>
      <c r="T329" s="349"/>
      <c r="U329" s="349"/>
      <c r="V329" s="349"/>
      <c r="W329" s="333"/>
      <c r="X329" s="333"/>
      <c r="Y329" s="333"/>
      <c r="Z329" s="333"/>
    </row>
    <row r="330" customFormat="false" ht="21.75" hidden="false" customHeight="true" outlineLevel="0" collapsed="false">
      <c r="A330" s="349"/>
      <c r="B330" s="349"/>
      <c r="C330" s="349"/>
      <c r="D330" s="350"/>
      <c r="E330" s="350"/>
      <c r="F330" s="349"/>
      <c r="G330" s="349"/>
      <c r="H330" s="349"/>
      <c r="I330" s="349"/>
      <c r="J330" s="349"/>
      <c r="K330" s="349"/>
      <c r="L330" s="349"/>
      <c r="M330" s="349"/>
      <c r="N330" s="349"/>
      <c r="O330" s="349"/>
      <c r="P330" s="349"/>
      <c r="Q330" s="349"/>
      <c r="R330" s="349"/>
      <c r="S330" s="349"/>
      <c r="T330" s="349"/>
      <c r="U330" s="349"/>
      <c r="V330" s="349"/>
      <c r="W330" s="333"/>
      <c r="X330" s="333"/>
      <c r="Y330" s="333"/>
      <c r="Z330" s="333"/>
    </row>
    <row r="331" customFormat="false" ht="21.75" hidden="false" customHeight="true" outlineLevel="0" collapsed="false">
      <c r="A331" s="349"/>
      <c r="B331" s="349"/>
      <c r="C331" s="349"/>
      <c r="D331" s="350"/>
      <c r="E331" s="350"/>
      <c r="F331" s="349"/>
      <c r="G331" s="349"/>
      <c r="H331" s="349"/>
      <c r="I331" s="349"/>
      <c r="J331" s="349"/>
      <c r="K331" s="349"/>
      <c r="L331" s="349"/>
      <c r="M331" s="349"/>
      <c r="N331" s="349"/>
      <c r="O331" s="349"/>
      <c r="P331" s="349"/>
      <c r="Q331" s="349"/>
      <c r="R331" s="349"/>
      <c r="S331" s="349"/>
      <c r="T331" s="349"/>
      <c r="U331" s="349"/>
      <c r="V331" s="349"/>
      <c r="W331" s="333"/>
      <c r="X331" s="333"/>
      <c r="Y331" s="333"/>
      <c r="Z331" s="333"/>
    </row>
    <row r="332" customFormat="false" ht="21.75" hidden="false" customHeight="true" outlineLevel="0" collapsed="false">
      <c r="A332" s="349"/>
      <c r="B332" s="349"/>
      <c r="C332" s="349"/>
      <c r="D332" s="350"/>
      <c r="E332" s="350"/>
      <c r="F332" s="349"/>
      <c r="G332" s="349"/>
      <c r="H332" s="349"/>
      <c r="I332" s="349"/>
      <c r="J332" s="349"/>
      <c r="K332" s="349"/>
      <c r="L332" s="349"/>
      <c r="M332" s="349"/>
      <c r="N332" s="349"/>
      <c r="O332" s="349"/>
      <c r="P332" s="349"/>
      <c r="Q332" s="349"/>
      <c r="R332" s="349"/>
      <c r="S332" s="349"/>
      <c r="T332" s="349"/>
      <c r="U332" s="349"/>
      <c r="V332" s="349"/>
      <c r="W332" s="333"/>
      <c r="X332" s="333"/>
      <c r="Y332" s="333"/>
      <c r="Z332" s="333"/>
    </row>
    <row r="333" customFormat="false" ht="21.75" hidden="false" customHeight="true" outlineLevel="0" collapsed="false">
      <c r="A333" s="349"/>
      <c r="B333" s="349"/>
      <c r="C333" s="349"/>
      <c r="D333" s="350"/>
      <c r="E333" s="350"/>
      <c r="F333" s="349"/>
      <c r="G333" s="349"/>
      <c r="H333" s="349"/>
      <c r="I333" s="349"/>
      <c r="J333" s="349"/>
      <c r="K333" s="349"/>
      <c r="L333" s="349"/>
      <c r="M333" s="349"/>
      <c r="N333" s="349"/>
      <c r="O333" s="349"/>
      <c r="P333" s="349"/>
      <c r="Q333" s="349"/>
      <c r="R333" s="349"/>
      <c r="S333" s="349"/>
      <c r="T333" s="349"/>
      <c r="U333" s="349"/>
      <c r="V333" s="349"/>
      <c r="W333" s="333"/>
      <c r="X333" s="333"/>
      <c r="Y333" s="333"/>
      <c r="Z333" s="333"/>
    </row>
    <row r="334" customFormat="false" ht="21.75" hidden="false" customHeight="true" outlineLevel="0" collapsed="false">
      <c r="A334" s="349"/>
      <c r="B334" s="349"/>
      <c r="C334" s="349"/>
      <c r="D334" s="350"/>
      <c r="E334" s="350"/>
      <c r="F334" s="349"/>
      <c r="G334" s="349"/>
      <c r="H334" s="349"/>
      <c r="I334" s="349"/>
      <c r="J334" s="349"/>
      <c r="K334" s="349"/>
      <c r="L334" s="349"/>
      <c r="M334" s="349"/>
      <c r="N334" s="349"/>
      <c r="O334" s="349"/>
      <c r="P334" s="349"/>
      <c r="Q334" s="349"/>
      <c r="R334" s="349"/>
      <c r="S334" s="349"/>
      <c r="T334" s="349"/>
      <c r="U334" s="349"/>
      <c r="V334" s="349"/>
      <c r="W334" s="333"/>
      <c r="X334" s="333"/>
      <c r="Y334" s="333"/>
      <c r="Z334" s="333"/>
    </row>
    <row r="335" customFormat="false" ht="21.75" hidden="false" customHeight="true" outlineLevel="0" collapsed="false">
      <c r="A335" s="349"/>
      <c r="B335" s="349"/>
      <c r="C335" s="349"/>
      <c r="D335" s="350"/>
      <c r="E335" s="350"/>
      <c r="F335" s="349"/>
      <c r="G335" s="349"/>
      <c r="H335" s="349"/>
      <c r="I335" s="349"/>
      <c r="J335" s="349"/>
      <c r="K335" s="349"/>
      <c r="L335" s="349"/>
      <c r="M335" s="349"/>
      <c r="N335" s="349"/>
      <c r="O335" s="349"/>
      <c r="P335" s="349"/>
      <c r="Q335" s="349"/>
      <c r="R335" s="349"/>
      <c r="S335" s="349"/>
      <c r="T335" s="349"/>
      <c r="U335" s="349"/>
      <c r="V335" s="349"/>
      <c r="W335" s="333"/>
      <c r="X335" s="333"/>
      <c r="Y335" s="333"/>
      <c r="Z335" s="333"/>
    </row>
    <row r="336" customFormat="false" ht="21.75" hidden="false" customHeight="true" outlineLevel="0" collapsed="false">
      <c r="A336" s="349"/>
      <c r="B336" s="349"/>
      <c r="C336" s="349"/>
      <c r="D336" s="350"/>
      <c r="E336" s="350"/>
      <c r="F336" s="349"/>
      <c r="G336" s="349"/>
      <c r="H336" s="349"/>
      <c r="I336" s="349"/>
      <c r="J336" s="349"/>
      <c r="K336" s="349"/>
      <c r="L336" s="349"/>
      <c r="M336" s="349"/>
      <c r="N336" s="349"/>
      <c r="O336" s="349"/>
      <c r="P336" s="349"/>
      <c r="Q336" s="349"/>
      <c r="R336" s="349"/>
      <c r="S336" s="349"/>
      <c r="T336" s="349"/>
      <c r="U336" s="349"/>
      <c r="V336" s="349"/>
      <c r="W336" s="333"/>
      <c r="X336" s="333"/>
      <c r="Y336" s="333"/>
      <c r="Z336" s="333"/>
    </row>
    <row r="337" customFormat="false" ht="21.75" hidden="false" customHeight="true" outlineLevel="0" collapsed="false">
      <c r="A337" s="349"/>
      <c r="B337" s="349"/>
      <c r="C337" s="349"/>
      <c r="D337" s="350"/>
      <c r="E337" s="350"/>
      <c r="F337" s="349"/>
      <c r="G337" s="349"/>
      <c r="H337" s="349"/>
      <c r="I337" s="349"/>
      <c r="J337" s="349"/>
      <c r="K337" s="349"/>
      <c r="L337" s="349"/>
      <c r="M337" s="349"/>
      <c r="N337" s="349"/>
      <c r="O337" s="349"/>
      <c r="P337" s="349"/>
      <c r="Q337" s="349"/>
      <c r="R337" s="349"/>
      <c r="S337" s="349"/>
      <c r="T337" s="349"/>
      <c r="U337" s="349"/>
      <c r="V337" s="349"/>
      <c r="W337" s="333"/>
      <c r="X337" s="333"/>
      <c r="Y337" s="333"/>
      <c r="Z337" s="333"/>
    </row>
    <row r="338" customFormat="false" ht="21.75" hidden="false" customHeight="true" outlineLevel="0" collapsed="false">
      <c r="A338" s="349"/>
      <c r="B338" s="349"/>
      <c r="C338" s="349"/>
      <c r="D338" s="350"/>
      <c r="E338" s="350"/>
      <c r="F338" s="349"/>
      <c r="G338" s="349"/>
      <c r="H338" s="349"/>
      <c r="I338" s="349"/>
      <c r="J338" s="349"/>
      <c r="K338" s="349"/>
      <c r="L338" s="349"/>
      <c r="M338" s="349"/>
      <c r="N338" s="349"/>
      <c r="O338" s="349"/>
      <c r="P338" s="349"/>
      <c r="Q338" s="349"/>
      <c r="R338" s="349"/>
      <c r="S338" s="349"/>
      <c r="T338" s="349"/>
      <c r="U338" s="349"/>
      <c r="V338" s="349"/>
      <c r="W338" s="333"/>
      <c r="X338" s="333"/>
      <c r="Y338" s="333"/>
      <c r="Z338" s="333"/>
    </row>
    <row r="339" customFormat="false" ht="21.75" hidden="false" customHeight="true" outlineLevel="0" collapsed="false">
      <c r="A339" s="349"/>
      <c r="B339" s="349"/>
      <c r="C339" s="349"/>
      <c r="D339" s="350"/>
      <c r="E339" s="350"/>
      <c r="F339" s="349"/>
      <c r="G339" s="349"/>
      <c r="H339" s="349"/>
      <c r="I339" s="349"/>
      <c r="J339" s="349"/>
      <c r="K339" s="349"/>
      <c r="L339" s="349"/>
      <c r="M339" s="349"/>
      <c r="N339" s="349"/>
      <c r="O339" s="349"/>
      <c r="P339" s="349"/>
      <c r="Q339" s="349"/>
      <c r="R339" s="349"/>
      <c r="S339" s="349"/>
      <c r="T339" s="349"/>
      <c r="U339" s="349"/>
      <c r="V339" s="349"/>
      <c r="W339" s="333"/>
      <c r="X339" s="333"/>
      <c r="Y339" s="333"/>
      <c r="Z339" s="333"/>
    </row>
    <row r="340" customFormat="false" ht="21.75" hidden="false" customHeight="true" outlineLevel="0" collapsed="false">
      <c r="A340" s="349"/>
      <c r="B340" s="349"/>
      <c r="C340" s="349"/>
      <c r="D340" s="350"/>
      <c r="E340" s="350"/>
      <c r="F340" s="349"/>
      <c r="G340" s="349"/>
      <c r="H340" s="349"/>
      <c r="I340" s="349"/>
      <c r="J340" s="349"/>
      <c r="K340" s="349"/>
      <c r="L340" s="349"/>
      <c r="M340" s="349"/>
      <c r="N340" s="349"/>
      <c r="O340" s="349"/>
      <c r="P340" s="349"/>
      <c r="Q340" s="349"/>
      <c r="R340" s="349"/>
      <c r="S340" s="349"/>
      <c r="T340" s="349"/>
      <c r="U340" s="349"/>
      <c r="V340" s="349"/>
      <c r="W340" s="333"/>
      <c r="X340" s="333"/>
      <c r="Y340" s="333"/>
      <c r="Z340" s="333"/>
    </row>
    <row r="341" customFormat="false" ht="21.75" hidden="false" customHeight="true" outlineLevel="0" collapsed="false">
      <c r="A341" s="349"/>
      <c r="B341" s="349"/>
      <c r="C341" s="349"/>
      <c r="D341" s="350"/>
      <c r="E341" s="350"/>
      <c r="F341" s="349"/>
      <c r="G341" s="349"/>
      <c r="H341" s="349"/>
      <c r="I341" s="349"/>
      <c r="J341" s="349"/>
      <c r="K341" s="349"/>
      <c r="L341" s="349"/>
      <c r="M341" s="349"/>
      <c r="N341" s="349"/>
      <c r="O341" s="349"/>
      <c r="P341" s="349"/>
      <c r="Q341" s="349"/>
      <c r="R341" s="349"/>
      <c r="S341" s="349"/>
      <c r="T341" s="349"/>
      <c r="U341" s="349"/>
      <c r="V341" s="349"/>
      <c r="W341" s="333"/>
      <c r="X341" s="333"/>
      <c r="Y341" s="333"/>
      <c r="Z341" s="333"/>
    </row>
    <row r="342" customFormat="false" ht="21.75" hidden="false" customHeight="true" outlineLevel="0" collapsed="false">
      <c r="A342" s="349"/>
      <c r="B342" s="349"/>
      <c r="C342" s="349"/>
      <c r="D342" s="350"/>
      <c r="E342" s="350"/>
      <c r="F342" s="349"/>
      <c r="G342" s="349"/>
      <c r="H342" s="349"/>
      <c r="I342" s="349"/>
      <c r="J342" s="349"/>
      <c r="K342" s="349"/>
      <c r="L342" s="349"/>
      <c r="M342" s="349"/>
      <c r="N342" s="349"/>
      <c r="O342" s="349"/>
      <c r="P342" s="349"/>
      <c r="Q342" s="349"/>
      <c r="R342" s="349"/>
      <c r="S342" s="349"/>
      <c r="T342" s="349"/>
      <c r="U342" s="349"/>
      <c r="V342" s="349"/>
      <c r="W342" s="333"/>
      <c r="X342" s="333"/>
      <c r="Y342" s="333"/>
      <c r="Z342" s="333"/>
    </row>
    <row r="343" customFormat="false" ht="21.75" hidden="false" customHeight="true" outlineLevel="0" collapsed="false">
      <c r="A343" s="349"/>
      <c r="B343" s="349"/>
      <c r="C343" s="349"/>
      <c r="D343" s="350"/>
      <c r="E343" s="350"/>
      <c r="F343" s="349"/>
      <c r="G343" s="349"/>
      <c r="H343" s="349"/>
      <c r="I343" s="349"/>
      <c r="J343" s="349"/>
      <c r="K343" s="349"/>
      <c r="L343" s="349"/>
      <c r="M343" s="349"/>
      <c r="N343" s="349"/>
      <c r="O343" s="349"/>
      <c r="P343" s="349"/>
      <c r="Q343" s="349"/>
      <c r="R343" s="349"/>
      <c r="S343" s="349"/>
      <c r="T343" s="349"/>
      <c r="U343" s="349"/>
      <c r="V343" s="349"/>
      <c r="W343" s="333"/>
      <c r="X343" s="333"/>
      <c r="Y343" s="333"/>
      <c r="Z343" s="333"/>
    </row>
    <row r="344" customFormat="false" ht="21.75" hidden="false" customHeight="true" outlineLevel="0" collapsed="false">
      <c r="A344" s="349"/>
      <c r="B344" s="349"/>
      <c r="C344" s="349"/>
      <c r="D344" s="350"/>
      <c r="E344" s="350"/>
      <c r="F344" s="349"/>
      <c r="G344" s="349"/>
      <c r="H344" s="349"/>
      <c r="I344" s="349"/>
      <c r="J344" s="349"/>
      <c r="K344" s="349"/>
      <c r="L344" s="349"/>
      <c r="M344" s="349"/>
      <c r="N344" s="349"/>
      <c r="O344" s="349"/>
      <c r="P344" s="349"/>
      <c r="Q344" s="349"/>
      <c r="R344" s="349"/>
      <c r="S344" s="349"/>
      <c r="T344" s="349"/>
      <c r="U344" s="349"/>
      <c r="V344" s="349"/>
      <c r="W344" s="333"/>
      <c r="X344" s="333"/>
      <c r="Y344" s="333"/>
      <c r="Z344" s="333"/>
    </row>
    <row r="345" customFormat="false" ht="21.75" hidden="false" customHeight="true" outlineLevel="0" collapsed="false">
      <c r="A345" s="349"/>
      <c r="B345" s="349"/>
      <c r="C345" s="349"/>
      <c r="D345" s="350"/>
      <c r="E345" s="350"/>
      <c r="F345" s="349"/>
      <c r="G345" s="349"/>
      <c r="H345" s="349"/>
      <c r="I345" s="349"/>
      <c r="J345" s="349"/>
      <c r="K345" s="349"/>
      <c r="L345" s="349"/>
      <c r="M345" s="349"/>
      <c r="N345" s="349"/>
      <c r="O345" s="349"/>
      <c r="P345" s="349"/>
      <c r="Q345" s="349"/>
      <c r="R345" s="349"/>
      <c r="S345" s="349"/>
      <c r="T345" s="349"/>
      <c r="U345" s="349"/>
      <c r="V345" s="349"/>
      <c r="W345" s="333"/>
      <c r="X345" s="333"/>
      <c r="Y345" s="333"/>
      <c r="Z345" s="333"/>
    </row>
    <row r="346" customFormat="false" ht="21.75" hidden="false" customHeight="true" outlineLevel="0" collapsed="false">
      <c r="A346" s="349"/>
      <c r="B346" s="349"/>
      <c r="C346" s="349"/>
      <c r="D346" s="350"/>
      <c r="E346" s="350"/>
      <c r="F346" s="349"/>
      <c r="G346" s="349"/>
      <c r="H346" s="349"/>
      <c r="I346" s="349"/>
      <c r="J346" s="349"/>
      <c r="K346" s="349"/>
      <c r="L346" s="349"/>
      <c r="M346" s="349"/>
      <c r="N346" s="349"/>
      <c r="O346" s="349"/>
      <c r="P346" s="349"/>
      <c r="Q346" s="349"/>
      <c r="R346" s="349"/>
      <c r="S346" s="349"/>
      <c r="T346" s="349"/>
      <c r="U346" s="349"/>
      <c r="V346" s="349"/>
      <c r="W346" s="333"/>
      <c r="X346" s="333"/>
      <c r="Y346" s="333"/>
      <c r="Z346" s="333"/>
    </row>
    <row r="347" customFormat="false" ht="21.75" hidden="false" customHeight="true" outlineLevel="0" collapsed="false">
      <c r="A347" s="349"/>
      <c r="B347" s="349"/>
      <c r="C347" s="349"/>
      <c r="D347" s="350"/>
      <c r="E347" s="350"/>
      <c r="F347" s="349"/>
      <c r="G347" s="349"/>
      <c r="H347" s="349"/>
      <c r="I347" s="349"/>
      <c r="J347" s="349"/>
      <c r="K347" s="349"/>
      <c r="L347" s="349"/>
      <c r="M347" s="349"/>
      <c r="N347" s="349"/>
      <c r="O347" s="349"/>
      <c r="P347" s="349"/>
      <c r="Q347" s="349"/>
      <c r="R347" s="349"/>
      <c r="S347" s="349"/>
      <c r="T347" s="349"/>
      <c r="U347" s="349"/>
      <c r="V347" s="349"/>
      <c r="W347" s="333"/>
      <c r="X347" s="333"/>
      <c r="Y347" s="333"/>
      <c r="Z347" s="333"/>
    </row>
    <row r="348" customFormat="false" ht="21.75" hidden="false" customHeight="true" outlineLevel="0" collapsed="false">
      <c r="A348" s="349"/>
      <c r="B348" s="349"/>
      <c r="C348" s="349"/>
      <c r="D348" s="350"/>
      <c r="E348" s="350"/>
      <c r="F348" s="349"/>
      <c r="G348" s="349"/>
      <c r="H348" s="349"/>
      <c r="I348" s="349"/>
      <c r="J348" s="349"/>
      <c r="K348" s="349"/>
      <c r="L348" s="349"/>
      <c r="M348" s="349"/>
      <c r="N348" s="349"/>
      <c r="O348" s="349"/>
      <c r="P348" s="349"/>
      <c r="Q348" s="349"/>
      <c r="R348" s="349"/>
      <c r="S348" s="349"/>
      <c r="T348" s="349"/>
      <c r="U348" s="349"/>
      <c r="V348" s="349"/>
      <c r="W348" s="333"/>
      <c r="X348" s="333"/>
      <c r="Y348" s="333"/>
      <c r="Z348" s="333"/>
    </row>
    <row r="349" customFormat="false" ht="21.75" hidden="false" customHeight="true" outlineLevel="0" collapsed="false">
      <c r="A349" s="349"/>
      <c r="B349" s="349"/>
      <c r="C349" s="349"/>
      <c r="D349" s="350"/>
      <c r="E349" s="350"/>
      <c r="F349" s="349"/>
      <c r="G349" s="349"/>
      <c r="H349" s="349"/>
      <c r="I349" s="349"/>
      <c r="J349" s="349"/>
      <c r="K349" s="349"/>
      <c r="L349" s="349"/>
      <c r="M349" s="349"/>
      <c r="N349" s="349"/>
      <c r="O349" s="349"/>
      <c r="P349" s="349"/>
      <c r="Q349" s="349"/>
      <c r="R349" s="349"/>
      <c r="S349" s="349"/>
      <c r="T349" s="349"/>
      <c r="U349" s="349"/>
      <c r="V349" s="349"/>
      <c r="W349" s="333"/>
      <c r="X349" s="333"/>
      <c r="Y349" s="333"/>
      <c r="Z349" s="333"/>
    </row>
    <row r="350" customFormat="false" ht="21.75" hidden="false" customHeight="true" outlineLevel="0" collapsed="false">
      <c r="A350" s="349"/>
      <c r="B350" s="349"/>
      <c r="C350" s="349"/>
      <c r="D350" s="350"/>
      <c r="E350" s="350"/>
      <c r="F350" s="349"/>
      <c r="G350" s="349"/>
      <c r="H350" s="349"/>
      <c r="I350" s="349"/>
      <c r="J350" s="349"/>
      <c r="K350" s="349"/>
      <c r="L350" s="349"/>
      <c r="M350" s="349"/>
      <c r="N350" s="349"/>
      <c r="O350" s="349"/>
      <c r="P350" s="349"/>
      <c r="Q350" s="349"/>
      <c r="R350" s="349"/>
      <c r="S350" s="349"/>
      <c r="T350" s="349"/>
      <c r="U350" s="349"/>
      <c r="V350" s="349"/>
      <c r="W350" s="333"/>
      <c r="X350" s="333"/>
      <c r="Y350" s="333"/>
      <c r="Z350" s="333"/>
    </row>
    <row r="351" customFormat="false" ht="21.75" hidden="false" customHeight="true" outlineLevel="0" collapsed="false">
      <c r="A351" s="349"/>
      <c r="B351" s="349"/>
      <c r="C351" s="349"/>
      <c r="D351" s="350"/>
      <c r="E351" s="350"/>
      <c r="F351" s="349"/>
      <c r="G351" s="349"/>
      <c r="H351" s="349"/>
      <c r="I351" s="349"/>
      <c r="J351" s="349"/>
      <c r="K351" s="349"/>
      <c r="L351" s="349"/>
      <c r="M351" s="349"/>
      <c r="N351" s="349"/>
      <c r="O351" s="349"/>
      <c r="P351" s="349"/>
      <c r="Q351" s="349"/>
      <c r="R351" s="349"/>
      <c r="S351" s="349"/>
      <c r="T351" s="349"/>
      <c r="U351" s="349"/>
      <c r="V351" s="349"/>
      <c r="W351" s="333"/>
      <c r="X351" s="333"/>
      <c r="Y351" s="333"/>
      <c r="Z351" s="333"/>
    </row>
    <row r="352" customFormat="false" ht="21.75" hidden="false" customHeight="true" outlineLevel="0" collapsed="false">
      <c r="A352" s="349"/>
      <c r="B352" s="349"/>
      <c r="C352" s="349"/>
      <c r="D352" s="350"/>
      <c r="E352" s="350"/>
      <c r="F352" s="349"/>
      <c r="G352" s="349"/>
      <c r="H352" s="349"/>
      <c r="I352" s="349"/>
      <c r="J352" s="349"/>
      <c r="K352" s="349"/>
      <c r="L352" s="349"/>
      <c r="M352" s="349"/>
      <c r="N352" s="349"/>
      <c r="O352" s="349"/>
      <c r="P352" s="349"/>
      <c r="Q352" s="349"/>
      <c r="R352" s="349"/>
      <c r="S352" s="349"/>
      <c r="T352" s="349"/>
      <c r="U352" s="349"/>
      <c r="V352" s="349"/>
      <c r="W352" s="333"/>
      <c r="X352" s="333"/>
      <c r="Y352" s="333"/>
      <c r="Z352" s="333"/>
    </row>
    <row r="353" customFormat="false" ht="21.75" hidden="false" customHeight="true" outlineLevel="0" collapsed="false">
      <c r="A353" s="349"/>
      <c r="B353" s="349"/>
      <c r="C353" s="349"/>
      <c r="D353" s="350"/>
      <c r="E353" s="350"/>
      <c r="F353" s="349"/>
      <c r="G353" s="349"/>
      <c r="H353" s="349"/>
      <c r="I353" s="349"/>
      <c r="J353" s="349"/>
      <c r="K353" s="349"/>
      <c r="L353" s="349"/>
      <c r="M353" s="349"/>
      <c r="N353" s="349"/>
      <c r="O353" s="349"/>
      <c r="P353" s="349"/>
      <c r="Q353" s="349"/>
      <c r="R353" s="349"/>
      <c r="S353" s="349"/>
      <c r="T353" s="349"/>
      <c r="U353" s="349"/>
      <c r="V353" s="349"/>
      <c r="W353" s="333"/>
      <c r="X353" s="333"/>
      <c r="Y353" s="333"/>
      <c r="Z353" s="333"/>
    </row>
    <row r="354" customFormat="false" ht="21.75" hidden="false" customHeight="true" outlineLevel="0" collapsed="false">
      <c r="A354" s="349"/>
      <c r="B354" s="349"/>
      <c r="C354" s="349"/>
      <c r="D354" s="350"/>
      <c r="E354" s="350"/>
      <c r="F354" s="349"/>
      <c r="G354" s="349"/>
      <c r="H354" s="349"/>
      <c r="I354" s="349"/>
      <c r="J354" s="349"/>
      <c r="K354" s="349"/>
      <c r="L354" s="349"/>
      <c r="M354" s="349"/>
      <c r="N354" s="349"/>
      <c r="O354" s="349"/>
      <c r="P354" s="349"/>
      <c r="Q354" s="349"/>
      <c r="R354" s="349"/>
      <c r="S354" s="349"/>
      <c r="T354" s="349"/>
      <c r="U354" s="349"/>
      <c r="V354" s="349"/>
      <c r="W354" s="333"/>
      <c r="X354" s="333"/>
      <c r="Y354" s="333"/>
      <c r="Z354" s="333"/>
    </row>
    <row r="355" customFormat="false" ht="21.75" hidden="false" customHeight="true" outlineLevel="0" collapsed="false">
      <c r="A355" s="349"/>
      <c r="B355" s="349"/>
      <c r="C355" s="349"/>
      <c r="D355" s="350"/>
      <c r="E355" s="350"/>
      <c r="F355" s="349"/>
      <c r="G355" s="349"/>
      <c r="H355" s="349"/>
      <c r="I355" s="349"/>
      <c r="J355" s="349"/>
      <c r="K355" s="349"/>
      <c r="L355" s="349"/>
      <c r="M355" s="349"/>
      <c r="N355" s="349"/>
      <c r="O355" s="349"/>
      <c r="P355" s="349"/>
      <c r="Q355" s="349"/>
      <c r="R355" s="349"/>
      <c r="S355" s="349"/>
      <c r="T355" s="349"/>
      <c r="U355" s="349"/>
      <c r="V355" s="349"/>
      <c r="W355" s="333"/>
      <c r="X355" s="333"/>
      <c r="Y355" s="333"/>
      <c r="Z355" s="333"/>
    </row>
    <row r="356" customFormat="false" ht="21.75" hidden="false" customHeight="true" outlineLevel="0" collapsed="false">
      <c r="A356" s="349"/>
      <c r="B356" s="349"/>
      <c r="C356" s="349"/>
      <c r="D356" s="350"/>
      <c r="E356" s="350"/>
      <c r="F356" s="349"/>
      <c r="G356" s="349"/>
      <c r="H356" s="349"/>
      <c r="I356" s="349"/>
      <c r="J356" s="349"/>
      <c r="K356" s="349"/>
      <c r="L356" s="349"/>
      <c r="M356" s="349"/>
      <c r="N356" s="349"/>
      <c r="O356" s="349"/>
      <c r="P356" s="349"/>
      <c r="Q356" s="349"/>
      <c r="R356" s="349"/>
      <c r="S356" s="349"/>
      <c r="T356" s="349"/>
      <c r="U356" s="349"/>
      <c r="V356" s="349"/>
      <c r="W356" s="333"/>
      <c r="X356" s="333"/>
      <c r="Y356" s="333"/>
      <c r="Z356" s="333"/>
    </row>
    <row r="357" customFormat="false" ht="21.75" hidden="false" customHeight="true" outlineLevel="0" collapsed="false">
      <c r="A357" s="349"/>
      <c r="B357" s="349"/>
      <c r="C357" s="349"/>
      <c r="D357" s="350"/>
      <c r="E357" s="350"/>
      <c r="F357" s="349"/>
      <c r="G357" s="349"/>
      <c r="H357" s="349"/>
      <c r="I357" s="349"/>
      <c r="J357" s="349"/>
      <c r="K357" s="349"/>
      <c r="L357" s="349"/>
      <c r="M357" s="349"/>
      <c r="N357" s="349"/>
      <c r="O357" s="349"/>
      <c r="P357" s="349"/>
      <c r="Q357" s="349"/>
      <c r="R357" s="349"/>
      <c r="S357" s="349"/>
      <c r="T357" s="349"/>
      <c r="U357" s="349"/>
      <c r="V357" s="349"/>
      <c r="W357" s="333"/>
      <c r="X357" s="333"/>
      <c r="Y357" s="333"/>
      <c r="Z357" s="333"/>
    </row>
    <row r="358" customFormat="false" ht="21.75" hidden="false" customHeight="true" outlineLevel="0" collapsed="false">
      <c r="A358" s="349"/>
      <c r="B358" s="349"/>
      <c r="C358" s="349"/>
      <c r="D358" s="350"/>
      <c r="E358" s="350"/>
      <c r="F358" s="349"/>
      <c r="G358" s="349"/>
      <c r="H358" s="349"/>
      <c r="I358" s="349"/>
      <c r="J358" s="349"/>
      <c r="K358" s="349"/>
      <c r="L358" s="349"/>
      <c r="M358" s="349"/>
      <c r="N358" s="349"/>
      <c r="O358" s="349"/>
      <c r="P358" s="349"/>
      <c r="Q358" s="349"/>
      <c r="R358" s="349"/>
      <c r="S358" s="349"/>
      <c r="T358" s="349"/>
      <c r="U358" s="349"/>
      <c r="V358" s="349"/>
      <c r="W358" s="333"/>
      <c r="X358" s="333"/>
      <c r="Y358" s="333"/>
      <c r="Z358" s="333"/>
    </row>
    <row r="359" customFormat="false" ht="21.75" hidden="false" customHeight="true" outlineLevel="0" collapsed="false">
      <c r="A359" s="349"/>
      <c r="B359" s="349"/>
      <c r="C359" s="349"/>
      <c r="D359" s="350"/>
      <c r="E359" s="350"/>
      <c r="F359" s="349"/>
      <c r="G359" s="349"/>
      <c r="H359" s="349"/>
      <c r="I359" s="349"/>
      <c r="J359" s="349"/>
      <c r="K359" s="349"/>
      <c r="L359" s="349"/>
      <c r="M359" s="349"/>
      <c r="N359" s="349"/>
      <c r="O359" s="349"/>
      <c r="P359" s="349"/>
      <c r="Q359" s="349"/>
      <c r="R359" s="349"/>
      <c r="S359" s="349"/>
      <c r="T359" s="349"/>
      <c r="U359" s="349"/>
      <c r="V359" s="349"/>
      <c r="W359" s="333"/>
      <c r="X359" s="333"/>
      <c r="Y359" s="333"/>
      <c r="Z359" s="333"/>
    </row>
    <row r="360" customFormat="false" ht="21.75" hidden="false" customHeight="true" outlineLevel="0" collapsed="false">
      <c r="A360" s="349"/>
      <c r="B360" s="349"/>
      <c r="C360" s="349"/>
      <c r="D360" s="350"/>
      <c r="E360" s="350"/>
      <c r="F360" s="349"/>
      <c r="G360" s="349"/>
      <c r="H360" s="349"/>
      <c r="I360" s="349"/>
      <c r="J360" s="349"/>
      <c r="K360" s="349"/>
      <c r="L360" s="349"/>
      <c r="M360" s="349"/>
      <c r="N360" s="349"/>
      <c r="O360" s="349"/>
      <c r="P360" s="349"/>
      <c r="Q360" s="349"/>
      <c r="R360" s="349"/>
      <c r="S360" s="349"/>
      <c r="T360" s="349"/>
      <c r="U360" s="349"/>
      <c r="V360" s="349"/>
      <c r="W360" s="333"/>
      <c r="X360" s="333"/>
      <c r="Y360" s="333"/>
      <c r="Z360" s="333"/>
    </row>
    <row r="361" customFormat="false" ht="21.75" hidden="false" customHeight="true" outlineLevel="0" collapsed="false">
      <c r="A361" s="349"/>
      <c r="B361" s="349"/>
      <c r="C361" s="349"/>
      <c r="D361" s="350"/>
      <c r="E361" s="350"/>
      <c r="F361" s="349"/>
      <c r="G361" s="349"/>
      <c r="H361" s="349"/>
      <c r="I361" s="349"/>
      <c r="J361" s="349"/>
      <c r="K361" s="349"/>
      <c r="L361" s="349"/>
      <c r="M361" s="349"/>
      <c r="N361" s="349"/>
      <c r="O361" s="349"/>
      <c r="P361" s="349"/>
      <c r="Q361" s="349"/>
      <c r="R361" s="349"/>
      <c r="S361" s="349"/>
      <c r="T361" s="349"/>
      <c r="U361" s="349"/>
      <c r="V361" s="349"/>
      <c r="W361" s="333"/>
      <c r="X361" s="333"/>
      <c r="Y361" s="333"/>
      <c r="Z361" s="333"/>
    </row>
    <row r="362" customFormat="false" ht="21.75" hidden="false" customHeight="true" outlineLevel="0" collapsed="false">
      <c r="A362" s="349"/>
      <c r="B362" s="349"/>
      <c r="C362" s="349"/>
      <c r="D362" s="350"/>
      <c r="E362" s="350"/>
      <c r="F362" s="349"/>
      <c r="G362" s="349"/>
      <c r="H362" s="349"/>
      <c r="I362" s="349"/>
      <c r="J362" s="349"/>
      <c r="K362" s="349"/>
      <c r="L362" s="349"/>
      <c r="M362" s="349"/>
      <c r="N362" s="349"/>
      <c r="O362" s="349"/>
      <c r="P362" s="349"/>
      <c r="Q362" s="349"/>
      <c r="R362" s="349"/>
      <c r="S362" s="349"/>
      <c r="T362" s="349"/>
      <c r="U362" s="349"/>
      <c r="V362" s="349"/>
      <c r="W362" s="333"/>
      <c r="X362" s="333"/>
      <c r="Y362" s="333"/>
      <c r="Z362" s="333"/>
    </row>
    <row r="363" customFormat="false" ht="21.75" hidden="false" customHeight="true" outlineLevel="0" collapsed="false">
      <c r="A363" s="349"/>
      <c r="B363" s="349"/>
      <c r="C363" s="349"/>
      <c r="D363" s="350"/>
      <c r="E363" s="350"/>
      <c r="F363" s="349"/>
      <c r="G363" s="349"/>
      <c r="H363" s="349"/>
      <c r="I363" s="349"/>
      <c r="J363" s="349"/>
      <c r="K363" s="349"/>
      <c r="L363" s="349"/>
      <c r="M363" s="349"/>
      <c r="N363" s="349"/>
      <c r="O363" s="349"/>
      <c r="P363" s="349"/>
      <c r="Q363" s="349"/>
      <c r="R363" s="349"/>
      <c r="S363" s="349"/>
      <c r="T363" s="349"/>
      <c r="U363" s="349"/>
      <c r="V363" s="349"/>
      <c r="W363" s="333"/>
      <c r="X363" s="333"/>
      <c r="Y363" s="333"/>
      <c r="Z363" s="333"/>
    </row>
    <row r="364" customFormat="false" ht="21.75" hidden="false" customHeight="true" outlineLevel="0" collapsed="false">
      <c r="A364" s="349"/>
      <c r="B364" s="349"/>
      <c r="C364" s="349"/>
      <c r="D364" s="350"/>
      <c r="E364" s="350"/>
      <c r="F364" s="349"/>
      <c r="G364" s="349"/>
      <c r="H364" s="349"/>
      <c r="I364" s="349"/>
      <c r="J364" s="349"/>
      <c r="K364" s="349"/>
      <c r="L364" s="349"/>
      <c r="M364" s="349"/>
      <c r="N364" s="349"/>
      <c r="O364" s="349"/>
      <c r="P364" s="349"/>
      <c r="Q364" s="349"/>
      <c r="R364" s="349"/>
      <c r="S364" s="349"/>
      <c r="T364" s="349"/>
      <c r="U364" s="349"/>
      <c r="V364" s="349"/>
      <c r="W364" s="333"/>
      <c r="X364" s="333"/>
      <c r="Y364" s="333"/>
      <c r="Z364" s="333"/>
    </row>
    <row r="365" customFormat="false" ht="21.75" hidden="false" customHeight="true" outlineLevel="0" collapsed="false">
      <c r="A365" s="349"/>
      <c r="B365" s="349"/>
      <c r="C365" s="349"/>
      <c r="D365" s="350"/>
      <c r="E365" s="350"/>
      <c r="F365" s="349"/>
      <c r="G365" s="349"/>
      <c r="H365" s="349"/>
      <c r="I365" s="349"/>
      <c r="J365" s="349"/>
      <c r="K365" s="349"/>
      <c r="L365" s="349"/>
      <c r="M365" s="349"/>
      <c r="N365" s="349"/>
      <c r="O365" s="349"/>
      <c r="P365" s="349"/>
      <c r="Q365" s="349"/>
      <c r="R365" s="349"/>
      <c r="S365" s="349"/>
      <c r="T365" s="349"/>
      <c r="U365" s="349"/>
      <c r="V365" s="349"/>
      <c r="W365" s="333"/>
      <c r="X365" s="333"/>
      <c r="Y365" s="333"/>
      <c r="Z365" s="333"/>
    </row>
    <row r="366" customFormat="false" ht="21.75" hidden="false" customHeight="true" outlineLevel="0" collapsed="false">
      <c r="A366" s="349"/>
      <c r="B366" s="349"/>
      <c r="C366" s="349"/>
      <c r="D366" s="350"/>
      <c r="E366" s="350"/>
      <c r="F366" s="349"/>
      <c r="G366" s="349"/>
      <c r="H366" s="349"/>
      <c r="I366" s="349"/>
      <c r="J366" s="349"/>
      <c r="K366" s="349"/>
      <c r="L366" s="349"/>
      <c r="M366" s="349"/>
      <c r="N366" s="349"/>
      <c r="O366" s="349"/>
      <c r="P366" s="349"/>
      <c r="Q366" s="349"/>
      <c r="R366" s="349"/>
      <c r="S366" s="349"/>
      <c r="T366" s="349"/>
      <c r="U366" s="349"/>
      <c r="V366" s="349"/>
      <c r="W366" s="333"/>
      <c r="X366" s="333"/>
      <c r="Y366" s="333"/>
      <c r="Z366" s="333"/>
    </row>
    <row r="367" customFormat="false" ht="21.75" hidden="false" customHeight="true" outlineLevel="0" collapsed="false">
      <c r="A367" s="349"/>
      <c r="B367" s="349"/>
      <c r="C367" s="349"/>
      <c r="D367" s="350"/>
      <c r="E367" s="350"/>
      <c r="F367" s="349"/>
      <c r="G367" s="349"/>
      <c r="H367" s="349"/>
      <c r="I367" s="349"/>
      <c r="J367" s="349"/>
      <c r="K367" s="349"/>
      <c r="L367" s="349"/>
      <c r="M367" s="349"/>
      <c r="N367" s="349"/>
      <c r="O367" s="349"/>
      <c r="P367" s="349"/>
      <c r="Q367" s="349"/>
      <c r="R367" s="349"/>
      <c r="S367" s="349"/>
      <c r="T367" s="349"/>
      <c r="U367" s="349"/>
      <c r="V367" s="349"/>
      <c r="W367" s="333"/>
      <c r="X367" s="333"/>
      <c r="Y367" s="333"/>
      <c r="Z367" s="333"/>
    </row>
    <row r="368" customFormat="false" ht="21.75" hidden="false" customHeight="true" outlineLevel="0" collapsed="false">
      <c r="A368" s="349"/>
      <c r="B368" s="349"/>
      <c r="C368" s="349"/>
      <c r="D368" s="350"/>
      <c r="E368" s="350"/>
      <c r="F368" s="349"/>
      <c r="G368" s="349"/>
      <c r="H368" s="349"/>
      <c r="I368" s="349"/>
      <c r="J368" s="349"/>
      <c r="K368" s="349"/>
      <c r="L368" s="349"/>
      <c r="M368" s="349"/>
      <c r="N368" s="349"/>
      <c r="O368" s="349"/>
      <c r="P368" s="349"/>
      <c r="Q368" s="349"/>
      <c r="R368" s="349"/>
      <c r="S368" s="349"/>
      <c r="T368" s="349"/>
      <c r="U368" s="349"/>
      <c r="V368" s="349"/>
      <c r="W368" s="333"/>
      <c r="X368" s="333"/>
      <c r="Y368" s="333"/>
      <c r="Z368" s="333"/>
    </row>
    <row r="369" customFormat="false" ht="21.75" hidden="false" customHeight="true" outlineLevel="0" collapsed="false">
      <c r="A369" s="349"/>
      <c r="B369" s="349"/>
      <c r="C369" s="349"/>
      <c r="D369" s="350"/>
      <c r="E369" s="350"/>
      <c r="F369" s="349"/>
      <c r="G369" s="349"/>
      <c r="H369" s="349"/>
      <c r="I369" s="349"/>
      <c r="J369" s="349"/>
      <c r="K369" s="349"/>
      <c r="L369" s="349"/>
      <c r="M369" s="349"/>
      <c r="N369" s="349"/>
      <c r="O369" s="349"/>
      <c r="P369" s="349"/>
      <c r="Q369" s="349"/>
      <c r="R369" s="349"/>
      <c r="S369" s="349"/>
      <c r="T369" s="349"/>
      <c r="U369" s="349"/>
      <c r="V369" s="349"/>
      <c r="W369" s="333"/>
      <c r="X369" s="333"/>
      <c r="Y369" s="333"/>
      <c r="Z369" s="333"/>
    </row>
    <row r="370" customFormat="false" ht="21.75" hidden="false" customHeight="true" outlineLevel="0" collapsed="false">
      <c r="A370" s="349"/>
      <c r="B370" s="349"/>
      <c r="C370" s="349"/>
      <c r="D370" s="350"/>
      <c r="E370" s="350"/>
      <c r="F370" s="349"/>
      <c r="G370" s="349"/>
      <c r="H370" s="349"/>
      <c r="I370" s="349"/>
      <c r="J370" s="349"/>
      <c r="K370" s="349"/>
      <c r="L370" s="349"/>
      <c r="M370" s="349"/>
      <c r="N370" s="349"/>
      <c r="O370" s="349"/>
      <c r="P370" s="349"/>
      <c r="Q370" s="349"/>
      <c r="R370" s="349"/>
      <c r="S370" s="349"/>
      <c r="T370" s="349"/>
      <c r="U370" s="349"/>
      <c r="V370" s="349"/>
      <c r="W370" s="333"/>
      <c r="X370" s="333"/>
      <c r="Y370" s="333"/>
      <c r="Z370" s="333"/>
    </row>
    <row r="371" customFormat="false" ht="21.75" hidden="false" customHeight="true" outlineLevel="0" collapsed="false">
      <c r="A371" s="349"/>
      <c r="B371" s="349"/>
      <c r="C371" s="349"/>
      <c r="D371" s="350"/>
      <c r="E371" s="350"/>
      <c r="F371" s="349"/>
      <c r="G371" s="349"/>
      <c r="H371" s="349"/>
      <c r="I371" s="349"/>
      <c r="J371" s="349"/>
      <c r="K371" s="349"/>
      <c r="L371" s="349"/>
      <c r="M371" s="349"/>
      <c r="N371" s="349"/>
      <c r="O371" s="349"/>
      <c r="P371" s="349"/>
      <c r="Q371" s="349"/>
      <c r="R371" s="349"/>
      <c r="S371" s="349"/>
      <c r="T371" s="349"/>
      <c r="U371" s="349"/>
      <c r="V371" s="349"/>
      <c r="W371" s="333"/>
      <c r="X371" s="333"/>
      <c r="Y371" s="333"/>
      <c r="Z371" s="333"/>
    </row>
    <row r="372" customFormat="false" ht="21.75" hidden="false" customHeight="true" outlineLevel="0" collapsed="false">
      <c r="A372" s="349"/>
      <c r="B372" s="349"/>
      <c r="C372" s="349"/>
      <c r="D372" s="350"/>
      <c r="E372" s="350"/>
      <c r="F372" s="349"/>
      <c r="G372" s="349"/>
      <c r="H372" s="349"/>
      <c r="I372" s="349"/>
      <c r="J372" s="349"/>
      <c r="K372" s="349"/>
      <c r="L372" s="349"/>
      <c r="M372" s="349"/>
      <c r="N372" s="349"/>
      <c r="O372" s="349"/>
      <c r="P372" s="349"/>
      <c r="Q372" s="349"/>
      <c r="R372" s="349"/>
      <c r="S372" s="349"/>
      <c r="T372" s="349"/>
      <c r="U372" s="349"/>
      <c r="V372" s="349"/>
      <c r="W372" s="333"/>
      <c r="X372" s="333"/>
      <c r="Y372" s="333"/>
      <c r="Z372" s="333"/>
    </row>
    <row r="373" customFormat="false" ht="21.75" hidden="false" customHeight="true" outlineLevel="0" collapsed="false">
      <c r="A373" s="349"/>
      <c r="B373" s="349"/>
      <c r="C373" s="349"/>
      <c r="D373" s="350"/>
      <c r="E373" s="350"/>
      <c r="F373" s="349"/>
      <c r="G373" s="349"/>
      <c r="H373" s="349"/>
      <c r="I373" s="349"/>
      <c r="J373" s="349"/>
      <c r="K373" s="349"/>
      <c r="L373" s="349"/>
      <c r="M373" s="349"/>
      <c r="N373" s="349"/>
      <c r="O373" s="349"/>
      <c r="P373" s="349"/>
      <c r="Q373" s="349"/>
      <c r="R373" s="349"/>
      <c r="S373" s="349"/>
      <c r="T373" s="349"/>
      <c r="U373" s="349"/>
      <c r="V373" s="349"/>
      <c r="W373" s="333"/>
      <c r="X373" s="333"/>
      <c r="Y373" s="333"/>
      <c r="Z373" s="333"/>
    </row>
    <row r="374" customFormat="false" ht="21.75" hidden="false" customHeight="true" outlineLevel="0" collapsed="false">
      <c r="A374" s="349"/>
      <c r="B374" s="349"/>
      <c r="C374" s="349"/>
      <c r="D374" s="350"/>
      <c r="E374" s="350"/>
      <c r="F374" s="349"/>
      <c r="G374" s="349"/>
      <c r="H374" s="349"/>
      <c r="I374" s="349"/>
      <c r="J374" s="349"/>
      <c r="K374" s="349"/>
      <c r="L374" s="349"/>
      <c r="M374" s="349"/>
      <c r="N374" s="349"/>
      <c r="O374" s="349"/>
      <c r="P374" s="349"/>
      <c r="Q374" s="349"/>
      <c r="R374" s="349"/>
      <c r="S374" s="349"/>
      <c r="T374" s="349"/>
      <c r="U374" s="349"/>
      <c r="V374" s="349"/>
      <c r="W374" s="333"/>
      <c r="X374" s="333"/>
      <c r="Y374" s="333"/>
      <c r="Z374" s="333"/>
    </row>
    <row r="375" customFormat="false" ht="21.75" hidden="false" customHeight="true" outlineLevel="0" collapsed="false">
      <c r="A375" s="349"/>
      <c r="B375" s="349"/>
      <c r="C375" s="349"/>
      <c r="D375" s="350"/>
      <c r="E375" s="350"/>
      <c r="F375" s="349"/>
      <c r="G375" s="349"/>
      <c r="H375" s="349"/>
      <c r="I375" s="349"/>
      <c r="J375" s="349"/>
      <c r="K375" s="349"/>
      <c r="L375" s="349"/>
      <c r="M375" s="349"/>
      <c r="N375" s="349"/>
      <c r="O375" s="349"/>
      <c r="P375" s="349"/>
      <c r="Q375" s="349"/>
      <c r="R375" s="349"/>
      <c r="S375" s="349"/>
      <c r="T375" s="349"/>
      <c r="U375" s="349"/>
      <c r="V375" s="349"/>
      <c r="W375" s="333"/>
      <c r="X375" s="333"/>
      <c r="Y375" s="333"/>
      <c r="Z375" s="333"/>
    </row>
    <row r="376" customFormat="false" ht="21.75" hidden="false" customHeight="true" outlineLevel="0" collapsed="false">
      <c r="A376" s="349"/>
      <c r="B376" s="349"/>
      <c r="C376" s="349"/>
      <c r="D376" s="350"/>
      <c r="E376" s="350"/>
      <c r="F376" s="349"/>
      <c r="G376" s="349"/>
      <c r="H376" s="349"/>
      <c r="I376" s="349"/>
      <c r="J376" s="349"/>
      <c r="K376" s="349"/>
      <c r="L376" s="349"/>
      <c r="M376" s="349"/>
      <c r="N376" s="349"/>
      <c r="O376" s="349"/>
      <c r="P376" s="349"/>
      <c r="Q376" s="349"/>
      <c r="R376" s="349"/>
      <c r="S376" s="349"/>
      <c r="T376" s="349"/>
      <c r="U376" s="349"/>
      <c r="V376" s="349"/>
      <c r="W376" s="333"/>
      <c r="X376" s="333"/>
      <c r="Y376" s="333"/>
      <c r="Z376" s="333"/>
    </row>
    <row r="377" customFormat="false" ht="21.75" hidden="false" customHeight="true" outlineLevel="0" collapsed="false">
      <c r="A377" s="349"/>
      <c r="B377" s="349"/>
      <c r="C377" s="349"/>
      <c r="D377" s="350"/>
      <c r="E377" s="350"/>
      <c r="F377" s="349"/>
      <c r="G377" s="349"/>
      <c r="H377" s="349"/>
      <c r="I377" s="349"/>
      <c r="J377" s="349"/>
      <c r="K377" s="349"/>
      <c r="L377" s="349"/>
      <c r="M377" s="349"/>
      <c r="N377" s="349"/>
      <c r="O377" s="349"/>
      <c r="P377" s="349"/>
      <c r="Q377" s="349"/>
      <c r="R377" s="349"/>
      <c r="S377" s="349"/>
      <c r="T377" s="349"/>
      <c r="U377" s="349"/>
      <c r="V377" s="349"/>
      <c r="W377" s="333"/>
      <c r="X377" s="333"/>
      <c r="Y377" s="333"/>
      <c r="Z377" s="333"/>
    </row>
    <row r="378" customFormat="false" ht="21.75" hidden="false" customHeight="true" outlineLevel="0" collapsed="false">
      <c r="A378" s="349"/>
      <c r="B378" s="349"/>
      <c r="C378" s="349"/>
      <c r="D378" s="350"/>
      <c r="E378" s="350"/>
      <c r="F378" s="349"/>
      <c r="G378" s="349"/>
      <c r="H378" s="349"/>
      <c r="I378" s="349"/>
      <c r="J378" s="349"/>
      <c r="K378" s="349"/>
      <c r="L378" s="349"/>
      <c r="M378" s="349"/>
      <c r="N378" s="349"/>
      <c r="O378" s="349"/>
      <c r="P378" s="349"/>
      <c r="Q378" s="349"/>
      <c r="R378" s="349"/>
      <c r="S378" s="349"/>
      <c r="T378" s="349"/>
      <c r="U378" s="349"/>
      <c r="V378" s="349"/>
      <c r="W378" s="333"/>
      <c r="X378" s="333"/>
      <c r="Y378" s="333"/>
      <c r="Z378" s="333"/>
    </row>
    <row r="379" customFormat="false" ht="21.75" hidden="false" customHeight="true" outlineLevel="0" collapsed="false">
      <c r="A379" s="349"/>
      <c r="B379" s="349"/>
      <c r="C379" s="349"/>
      <c r="D379" s="350"/>
      <c r="E379" s="350"/>
      <c r="F379" s="349"/>
      <c r="G379" s="349"/>
      <c r="H379" s="349"/>
      <c r="I379" s="349"/>
      <c r="J379" s="349"/>
      <c r="K379" s="349"/>
      <c r="L379" s="349"/>
      <c r="M379" s="349"/>
      <c r="N379" s="349"/>
      <c r="O379" s="349"/>
      <c r="P379" s="349"/>
      <c r="Q379" s="349"/>
      <c r="R379" s="349"/>
      <c r="S379" s="349"/>
      <c r="T379" s="349"/>
      <c r="U379" s="349"/>
      <c r="V379" s="349"/>
      <c r="W379" s="333"/>
      <c r="X379" s="333"/>
      <c r="Y379" s="333"/>
      <c r="Z379" s="333"/>
    </row>
    <row r="380" customFormat="false" ht="21.75" hidden="false" customHeight="true" outlineLevel="0" collapsed="false">
      <c r="A380" s="349"/>
      <c r="B380" s="349"/>
      <c r="C380" s="349"/>
      <c r="D380" s="350"/>
      <c r="E380" s="350"/>
      <c r="F380" s="349"/>
      <c r="G380" s="349"/>
      <c r="H380" s="349"/>
      <c r="I380" s="349"/>
      <c r="J380" s="349"/>
      <c r="K380" s="349"/>
      <c r="L380" s="349"/>
      <c r="M380" s="349"/>
      <c r="N380" s="349"/>
      <c r="O380" s="349"/>
      <c r="P380" s="349"/>
      <c r="Q380" s="349"/>
      <c r="R380" s="349"/>
      <c r="S380" s="349"/>
      <c r="T380" s="349"/>
      <c r="U380" s="349"/>
      <c r="V380" s="349"/>
      <c r="W380" s="333"/>
      <c r="X380" s="333"/>
      <c r="Y380" s="333"/>
      <c r="Z380" s="333"/>
    </row>
    <row r="381" customFormat="false" ht="21.75" hidden="false" customHeight="true" outlineLevel="0" collapsed="false">
      <c r="A381" s="349"/>
      <c r="B381" s="349"/>
      <c r="C381" s="349"/>
      <c r="D381" s="350"/>
      <c r="E381" s="350"/>
      <c r="F381" s="349"/>
      <c r="G381" s="349"/>
      <c r="H381" s="349"/>
      <c r="I381" s="349"/>
      <c r="J381" s="349"/>
      <c r="K381" s="349"/>
      <c r="L381" s="349"/>
      <c r="M381" s="349"/>
      <c r="N381" s="349"/>
      <c r="O381" s="349"/>
      <c r="P381" s="349"/>
      <c r="Q381" s="349"/>
      <c r="R381" s="349"/>
      <c r="S381" s="349"/>
      <c r="T381" s="349"/>
      <c r="U381" s="349"/>
      <c r="V381" s="349"/>
      <c r="W381" s="333"/>
      <c r="X381" s="333"/>
      <c r="Y381" s="333"/>
      <c r="Z381" s="333"/>
    </row>
    <row r="382" customFormat="false" ht="21.75" hidden="false" customHeight="true" outlineLevel="0" collapsed="false">
      <c r="A382" s="349"/>
      <c r="B382" s="349"/>
      <c r="C382" s="349"/>
      <c r="D382" s="350"/>
      <c r="E382" s="350"/>
      <c r="F382" s="349"/>
      <c r="G382" s="349"/>
      <c r="H382" s="349"/>
      <c r="I382" s="349"/>
      <c r="J382" s="349"/>
      <c r="K382" s="349"/>
      <c r="L382" s="349"/>
      <c r="M382" s="349"/>
      <c r="N382" s="349"/>
      <c r="O382" s="349"/>
      <c r="P382" s="349"/>
      <c r="Q382" s="349"/>
      <c r="R382" s="349"/>
      <c r="S382" s="349"/>
      <c r="T382" s="349"/>
      <c r="U382" s="349"/>
      <c r="V382" s="349"/>
      <c r="W382" s="333"/>
      <c r="X382" s="333"/>
      <c r="Y382" s="333"/>
      <c r="Z382" s="333"/>
    </row>
    <row r="383" customFormat="false" ht="21.75" hidden="false" customHeight="true" outlineLevel="0" collapsed="false">
      <c r="A383" s="349"/>
      <c r="B383" s="349"/>
      <c r="C383" s="349"/>
      <c r="D383" s="350"/>
      <c r="E383" s="350"/>
      <c r="F383" s="349"/>
      <c r="G383" s="349"/>
      <c r="H383" s="349"/>
      <c r="I383" s="349"/>
      <c r="J383" s="349"/>
      <c r="K383" s="349"/>
      <c r="L383" s="349"/>
      <c r="M383" s="349"/>
      <c r="N383" s="349"/>
      <c r="O383" s="349"/>
      <c r="P383" s="349"/>
      <c r="Q383" s="349"/>
      <c r="R383" s="349"/>
      <c r="S383" s="349"/>
      <c r="T383" s="349"/>
      <c r="U383" s="349"/>
      <c r="V383" s="349"/>
      <c r="W383" s="333"/>
      <c r="X383" s="333"/>
      <c r="Y383" s="333"/>
      <c r="Z383" s="333"/>
    </row>
    <row r="384" customFormat="false" ht="21.75" hidden="false" customHeight="true" outlineLevel="0" collapsed="false">
      <c r="A384" s="349"/>
      <c r="B384" s="349"/>
      <c r="C384" s="349"/>
      <c r="D384" s="350"/>
      <c r="E384" s="350"/>
      <c r="F384" s="349"/>
      <c r="G384" s="349"/>
      <c r="H384" s="349"/>
      <c r="I384" s="349"/>
      <c r="J384" s="349"/>
      <c r="K384" s="349"/>
      <c r="L384" s="349"/>
      <c r="M384" s="349"/>
      <c r="N384" s="349"/>
      <c r="O384" s="349"/>
      <c r="P384" s="349"/>
      <c r="Q384" s="349"/>
      <c r="R384" s="349"/>
      <c r="S384" s="349"/>
      <c r="T384" s="349"/>
      <c r="U384" s="349"/>
      <c r="V384" s="349"/>
      <c r="W384" s="333"/>
      <c r="X384" s="333"/>
      <c r="Y384" s="333"/>
      <c r="Z384" s="333"/>
    </row>
    <row r="385" customFormat="false" ht="21.75" hidden="false" customHeight="true" outlineLevel="0" collapsed="false">
      <c r="A385" s="349"/>
      <c r="B385" s="349"/>
      <c r="C385" s="349"/>
      <c r="D385" s="350"/>
      <c r="E385" s="350"/>
      <c r="F385" s="349"/>
      <c r="G385" s="349"/>
      <c r="H385" s="349"/>
      <c r="I385" s="349"/>
      <c r="J385" s="349"/>
      <c r="K385" s="349"/>
      <c r="L385" s="349"/>
      <c r="M385" s="349"/>
      <c r="N385" s="349"/>
      <c r="O385" s="349"/>
      <c r="P385" s="349"/>
      <c r="Q385" s="349"/>
      <c r="R385" s="349"/>
      <c r="S385" s="349"/>
      <c r="T385" s="349"/>
      <c r="U385" s="349"/>
      <c r="V385" s="349"/>
      <c r="W385" s="333"/>
      <c r="X385" s="333"/>
      <c r="Y385" s="333"/>
      <c r="Z385" s="333"/>
    </row>
    <row r="386" customFormat="false" ht="21.75" hidden="false" customHeight="true" outlineLevel="0" collapsed="false">
      <c r="A386" s="349"/>
      <c r="B386" s="349"/>
      <c r="C386" s="349"/>
      <c r="D386" s="350"/>
      <c r="E386" s="350"/>
      <c r="F386" s="349"/>
      <c r="G386" s="349"/>
      <c r="H386" s="349"/>
      <c r="I386" s="349"/>
      <c r="J386" s="349"/>
      <c r="K386" s="349"/>
      <c r="L386" s="349"/>
      <c r="M386" s="349"/>
      <c r="N386" s="349"/>
      <c r="O386" s="349"/>
      <c r="P386" s="349"/>
      <c r="Q386" s="349"/>
      <c r="R386" s="349"/>
      <c r="S386" s="349"/>
      <c r="T386" s="349"/>
      <c r="U386" s="349"/>
      <c r="V386" s="349"/>
      <c r="W386" s="333"/>
      <c r="X386" s="333"/>
      <c r="Y386" s="333"/>
      <c r="Z386" s="333"/>
    </row>
    <row r="387" customFormat="false" ht="21.75" hidden="false" customHeight="true" outlineLevel="0" collapsed="false">
      <c r="A387" s="349"/>
      <c r="B387" s="349"/>
      <c r="C387" s="349"/>
      <c r="D387" s="350"/>
      <c r="E387" s="350"/>
      <c r="F387" s="349"/>
      <c r="G387" s="349"/>
      <c r="H387" s="349"/>
      <c r="I387" s="349"/>
      <c r="J387" s="349"/>
      <c r="K387" s="349"/>
      <c r="L387" s="349"/>
      <c r="M387" s="349"/>
      <c r="N387" s="349"/>
      <c r="O387" s="349"/>
      <c r="P387" s="349"/>
      <c r="Q387" s="349"/>
      <c r="R387" s="349"/>
      <c r="S387" s="349"/>
      <c r="T387" s="349"/>
      <c r="U387" s="349"/>
      <c r="V387" s="349"/>
      <c r="W387" s="333"/>
      <c r="X387" s="333"/>
      <c r="Y387" s="333"/>
      <c r="Z387" s="333"/>
    </row>
    <row r="388" customFormat="false" ht="21.75" hidden="false" customHeight="true" outlineLevel="0" collapsed="false">
      <c r="A388" s="349"/>
      <c r="B388" s="349"/>
      <c r="C388" s="349"/>
      <c r="D388" s="350"/>
      <c r="E388" s="350"/>
      <c r="F388" s="349"/>
      <c r="G388" s="349"/>
      <c r="H388" s="349"/>
      <c r="I388" s="349"/>
      <c r="J388" s="349"/>
      <c r="K388" s="349"/>
      <c r="L388" s="349"/>
      <c r="M388" s="349"/>
      <c r="N388" s="349"/>
      <c r="O388" s="349"/>
      <c r="P388" s="349"/>
      <c r="Q388" s="349"/>
      <c r="R388" s="349"/>
      <c r="S388" s="349"/>
      <c r="T388" s="349"/>
      <c r="U388" s="349"/>
      <c r="V388" s="349"/>
      <c r="W388" s="333"/>
      <c r="X388" s="333"/>
      <c r="Y388" s="333"/>
      <c r="Z388" s="333"/>
    </row>
    <row r="389" customFormat="false" ht="21.75" hidden="false" customHeight="true" outlineLevel="0" collapsed="false">
      <c r="A389" s="349"/>
      <c r="B389" s="349"/>
      <c r="C389" s="349"/>
      <c r="D389" s="350"/>
      <c r="E389" s="350"/>
      <c r="F389" s="349"/>
      <c r="G389" s="349"/>
      <c r="H389" s="349"/>
      <c r="I389" s="349"/>
      <c r="J389" s="349"/>
      <c r="K389" s="349"/>
      <c r="L389" s="349"/>
      <c r="M389" s="349"/>
      <c r="N389" s="349"/>
      <c r="O389" s="349"/>
      <c r="P389" s="349"/>
      <c r="Q389" s="349"/>
      <c r="R389" s="349"/>
      <c r="S389" s="349"/>
      <c r="T389" s="349"/>
      <c r="U389" s="349"/>
      <c r="V389" s="349"/>
      <c r="W389" s="333"/>
      <c r="X389" s="333"/>
      <c r="Y389" s="333"/>
      <c r="Z389" s="333"/>
    </row>
    <row r="390" customFormat="false" ht="21.75" hidden="false" customHeight="true" outlineLevel="0" collapsed="false">
      <c r="A390" s="349"/>
      <c r="B390" s="349"/>
      <c r="C390" s="349"/>
      <c r="D390" s="350"/>
      <c r="E390" s="350"/>
      <c r="F390" s="349"/>
      <c r="G390" s="349"/>
      <c r="H390" s="349"/>
      <c r="I390" s="349"/>
      <c r="J390" s="349"/>
      <c r="K390" s="349"/>
      <c r="L390" s="349"/>
      <c r="M390" s="349"/>
      <c r="N390" s="349"/>
      <c r="O390" s="349"/>
      <c r="P390" s="349"/>
      <c r="Q390" s="349"/>
      <c r="R390" s="349"/>
      <c r="S390" s="349"/>
      <c r="T390" s="349"/>
      <c r="U390" s="349"/>
      <c r="V390" s="349"/>
      <c r="W390" s="333"/>
      <c r="X390" s="333"/>
      <c r="Y390" s="333"/>
      <c r="Z390" s="333"/>
    </row>
    <row r="391" customFormat="false" ht="21.75" hidden="false" customHeight="true" outlineLevel="0" collapsed="false">
      <c r="A391" s="349"/>
      <c r="B391" s="349"/>
      <c r="C391" s="349"/>
      <c r="D391" s="350"/>
      <c r="E391" s="350"/>
      <c r="F391" s="349"/>
      <c r="G391" s="349"/>
      <c r="H391" s="349"/>
      <c r="I391" s="349"/>
      <c r="J391" s="349"/>
      <c r="K391" s="349"/>
      <c r="L391" s="349"/>
      <c r="M391" s="349"/>
      <c r="N391" s="349"/>
      <c r="O391" s="349"/>
      <c r="P391" s="349"/>
      <c r="Q391" s="349"/>
      <c r="R391" s="349"/>
      <c r="S391" s="349"/>
      <c r="T391" s="349"/>
      <c r="U391" s="349"/>
      <c r="V391" s="349"/>
      <c r="W391" s="333"/>
      <c r="X391" s="333"/>
      <c r="Y391" s="333"/>
      <c r="Z391" s="333"/>
    </row>
    <row r="392" customFormat="false" ht="21.75" hidden="false" customHeight="true" outlineLevel="0" collapsed="false">
      <c r="A392" s="349"/>
      <c r="B392" s="349"/>
      <c r="C392" s="349"/>
      <c r="D392" s="350"/>
      <c r="E392" s="350"/>
      <c r="F392" s="349"/>
      <c r="G392" s="349"/>
      <c r="H392" s="349"/>
      <c r="I392" s="349"/>
      <c r="J392" s="349"/>
      <c r="K392" s="349"/>
      <c r="L392" s="349"/>
      <c r="M392" s="349"/>
      <c r="N392" s="349"/>
      <c r="O392" s="349"/>
      <c r="P392" s="349"/>
      <c r="Q392" s="349"/>
      <c r="R392" s="349"/>
      <c r="S392" s="349"/>
      <c r="T392" s="349"/>
      <c r="U392" s="349"/>
      <c r="V392" s="349"/>
      <c r="W392" s="333"/>
      <c r="X392" s="333"/>
      <c r="Y392" s="333"/>
      <c r="Z392" s="333"/>
    </row>
    <row r="393" customFormat="false" ht="21.75" hidden="false" customHeight="true" outlineLevel="0" collapsed="false">
      <c r="A393" s="349"/>
      <c r="B393" s="349"/>
      <c r="C393" s="349"/>
      <c r="D393" s="350"/>
      <c r="E393" s="350"/>
      <c r="F393" s="349"/>
      <c r="G393" s="349"/>
      <c r="H393" s="349"/>
      <c r="I393" s="349"/>
      <c r="J393" s="349"/>
      <c r="K393" s="349"/>
      <c r="L393" s="349"/>
      <c r="M393" s="349"/>
      <c r="N393" s="349"/>
      <c r="O393" s="349"/>
      <c r="P393" s="349"/>
      <c r="Q393" s="349"/>
      <c r="R393" s="349"/>
      <c r="S393" s="349"/>
      <c r="T393" s="349"/>
      <c r="U393" s="349"/>
      <c r="V393" s="349"/>
      <c r="W393" s="333"/>
      <c r="X393" s="333"/>
      <c r="Y393" s="333"/>
      <c r="Z393" s="333"/>
    </row>
    <row r="394" customFormat="false" ht="21.75" hidden="false" customHeight="true" outlineLevel="0" collapsed="false">
      <c r="A394" s="349"/>
      <c r="B394" s="349"/>
      <c r="C394" s="349"/>
      <c r="D394" s="350"/>
      <c r="E394" s="350"/>
      <c r="F394" s="349"/>
      <c r="G394" s="349"/>
      <c r="H394" s="349"/>
      <c r="I394" s="349"/>
      <c r="J394" s="349"/>
      <c r="K394" s="349"/>
      <c r="L394" s="349"/>
      <c r="M394" s="349"/>
      <c r="N394" s="349"/>
      <c r="O394" s="349"/>
      <c r="P394" s="349"/>
      <c r="Q394" s="349"/>
      <c r="R394" s="349"/>
      <c r="S394" s="349"/>
      <c r="T394" s="349"/>
      <c r="U394" s="349"/>
      <c r="V394" s="349"/>
      <c r="W394" s="333"/>
      <c r="X394" s="333"/>
      <c r="Y394" s="333"/>
      <c r="Z394" s="333"/>
    </row>
    <row r="395" customFormat="false" ht="21.75" hidden="false" customHeight="true" outlineLevel="0" collapsed="false">
      <c r="A395" s="349"/>
      <c r="B395" s="349"/>
      <c r="C395" s="349"/>
      <c r="D395" s="350"/>
      <c r="E395" s="350"/>
      <c r="F395" s="349"/>
      <c r="G395" s="349"/>
      <c r="H395" s="349"/>
      <c r="I395" s="349"/>
      <c r="J395" s="349"/>
      <c r="K395" s="349"/>
      <c r="L395" s="349"/>
      <c r="M395" s="349"/>
      <c r="N395" s="349"/>
      <c r="O395" s="349"/>
      <c r="P395" s="349"/>
      <c r="Q395" s="349"/>
      <c r="R395" s="349"/>
      <c r="S395" s="349"/>
      <c r="T395" s="349"/>
      <c r="U395" s="349"/>
      <c r="V395" s="349"/>
      <c r="W395" s="333"/>
      <c r="X395" s="333"/>
      <c r="Y395" s="333"/>
      <c r="Z395" s="333"/>
    </row>
    <row r="396" customFormat="false" ht="21.75" hidden="false" customHeight="true" outlineLevel="0" collapsed="false">
      <c r="A396" s="349"/>
      <c r="B396" s="349"/>
      <c r="C396" s="349"/>
      <c r="D396" s="350"/>
      <c r="E396" s="350"/>
      <c r="F396" s="349"/>
      <c r="G396" s="349"/>
      <c r="H396" s="349"/>
      <c r="I396" s="349"/>
      <c r="J396" s="349"/>
      <c r="K396" s="349"/>
      <c r="L396" s="349"/>
      <c r="M396" s="349"/>
      <c r="N396" s="349"/>
      <c r="O396" s="349"/>
      <c r="P396" s="349"/>
      <c r="Q396" s="349"/>
      <c r="R396" s="349"/>
      <c r="S396" s="349"/>
      <c r="T396" s="349"/>
      <c r="U396" s="349"/>
      <c r="V396" s="349"/>
      <c r="W396" s="333"/>
      <c r="X396" s="333"/>
      <c r="Y396" s="333"/>
      <c r="Z396" s="333"/>
    </row>
    <row r="397" customFormat="false" ht="21.75" hidden="false" customHeight="true" outlineLevel="0" collapsed="false">
      <c r="A397" s="349"/>
      <c r="B397" s="349"/>
      <c r="C397" s="349"/>
      <c r="D397" s="350"/>
      <c r="E397" s="350"/>
      <c r="F397" s="349"/>
      <c r="G397" s="349"/>
      <c r="H397" s="349"/>
      <c r="I397" s="349"/>
      <c r="J397" s="349"/>
      <c r="K397" s="349"/>
      <c r="L397" s="349"/>
      <c r="M397" s="349"/>
      <c r="N397" s="349"/>
      <c r="O397" s="349"/>
      <c r="P397" s="349"/>
      <c r="Q397" s="349"/>
      <c r="R397" s="349"/>
      <c r="S397" s="349"/>
      <c r="T397" s="349"/>
      <c r="U397" s="349"/>
      <c r="V397" s="349"/>
      <c r="W397" s="333"/>
      <c r="X397" s="333"/>
      <c r="Y397" s="333"/>
      <c r="Z397" s="333"/>
    </row>
    <row r="398" customFormat="false" ht="21.75" hidden="false" customHeight="true" outlineLevel="0" collapsed="false">
      <c r="A398" s="349"/>
      <c r="B398" s="349"/>
      <c r="C398" s="349"/>
      <c r="D398" s="350"/>
      <c r="E398" s="350"/>
      <c r="F398" s="349"/>
      <c r="G398" s="349"/>
      <c r="H398" s="349"/>
      <c r="I398" s="349"/>
      <c r="J398" s="349"/>
      <c r="K398" s="349"/>
      <c r="L398" s="349"/>
      <c r="M398" s="349"/>
      <c r="N398" s="349"/>
      <c r="O398" s="349"/>
      <c r="P398" s="349"/>
      <c r="Q398" s="349"/>
      <c r="R398" s="349"/>
      <c r="S398" s="349"/>
      <c r="T398" s="349"/>
      <c r="U398" s="349"/>
      <c r="V398" s="349"/>
      <c r="W398" s="333"/>
      <c r="X398" s="333"/>
      <c r="Y398" s="333"/>
      <c r="Z398" s="333"/>
    </row>
    <row r="399" customFormat="false" ht="21.75" hidden="false" customHeight="true" outlineLevel="0" collapsed="false">
      <c r="A399" s="349"/>
      <c r="B399" s="349"/>
      <c r="C399" s="349"/>
      <c r="D399" s="350"/>
      <c r="E399" s="350"/>
      <c r="F399" s="349"/>
      <c r="G399" s="349"/>
      <c r="H399" s="349"/>
      <c r="I399" s="349"/>
      <c r="J399" s="349"/>
      <c r="K399" s="349"/>
      <c r="L399" s="349"/>
      <c r="M399" s="349"/>
      <c r="N399" s="349"/>
      <c r="O399" s="349"/>
      <c r="P399" s="349"/>
      <c r="Q399" s="349"/>
      <c r="R399" s="349"/>
      <c r="S399" s="349"/>
      <c r="T399" s="349"/>
      <c r="U399" s="349"/>
      <c r="V399" s="349"/>
      <c r="W399" s="333"/>
      <c r="X399" s="333"/>
      <c r="Y399" s="333"/>
      <c r="Z399" s="333"/>
    </row>
    <row r="400" customFormat="false" ht="21.75" hidden="false" customHeight="true" outlineLevel="0" collapsed="false">
      <c r="A400" s="349"/>
      <c r="B400" s="349"/>
      <c r="C400" s="349"/>
      <c r="D400" s="350"/>
      <c r="E400" s="350"/>
      <c r="F400" s="349"/>
      <c r="G400" s="349"/>
      <c r="H400" s="349"/>
      <c r="I400" s="349"/>
      <c r="J400" s="349"/>
      <c r="K400" s="349"/>
      <c r="L400" s="349"/>
      <c r="M400" s="349"/>
      <c r="N400" s="349"/>
      <c r="O400" s="349"/>
      <c r="P400" s="349"/>
      <c r="Q400" s="349"/>
      <c r="R400" s="349"/>
      <c r="S400" s="349"/>
      <c r="T400" s="349"/>
      <c r="U400" s="349"/>
      <c r="V400" s="349"/>
      <c r="W400" s="333"/>
      <c r="X400" s="333"/>
      <c r="Y400" s="333"/>
      <c r="Z400" s="333"/>
    </row>
    <row r="401" customFormat="false" ht="21.75" hidden="false" customHeight="true" outlineLevel="0" collapsed="false">
      <c r="A401" s="349"/>
      <c r="B401" s="349"/>
      <c r="C401" s="349"/>
      <c r="D401" s="350"/>
      <c r="E401" s="350"/>
      <c r="F401" s="349"/>
      <c r="G401" s="349"/>
      <c r="H401" s="349"/>
      <c r="I401" s="349"/>
      <c r="J401" s="349"/>
      <c r="K401" s="349"/>
      <c r="L401" s="349"/>
      <c r="M401" s="349"/>
      <c r="N401" s="349"/>
      <c r="O401" s="349"/>
      <c r="P401" s="349"/>
      <c r="Q401" s="349"/>
      <c r="R401" s="349"/>
      <c r="S401" s="349"/>
      <c r="T401" s="349"/>
      <c r="U401" s="349"/>
      <c r="V401" s="349"/>
      <c r="W401" s="333"/>
      <c r="X401" s="333"/>
      <c r="Y401" s="333"/>
      <c r="Z401" s="333"/>
    </row>
    <row r="402" customFormat="false" ht="21.75" hidden="false" customHeight="true" outlineLevel="0" collapsed="false">
      <c r="A402" s="349"/>
      <c r="B402" s="349"/>
      <c r="C402" s="349"/>
      <c r="D402" s="350"/>
      <c r="E402" s="350"/>
      <c r="F402" s="349"/>
      <c r="G402" s="349"/>
      <c r="H402" s="349"/>
      <c r="I402" s="349"/>
      <c r="J402" s="349"/>
      <c r="K402" s="349"/>
      <c r="L402" s="349"/>
      <c r="M402" s="349"/>
      <c r="N402" s="349"/>
      <c r="O402" s="349"/>
      <c r="P402" s="349"/>
      <c r="Q402" s="349"/>
      <c r="R402" s="349"/>
      <c r="S402" s="349"/>
      <c r="T402" s="349"/>
      <c r="U402" s="349"/>
      <c r="V402" s="349"/>
      <c r="W402" s="333"/>
      <c r="X402" s="333"/>
      <c r="Y402" s="333"/>
      <c r="Z402" s="333"/>
    </row>
    <row r="403" customFormat="false" ht="21.75" hidden="false" customHeight="true" outlineLevel="0" collapsed="false">
      <c r="A403" s="349"/>
      <c r="B403" s="349"/>
      <c r="C403" s="349"/>
      <c r="D403" s="350"/>
      <c r="E403" s="350"/>
      <c r="F403" s="349"/>
      <c r="G403" s="349"/>
      <c r="H403" s="349"/>
      <c r="I403" s="349"/>
      <c r="J403" s="349"/>
      <c r="K403" s="349"/>
      <c r="L403" s="349"/>
      <c r="M403" s="349"/>
      <c r="N403" s="349"/>
      <c r="O403" s="349"/>
      <c r="P403" s="349"/>
      <c r="Q403" s="349"/>
      <c r="R403" s="349"/>
      <c r="S403" s="349"/>
      <c r="T403" s="349"/>
      <c r="U403" s="349"/>
      <c r="V403" s="349"/>
      <c r="W403" s="333"/>
      <c r="X403" s="333"/>
      <c r="Y403" s="333"/>
      <c r="Z403" s="333"/>
    </row>
    <row r="404" customFormat="false" ht="21.75" hidden="false" customHeight="true" outlineLevel="0" collapsed="false">
      <c r="A404" s="349"/>
      <c r="B404" s="349"/>
      <c r="C404" s="349"/>
      <c r="D404" s="350"/>
      <c r="E404" s="350"/>
      <c r="F404" s="349"/>
      <c r="G404" s="349"/>
      <c r="H404" s="349"/>
      <c r="I404" s="349"/>
      <c r="J404" s="349"/>
      <c r="K404" s="349"/>
      <c r="L404" s="349"/>
      <c r="M404" s="349"/>
      <c r="N404" s="349"/>
      <c r="O404" s="349"/>
      <c r="P404" s="349"/>
      <c r="Q404" s="349"/>
      <c r="R404" s="349"/>
      <c r="S404" s="349"/>
      <c r="T404" s="349"/>
      <c r="U404" s="349"/>
      <c r="V404" s="349"/>
      <c r="W404" s="333"/>
      <c r="X404" s="333"/>
      <c r="Y404" s="333"/>
      <c r="Z404" s="333"/>
    </row>
    <row r="405" customFormat="false" ht="21.75" hidden="false" customHeight="true" outlineLevel="0" collapsed="false">
      <c r="A405" s="349"/>
      <c r="B405" s="349"/>
      <c r="C405" s="349"/>
      <c r="D405" s="350"/>
      <c r="E405" s="350"/>
      <c r="F405" s="349"/>
      <c r="G405" s="349"/>
      <c r="H405" s="349"/>
      <c r="I405" s="349"/>
      <c r="J405" s="349"/>
      <c r="K405" s="349"/>
      <c r="L405" s="349"/>
      <c r="M405" s="349"/>
      <c r="N405" s="349"/>
      <c r="O405" s="349"/>
      <c r="P405" s="349"/>
      <c r="Q405" s="349"/>
      <c r="R405" s="349"/>
      <c r="S405" s="349"/>
      <c r="T405" s="349"/>
      <c r="U405" s="349"/>
      <c r="V405" s="349"/>
      <c r="W405" s="333"/>
      <c r="X405" s="333"/>
      <c r="Y405" s="333"/>
      <c r="Z405" s="333"/>
    </row>
    <row r="406" customFormat="false" ht="21.75" hidden="false" customHeight="true" outlineLevel="0" collapsed="false">
      <c r="A406" s="349"/>
      <c r="B406" s="349"/>
      <c r="C406" s="349"/>
      <c r="D406" s="350"/>
      <c r="E406" s="350"/>
      <c r="F406" s="349"/>
      <c r="G406" s="349"/>
      <c r="H406" s="349"/>
      <c r="I406" s="349"/>
      <c r="J406" s="349"/>
      <c r="K406" s="349"/>
      <c r="L406" s="349"/>
      <c r="M406" s="349"/>
      <c r="N406" s="349"/>
      <c r="O406" s="349"/>
      <c r="P406" s="349"/>
      <c r="Q406" s="349"/>
      <c r="R406" s="349"/>
      <c r="S406" s="349"/>
      <c r="T406" s="349"/>
      <c r="U406" s="349"/>
      <c r="V406" s="349"/>
      <c r="W406" s="333"/>
      <c r="X406" s="333"/>
      <c r="Y406" s="333"/>
      <c r="Z406" s="333"/>
    </row>
    <row r="407" customFormat="false" ht="21.75" hidden="false" customHeight="true" outlineLevel="0" collapsed="false">
      <c r="A407" s="349"/>
      <c r="B407" s="349"/>
      <c r="C407" s="349"/>
      <c r="D407" s="350"/>
      <c r="E407" s="350"/>
      <c r="F407" s="349"/>
      <c r="G407" s="349"/>
      <c r="H407" s="349"/>
      <c r="I407" s="349"/>
      <c r="J407" s="349"/>
      <c r="K407" s="349"/>
      <c r="L407" s="349"/>
      <c r="M407" s="349"/>
      <c r="N407" s="349"/>
      <c r="O407" s="349"/>
      <c r="P407" s="349"/>
      <c r="Q407" s="349"/>
      <c r="R407" s="349"/>
      <c r="S407" s="349"/>
      <c r="T407" s="349"/>
      <c r="U407" s="349"/>
      <c r="V407" s="349"/>
      <c r="W407" s="333"/>
      <c r="X407" s="333"/>
      <c r="Y407" s="333"/>
      <c r="Z407" s="333"/>
    </row>
    <row r="408" customFormat="false" ht="21.75" hidden="false" customHeight="true" outlineLevel="0" collapsed="false">
      <c r="A408" s="349"/>
      <c r="B408" s="349"/>
      <c r="C408" s="349"/>
      <c r="D408" s="350"/>
      <c r="E408" s="350"/>
      <c r="F408" s="349"/>
      <c r="G408" s="349"/>
      <c r="H408" s="349"/>
      <c r="I408" s="349"/>
      <c r="J408" s="349"/>
      <c r="K408" s="349"/>
      <c r="L408" s="349"/>
      <c r="M408" s="349"/>
      <c r="N408" s="349"/>
      <c r="O408" s="349"/>
      <c r="P408" s="349"/>
      <c r="Q408" s="349"/>
      <c r="R408" s="349"/>
      <c r="S408" s="349"/>
      <c r="T408" s="349"/>
      <c r="U408" s="349"/>
      <c r="V408" s="349"/>
      <c r="W408" s="333"/>
      <c r="X408" s="333"/>
      <c r="Y408" s="333"/>
      <c r="Z408" s="333"/>
    </row>
    <row r="409" customFormat="false" ht="21.75" hidden="false" customHeight="true" outlineLevel="0" collapsed="false">
      <c r="A409" s="349"/>
      <c r="B409" s="349"/>
      <c r="C409" s="349"/>
      <c r="D409" s="350"/>
      <c r="E409" s="350"/>
      <c r="F409" s="349"/>
      <c r="G409" s="349"/>
      <c r="H409" s="349"/>
      <c r="I409" s="349"/>
      <c r="J409" s="349"/>
      <c r="K409" s="349"/>
      <c r="L409" s="349"/>
      <c r="M409" s="349"/>
      <c r="N409" s="349"/>
      <c r="O409" s="349"/>
      <c r="P409" s="349"/>
      <c r="Q409" s="349"/>
      <c r="R409" s="349"/>
      <c r="S409" s="349"/>
      <c r="T409" s="349"/>
      <c r="U409" s="349"/>
      <c r="V409" s="349"/>
      <c r="W409" s="333"/>
      <c r="X409" s="333"/>
      <c r="Y409" s="333"/>
      <c r="Z409" s="333"/>
    </row>
    <row r="410" customFormat="false" ht="21.75" hidden="false" customHeight="true" outlineLevel="0" collapsed="false">
      <c r="A410" s="349"/>
      <c r="B410" s="349"/>
      <c r="C410" s="349"/>
      <c r="D410" s="350"/>
      <c r="E410" s="350"/>
      <c r="F410" s="349"/>
      <c r="G410" s="349"/>
      <c r="H410" s="349"/>
      <c r="I410" s="349"/>
      <c r="J410" s="349"/>
      <c r="K410" s="349"/>
      <c r="L410" s="349"/>
      <c r="M410" s="349"/>
      <c r="N410" s="349"/>
      <c r="O410" s="349"/>
      <c r="P410" s="349"/>
      <c r="Q410" s="349"/>
      <c r="R410" s="349"/>
      <c r="S410" s="349"/>
      <c r="T410" s="349"/>
      <c r="U410" s="349"/>
      <c r="V410" s="349"/>
      <c r="W410" s="333"/>
      <c r="X410" s="333"/>
      <c r="Y410" s="333"/>
      <c r="Z410" s="333"/>
    </row>
    <row r="411" customFormat="false" ht="21.75" hidden="false" customHeight="true" outlineLevel="0" collapsed="false">
      <c r="A411" s="349"/>
      <c r="B411" s="349"/>
      <c r="C411" s="349"/>
      <c r="D411" s="350"/>
      <c r="E411" s="350"/>
      <c r="F411" s="349"/>
      <c r="G411" s="349"/>
      <c r="H411" s="349"/>
      <c r="I411" s="349"/>
      <c r="J411" s="349"/>
      <c r="K411" s="349"/>
      <c r="L411" s="349"/>
      <c r="M411" s="349"/>
      <c r="N411" s="349"/>
      <c r="O411" s="349"/>
      <c r="P411" s="349"/>
      <c r="Q411" s="349"/>
      <c r="R411" s="349"/>
      <c r="S411" s="349"/>
      <c r="T411" s="349"/>
      <c r="U411" s="349"/>
      <c r="V411" s="349"/>
      <c r="W411" s="333"/>
      <c r="X411" s="333"/>
      <c r="Y411" s="333"/>
      <c r="Z411" s="333"/>
    </row>
    <row r="412" customFormat="false" ht="21.75" hidden="false" customHeight="true" outlineLevel="0" collapsed="false">
      <c r="A412" s="349"/>
      <c r="B412" s="349"/>
      <c r="C412" s="349"/>
      <c r="D412" s="350"/>
      <c r="E412" s="350"/>
      <c r="F412" s="349"/>
      <c r="G412" s="349"/>
      <c r="H412" s="349"/>
      <c r="I412" s="349"/>
      <c r="J412" s="349"/>
      <c r="K412" s="349"/>
      <c r="L412" s="349"/>
      <c r="M412" s="349"/>
      <c r="N412" s="349"/>
      <c r="O412" s="349"/>
      <c r="P412" s="349"/>
      <c r="Q412" s="349"/>
      <c r="R412" s="349"/>
      <c r="S412" s="349"/>
      <c r="T412" s="349"/>
      <c r="U412" s="349"/>
      <c r="V412" s="349"/>
      <c r="W412" s="333"/>
      <c r="X412" s="333"/>
      <c r="Y412" s="333"/>
      <c r="Z412" s="333"/>
    </row>
    <row r="413" customFormat="false" ht="21.75" hidden="false" customHeight="true" outlineLevel="0" collapsed="false">
      <c r="A413" s="349"/>
      <c r="B413" s="349"/>
      <c r="C413" s="349"/>
      <c r="D413" s="350"/>
      <c r="E413" s="350"/>
      <c r="F413" s="349"/>
      <c r="G413" s="349"/>
      <c r="H413" s="349"/>
      <c r="I413" s="349"/>
      <c r="J413" s="349"/>
      <c r="K413" s="349"/>
      <c r="L413" s="349"/>
      <c r="M413" s="349"/>
      <c r="N413" s="349"/>
      <c r="O413" s="349"/>
      <c r="P413" s="349"/>
      <c r="Q413" s="349"/>
      <c r="R413" s="349"/>
      <c r="S413" s="349"/>
      <c r="T413" s="349"/>
      <c r="U413" s="349"/>
      <c r="V413" s="349"/>
      <c r="W413" s="333"/>
      <c r="X413" s="333"/>
      <c r="Y413" s="333"/>
      <c r="Z413" s="333"/>
    </row>
    <row r="414" customFormat="false" ht="21.75" hidden="false" customHeight="true" outlineLevel="0" collapsed="false">
      <c r="A414" s="349"/>
      <c r="B414" s="349"/>
      <c r="C414" s="349"/>
      <c r="D414" s="350"/>
      <c r="E414" s="350"/>
      <c r="F414" s="349"/>
      <c r="G414" s="349"/>
      <c r="H414" s="349"/>
      <c r="I414" s="349"/>
      <c r="J414" s="349"/>
      <c r="K414" s="349"/>
      <c r="L414" s="349"/>
      <c r="M414" s="349"/>
      <c r="N414" s="349"/>
      <c r="O414" s="349"/>
      <c r="P414" s="349"/>
      <c r="Q414" s="349"/>
      <c r="R414" s="349"/>
      <c r="S414" s="349"/>
      <c r="T414" s="349"/>
      <c r="U414" s="349"/>
      <c r="V414" s="349"/>
      <c r="W414" s="333"/>
      <c r="X414" s="333"/>
      <c r="Y414" s="333"/>
      <c r="Z414" s="333"/>
    </row>
    <row r="415" customFormat="false" ht="21.75" hidden="false" customHeight="true" outlineLevel="0" collapsed="false">
      <c r="A415" s="349"/>
      <c r="B415" s="349"/>
      <c r="C415" s="349"/>
      <c r="D415" s="350"/>
      <c r="E415" s="350"/>
      <c r="F415" s="349"/>
      <c r="G415" s="349"/>
      <c r="H415" s="349"/>
      <c r="I415" s="349"/>
      <c r="J415" s="349"/>
      <c r="K415" s="349"/>
      <c r="L415" s="349"/>
      <c r="M415" s="349"/>
      <c r="N415" s="349"/>
      <c r="O415" s="349"/>
      <c r="P415" s="349"/>
      <c r="Q415" s="349"/>
      <c r="R415" s="349"/>
      <c r="S415" s="349"/>
      <c r="T415" s="349"/>
      <c r="U415" s="349"/>
      <c r="V415" s="349"/>
      <c r="W415" s="333"/>
      <c r="X415" s="333"/>
      <c r="Y415" s="333"/>
      <c r="Z415" s="333"/>
    </row>
    <row r="416" customFormat="false" ht="21.75" hidden="false" customHeight="true" outlineLevel="0" collapsed="false">
      <c r="A416" s="349"/>
      <c r="B416" s="349"/>
      <c r="C416" s="349"/>
      <c r="D416" s="350"/>
      <c r="E416" s="350"/>
      <c r="F416" s="349"/>
      <c r="G416" s="349"/>
      <c r="H416" s="349"/>
      <c r="I416" s="349"/>
      <c r="J416" s="349"/>
      <c r="K416" s="349"/>
      <c r="L416" s="349"/>
      <c r="M416" s="349"/>
      <c r="N416" s="349"/>
      <c r="O416" s="349"/>
      <c r="P416" s="349"/>
      <c r="Q416" s="349"/>
      <c r="R416" s="349"/>
      <c r="S416" s="349"/>
      <c r="T416" s="349"/>
      <c r="U416" s="349"/>
      <c r="V416" s="349"/>
      <c r="W416" s="333"/>
      <c r="X416" s="333"/>
      <c r="Y416" s="333"/>
      <c r="Z416" s="333"/>
    </row>
    <row r="417" customFormat="false" ht="21.75" hidden="false" customHeight="true" outlineLevel="0" collapsed="false">
      <c r="A417" s="349"/>
      <c r="B417" s="349"/>
      <c r="C417" s="349"/>
      <c r="D417" s="350"/>
      <c r="E417" s="350"/>
      <c r="F417" s="349"/>
      <c r="G417" s="349"/>
      <c r="H417" s="349"/>
      <c r="I417" s="349"/>
      <c r="J417" s="349"/>
      <c r="K417" s="349"/>
      <c r="L417" s="349"/>
      <c r="M417" s="349"/>
      <c r="N417" s="349"/>
      <c r="O417" s="349"/>
      <c r="P417" s="349"/>
      <c r="Q417" s="349"/>
      <c r="R417" s="349"/>
      <c r="S417" s="349"/>
      <c r="T417" s="349"/>
      <c r="U417" s="349"/>
      <c r="V417" s="349"/>
      <c r="W417" s="333"/>
      <c r="X417" s="333"/>
      <c r="Y417" s="333"/>
      <c r="Z417" s="333"/>
    </row>
    <row r="418" customFormat="false" ht="21.75" hidden="false" customHeight="true" outlineLevel="0" collapsed="false">
      <c r="A418" s="349"/>
      <c r="B418" s="349"/>
      <c r="C418" s="349"/>
      <c r="D418" s="350"/>
      <c r="E418" s="350"/>
      <c r="F418" s="349"/>
      <c r="G418" s="349"/>
      <c r="H418" s="349"/>
      <c r="I418" s="349"/>
      <c r="J418" s="349"/>
      <c r="K418" s="349"/>
      <c r="L418" s="349"/>
      <c r="M418" s="349"/>
      <c r="N418" s="349"/>
      <c r="O418" s="349"/>
      <c r="P418" s="349"/>
      <c r="Q418" s="349"/>
      <c r="R418" s="349"/>
      <c r="S418" s="349"/>
      <c r="T418" s="349"/>
      <c r="U418" s="349"/>
      <c r="V418" s="349"/>
      <c r="W418" s="333"/>
      <c r="X418" s="333"/>
      <c r="Y418" s="333"/>
      <c r="Z418" s="333"/>
    </row>
    <row r="419" customFormat="false" ht="21.75" hidden="false" customHeight="true" outlineLevel="0" collapsed="false">
      <c r="A419" s="349"/>
      <c r="B419" s="349"/>
      <c r="C419" s="349"/>
      <c r="D419" s="350"/>
      <c r="E419" s="350"/>
      <c r="F419" s="349"/>
      <c r="G419" s="349"/>
      <c r="H419" s="349"/>
      <c r="I419" s="349"/>
      <c r="J419" s="349"/>
      <c r="K419" s="349"/>
      <c r="L419" s="349"/>
      <c r="M419" s="349"/>
      <c r="N419" s="349"/>
      <c r="O419" s="349"/>
      <c r="P419" s="349"/>
      <c r="Q419" s="349"/>
      <c r="R419" s="349"/>
      <c r="S419" s="349"/>
      <c r="T419" s="349"/>
      <c r="U419" s="349"/>
      <c r="V419" s="349"/>
      <c r="W419" s="333"/>
      <c r="X419" s="333"/>
      <c r="Y419" s="333"/>
      <c r="Z419" s="333"/>
    </row>
    <row r="420" customFormat="false" ht="21.75" hidden="false" customHeight="true" outlineLevel="0" collapsed="false">
      <c r="A420" s="349"/>
      <c r="B420" s="349"/>
      <c r="C420" s="349"/>
      <c r="D420" s="350"/>
      <c r="E420" s="350"/>
      <c r="F420" s="349"/>
      <c r="G420" s="349"/>
      <c r="H420" s="349"/>
      <c r="I420" s="349"/>
      <c r="J420" s="349"/>
      <c r="K420" s="349"/>
      <c r="L420" s="349"/>
      <c r="M420" s="349"/>
      <c r="N420" s="349"/>
      <c r="O420" s="349"/>
      <c r="P420" s="349"/>
      <c r="Q420" s="349"/>
      <c r="R420" s="349"/>
      <c r="S420" s="349"/>
      <c r="T420" s="349"/>
      <c r="U420" s="349"/>
      <c r="V420" s="349"/>
      <c r="W420" s="333"/>
      <c r="X420" s="333"/>
      <c r="Y420" s="333"/>
      <c r="Z420" s="333"/>
    </row>
    <row r="421" customFormat="false" ht="21.75" hidden="false" customHeight="true" outlineLevel="0" collapsed="false">
      <c r="A421" s="349"/>
      <c r="B421" s="349"/>
      <c r="C421" s="349"/>
      <c r="D421" s="350"/>
      <c r="E421" s="350"/>
      <c r="F421" s="349"/>
      <c r="G421" s="349"/>
      <c r="H421" s="349"/>
      <c r="I421" s="349"/>
      <c r="J421" s="349"/>
      <c r="K421" s="349"/>
      <c r="L421" s="349"/>
      <c r="M421" s="349"/>
      <c r="N421" s="349"/>
      <c r="O421" s="349"/>
      <c r="P421" s="349"/>
      <c r="Q421" s="349"/>
      <c r="R421" s="349"/>
      <c r="S421" s="349"/>
      <c r="T421" s="349"/>
      <c r="U421" s="349"/>
      <c r="V421" s="349"/>
      <c r="W421" s="333"/>
      <c r="X421" s="333"/>
      <c r="Y421" s="333"/>
      <c r="Z421" s="333"/>
    </row>
    <row r="422" customFormat="false" ht="21.75" hidden="false" customHeight="true" outlineLevel="0" collapsed="false">
      <c r="A422" s="349"/>
      <c r="B422" s="349"/>
      <c r="C422" s="349"/>
      <c r="D422" s="350"/>
      <c r="E422" s="350"/>
      <c r="F422" s="349"/>
      <c r="G422" s="349"/>
      <c r="H422" s="349"/>
      <c r="I422" s="349"/>
      <c r="J422" s="349"/>
      <c r="K422" s="349"/>
      <c r="L422" s="349"/>
      <c r="M422" s="349"/>
      <c r="N422" s="349"/>
      <c r="O422" s="349"/>
      <c r="P422" s="349"/>
      <c r="Q422" s="349"/>
      <c r="R422" s="349"/>
      <c r="S422" s="349"/>
      <c r="T422" s="349"/>
      <c r="U422" s="349"/>
      <c r="V422" s="349"/>
      <c r="W422" s="333"/>
      <c r="X422" s="333"/>
      <c r="Y422" s="333"/>
      <c r="Z422" s="333"/>
    </row>
    <row r="423" customFormat="false" ht="21.75" hidden="false" customHeight="true" outlineLevel="0" collapsed="false">
      <c r="A423" s="349"/>
      <c r="B423" s="349"/>
      <c r="C423" s="349"/>
      <c r="D423" s="350"/>
      <c r="E423" s="350"/>
      <c r="F423" s="349"/>
      <c r="G423" s="349"/>
      <c r="H423" s="349"/>
      <c r="I423" s="349"/>
      <c r="J423" s="349"/>
      <c r="K423" s="349"/>
      <c r="L423" s="349"/>
      <c r="M423" s="349"/>
      <c r="N423" s="349"/>
      <c r="O423" s="349"/>
      <c r="P423" s="349"/>
      <c r="Q423" s="349"/>
      <c r="R423" s="349"/>
      <c r="S423" s="349"/>
      <c r="T423" s="349"/>
      <c r="U423" s="349"/>
      <c r="V423" s="349"/>
      <c r="W423" s="333"/>
      <c r="X423" s="333"/>
      <c r="Y423" s="333"/>
      <c r="Z423" s="333"/>
    </row>
    <row r="424" customFormat="false" ht="21.75" hidden="false" customHeight="true" outlineLevel="0" collapsed="false">
      <c r="A424" s="349"/>
      <c r="B424" s="349"/>
      <c r="C424" s="349"/>
      <c r="D424" s="350"/>
      <c r="E424" s="350"/>
      <c r="F424" s="349"/>
      <c r="G424" s="349"/>
      <c r="H424" s="349"/>
      <c r="I424" s="349"/>
      <c r="J424" s="349"/>
      <c r="K424" s="349"/>
      <c r="L424" s="349"/>
      <c r="M424" s="349"/>
      <c r="N424" s="349"/>
      <c r="O424" s="349"/>
      <c r="P424" s="349"/>
      <c r="Q424" s="349"/>
      <c r="R424" s="349"/>
      <c r="S424" s="349"/>
      <c r="T424" s="349"/>
      <c r="U424" s="349"/>
      <c r="V424" s="349"/>
      <c r="W424" s="333"/>
      <c r="X424" s="333"/>
      <c r="Y424" s="333"/>
      <c r="Z424" s="333"/>
    </row>
    <row r="425" customFormat="false" ht="21.75" hidden="false" customHeight="true" outlineLevel="0" collapsed="false">
      <c r="A425" s="349"/>
      <c r="B425" s="349"/>
      <c r="C425" s="349"/>
      <c r="D425" s="350"/>
      <c r="E425" s="350"/>
      <c r="F425" s="349"/>
      <c r="G425" s="349"/>
      <c r="H425" s="349"/>
      <c r="I425" s="349"/>
      <c r="J425" s="349"/>
      <c r="K425" s="349"/>
      <c r="L425" s="349"/>
      <c r="M425" s="349"/>
      <c r="N425" s="349"/>
      <c r="O425" s="349"/>
      <c r="P425" s="349"/>
      <c r="Q425" s="349"/>
      <c r="R425" s="349"/>
      <c r="S425" s="349"/>
      <c r="T425" s="349"/>
      <c r="U425" s="349"/>
      <c r="V425" s="349"/>
      <c r="W425" s="333"/>
      <c r="X425" s="333"/>
      <c r="Y425" s="333"/>
      <c r="Z425" s="333"/>
    </row>
    <row r="426" customFormat="false" ht="21.75" hidden="false" customHeight="true" outlineLevel="0" collapsed="false">
      <c r="A426" s="349"/>
      <c r="B426" s="349"/>
      <c r="C426" s="349"/>
      <c r="D426" s="350"/>
      <c r="E426" s="350"/>
      <c r="F426" s="349"/>
      <c r="G426" s="349"/>
      <c r="H426" s="349"/>
      <c r="I426" s="349"/>
      <c r="J426" s="349"/>
      <c r="K426" s="349"/>
      <c r="L426" s="349"/>
      <c r="M426" s="349"/>
      <c r="N426" s="349"/>
      <c r="O426" s="349"/>
      <c r="P426" s="349"/>
      <c r="Q426" s="349"/>
      <c r="R426" s="349"/>
      <c r="S426" s="349"/>
      <c r="T426" s="349"/>
      <c r="U426" s="349"/>
      <c r="V426" s="349"/>
      <c r="W426" s="333"/>
      <c r="X426" s="333"/>
      <c r="Y426" s="333"/>
      <c r="Z426" s="333"/>
    </row>
    <row r="427" customFormat="false" ht="21.75" hidden="false" customHeight="true" outlineLevel="0" collapsed="false">
      <c r="A427" s="349"/>
      <c r="B427" s="349"/>
      <c r="C427" s="349"/>
      <c r="D427" s="350"/>
      <c r="E427" s="350"/>
      <c r="F427" s="349"/>
      <c r="G427" s="349"/>
      <c r="H427" s="349"/>
      <c r="I427" s="349"/>
      <c r="J427" s="349"/>
      <c r="K427" s="349"/>
      <c r="L427" s="349"/>
      <c r="M427" s="349"/>
      <c r="N427" s="349"/>
      <c r="O427" s="349"/>
      <c r="P427" s="349"/>
      <c r="Q427" s="349"/>
      <c r="R427" s="349"/>
      <c r="S427" s="349"/>
      <c r="T427" s="349"/>
      <c r="U427" s="349"/>
      <c r="V427" s="349"/>
      <c r="W427" s="333"/>
      <c r="X427" s="333"/>
      <c r="Y427" s="333"/>
      <c r="Z427" s="333"/>
    </row>
    <row r="428" customFormat="false" ht="21.75" hidden="false" customHeight="true" outlineLevel="0" collapsed="false">
      <c r="A428" s="349"/>
      <c r="B428" s="349"/>
      <c r="C428" s="349"/>
      <c r="D428" s="350"/>
      <c r="E428" s="350"/>
      <c r="F428" s="349"/>
      <c r="G428" s="349"/>
      <c r="H428" s="349"/>
      <c r="I428" s="349"/>
      <c r="J428" s="349"/>
      <c r="K428" s="349"/>
      <c r="L428" s="349"/>
      <c r="M428" s="349"/>
      <c r="N428" s="349"/>
      <c r="O428" s="349"/>
      <c r="P428" s="349"/>
      <c r="Q428" s="349"/>
      <c r="R428" s="349"/>
      <c r="S428" s="349"/>
      <c r="T428" s="349"/>
      <c r="U428" s="349"/>
      <c r="V428" s="349"/>
      <c r="W428" s="333"/>
      <c r="X428" s="333"/>
      <c r="Y428" s="333"/>
      <c r="Z428" s="333"/>
    </row>
    <row r="429" customFormat="false" ht="21.75" hidden="false" customHeight="true" outlineLevel="0" collapsed="false">
      <c r="A429" s="349"/>
      <c r="B429" s="349"/>
      <c r="C429" s="349"/>
      <c r="D429" s="350"/>
      <c r="E429" s="350"/>
      <c r="F429" s="349"/>
      <c r="G429" s="349"/>
      <c r="H429" s="349"/>
      <c r="I429" s="349"/>
      <c r="J429" s="349"/>
      <c r="K429" s="349"/>
      <c r="L429" s="349"/>
      <c r="M429" s="349"/>
      <c r="N429" s="349"/>
      <c r="O429" s="349"/>
      <c r="P429" s="349"/>
      <c r="Q429" s="349"/>
      <c r="R429" s="349"/>
      <c r="S429" s="349"/>
      <c r="T429" s="349"/>
      <c r="U429" s="349"/>
      <c r="V429" s="349"/>
      <c r="W429" s="333"/>
      <c r="X429" s="333"/>
      <c r="Y429" s="333"/>
      <c r="Z429" s="333"/>
    </row>
    <row r="430" customFormat="false" ht="21.75" hidden="false" customHeight="true" outlineLevel="0" collapsed="false">
      <c r="A430" s="349"/>
      <c r="B430" s="349"/>
      <c r="C430" s="349"/>
      <c r="D430" s="350"/>
      <c r="E430" s="350"/>
      <c r="F430" s="349"/>
      <c r="G430" s="349"/>
      <c r="H430" s="349"/>
      <c r="I430" s="349"/>
      <c r="J430" s="349"/>
      <c r="K430" s="349"/>
      <c r="L430" s="349"/>
      <c r="M430" s="349"/>
      <c r="N430" s="349"/>
      <c r="O430" s="349"/>
      <c r="P430" s="349"/>
      <c r="Q430" s="349"/>
      <c r="R430" s="349"/>
      <c r="S430" s="349"/>
      <c r="T430" s="349"/>
      <c r="U430" s="349"/>
      <c r="V430" s="349"/>
      <c r="W430" s="333"/>
      <c r="X430" s="333"/>
      <c r="Y430" s="333"/>
      <c r="Z430" s="333"/>
    </row>
    <row r="431" customFormat="false" ht="21.75" hidden="false" customHeight="true" outlineLevel="0" collapsed="false">
      <c r="A431" s="349"/>
      <c r="B431" s="349"/>
      <c r="C431" s="349"/>
      <c r="D431" s="350"/>
      <c r="E431" s="350"/>
      <c r="F431" s="349"/>
      <c r="G431" s="349"/>
      <c r="H431" s="349"/>
      <c r="I431" s="349"/>
      <c r="J431" s="349"/>
      <c r="K431" s="349"/>
      <c r="L431" s="349"/>
      <c r="M431" s="349"/>
      <c r="N431" s="349"/>
      <c r="O431" s="349"/>
      <c r="P431" s="349"/>
      <c r="Q431" s="349"/>
      <c r="R431" s="349"/>
      <c r="S431" s="349"/>
      <c r="T431" s="349"/>
      <c r="U431" s="349"/>
      <c r="V431" s="349"/>
      <c r="W431" s="333"/>
      <c r="X431" s="333"/>
      <c r="Y431" s="333"/>
      <c r="Z431" s="333"/>
    </row>
    <row r="432" customFormat="false" ht="21.75" hidden="false" customHeight="true" outlineLevel="0" collapsed="false">
      <c r="A432" s="349"/>
      <c r="B432" s="349"/>
      <c r="C432" s="349"/>
      <c r="D432" s="350"/>
      <c r="E432" s="350"/>
      <c r="F432" s="349"/>
      <c r="G432" s="349"/>
      <c r="H432" s="349"/>
      <c r="I432" s="349"/>
      <c r="J432" s="349"/>
      <c r="K432" s="349"/>
      <c r="L432" s="349"/>
      <c r="M432" s="349"/>
      <c r="N432" s="349"/>
      <c r="O432" s="349"/>
      <c r="P432" s="349"/>
      <c r="Q432" s="349"/>
      <c r="R432" s="349"/>
      <c r="S432" s="349"/>
      <c r="T432" s="349"/>
      <c r="U432" s="349"/>
      <c r="V432" s="349"/>
      <c r="W432" s="333"/>
      <c r="X432" s="333"/>
      <c r="Y432" s="333"/>
      <c r="Z432" s="333"/>
    </row>
    <row r="433" customFormat="false" ht="21.75" hidden="false" customHeight="true" outlineLevel="0" collapsed="false">
      <c r="A433" s="349"/>
      <c r="B433" s="349"/>
      <c r="C433" s="349"/>
      <c r="D433" s="350"/>
      <c r="E433" s="350"/>
      <c r="F433" s="349"/>
      <c r="G433" s="349"/>
      <c r="H433" s="349"/>
      <c r="I433" s="349"/>
      <c r="J433" s="349"/>
      <c r="K433" s="349"/>
      <c r="L433" s="349"/>
      <c r="M433" s="349"/>
      <c r="N433" s="349"/>
      <c r="O433" s="349"/>
      <c r="P433" s="349"/>
      <c r="Q433" s="349"/>
      <c r="R433" s="349"/>
      <c r="S433" s="349"/>
      <c r="T433" s="349"/>
      <c r="U433" s="349"/>
      <c r="V433" s="349"/>
      <c r="W433" s="333"/>
      <c r="X433" s="333"/>
      <c r="Y433" s="333"/>
      <c r="Z433" s="333"/>
    </row>
    <row r="434" customFormat="false" ht="21.75" hidden="false" customHeight="true" outlineLevel="0" collapsed="false">
      <c r="A434" s="349"/>
      <c r="B434" s="349"/>
      <c r="C434" s="349"/>
      <c r="D434" s="350"/>
      <c r="E434" s="350"/>
      <c r="F434" s="349"/>
      <c r="G434" s="349"/>
      <c r="H434" s="349"/>
      <c r="I434" s="349"/>
      <c r="J434" s="349"/>
      <c r="K434" s="349"/>
      <c r="L434" s="349"/>
      <c r="M434" s="349"/>
      <c r="N434" s="349"/>
      <c r="O434" s="349"/>
      <c r="P434" s="349"/>
      <c r="Q434" s="349"/>
      <c r="R434" s="349"/>
      <c r="S434" s="349"/>
      <c r="T434" s="349"/>
      <c r="U434" s="349"/>
      <c r="V434" s="349"/>
      <c r="W434" s="333"/>
      <c r="X434" s="333"/>
      <c r="Y434" s="333"/>
      <c r="Z434" s="333"/>
    </row>
    <row r="435" customFormat="false" ht="21.75" hidden="false" customHeight="true" outlineLevel="0" collapsed="false">
      <c r="A435" s="349"/>
      <c r="B435" s="349"/>
      <c r="C435" s="349"/>
      <c r="D435" s="350"/>
      <c r="E435" s="350"/>
      <c r="F435" s="349"/>
      <c r="G435" s="349"/>
      <c r="H435" s="349"/>
      <c r="I435" s="349"/>
      <c r="J435" s="349"/>
      <c r="K435" s="349"/>
      <c r="L435" s="349"/>
      <c r="M435" s="349"/>
      <c r="N435" s="349"/>
      <c r="O435" s="349"/>
      <c r="P435" s="349"/>
      <c r="Q435" s="349"/>
      <c r="R435" s="349"/>
      <c r="S435" s="349"/>
      <c r="T435" s="349"/>
      <c r="U435" s="349"/>
      <c r="V435" s="349"/>
      <c r="W435" s="333"/>
      <c r="X435" s="333"/>
      <c r="Y435" s="333"/>
      <c r="Z435" s="333"/>
    </row>
    <row r="436" customFormat="false" ht="21.75" hidden="false" customHeight="true" outlineLevel="0" collapsed="false">
      <c r="A436" s="349"/>
      <c r="B436" s="349"/>
      <c r="C436" s="349"/>
      <c r="D436" s="350"/>
      <c r="E436" s="350"/>
      <c r="F436" s="349"/>
      <c r="G436" s="349"/>
      <c r="H436" s="349"/>
      <c r="I436" s="349"/>
      <c r="J436" s="349"/>
      <c r="K436" s="349"/>
      <c r="L436" s="349"/>
      <c r="M436" s="349"/>
      <c r="N436" s="349"/>
      <c r="O436" s="349"/>
      <c r="P436" s="349"/>
      <c r="Q436" s="349"/>
      <c r="R436" s="349"/>
      <c r="S436" s="349"/>
      <c r="T436" s="349"/>
      <c r="U436" s="349"/>
      <c r="V436" s="349"/>
      <c r="W436" s="333"/>
      <c r="X436" s="333"/>
      <c r="Y436" s="333"/>
      <c r="Z436" s="333"/>
    </row>
    <row r="437" customFormat="false" ht="21.75" hidden="false" customHeight="true" outlineLevel="0" collapsed="false">
      <c r="A437" s="349"/>
      <c r="B437" s="349"/>
      <c r="C437" s="349"/>
      <c r="D437" s="350"/>
      <c r="E437" s="350"/>
      <c r="F437" s="349"/>
      <c r="G437" s="349"/>
      <c r="H437" s="349"/>
      <c r="I437" s="349"/>
      <c r="J437" s="349"/>
      <c r="K437" s="349"/>
      <c r="L437" s="349"/>
      <c r="M437" s="349"/>
      <c r="N437" s="349"/>
      <c r="O437" s="349"/>
      <c r="P437" s="349"/>
      <c r="Q437" s="349"/>
      <c r="R437" s="349"/>
      <c r="S437" s="349"/>
      <c r="T437" s="349"/>
      <c r="U437" s="349"/>
      <c r="V437" s="349"/>
      <c r="W437" s="333"/>
      <c r="X437" s="333"/>
      <c r="Y437" s="333"/>
      <c r="Z437" s="333"/>
    </row>
    <row r="438" customFormat="false" ht="21.75" hidden="false" customHeight="true" outlineLevel="0" collapsed="false">
      <c r="A438" s="349"/>
      <c r="B438" s="349"/>
      <c r="C438" s="349"/>
      <c r="D438" s="350"/>
      <c r="E438" s="350"/>
      <c r="F438" s="349"/>
      <c r="G438" s="349"/>
      <c r="H438" s="349"/>
      <c r="I438" s="349"/>
      <c r="J438" s="349"/>
      <c r="K438" s="349"/>
      <c r="L438" s="349"/>
      <c r="M438" s="349"/>
      <c r="N438" s="349"/>
      <c r="O438" s="349"/>
      <c r="P438" s="349"/>
      <c r="Q438" s="349"/>
      <c r="R438" s="349"/>
      <c r="S438" s="349"/>
      <c r="T438" s="349"/>
      <c r="U438" s="349"/>
      <c r="V438" s="349"/>
      <c r="W438" s="333"/>
      <c r="X438" s="333"/>
      <c r="Y438" s="333"/>
      <c r="Z438" s="333"/>
    </row>
    <row r="439" customFormat="false" ht="21.75" hidden="false" customHeight="true" outlineLevel="0" collapsed="false">
      <c r="A439" s="349"/>
      <c r="B439" s="349"/>
      <c r="C439" s="349"/>
      <c r="D439" s="350"/>
      <c r="E439" s="350"/>
      <c r="F439" s="349"/>
      <c r="G439" s="349"/>
      <c r="H439" s="349"/>
      <c r="I439" s="349"/>
      <c r="J439" s="349"/>
      <c r="K439" s="349"/>
      <c r="L439" s="349"/>
      <c r="M439" s="349"/>
      <c r="N439" s="349"/>
      <c r="O439" s="349"/>
      <c r="P439" s="349"/>
      <c r="Q439" s="349"/>
      <c r="R439" s="349"/>
      <c r="S439" s="349"/>
      <c r="T439" s="349"/>
      <c r="U439" s="349"/>
      <c r="V439" s="349"/>
      <c r="W439" s="333"/>
      <c r="X439" s="333"/>
      <c r="Y439" s="333"/>
      <c r="Z439" s="333"/>
    </row>
    <row r="440" customFormat="false" ht="21.75" hidden="false" customHeight="true" outlineLevel="0" collapsed="false">
      <c r="A440" s="349"/>
      <c r="B440" s="349"/>
      <c r="C440" s="349"/>
      <c r="D440" s="350"/>
      <c r="E440" s="350"/>
      <c r="F440" s="349"/>
      <c r="G440" s="349"/>
      <c r="H440" s="349"/>
      <c r="I440" s="349"/>
      <c r="J440" s="349"/>
      <c r="K440" s="349"/>
      <c r="L440" s="349"/>
      <c r="M440" s="349"/>
      <c r="N440" s="349"/>
      <c r="O440" s="349"/>
      <c r="P440" s="349"/>
      <c r="Q440" s="349"/>
      <c r="R440" s="349"/>
      <c r="S440" s="349"/>
      <c r="T440" s="349"/>
      <c r="U440" s="349"/>
      <c r="V440" s="349"/>
      <c r="W440" s="333"/>
      <c r="X440" s="333"/>
      <c r="Y440" s="333"/>
      <c r="Z440" s="333"/>
    </row>
    <row r="441" customFormat="false" ht="21.75" hidden="false" customHeight="true" outlineLevel="0" collapsed="false">
      <c r="A441" s="349"/>
      <c r="B441" s="349"/>
      <c r="C441" s="349"/>
      <c r="D441" s="350"/>
      <c r="E441" s="350"/>
      <c r="F441" s="349"/>
      <c r="G441" s="349"/>
      <c r="H441" s="349"/>
      <c r="I441" s="349"/>
      <c r="J441" s="349"/>
      <c r="K441" s="349"/>
      <c r="L441" s="349"/>
      <c r="M441" s="349"/>
      <c r="N441" s="349"/>
      <c r="O441" s="349"/>
      <c r="P441" s="349"/>
      <c r="Q441" s="349"/>
      <c r="R441" s="349"/>
      <c r="S441" s="349"/>
      <c r="T441" s="349"/>
      <c r="U441" s="349"/>
      <c r="V441" s="349"/>
      <c r="W441" s="333"/>
      <c r="X441" s="333"/>
      <c r="Y441" s="333"/>
      <c r="Z441" s="333"/>
    </row>
    <row r="442" customFormat="false" ht="21.75" hidden="false" customHeight="true" outlineLevel="0" collapsed="false">
      <c r="A442" s="349"/>
      <c r="B442" s="349"/>
      <c r="C442" s="349"/>
      <c r="D442" s="350"/>
      <c r="E442" s="350"/>
      <c r="F442" s="349"/>
      <c r="G442" s="349"/>
      <c r="H442" s="349"/>
      <c r="I442" s="349"/>
      <c r="J442" s="349"/>
      <c r="K442" s="349"/>
      <c r="L442" s="349"/>
      <c r="M442" s="349"/>
      <c r="N442" s="349"/>
      <c r="O442" s="349"/>
      <c r="P442" s="349"/>
      <c r="Q442" s="349"/>
      <c r="R442" s="349"/>
      <c r="S442" s="349"/>
      <c r="T442" s="349"/>
      <c r="U442" s="349"/>
      <c r="V442" s="349"/>
      <c r="W442" s="333"/>
      <c r="X442" s="333"/>
      <c r="Y442" s="333"/>
      <c r="Z442" s="333"/>
    </row>
    <row r="443" customFormat="false" ht="21.75" hidden="false" customHeight="true" outlineLevel="0" collapsed="false">
      <c r="A443" s="349"/>
      <c r="B443" s="349"/>
      <c r="C443" s="349"/>
      <c r="D443" s="350"/>
      <c r="E443" s="350"/>
      <c r="F443" s="349"/>
      <c r="G443" s="349"/>
      <c r="H443" s="349"/>
      <c r="I443" s="349"/>
      <c r="J443" s="349"/>
      <c r="K443" s="349"/>
      <c r="L443" s="349"/>
      <c r="M443" s="349"/>
      <c r="N443" s="349"/>
      <c r="O443" s="349"/>
      <c r="P443" s="349"/>
      <c r="Q443" s="349"/>
      <c r="R443" s="349"/>
      <c r="S443" s="349"/>
      <c r="T443" s="349"/>
      <c r="U443" s="349"/>
      <c r="V443" s="349"/>
      <c r="W443" s="333"/>
      <c r="X443" s="333"/>
      <c r="Y443" s="333"/>
      <c r="Z443" s="333"/>
    </row>
    <row r="444" customFormat="false" ht="21.75" hidden="false" customHeight="true" outlineLevel="0" collapsed="false">
      <c r="A444" s="349"/>
      <c r="B444" s="349"/>
      <c r="C444" s="349"/>
      <c r="D444" s="350"/>
      <c r="E444" s="350"/>
      <c r="F444" s="349"/>
      <c r="G444" s="349"/>
      <c r="H444" s="349"/>
      <c r="I444" s="349"/>
      <c r="J444" s="349"/>
      <c r="K444" s="349"/>
      <c r="L444" s="349"/>
      <c r="M444" s="349"/>
      <c r="N444" s="349"/>
      <c r="O444" s="349"/>
      <c r="P444" s="349"/>
      <c r="Q444" s="349"/>
      <c r="R444" s="349"/>
      <c r="S444" s="349"/>
      <c r="T444" s="349"/>
      <c r="U444" s="349"/>
      <c r="V444" s="349"/>
      <c r="W444" s="333"/>
      <c r="X444" s="333"/>
      <c r="Y444" s="333"/>
      <c r="Z444" s="333"/>
    </row>
    <row r="445" customFormat="false" ht="21.75" hidden="false" customHeight="true" outlineLevel="0" collapsed="false">
      <c r="A445" s="349"/>
      <c r="B445" s="349"/>
      <c r="C445" s="349"/>
      <c r="D445" s="350"/>
      <c r="E445" s="350"/>
      <c r="F445" s="349"/>
      <c r="G445" s="349"/>
      <c r="H445" s="349"/>
      <c r="I445" s="349"/>
      <c r="J445" s="349"/>
      <c r="K445" s="349"/>
      <c r="L445" s="349"/>
      <c r="M445" s="349"/>
      <c r="N445" s="349"/>
      <c r="O445" s="349"/>
      <c r="P445" s="349"/>
      <c r="Q445" s="349"/>
      <c r="R445" s="349"/>
      <c r="S445" s="349"/>
      <c r="T445" s="349"/>
      <c r="U445" s="349"/>
      <c r="V445" s="349"/>
      <c r="W445" s="333"/>
      <c r="X445" s="333"/>
      <c r="Y445" s="333"/>
      <c r="Z445" s="333"/>
    </row>
    <row r="446" customFormat="false" ht="21.75" hidden="false" customHeight="true" outlineLevel="0" collapsed="false">
      <c r="A446" s="349"/>
      <c r="B446" s="349"/>
      <c r="C446" s="349"/>
      <c r="D446" s="350"/>
      <c r="E446" s="350"/>
      <c r="F446" s="349"/>
      <c r="G446" s="349"/>
      <c r="H446" s="349"/>
      <c r="I446" s="349"/>
      <c r="J446" s="349"/>
      <c r="K446" s="349"/>
      <c r="L446" s="349"/>
      <c r="M446" s="349"/>
      <c r="N446" s="349"/>
      <c r="O446" s="349"/>
      <c r="P446" s="349"/>
      <c r="Q446" s="349"/>
      <c r="R446" s="349"/>
      <c r="S446" s="349"/>
      <c r="T446" s="349"/>
      <c r="U446" s="349"/>
      <c r="V446" s="349"/>
      <c r="W446" s="333"/>
      <c r="X446" s="333"/>
      <c r="Y446" s="333"/>
      <c r="Z446" s="333"/>
    </row>
    <row r="447" customFormat="false" ht="21.75" hidden="false" customHeight="true" outlineLevel="0" collapsed="false">
      <c r="A447" s="349"/>
      <c r="B447" s="349"/>
      <c r="C447" s="349"/>
      <c r="D447" s="350"/>
      <c r="E447" s="350"/>
      <c r="F447" s="349"/>
      <c r="G447" s="349"/>
      <c r="H447" s="349"/>
      <c r="I447" s="349"/>
      <c r="J447" s="349"/>
      <c r="K447" s="349"/>
      <c r="L447" s="349"/>
      <c r="M447" s="349"/>
      <c r="N447" s="349"/>
      <c r="O447" s="349"/>
      <c r="P447" s="349"/>
      <c r="Q447" s="349"/>
      <c r="R447" s="349"/>
      <c r="S447" s="349"/>
      <c r="T447" s="349"/>
      <c r="U447" s="349"/>
      <c r="V447" s="349"/>
      <c r="W447" s="333"/>
      <c r="X447" s="333"/>
      <c r="Y447" s="333"/>
      <c r="Z447" s="333"/>
    </row>
    <row r="448" customFormat="false" ht="21.75" hidden="false" customHeight="true" outlineLevel="0" collapsed="false">
      <c r="A448" s="349"/>
      <c r="B448" s="349"/>
      <c r="C448" s="349"/>
      <c r="D448" s="350"/>
      <c r="E448" s="350"/>
      <c r="F448" s="349"/>
      <c r="G448" s="349"/>
      <c r="H448" s="349"/>
      <c r="I448" s="349"/>
      <c r="J448" s="349"/>
      <c r="K448" s="349"/>
      <c r="L448" s="349"/>
      <c r="M448" s="349"/>
      <c r="N448" s="349"/>
      <c r="O448" s="349"/>
      <c r="P448" s="349"/>
      <c r="Q448" s="349"/>
      <c r="R448" s="349"/>
      <c r="S448" s="349"/>
      <c r="T448" s="349"/>
      <c r="U448" s="349"/>
      <c r="V448" s="349"/>
      <c r="W448" s="333"/>
      <c r="X448" s="333"/>
      <c r="Y448" s="333"/>
      <c r="Z448" s="333"/>
    </row>
    <row r="449" customFormat="false" ht="21.75" hidden="false" customHeight="true" outlineLevel="0" collapsed="false">
      <c r="A449" s="349"/>
      <c r="B449" s="349"/>
      <c r="C449" s="349"/>
      <c r="D449" s="350"/>
      <c r="E449" s="350"/>
      <c r="F449" s="349"/>
      <c r="G449" s="349"/>
      <c r="H449" s="349"/>
      <c r="I449" s="349"/>
      <c r="J449" s="349"/>
      <c r="K449" s="349"/>
      <c r="L449" s="349"/>
      <c r="M449" s="349"/>
      <c r="N449" s="349"/>
      <c r="O449" s="349"/>
      <c r="P449" s="349"/>
      <c r="Q449" s="349"/>
      <c r="R449" s="349"/>
      <c r="S449" s="349"/>
      <c r="T449" s="349"/>
      <c r="U449" s="349"/>
      <c r="V449" s="349"/>
      <c r="W449" s="333"/>
      <c r="X449" s="333"/>
      <c r="Y449" s="333"/>
      <c r="Z449" s="333"/>
    </row>
    <row r="450" customFormat="false" ht="21.75" hidden="false" customHeight="true" outlineLevel="0" collapsed="false">
      <c r="A450" s="349"/>
      <c r="B450" s="349"/>
      <c r="C450" s="349"/>
      <c r="D450" s="350"/>
      <c r="E450" s="350"/>
      <c r="F450" s="349"/>
      <c r="G450" s="349"/>
      <c r="H450" s="349"/>
      <c r="I450" s="349"/>
      <c r="J450" s="349"/>
      <c r="K450" s="349"/>
      <c r="L450" s="349"/>
      <c r="M450" s="349"/>
      <c r="N450" s="349"/>
      <c r="O450" s="349"/>
      <c r="P450" s="349"/>
      <c r="Q450" s="349"/>
      <c r="R450" s="349"/>
      <c r="S450" s="349"/>
      <c r="T450" s="349"/>
      <c r="U450" s="349"/>
      <c r="V450" s="349"/>
      <c r="W450" s="333"/>
      <c r="X450" s="333"/>
      <c r="Y450" s="333"/>
      <c r="Z450" s="333"/>
    </row>
    <row r="451" customFormat="false" ht="21.75" hidden="false" customHeight="true" outlineLevel="0" collapsed="false">
      <c r="A451" s="349"/>
      <c r="B451" s="349"/>
      <c r="C451" s="349"/>
      <c r="D451" s="350"/>
      <c r="E451" s="350"/>
      <c r="F451" s="349"/>
      <c r="G451" s="349"/>
      <c r="H451" s="349"/>
      <c r="I451" s="349"/>
      <c r="J451" s="349"/>
      <c r="K451" s="349"/>
      <c r="L451" s="349"/>
      <c r="M451" s="349"/>
      <c r="N451" s="349"/>
      <c r="O451" s="349"/>
      <c r="P451" s="349"/>
      <c r="Q451" s="349"/>
      <c r="R451" s="349"/>
      <c r="S451" s="349"/>
      <c r="T451" s="349"/>
      <c r="U451" s="349"/>
      <c r="V451" s="349"/>
      <c r="W451" s="333"/>
      <c r="X451" s="333"/>
      <c r="Y451" s="333"/>
      <c r="Z451" s="333"/>
    </row>
    <row r="452" customFormat="false" ht="21.75" hidden="false" customHeight="true" outlineLevel="0" collapsed="false">
      <c r="A452" s="349"/>
      <c r="B452" s="349"/>
      <c r="C452" s="349"/>
      <c r="D452" s="350"/>
      <c r="E452" s="350"/>
      <c r="F452" s="349"/>
      <c r="G452" s="349"/>
      <c r="H452" s="349"/>
      <c r="I452" s="349"/>
      <c r="J452" s="349"/>
      <c r="K452" s="349"/>
      <c r="L452" s="349"/>
      <c r="M452" s="349"/>
      <c r="N452" s="349"/>
      <c r="O452" s="349"/>
      <c r="P452" s="349"/>
      <c r="Q452" s="349"/>
      <c r="R452" s="349"/>
      <c r="S452" s="349"/>
      <c r="T452" s="349"/>
      <c r="U452" s="349"/>
      <c r="V452" s="349"/>
      <c r="W452" s="333"/>
      <c r="X452" s="333"/>
      <c r="Y452" s="333"/>
      <c r="Z452" s="333"/>
    </row>
    <row r="453" customFormat="false" ht="21.75" hidden="false" customHeight="true" outlineLevel="0" collapsed="false">
      <c r="A453" s="349"/>
      <c r="B453" s="349"/>
      <c r="C453" s="349"/>
      <c r="D453" s="350"/>
      <c r="E453" s="350"/>
      <c r="F453" s="349"/>
      <c r="G453" s="349"/>
      <c r="H453" s="349"/>
      <c r="I453" s="349"/>
      <c r="J453" s="349"/>
      <c r="K453" s="349"/>
      <c r="L453" s="349"/>
      <c r="M453" s="349"/>
      <c r="N453" s="349"/>
      <c r="O453" s="349"/>
      <c r="P453" s="349"/>
      <c r="Q453" s="349"/>
      <c r="R453" s="349"/>
      <c r="S453" s="349"/>
      <c r="T453" s="349"/>
      <c r="U453" s="349"/>
      <c r="V453" s="349"/>
      <c r="W453" s="333"/>
      <c r="X453" s="333"/>
      <c r="Y453" s="333"/>
      <c r="Z453" s="333"/>
    </row>
    <row r="454" customFormat="false" ht="21.75" hidden="false" customHeight="true" outlineLevel="0" collapsed="false">
      <c r="A454" s="349"/>
      <c r="B454" s="349"/>
      <c r="C454" s="349"/>
      <c r="D454" s="350"/>
      <c r="E454" s="350"/>
      <c r="F454" s="349"/>
      <c r="G454" s="349"/>
      <c r="H454" s="349"/>
      <c r="I454" s="349"/>
      <c r="J454" s="349"/>
      <c r="K454" s="349"/>
      <c r="L454" s="349"/>
      <c r="M454" s="349"/>
      <c r="N454" s="349"/>
      <c r="O454" s="349"/>
      <c r="P454" s="349"/>
      <c r="Q454" s="349"/>
      <c r="R454" s="349"/>
      <c r="S454" s="349"/>
      <c r="T454" s="349"/>
      <c r="U454" s="349"/>
      <c r="V454" s="349"/>
      <c r="W454" s="333"/>
      <c r="X454" s="333"/>
      <c r="Y454" s="333"/>
      <c r="Z454" s="333"/>
    </row>
    <row r="455" customFormat="false" ht="21.75" hidden="false" customHeight="true" outlineLevel="0" collapsed="false">
      <c r="A455" s="349"/>
      <c r="B455" s="349"/>
      <c r="C455" s="349"/>
      <c r="D455" s="350"/>
      <c r="E455" s="350"/>
      <c r="F455" s="349"/>
      <c r="G455" s="349"/>
      <c r="H455" s="349"/>
      <c r="I455" s="349"/>
      <c r="J455" s="349"/>
      <c r="K455" s="349"/>
      <c r="L455" s="349"/>
      <c r="M455" s="349"/>
      <c r="N455" s="349"/>
      <c r="O455" s="349"/>
      <c r="P455" s="349"/>
      <c r="Q455" s="349"/>
      <c r="R455" s="349"/>
      <c r="S455" s="349"/>
      <c r="T455" s="349"/>
      <c r="U455" s="349"/>
      <c r="V455" s="349"/>
      <c r="W455" s="333"/>
      <c r="X455" s="333"/>
      <c r="Y455" s="333"/>
      <c r="Z455" s="333"/>
    </row>
    <row r="456" customFormat="false" ht="21.75" hidden="false" customHeight="true" outlineLevel="0" collapsed="false">
      <c r="A456" s="349"/>
      <c r="B456" s="349"/>
      <c r="C456" s="349"/>
      <c r="D456" s="350"/>
      <c r="E456" s="350"/>
      <c r="F456" s="349"/>
      <c r="G456" s="349"/>
      <c r="H456" s="349"/>
      <c r="I456" s="349"/>
      <c r="J456" s="349"/>
      <c r="K456" s="349"/>
      <c r="L456" s="349"/>
      <c r="M456" s="349"/>
      <c r="N456" s="349"/>
      <c r="O456" s="349"/>
      <c r="P456" s="349"/>
      <c r="Q456" s="349"/>
      <c r="R456" s="349"/>
      <c r="S456" s="349"/>
      <c r="T456" s="349"/>
      <c r="U456" s="349"/>
      <c r="V456" s="349"/>
      <c r="W456" s="333"/>
      <c r="X456" s="333"/>
      <c r="Y456" s="333"/>
      <c r="Z456" s="333"/>
    </row>
    <row r="457" customFormat="false" ht="21.75" hidden="false" customHeight="true" outlineLevel="0" collapsed="false">
      <c r="A457" s="349"/>
      <c r="B457" s="349"/>
      <c r="C457" s="349"/>
      <c r="D457" s="350"/>
      <c r="E457" s="350"/>
      <c r="F457" s="349"/>
      <c r="G457" s="349"/>
      <c r="H457" s="349"/>
      <c r="I457" s="349"/>
      <c r="J457" s="349"/>
      <c r="K457" s="349"/>
      <c r="L457" s="349"/>
      <c r="M457" s="349"/>
      <c r="N457" s="349"/>
      <c r="O457" s="349"/>
      <c r="P457" s="349"/>
      <c r="Q457" s="349"/>
      <c r="R457" s="349"/>
      <c r="S457" s="349"/>
      <c r="T457" s="349"/>
      <c r="U457" s="349"/>
      <c r="V457" s="349"/>
      <c r="W457" s="333"/>
      <c r="X457" s="333"/>
      <c r="Y457" s="333"/>
      <c r="Z457" s="333"/>
    </row>
    <row r="458" customFormat="false" ht="21.75" hidden="false" customHeight="true" outlineLevel="0" collapsed="false">
      <c r="A458" s="349"/>
      <c r="B458" s="349"/>
      <c r="C458" s="349"/>
      <c r="D458" s="350"/>
      <c r="E458" s="350"/>
      <c r="F458" s="349"/>
      <c r="G458" s="349"/>
      <c r="H458" s="349"/>
      <c r="I458" s="349"/>
      <c r="J458" s="349"/>
      <c r="K458" s="349"/>
      <c r="L458" s="349"/>
      <c r="M458" s="349"/>
      <c r="N458" s="349"/>
      <c r="O458" s="349"/>
      <c r="P458" s="349"/>
      <c r="Q458" s="349"/>
      <c r="R458" s="349"/>
      <c r="S458" s="349"/>
      <c r="T458" s="349"/>
      <c r="U458" s="349"/>
      <c r="V458" s="349"/>
      <c r="W458" s="333"/>
      <c r="X458" s="333"/>
      <c r="Y458" s="333"/>
      <c r="Z458" s="333"/>
    </row>
    <row r="459" customFormat="false" ht="21.75" hidden="false" customHeight="true" outlineLevel="0" collapsed="false">
      <c r="A459" s="349"/>
      <c r="B459" s="349"/>
      <c r="C459" s="349"/>
      <c r="D459" s="350"/>
      <c r="E459" s="350"/>
      <c r="F459" s="349"/>
      <c r="G459" s="349"/>
      <c r="H459" s="349"/>
      <c r="I459" s="349"/>
      <c r="J459" s="349"/>
      <c r="K459" s="349"/>
      <c r="L459" s="349"/>
      <c r="M459" s="349"/>
      <c r="N459" s="349"/>
      <c r="O459" s="349"/>
      <c r="P459" s="349"/>
      <c r="Q459" s="349"/>
      <c r="R459" s="349"/>
      <c r="S459" s="349"/>
      <c r="T459" s="349"/>
      <c r="U459" s="349"/>
      <c r="V459" s="349"/>
      <c r="W459" s="333"/>
      <c r="X459" s="333"/>
      <c r="Y459" s="333"/>
      <c r="Z459" s="333"/>
    </row>
    <row r="460" customFormat="false" ht="21.75" hidden="false" customHeight="true" outlineLevel="0" collapsed="false">
      <c r="A460" s="349"/>
      <c r="B460" s="349"/>
      <c r="C460" s="349"/>
      <c r="D460" s="350"/>
      <c r="E460" s="350"/>
      <c r="F460" s="349"/>
      <c r="G460" s="349"/>
      <c r="H460" s="349"/>
      <c r="I460" s="349"/>
      <c r="J460" s="349"/>
      <c r="K460" s="349"/>
      <c r="L460" s="349"/>
      <c r="M460" s="349"/>
      <c r="N460" s="349"/>
      <c r="O460" s="349"/>
      <c r="P460" s="349"/>
      <c r="Q460" s="349"/>
      <c r="R460" s="349"/>
      <c r="S460" s="349"/>
      <c r="T460" s="349"/>
      <c r="U460" s="349"/>
      <c r="V460" s="349"/>
      <c r="W460" s="333"/>
      <c r="X460" s="333"/>
      <c r="Y460" s="333"/>
      <c r="Z460" s="333"/>
    </row>
    <row r="461" customFormat="false" ht="21.75" hidden="false" customHeight="true" outlineLevel="0" collapsed="false">
      <c r="A461" s="349"/>
      <c r="B461" s="349"/>
      <c r="C461" s="349"/>
      <c r="D461" s="350"/>
      <c r="E461" s="350"/>
      <c r="F461" s="349"/>
      <c r="G461" s="349"/>
      <c r="H461" s="349"/>
      <c r="I461" s="349"/>
      <c r="J461" s="349"/>
      <c r="K461" s="349"/>
      <c r="L461" s="349"/>
      <c r="M461" s="349"/>
      <c r="N461" s="349"/>
      <c r="O461" s="349"/>
      <c r="P461" s="349"/>
      <c r="Q461" s="349"/>
      <c r="R461" s="349"/>
      <c r="S461" s="349"/>
      <c r="T461" s="349"/>
      <c r="U461" s="349"/>
      <c r="V461" s="349"/>
      <c r="W461" s="333"/>
      <c r="X461" s="333"/>
      <c r="Y461" s="333"/>
      <c r="Z461" s="333"/>
    </row>
    <row r="462" customFormat="false" ht="21.75" hidden="false" customHeight="true" outlineLevel="0" collapsed="false">
      <c r="A462" s="349"/>
      <c r="B462" s="349"/>
      <c r="C462" s="349"/>
      <c r="D462" s="350"/>
      <c r="E462" s="350"/>
      <c r="F462" s="349"/>
      <c r="G462" s="349"/>
      <c r="H462" s="349"/>
      <c r="I462" s="349"/>
      <c r="J462" s="349"/>
      <c r="K462" s="349"/>
      <c r="L462" s="349"/>
      <c r="M462" s="349"/>
      <c r="N462" s="349"/>
      <c r="O462" s="349"/>
      <c r="P462" s="349"/>
      <c r="Q462" s="349"/>
      <c r="R462" s="349"/>
      <c r="S462" s="349"/>
      <c r="T462" s="349"/>
      <c r="U462" s="349"/>
      <c r="V462" s="349"/>
      <c r="W462" s="333"/>
      <c r="X462" s="333"/>
      <c r="Y462" s="333"/>
      <c r="Z462" s="333"/>
    </row>
    <row r="463" customFormat="false" ht="21.75" hidden="false" customHeight="true" outlineLevel="0" collapsed="false">
      <c r="A463" s="349"/>
      <c r="B463" s="349"/>
      <c r="C463" s="349"/>
      <c r="D463" s="350"/>
      <c r="E463" s="350"/>
      <c r="F463" s="349"/>
      <c r="G463" s="349"/>
      <c r="H463" s="349"/>
      <c r="I463" s="349"/>
      <c r="J463" s="349"/>
      <c r="K463" s="349"/>
      <c r="L463" s="349"/>
      <c r="M463" s="349"/>
      <c r="N463" s="349"/>
      <c r="O463" s="349"/>
      <c r="P463" s="349"/>
      <c r="Q463" s="349"/>
      <c r="R463" s="349"/>
      <c r="S463" s="349"/>
      <c r="T463" s="349"/>
      <c r="U463" s="349"/>
      <c r="V463" s="349"/>
      <c r="W463" s="333"/>
      <c r="X463" s="333"/>
      <c r="Y463" s="333"/>
      <c r="Z463" s="333"/>
    </row>
    <row r="464" customFormat="false" ht="21.75" hidden="false" customHeight="true" outlineLevel="0" collapsed="false">
      <c r="A464" s="349"/>
      <c r="B464" s="349"/>
      <c r="C464" s="349"/>
      <c r="D464" s="350"/>
      <c r="E464" s="350"/>
      <c r="F464" s="349"/>
      <c r="G464" s="349"/>
      <c r="H464" s="349"/>
      <c r="I464" s="349"/>
      <c r="J464" s="349"/>
      <c r="K464" s="349"/>
      <c r="L464" s="349"/>
      <c r="M464" s="349"/>
      <c r="N464" s="349"/>
      <c r="O464" s="349"/>
      <c r="P464" s="349"/>
      <c r="Q464" s="349"/>
      <c r="R464" s="349"/>
      <c r="S464" s="349"/>
      <c r="T464" s="349"/>
      <c r="U464" s="349"/>
      <c r="V464" s="349"/>
      <c r="W464" s="333"/>
      <c r="X464" s="333"/>
      <c r="Y464" s="333"/>
      <c r="Z464" s="333"/>
    </row>
    <row r="465" customFormat="false" ht="21.75" hidden="false" customHeight="true" outlineLevel="0" collapsed="false">
      <c r="A465" s="349"/>
      <c r="B465" s="349"/>
      <c r="C465" s="349"/>
      <c r="D465" s="350"/>
      <c r="E465" s="350"/>
      <c r="F465" s="349"/>
      <c r="G465" s="349"/>
      <c r="H465" s="349"/>
      <c r="I465" s="349"/>
      <c r="J465" s="349"/>
      <c r="K465" s="349"/>
      <c r="L465" s="349"/>
      <c r="M465" s="349"/>
      <c r="N465" s="349"/>
      <c r="O465" s="349"/>
      <c r="P465" s="349"/>
      <c r="Q465" s="349"/>
      <c r="R465" s="349"/>
      <c r="S465" s="349"/>
      <c r="T465" s="349"/>
      <c r="U465" s="349"/>
      <c r="V465" s="349"/>
      <c r="W465" s="333"/>
      <c r="X465" s="333"/>
      <c r="Y465" s="333"/>
      <c r="Z465" s="333"/>
    </row>
    <row r="466" customFormat="false" ht="21.75" hidden="false" customHeight="true" outlineLevel="0" collapsed="false">
      <c r="A466" s="349"/>
      <c r="B466" s="349"/>
      <c r="C466" s="349"/>
      <c r="D466" s="350"/>
      <c r="E466" s="350"/>
      <c r="F466" s="349"/>
      <c r="G466" s="349"/>
      <c r="H466" s="349"/>
      <c r="I466" s="349"/>
      <c r="J466" s="349"/>
      <c r="K466" s="349"/>
      <c r="L466" s="349"/>
      <c r="M466" s="349"/>
      <c r="N466" s="349"/>
      <c r="O466" s="349"/>
      <c r="P466" s="349"/>
      <c r="Q466" s="349"/>
      <c r="R466" s="349"/>
      <c r="S466" s="349"/>
      <c r="T466" s="349"/>
      <c r="U466" s="349"/>
      <c r="V466" s="349"/>
      <c r="W466" s="333"/>
      <c r="X466" s="333"/>
      <c r="Y466" s="333"/>
      <c r="Z466" s="333"/>
    </row>
    <row r="467" customFormat="false" ht="21.75" hidden="false" customHeight="true" outlineLevel="0" collapsed="false">
      <c r="A467" s="349"/>
      <c r="B467" s="349"/>
      <c r="C467" s="349"/>
      <c r="D467" s="350"/>
      <c r="E467" s="350"/>
      <c r="F467" s="349"/>
      <c r="G467" s="349"/>
      <c r="H467" s="349"/>
      <c r="I467" s="349"/>
      <c r="J467" s="349"/>
      <c r="K467" s="349"/>
      <c r="L467" s="349"/>
      <c r="M467" s="349"/>
      <c r="N467" s="349"/>
      <c r="O467" s="349"/>
      <c r="P467" s="349"/>
      <c r="Q467" s="349"/>
      <c r="R467" s="349"/>
      <c r="S467" s="349"/>
      <c r="T467" s="349"/>
      <c r="U467" s="349"/>
      <c r="V467" s="349"/>
      <c r="W467" s="333"/>
      <c r="X467" s="333"/>
      <c r="Y467" s="333"/>
      <c r="Z467" s="333"/>
    </row>
    <row r="468" customFormat="false" ht="21.75" hidden="false" customHeight="true" outlineLevel="0" collapsed="false">
      <c r="A468" s="349"/>
      <c r="B468" s="349"/>
      <c r="C468" s="349"/>
      <c r="D468" s="350"/>
      <c r="E468" s="350"/>
      <c r="F468" s="349"/>
      <c r="G468" s="349"/>
      <c r="H468" s="349"/>
      <c r="I468" s="349"/>
      <c r="J468" s="349"/>
      <c r="K468" s="349"/>
      <c r="L468" s="349"/>
      <c r="M468" s="349"/>
      <c r="N468" s="349"/>
      <c r="O468" s="349"/>
      <c r="P468" s="349"/>
      <c r="Q468" s="349"/>
      <c r="R468" s="349"/>
      <c r="S468" s="349"/>
      <c r="T468" s="349"/>
      <c r="U468" s="349"/>
      <c r="V468" s="349"/>
      <c r="W468" s="333"/>
      <c r="X468" s="333"/>
      <c r="Y468" s="333"/>
      <c r="Z468" s="333"/>
    </row>
    <row r="469" customFormat="false" ht="21.75" hidden="false" customHeight="true" outlineLevel="0" collapsed="false">
      <c r="A469" s="349"/>
      <c r="B469" s="349"/>
      <c r="C469" s="349"/>
      <c r="D469" s="350"/>
      <c r="E469" s="350"/>
      <c r="F469" s="349"/>
      <c r="G469" s="349"/>
      <c r="H469" s="349"/>
      <c r="I469" s="349"/>
      <c r="J469" s="349"/>
      <c r="K469" s="349"/>
      <c r="L469" s="349"/>
      <c r="M469" s="349"/>
      <c r="N469" s="349"/>
      <c r="O469" s="349"/>
      <c r="P469" s="349"/>
      <c r="Q469" s="349"/>
      <c r="R469" s="349"/>
      <c r="S469" s="349"/>
      <c r="T469" s="349"/>
      <c r="U469" s="349"/>
      <c r="V469" s="349"/>
      <c r="W469" s="333"/>
      <c r="X469" s="333"/>
      <c r="Y469" s="333"/>
      <c r="Z469" s="333"/>
    </row>
    <row r="470" customFormat="false" ht="21.75" hidden="false" customHeight="true" outlineLevel="0" collapsed="false">
      <c r="A470" s="349"/>
      <c r="B470" s="349"/>
      <c r="C470" s="349"/>
      <c r="D470" s="350"/>
      <c r="E470" s="350"/>
      <c r="F470" s="349"/>
      <c r="G470" s="349"/>
      <c r="H470" s="349"/>
      <c r="I470" s="349"/>
      <c r="J470" s="349"/>
      <c r="K470" s="349"/>
      <c r="L470" s="349"/>
      <c r="M470" s="349"/>
      <c r="N470" s="349"/>
      <c r="O470" s="349"/>
      <c r="P470" s="349"/>
      <c r="Q470" s="349"/>
      <c r="R470" s="349"/>
      <c r="S470" s="349"/>
      <c r="T470" s="349"/>
      <c r="U470" s="349"/>
      <c r="V470" s="349"/>
      <c r="W470" s="333"/>
      <c r="X470" s="333"/>
      <c r="Y470" s="333"/>
      <c r="Z470" s="333"/>
    </row>
    <row r="471" customFormat="false" ht="21.75" hidden="false" customHeight="true" outlineLevel="0" collapsed="false">
      <c r="A471" s="349"/>
      <c r="B471" s="349"/>
      <c r="C471" s="349"/>
      <c r="D471" s="350"/>
      <c r="E471" s="350"/>
      <c r="F471" s="349"/>
      <c r="G471" s="349"/>
      <c r="H471" s="349"/>
      <c r="I471" s="349"/>
      <c r="J471" s="349"/>
      <c r="K471" s="349"/>
      <c r="L471" s="349"/>
      <c r="M471" s="349"/>
      <c r="N471" s="349"/>
      <c r="O471" s="349"/>
      <c r="P471" s="349"/>
      <c r="Q471" s="349"/>
      <c r="R471" s="349"/>
      <c r="S471" s="349"/>
      <c r="T471" s="349"/>
      <c r="U471" s="349"/>
      <c r="V471" s="349"/>
      <c r="W471" s="333"/>
      <c r="X471" s="333"/>
      <c r="Y471" s="333"/>
      <c r="Z471" s="333"/>
    </row>
    <row r="472" customFormat="false" ht="21.75" hidden="false" customHeight="true" outlineLevel="0" collapsed="false">
      <c r="A472" s="349"/>
      <c r="B472" s="349"/>
      <c r="C472" s="349"/>
      <c r="D472" s="350"/>
      <c r="E472" s="350"/>
      <c r="F472" s="349"/>
      <c r="G472" s="349"/>
      <c r="H472" s="349"/>
      <c r="I472" s="349"/>
      <c r="J472" s="349"/>
      <c r="K472" s="349"/>
      <c r="L472" s="349"/>
      <c r="M472" s="349"/>
      <c r="N472" s="349"/>
      <c r="O472" s="349"/>
      <c r="P472" s="349"/>
      <c r="Q472" s="349"/>
      <c r="R472" s="349"/>
      <c r="S472" s="349"/>
      <c r="T472" s="349"/>
      <c r="U472" s="349"/>
      <c r="V472" s="349"/>
      <c r="W472" s="333"/>
      <c r="X472" s="333"/>
      <c r="Y472" s="333"/>
      <c r="Z472" s="333"/>
    </row>
    <row r="473" customFormat="false" ht="21.75" hidden="false" customHeight="true" outlineLevel="0" collapsed="false">
      <c r="A473" s="349"/>
      <c r="B473" s="349"/>
      <c r="C473" s="349"/>
      <c r="D473" s="350"/>
      <c r="E473" s="350"/>
      <c r="F473" s="349"/>
      <c r="G473" s="349"/>
      <c r="H473" s="349"/>
      <c r="I473" s="349"/>
      <c r="J473" s="349"/>
      <c r="K473" s="349"/>
      <c r="L473" s="349"/>
      <c r="M473" s="349"/>
      <c r="N473" s="349"/>
      <c r="O473" s="349"/>
      <c r="P473" s="349"/>
      <c r="Q473" s="349"/>
      <c r="R473" s="349"/>
      <c r="S473" s="349"/>
      <c r="T473" s="349"/>
      <c r="U473" s="349"/>
      <c r="V473" s="349"/>
      <c r="W473" s="333"/>
      <c r="X473" s="333"/>
      <c r="Y473" s="333"/>
      <c r="Z473" s="333"/>
    </row>
    <row r="474" customFormat="false" ht="21.75" hidden="false" customHeight="true" outlineLevel="0" collapsed="false">
      <c r="A474" s="349"/>
      <c r="B474" s="349"/>
      <c r="C474" s="349"/>
      <c r="D474" s="350"/>
      <c r="E474" s="350"/>
      <c r="F474" s="349"/>
      <c r="G474" s="349"/>
      <c r="H474" s="349"/>
      <c r="I474" s="349"/>
      <c r="J474" s="349"/>
      <c r="K474" s="349"/>
      <c r="L474" s="349"/>
      <c r="M474" s="349"/>
      <c r="N474" s="349"/>
      <c r="O474" s="349"/>
      <c r="P474" s="349"/>
      <c r="Q474" s="349"/>
      <c r="R474" s="349"/>
      <c r="S474" s="349"/>
      <c r="T474" s="349"/>
      <c r="U474" s="349"/>
      <c r="V474" s="349"/>
      <c r="W474" s="333"/>
      <c r="X474" s="333"/>
      <c r="Y474" s="333"/>
      <c r="Z474" s="333"/>
    </row>
    <row r="475" customFormat="false" ht="21.75" hidden="false" customHeight="true" outlineLevel="0" collapsed="false">
      <c r="A475" s="349"/>
      <c r="B475" s="349"/>
      <c r="C475" s="349"/>
      <c r="D475" s="350"/>
      <c r="E475" s="350"/>
      <c r="F475" s="349"/>
      <c r="G475" s="349"/>
      <c r="H475" s="349"/>
      <c r="I475" s="349"/>
      <c r="J475" s="349"/>
      <c r="K475" s="349"/>
      <c r="L475" s="349"/>
      <c r="M475" s="349"/>
      <c r="N475" s="349"/>
      <c r="O475" s="349"/>
      <c r="P475" s="349"/>
      <c r="Q475" s="349"/>
      <c r="R475" s="349"/>
      <c r="S475" s="349"/>
      <c r="T475" s="349"/>
      <c r="U475" s="349"/>
      <c r="V475" s="349"/>
      <c r="W475" s="333"/>
      <c r="X475" s="333"/>
      <c r="Y475" s="333"/>
      <c r="Z475" s="333"/>
    </row>
    <row r="476" customFormat="false" ht="21.75" hidden="false" customHeight="true" outlineLevel="0" collapsed="false">
      <c r="A476" s="349"/>
      <c r="B476" s="349"/>
      <c r="C476" s="349"/>
      <c r="D476" s="350"/>
      <c r="E476" s="350"/>
      <c r="F476" s="349"/>
      <c r="G476" s="349"/>
      <c r="H476" s="349"/>
      <c r="I476" s="349"/>
      <c r="J476" s="349"/>
      <c r="K476" s="349"/>
      <c r="L476" s="349"/>
      <c r="M476" s="349"/>
      <c r="N476" s="349"/>
      <c r="O476" s="349"/>
      <c r="P476" s="349"/>
      <c r="Q476" s="349"/>
      <c r="R476" s="349"/>
      <c r="S476" s="349"/>
      <c r="T476" s="349"/>
      <c r="U476" s="349"/>
      <c r="V476" s="349"/>
      <c r="W476" s="333"/>
      <c r="X476" s="333"/>
      <c r="Y476" s="333"/>
      <c r="Z476" s="333"/>
    </row>
    <row r="477" customFormat="false" ht="21.75" hidden="false" customHeight="true" outlineLevel="0" collapsed="false">
      <c r="A477" s="349"/>
      <c r="B477" s="349"/>
      <c r="C477" s="349"/>
      <c r="D477" s="350"/>
      <c r="E477" s="350"/>
      <c r="F477" s="349"/>
      <c r="G477" s="349"/>
      <c r="H477" s="349"/>
      <c r="I477" s="349"/>
      <c r="J477" s="349"/>
      <c r="K477" s="349"/>
      <c r="L477" s="349"/>
      <c r="M477" s="349"/>
      <c r="N477" s="349"/>
      <c r="O477" s="349"/>
      <c r="P477" s="349"/>
      <c r="Q477" s="349"/>
      <c r="R477" s="349"/>
      <c r="S477" s="349"/>
      <c r="T477" s="349"/>
      <c r="U477" s="349"/>
      <c r="V477" s="349"/>
      <c r="W477" s="333"/>
      <c r="X477" s="333"/>
      <c r="Y477" s="333"/>
      <c r="Z477" s="333"/>
    </row>
    <row r="478" customFormat="false" ht="21.75" hidden="false" customHeight="true" outlineLevel="0" collapsed="false">
      <c r="A478" s="349"/>
      <c r="B478" s="349"/>
      <c r="C478" s="349"/>
      <c r="D478" s="350"/>
      <c r="E478" s="350"/>
      <c r="F478" s="349"/>
      <c r="G478" s="349"/>
      <c r="H478" s="349"/>
      <c r="I478" s="349"/>
      <c r="J478" s="349"/>
      <c r="K478" s="349"/>
      <c r="L478" s="349"/>
      <c r="M478" s="349"/>
      <c r="N478" s="349"/>
      <c r="O478" s="349"/>
      <c r="P478" s="349"/>
      <c r="Q478" s="349"/>
      <c r="R478" s="349"/>
      <c r="S478" s="349"/>
      <c r="T478" s="349"/>
      <c r="U478" s="349"/>
      <c r="V478" s="349"/>
      <c r="W478" s="333"/>
      <c r="X478" s="333"/>
      <c r="Y478" s="333"/>
      <c r="Z478" s="333"/>
    </row>
    <row r="479" customFormat="false" ht="21.75" hidden="false" customHeight="true" outlineLevel="0" collapsed="false">
      <c r="A479" s="349"/>
      <c r="B479" s="349"/>
      <c r="C479" s="349"/>
      <c r="D479" s="350"/>
      <c r="E479" s="350"/>
      <c r="F479" s="349"/>
      <c r="G479" s="349"/>
      <c r="H479" s="349"/>
      <c r="I479" s="349"/>
      <c r="J479" s="349"/>
      <c r="K479" s="349"/>
      <c r="L479" s="349"/>
      <c r="M479" s="349"/>
      <c r="N479" s="349"/>
      <c r="O479" s="349"/>
      <c r="P479" s="349"/>
      <c r="Q479" s="349"/>
      <c r="R479" s="349"/>
      <c r="S479" s="349"/>
      <c r="T479" s="349"/>
      <c r="U479" s="349"/>
      <c r="V479" s="349"/>
      <c r="W479" s="333"/>
      <c r="X479" s="333"/>
      <c r="Y479" s="333"/>
      <c r="Z479" s="333"/>
    </row>
    <row r="480" customFormat="false" ht="21.75" hidden="false" customHeight="true" outlineLevel="0" collapsed="false">
      <c r="A480" s="349"/>
      <c r="B480" s="349"/>
      <c r="C480" s="349"/>
      <c r="D480" s="350"/>
      <c r="E480" s="350"/>
      <c r="F480" s="349"/>
      <c r="G480" s="349"/>
      <c r="H480" s="349"/>
      <c r="I480" s="349"/>
      <c r="J480" s="349"/>
      <c r="K480" s="349"/>
      <c r="L480" s="349"/>
      <c r="M480" s="349"/>
      <c r="N480" s="349"/>
      <c r="O480" s="349"/>
      <c r="P480" s="349"/>
      <c r="Q480" s="349"/>
      <c r="R480" s="349"/>
      <c r="S480" s="349"/>
      <c r="T480" s="349"/>
      <c r="U480" s="349"/>
      <c r="V480" s="349"/>
      <c r="W480" s="333"/>
      <c r="X480" s="333"/>
      <c r="Y480" s="333"/>
      <c r="Z480" s="333"/>
    </row>
    <row r="481" customFormat="false" ht="21.75" hidden="false" customHeight="true" outlineLevel="0" collapsed="false">
      <c r="A481" s="349"/>
      <c r="B481" s="349"/>
      <c r="C481" s="349"/>
      <c r="D481" s="350"/>
      <c r="E481" s="350"/>
      <c r="F481" s="349"/>
      <c r="G481" s="349"/>
      <c r="H481" s="349"/>
      <c r="I481" s="349"/>
      <c r="J481" s="349"/>
      <c r="K481" s="349"/>
      <c r="L481" s="349"/>
      <c r="M481" s="349"/>
      <c r="N481" s="349"/>
      <c r="O481" s="349"/>
      <c r="P481" s="349"/>
      <c r="Q481" s="349"/>
      <c r="R481" s="349"/>
      <c r="S481" s="349"/>
      <c r="T481" s="349"/>
      <c r="U481" s="349"/>
      <c r="V481" s="349"/>
      <c r="W481" s="333"/>
      <c r="X481" s="333"/>
      <c r="Y481" s="333"/>
      <c r="Z481" s="333"/>
    </row>
    <row r="482" customFormat="false" ht="21.75" hidden="false" customHeight="true" outlineLevel="0" collapsed="false">
      <c r="A482" s="349"/>
      <c r="B482" s="349"/>
      <c r="C482" s="349"/>
      <c r="D482" s="350"/>
      <c r="E482" s="350"/>
      <c r="F482" s="349"/>
      <c r="G482" s="349"/>
      <c r="H482" s="349"/>
      <c r="I482" s="349"/>
      <c r="J482" s="349"/>
      <c r="K482" s="349"/>
      <c r="L482" s="349"/>
      <c r="M482" s="349"/>
      <c r="N482" s="349"/>
      <c r="O482" s="349"/>
      <c r="P482" s="349"/>
      <c r="Q482" s="349"/>
      <c r="R482" s="349"/>
      <c r="S482" s="349"/>
      <c r="T482" s="349"/>
      <c r="U482" s="349"/>
      <c r="V482" s="349"/>
      <c r="W482" s="333"/>
      <c r="X482" s="333"/>
      <c r="Y482" s="333"/>
      <c r="Z482" s="333"/>
    </row>
    <row r="483" customFormat="false" ht="21.75" hidden="false" customHeight="true" outlineLevel="0" collapsed="false">
      <c r="A483" s="349"/>
      <c r="B483" s="349"/>
      <c r="C483" s="349"/>
      <c r="D483" s="350"/>
      <c r="E483" s="350"/>
      <c r="F483" s="349"/>
      <c r="G483" s="349"/>
      <c r="H483" s="349"/>
      <c r="I483" s="349"/>
      <c r="J483" s="349"/>
      <c r="K483" s="349"/>
      <c r="L483" s="349"/>
      <c r="M483" s="349"/>
      <c r="N483" s="349"/>
      <c r="O483" s="349"/>
      <c r="P483" s="349"/>
      <c r="Q483" s="349"/>
      <c r="R483" s="349"/>
      <c r="S483" s="349"/>
      <c r="T483" s="349"/>
      <c r="U483" s="349"/>
      <c r="V483" s="349"/>
      <c r="W483" s="333"/>
      <c r="X483" s="333"/>
      <c r="Y483" s="333"/>
      <c r="Z483" s="333"/>
    </row>
    <row r="484" customFormat="false" ht="21.75" hidden="false" customHeight="true" outlineLevel="0" collapsed="false">
      <c r="A484" s="349"/>
      <c r="B484" s="349"/>
      <c r="C484" s="349"/>
      <c r="D484" s="350"/>
      <c r="E484" s="350"/>
      <c r="F484" s="349"/>
      <c r="G484" s="349"/>
      <c r="H484" s="349"/>
      <c r="I484" s="349"/>
      <c r="J484" s="349"/>
      <c r="K484" s="349"/>
      <c r="L484" s="349"/>
      <c r="M484" s="349"/>
      <c r="N484" s="349"/>
      <c r="O484" s="349"/>
      <c r="P484" s="349"/>
      <c r="Q484" s="349"/>
      <c r="R484" s="349"/>
      <c r="S484" s="349"/>
      <c r="T484" s="349"/>
      <c r="U484" s="349"/>
      <c r="V484" s="349"/>
      <c r="W484" s="333"/>
      <c r="X484" s="333"/>
      <c r="Y484" s="333"/>
      <c r="Z484" s="333"/>
    </row>
    <row r="485" customFormat="false" ht="21.75" hidden="false" customHeight="true" outlineLevel="0" collapsed="false">
      <c r="A485" s="349"/>
      <c r="B485" s="349"/>
      <c r="C485" s="349"/>
      <c r="D485" s="350"/>
      <c r="E485" s="350"/>
      <c r="F485" s="349"/>
      <c r="G485" s="349"/>
      <c r="H485" s="349"/>
      <c r="I485" s="349"/>
      <c r="J485" s="349"/>
      <c r="K485" s="349"/>
      <c r="L485" s="349"/>
      <c r="M485" s="349"/>
      <c r="N485" s="349"/>
      <c r="O485" s="349"/>
      <c r="P485" s="349"/>
      <c r="Q485" s="349"/>
      <c r="R485" s="349"/>
      <c r="S485" s="349"/>
      <c r="T485" s="349"/>
      <c r="U485" s="349"/>
      <c r="V485" s="349"/>
      <c r="W485" s="333"/>
      <c r="X485" s="333"/>
      <c r="Y485" s="333"/>
      <c r="Z485" s="333"/>
    </row>
    <row r="486" customFormat="false" ht="21.75" hidden="false" customHeight="true" outlineLevel="0" collapsed="false">
      <c r="A486" s="349"/>
      <c r="B486" s="349"/>
      <c r="C486" s="349"/>
      <c r="D486" s="350"/>
      <c r="E486" s="350"/>
      <c r="F486" s="349"/>
      <c r="G486" s="349"/>
      <c r="H486" s="349"/>
      <c r="I486" s="349"/>
      <c r="J486" s="349"/>
      <c r="K486" s="349"/>
      <c r="L486" s="349"/>
      <c r="M486" s="349"/>
      <c r="N486" s="349"/>
      <c r="O486" s="349"/>
      <c r="P486" s="349"/>
      <c r="Q486" s="349"/>
      <c r="R486" s="349"/>
      <c r="S486" s="349"/>
      <c r="T486" s="349"/>
      <c r="U486" s="349"/>
      <c r="V486" s="349"/>
      <c r="W486" s="333"/>
      <c r="X486" s="333"/>
      <c r="Y486" s="333"/>
      <c r="Z486" s="333"/>
    </row>
    <row r="487" customFormat="false" ht="21.75" hidden="false" customHeight="true" outlineLevel="0" collapsed="false">
      <c r="A487" s="349"/>
      <c r="B487" s="349"/>
      <c r="C487" s="349"/>
      <c r="D487" s="350"/>
      <c r="E487" s="350"/>
      <c r="F487" s="349"/>
      <c r="G487" s="349"/>
      <c r="H487" s="349"/>
      <c r="I487" s="349"/>
      <c r="J487" s="349"/>
      <c r="K487" s="349"/>
      <c r="L487" s="349"/>
      <c r="M487" s="349"/>
      <c r="N487" s="349"/>
      <c r="O487" s="349"/>
      <c r="P487" s="349"/>
      <c r="Q487" s="349"/>
      <c r="R487" s="349"/>
      <c r="S487" s="349"/>
      <c r="T487" s="349"/>
      <c r="U487" s="349"/>
      <c r="V487" s="349"/>
      <c r="W487" s="333"/>
      <c r="X487" s="333"/>
      <c r="Y487" s="333"/>
      <c r="Z487" s="333"/>
    </row>
    <row r="488" customFormat="false" ht="21.75" hidden="false" customHeight="true" outlineLevel="0" collapsed="false">
      <c r="A488" s="349"/>
      <c r="B488" s="349"/>
      <c r="C488" s="349"/>
      <c r="D488" s="350"/>
      <c r="E488" s="350"/>
      <c r="F488" s="349"/>
      <c r="G488" s="349"/>
      <c r="H488" s="349"/>
      <c r="I488" s="349"/>
      <c r="J488" s="349"/>
      <c r="K488" s="349"/>
      <c r="L488" s="349"/>
      <c r="M488" s="349"/>
      <c r="N488" s="349"/>
      <c r="O488" s="349"/>
      <c r="P488" s="349"/>
      <c r="Q488" s="349"/>
      <c r="R488" s="349"/>
      <c r="S488" s="349"/>
      <c r="T488" s="349"/>
      <c r="U488" s="349"/>
      <c r="V488" s="349"/>
      <c r="W488" s="333"/>
      <c r="X488" s="333"/>
      <c r="Y488" s="333"/>
      <c r="Z488" s="333"/>
    </row>
    <row r="489" customFormat="false" ht="21.75" hidden="false" customHeight="true" outlineLevel="0" collapsed="false">
      <c r="A489" s="349"/>
      <c r="B489" s="349"/>
      <c r="C489" s="349"/>
      <c r="D489" s="350"/>
      <c r="E489" s="350"/>
      <c r="F489" s="349"/>
      <c r="G489" s="349"/>
      <c r="H489" s="349"/>
      <c r="I489" s="349"/>
      <c r="J489" s="349"/>
      <c r="K489" s="349"/>
      <c r="L489" s="349"/>
      <c r="M489" s="349"/>
      <c r="N489" s="349"/>
      <c r="O489" s="349"/>
      <c r="P489" s="349"/>
      <c r="Q489" s="349"/>
      <c r="R489" s="349"/>
      <c r="S489" s="349"/>
      <c r="T489" s="349"/>
      <c r="U489" s="349"/>
      <c r="V489" s="349"/>
      <c r="W489" s="333"/>
      <c r="X489" s="333"/>
      <c r="Y489" s="333"/>
      <c r="Z489" s="333"/>
    </row>
    <row r="490" customFormat="false" ht="21.75" hidden="false" customHeight="true" outlineLevel="0" collapsed="false">
      <c r="A490" s="349"/>
      <c r="B490" s="349"/>
      <c r="C490" s="349"/>
      <c r="D490" s="350"/>
      <c r="E490" s="350"/>
      <c r="F490" s="349"/>
      <c r="G490" s="349"/>
      <c r="H490" s="349"/>
      <c r="I490" s="349"/>
      <c r="J490" s="349"/>
      <c r="K490" s="349"/>
      <c r="L490" s="349"/>
      <c r="M490" s="349"/>
      <c r="N490" s="349"/>
      <c r="O490" s="349"/>
      <c r="P490" s="349"/>
      <c r="Q490" s="349"/>
      <c r="R490" s="349"/>
      <c r="S490" s="349"/>
      <c r="T490" s="349"/>
      <c r="U490" s="349"/>
      <c r="V490" s="349"/>
      <c r="W490" s="333"/>
      <c r="X490" s="333"/>
      <c r="Y490" s="333"/>
      <c r="Z490" s="333"/>
    </row>
    <row r="491" customFormat="false" ht="21.75" hidden="false" customHeight="true" outlineLevel="0" collapsed="false">
      <c r="A491" s="349"/>
      <c r="B491" s="349"/>
      <c r="C491" s="349"/>
      <c r="D491" s="350"/>
      <c r="E491" s="350"/>
      <c r="F491" s="349"/>
      <c r="G491" s="349"/>
      <c r="H491" s="349"/>
      <c r="I491" s="349"/>
      <c r="J491" s="349"/>
      <c r="K491" s="349"/>
      <c r="L491" s="349"/>
      <c r="M491" s="349"/>
      <c r="N491" s="349"/>
      <c r="O491" s="349"/>
      <c r="P491" s="349"/>
      <c r="Q491" s="349"/>
      <c r="R491" s="349"/>
      <c r="S491" s="349"/>
      <c r="T491" s="349"/>
      <c r="U491" s="349"/>
      <c r="V491" s="349"/>
      <c r="W491" s="333"/>
      <c r="X491" s="333"/>
      <c r="Y491" s="333"/>
      <c r="Z491" s="333"/>
    </row>
    <row r="492" customFormat="false" ht="21.75" hidden="false" customHeight="true" outlineLevel="0" collapsed="false">
      <c r="A492" s="349"/>
      <c r="B492" s="349"/>
      <c r="C492" s="349"/>
      <c r="D492" s="350"/>
      <c r="E492" s="350"/>
      <c r="F492" s="349"/>
      <c r="G492" s="349"/>
      <c r="H492" s="349"/>
      <c r="I492" s="349"/>
      <c r="J492" s="349"/>
      <c r="K492" s="349"/>
      <c r="L492" s="349"/>
      <c r="M492" s="349"/>
      <c r="N492" s="349"/>
      <c r="O492" s="349"/>
      <c r="P492" s="349"/>
      <c r="Q492" s="349"/>
      <c r="R492" s="349"/>
      <c r="S492" s="349"/>
      <c r="T492" s="349"/>
      <c r="U492" s="349"/>
      <c r="V492" s="349"/>
      <c r="W492" s="333"/>
      <c r="X492" s="333"/>
      <c r="Y492" s="333"/>
      <c r="Z492" s="333"/>
    </row>
    <row r="493" customFormat="false" ht="21.75" hidden="false" customHeight="true" outlineLevel="0" collapsed="false">
      <c r="A493" s="349"/>
      <c r="B493" s="349"/>
      <c r="C493" s="349"/>
      <c r="D493" s="350"/>
      <c r="E493" s="350"/>
      <c r="F493" s="349"/>
      <c r="G493" s="349"/>
      <c r="H493" s="349"/>
      <c r="I493" s="349"/>
      <c r="J493" s="349"/>
      <c r="K493" s="349"/>
      <c r="L493" s="349"/>
      <c r="M493" s="349"/>
      <c r="N493" s="349"/>
      <c r="O493" s="349"/>
      <c r="P493" s="349"/>
      <c r="Q493" s="349"/>
      <c r="R493" s="349"/>
      <c r="S493" s="349"/>
      <c r="T493" s="349"/>
      <c r="U493" s="349"/>
      <c r="V493" s="349"/>
      <c r="W493" s="333"/>
      <c r="X493" s="333"/>
      <c r="Y493" s="333"/>
      <c r="Z493" s="333"/>
    </row>
    <row r="494" customFormat="false" ht="21.75" hidden="false" customHeight="true" outlineLevel="0" collapsed="false">
      <c r="A494" s="349"/>
      <c r="B494" s="349"/>
      <c r="C494" s="349"/>
      <c r="D494" s="350"/>
      <c r="E494" s="350"/>
      <c r="F494" s="349"/>
      <c r="G494" s="349"/>
      <c r="H494" s="349"/>
      <c r="I494" s="349"/>
      <c r="J494" s="349"/>
      <c r="K494" s="349"/>
      <c r="L494" s="349"/>
      <c r="M494" s="349"/>
      <c r="N494" s="349"/>
      <c r="O494" s="349"/>
      <c r="P494" s="349"/>
      <c r="Q494" s="349"/>
      <c r="R494" s="349"/>
      <c r="S494" s="349"/>
      <c r="T494" s="349"/>
      <c r="U494" s="349"/>
      <c r="V494" s="349"/>
      <c r="W494" s="333"/>
      <c r="X494" s="333"/>
      <c r="Y494" s="333"/>
      <c r="Z494" s="333"/>
    </row>
    <row r="495" customFormat="false" ht="21.75" hidden="false" customHeight="true" outlineLevel="0" collapsed="false">
      <c r="A495" s="349"/>
      <c r="B495" s="349"/>
      <c r="C495" s="349"/>
      <c r="D495" s="350"/>
      <c r="E495" s="350"/>
      <c r="F495" s="349"/>
      <c r="G495" s="349"/>
      <c r="H495" s="349"/>
      <c r="I495" s="349"/>
      <c r="J495" s="349"/>
      <c r="K495" s="349"/>
      <c r="L495" s="349"/>
      <c r="M495" s="349"/>
      <c r="N495" s="349"/>
      <c r="O495" s="349"/>
      <c r="P495" s="349"/>
      <c r="Q495" s="349"/>
      <c r="R495" s="349"/>
      <c r="S495" s="349"/>
      <c r="T495" s="349"/>
      <c r="U495" s="349"/>
      <c r="V495" s="349"/>
      <c r="W495" s="333"/>
      <c r="X495" s="333"/>
      <c r="Y495" s="333"/>
      <c r="Z495" s="333"/>
    </row>
    <row r="496" customFormat="false" ht="21.75" hidden="false" customHeight="true" outlineLevel="0" collapsed="false">
      <c r="A496" s="349"/>
      <c r="B496" s="349"/>
      <c r="C496" s="349"/>
      <c r="D496" s="350"/>
      <c r="E496" s="350"/>
      <c r="F496" s="349"/>
      <c r="G496" s="349"/>
      <c r="H496" s="349"/>
      <c r="I496" s="349"/>
      <c r="J496" s="349"/>
      <c r="K496" s="349"/>
      <c r="L496" s="349"/>
      <c r="M496" s="349"/>
      <c r="N496" s="349"/>
      <c r="O496" s="349"/>
      <c r="P496" s="349"/>
      <c r="Q496" s="349"/>
      <c r="R496" s="349"/>
      <c r="S496" s="349"/>
      <c r="T496" s="349"/>
      <c r="U496" s="349"/>
      <c r="V496" s="349"/>
      <c r="W496" s="333"/>
      <c r="X496" s="333"/>
      <c r="Y496" s="333"/>
      <c r="Z496" s="333"/>
    </row>
    <row r="497" customFormat="false" ht="21.75" hidden="false" customHeight="true" outlineLevel="0" collapsed="false">
      <c r="A497" s="349"/>
      <c r="B497" s="349"/>
      <c r="C497" s="349"/>
      <c r="D497" s="350"/>
      <c r="E497" s="350"/>
      <c r="F497" s="349"/>
      <c r="G497" s="349"/>
      <c r="H497" s="349"/>
      <c r="I497" s="349"/>
      <c r="J497" s="349"/>
      <c r="K497" s="349"/>
      <c r="L497" s="349"/>
      <c r="M497" s="349"/>
      <c r="N497" s="349"/>
      <c r="O497" s="349"/>
      <c r="P497" s="349"/>
      <c r="Q497" s="349"/>
      <c r="R497" s="349"/>
      <c r="S497" s="349"/>
      <c r="T497" s="349"/>
      <c r="U497" s="349"/>
      <c r="V497" s="349"/>
      <c r="W497" s="333"/>
      <c r="X497" s="333"/>
      <c r="Y497" s="333"/>
      <c r="Z497" s="333"/>
    </row>
    <row r="498" customFormat="false" ht="21.75" hidden="false" customHeight="true" outlineLevel="0" collapsed="false">
      <c r="A498" s="349"/>
      <c r="B498" s="349"/>
      <c r="C498" s="349"/>
      <c r="D498" s="350"/>
      <c r="E498" s="350"/>
      <c r="F498" s="349"/>
      <c r="G498" s="349"/>
      <c r="H498" s="349"/>
      <c r="I498" s="349"/>
      <c r="J498" s="349"/>
      <c r="K498" s="349"/>
      <c r="L498" s="349"/>
      <c r="M498" s="349"/>
      <c r="N498" s="349"/>
      <c r="O498" s="349"/>
      <c r="P498" s="349"/>
      <c r="Q498" s="349"/>
      <c r="R498" s="349"/>
      <c r="S498" s="349"/>
      <c r="T498" s="349"/>
      <c r="U498" s="349"/>
      <c r="V498" s="349"/>
      <c r="W498" s="333"/>
      <c r="X498" s="333"/>
      <c r="Y498" s="333"/>
      <c r="Z498" s="333"/>
    </row>
    <row r="499" customFormat="false" ht="21.75" hidden="false" customHeight="true" outlineLevel="0" collapsed="false">
      <c r="A499" s="349"/>
      <c r="B499" s="349"/>
      <c r="C499" s="349"/>
      <c r="D499" s="350"/>
      <c r="E499" s="350"/>
      <c r="F499" s="349"/>
      <c r="G499" s="349"/>
      <c r="H499" s="349"/>
      <c r="I499" s="349"/>
      <c r="J499" s="349"/>
      <c r="K499" s="349"/>
      <c r="L499" s="349"/>
      <c r="M499" s="349"/>
      <c r="N499" s="349"/>
      <c r="O499" s="349"/>
      <c r="P499" s="349"/>
      <c r="Q499" s="349"/>
      <c r="R499" s="349"/>
      <c r="S499" s="349"/>
      <c r="T499" s="349"/>
      <c r="U499" s="349"/>
      <c r="V499" s="349"/>
      <c r="W499" s="333"/>
      <c r="X499" s="333"/>
      <c r="Y499" s="333"/>
      <c r="Z499" s="333"/>
    </row>
    <row r="500" customFormat="false" ht="21.75" hidden="false" customHeight="true" outlineLevel="0" collapsed="false">
      <c r="A500" s="349"/>
      <c r="B500" s="349"/>
      <c r="C500" s="349"/>
      <c r="D500" s="350"/>
      <c r="E500" s="350"/>
      <c r="F500" s="349"/>
      <c r="G500" s="349"/>
      <c r="H500" s="349"/>
      <c r="I500" s="349"/>
      <c r="J500" s="349"/>
      <c r="K500" s="349"/>
      <c r="L500" s="349"/>
      <c r="M500" s="349"/>
      <c r="N500" s="349"/>
      <c r="O500" s="349"/>
      <c r="P500" s="349"/>
      <c r="Q500" s="349"/>
      <c r="R500" s="349"/>
      <c r="S500" s="349"/>
      <c r="T500" s="349"/>
      <c r="U500" s="349"/>
      <c r="V500" s="349"/>
      <c r="W500" s="333"/>
      <c r="X500" s="333"/>
      <c r="Y500" s="333"/>
      <c r="Z500" s="333"/>
    </row>
    <row r="501" customFormat="false" ht="21.75" hidden="false" customHeight="true" outlineLevel="0" collapsed="false">
      <c r="A501" s="349"/>
      <c r="B501" s="349"/>
      <c r="C501" s="349"/>
      <c r="D501" s="350"/>
      <c r="E501" s="350"/>
      <c r="F501" s="349"/>
      <c r="G501" s="349"/>
      <c r="H501" s="349"/>
      <c r="I501" s="349"/>
      <c r="J501" s="349"/>
      <c r="K501" s="349"/>
      <c r="L501" s="349"/>
      <c r="M501" s="349"/>
      <c r="N501" s="349"/>
      <c r="O501" s="349"/>
      <c r="P501" s="349"/>
      <c r="Q501" s="349"/>
      <c r="R501" s="349"/>
      <c r="S501" s="349"/>
      <c r="T501" s="349"/>
      <c r="U501" s="349"/>
      <c r="V501" s="349"/>
      <c r="W501" s="333"/>
      <c r="X501" s="333"/>
      <c r="Y501" s="333"/>
      <c r="Z501" s="333"/>
    </row>
    <row r="502" customFormat="false" ht="21.75" hidden="false" customHeight="true" outlineLevel="0" collapsed="false">
      <c r="A502" s="349"/>
      <c r="B502" s="349"/>
      <c r="C502" s="349"/>
      <c r="D502" s="350"/>
      <c r="E502" s="350"/>
      <c r="F502" s="349"/>
      <c r="G502" s="349"/>
      <c r="H502" s="349"/>
      <c r="I502" s="349"/>
      <c r="J502" s="349"/>
      <c r="K502" s="349"/>
      <c r="L502" s="349"/>
      <c r="M502" s="349"/>
      <c r="N502" s="349"/>
      <c r="O502" s="349"/>
      <c r="P502" s="349"/>
      <c r="Q502" s="349"/>
      <c r="R502" s="349"/>
      <c r="S502" s="349"/>
      <c r="T502" s="349"/>
      <c r="U502" s="349"/>
      <c r="V502" s="349"/>
      <c r="W502" s="333"/>
      <c r="X502" s="333"/>
      <c r="Y502" s="333"/>
      <c r="Z502" s="333"/>
    </row>
    <row r="503" customFormat="false" ht="21.75" hidden="false" customHeight="true" outlineLevel="0" collapsed="false">
      <c r="A503" s="349"/>
      <c r="B503" s="349"/>
      <c r="C503" s="349"/>
      <c r="D503" s="350"/>
      <c r="E503" s="350"/>
      <c r="F503" s="349"/>
      <c r="G503" s="349"/>
      <c r="H503" s="349"/>
      <c r="I503" s="349"/>
      <c r="J503" s="349"/>
      <c r="K503" s="349"/>
      <c r="L503" s="349"/>
      <c r="M503" s="349"/>
      <c r="N503" s="349"/>
      <c r="O503" s="349"/>
      <c r="P503" s="349"/>
      <c r="Q503" s="349"/>
      <c r="R503" s="349"/>
      <c r="S503" s="349"/>
      <c r="T503" s="349"/>
      <c r="U503" s="349"/>
      <c r="V503" s="349"/>
      <c r="W503" s="333"/>
      <c r="X503" s="333"/>
      <c r="Y503" s="333"/>
      <c r="Z503" s="333"/>
    </row>
    <row r="504" customFormat="false" ht="21.75" hidden="false" customHeight="true" outlineLevel="0" collapsed="false">
      <c r="A504" s="349"/>
      <c r="B504" s="349"/>
      <c r="C504" s="349"/>
      <c r="D504" s="350"/>
      <c r="E504" s="350"/>
      <c r="F504" s="349"/>
      <c r="G504" s="349"/>
      <c r="H504" s="349"/>
      <c r="I504" s="349"/>
      <c r="J504" s="349"/>
      <c r="K504" s="349"/>
      <c r="L504" s="349"/>
      <c r="M504" s="349"/>
      <c r="N504" s="349"/>
      <c r="O504" s="349"/>
      <c r="P504" s="349"/>
      <c r="Q504" s="349"/>
      <c r="R504" s="349"/>
      <c r="S504" s="349"/>
      <c r="T504" s="349"/>
      <c r="U504" s="349"/>
      <c r="V504" s="349"/>
      <c r="W504" s="333"/>
      <c r="X504" s="333"/>
      <c r="Y504" s="333"/>
      <c r="Z504" s="333"/>
    </row>
    <row r="505" customFormat="false" ht="21.75" hidden="false" customHeight="true" outlineLevel="0" collapsed="false">
      <c r="A505" s="349"/>
      <c r="B505" s="349"/>
      <c r="C505" s="349"/>
      <c r="D505" s="350"/>
      <c r="E505" s="350"/>
      <c r="F505" s="349"/>
      <c r="G505" s="349"/>
      <c r="H505" s="349"/>
      <c r="I505" s="349"/>
      <c r="J505" s="349"/>
      <c r="K505" s="349"/>
      <c r="L505" s="349"/>
      <c r="M505" s="349"/>
      <c r="N505" s="349"/>
      <c r="O505" s="349"/>
      <c r="P505" s="349"/>
      <c r="Q505" s="349"/>
      <c r="R505" s="349"/>
      <c r="S505" s="349"/>
      <c r="T505" s="349"/>
      <c r="U505" s="349"/>
      <c r="V505" s="349"/>
      <c r="W505" s="333"/>
      <c r="X505" s="333"/>
      <c r="Y505" s="333"/>
      <c r="Z505" s="333"/>
    </row>
    <row r="506" customFormat="false" ht="21.75" hidden="false" customHeight="true" outlineLevel="0" collapsed="false">
      <c r="A506" s="349"/>
      <c r="B506" s="349"/>
      <c r="C506" s="349"/>
      <c r="D506" s="350"/>
      <c r="E506" s="350"/>
      <c r="F506" s="349"/>
      <c r="G506" s="349"/>
      <c r="H506" s="349"/>
      <c r="I506" s="349"/>
      <c r="J506" s="349"/>
      <c r="K506" s="349"/>
      <c r="L506" s="349"/>
      <c r="M506" s="349"/>
      <c r="N506" s="349"/>
      <c r="O506" s="349"/>
      <c r="P506" s="349"/>
      <c r="Q506" s="349"/>
      <c r="R506" s="349"/>
      <c r="S506" s="349"/>
      <c r="T506" s="349"/>
      <c r="U506" s="349"/>
      <c r="V506" s="349"/>
      <c r="W506" s="333"/>
      <c r="X506" s="333"/>
      <c r="Y506" s="333"/>
      <c r="Z506" s="333"/>
    </row>
    <row r="507" customFormat="false" ht="21.75" hidden="false" customHeight="true" outlineLevel="0" collapsed="false">
      <c r="A507" s="349"/>
      <c r="B507" s="349"/>
      <c r="C507" s="349"/>
      <c r="D507" s="350"/>
      <c r="E507" s="350"/>
      <c r="F507" s="349"/>
      <c r="G507" s="349"/>
      <c r="H507" s="349"/>
      <c r="I507" s="349"/>
      <c r="J507" s="349"/>
      <c r="K507" s="349"/>
      <c r="L507" s="349"/>
      <c r="M507" s="349"/>
      <c r="N507" s="349"/>
      <c r="O507" s="349"/>
      <c r="P507" s="349"/>
      <c r="Q507" s="349"/>
      <c r="R507" s="349"/>
      <c r="S507" s="349"/>
      <c r="T507" s="349"/>
      <c r="U507" s="349"/>
      <c r="V507" s="349"/>
      <c r="W507" s="333"/>
      <c r="X507" s="333"/>
      <c r="Y507" s="333"/>
      <c r="Z507" s="333"/>
    </row>
    <row r="508" customFormat="false" ht="21.75" hidden="false" customHeight="true" outlineLevel="0" collapsed="false">
      <c r="A508" s="349"/>
      <c r="B508" s="349"/>
      <c r="C508" s="349"/>
      <c r="D508" s="350"/>
      <c r="E508" s="350"/>
      <c r="F508" s="349"/>
      <c r="G508" s="349"/>
      <c r="H508" s="349"/>
      <c r="I508" s="349"/>
      <c r="J508" s="349"/>
      <c r="K508" s="349"/>
      <c r="L508" s="349"/>
      <c r="M508" s="349"/>
      <c r="N508" s="349"/>
      <c r="O508" s="349"/>
      <c r="P508" s="349"/>
      <c r="Q508" s="349"/>
      <c r="R508" s="349"/>
      <c r="S508" s="349"/>
      <c r="T508" s="349"/>
      <c r="U508" s="349"/>
      <c r="V508" s="349"/>
      <c r="W508" s="333"/>
      <c r="X508" s="333"/>
      <c r="Y508" s="333"/>
      <c r="Z508" s="333"/>
    </row>
    <row r="509" customFormat="false" ht="21.75" hidden="false" customHeight="true" outlineLevel="0" collapsed="false">
      <c r="A509" s="349"/>
      <c r="B509" s="349"/>
      <c r="C509" s="349"/>
      <c r="D509" s="350"/>
      <c r="E509" s="350"/>
      <c r="F509" s="349"/>
      <c r="G509" s="349"/>
      <c r="H509" s="349"/>
      <c r="I509" s="349"/>
      <c r="J509" s="349"/>
      <c r="K509" s="349"/>
      <c r="L509" s="349"/>
      <c r="M509" s="349"/>
      <c r="N509" s="349"/>
      <c r="O509" s="349"/>
      <c r="P509" s="349"/>
      <c r="Q509" s="349"/>
      <c r="R509" s="349"/>
      <c r="S509" s="349"/>
      <c r="T509" s="349"/>
      <c r="U509" s="349"/>
      <c r="V509" s="349"/>
      <c r="W509" s="333"/>
      <c r="X509" s="333"/>
      <c r="Y509" s="333"/>
      <c r="Z509" s="333"/>
    </row>
    <row r="510" customFormat="false" ht="21.75" hidden="false" customHeight="true" outlineLevel="0" collapsed="false">
      <c r="A510" s="349"/>
      <c r="B510" s="349"/>
      <c r="C510" s="349"/>
      <c r="D510" s="350"/>
      <c r="E510" s="350"/>
      <c r="F510" s="349"/>
      <c r="G510" s="349"/>
      <c r="H510" s="349"/>
      <c r="I510" s="349"/>
      <c r="J510" s="349"/>
      <c r="K510" s="349"/>
      <c r="L510" s="349"/>
      <c r="M510" s="349"/>
      <c r="N510" s="349"/>
      <c r="O510" s="349"/>
      <c r="P510" s="349"/>
      <c r="Q510" s="349"/>
      <c r="R510" s="349"/>
      <c r="S510" s="349"/>
      <c r="T510" s="349"/>
      <c r="U510" s="349"/>
      <c r="V510" s="349"/>
      <c r="W510" s="333"/>
      <c r="X510" s="333"/>
      <c r="Y510" s="333"/>
      <c r="Z510" s="333"/>
    </row>
    <row r="511" customFormat="false" ht="21.75" hidden="false" customHeight="true" outlineLevel="0" collapsed="false">
      <c r="A511" s="349"/>
      <c r="B511" s="349"/>
      <c r="C511" s="349"/>
      <c r="D511" s="350"/>
      <c r="E511" s="350"/>
      <c r="F511" s="349"/>
      <c r="G511" s="349"/>
      <c r="H511" s="349"/>
      <c r="I511" s="349"/>
      <c r="J511" s="349"/>
      <c r="K511" s="349"/>
      <c r="L511" s="349"/>
      <c r="M511" s="349"/>
      <c r="N511" s="349"/>
      <c r="O511" s="349"/>
      <c r="P511" s="349"/>
      <c r="Q511" s="349"/>
      <c r="R511" s="349"/>
      <c r="S511" s="349"/>
      <c r="T511" s="349"/>
      <c r="U511" s="349"/>
      <c r="V511" s="349"/>
      <c r="W511" s="333"/>
      <c r="X511" s="333"/>
      <c r="Y511" s="333"/>
      <c r="Z511" s="333"/>
    </row>
    <row r="512" customFormat="false" ht="21.75" hidden="false" customHeight="true" outlineLevel="0" collapsed="false">
      <c r="A512" s="349"/>
      <c r="B512" s="349"/>
      <c r="C512" s="349"/>
      <c r="D512" s="350"/>
      <c r="E512" s="350"/>
      <c r="F512" s="349"/>
      <c r="G512" s="349"/>
      <c r="H512" s="349"/>
      <c r="I512" s="349"/>
      <c r="J512" s="349"/>
      <c r="K512" s="349"/>
      <c r="L512" s="349"/>
      <c r="M512" s="349"/>
      <c r="N512" s="349"/>
      <c r="O512" s="349"/>
      <c r="P512" s="349"/>
      <c r="Q512" s="349"/>
      <c r="R512" s="349"/>
      <c r="S512" s="349"/>
      <c r="T512" s="349"/>
      <c r="U512" s="349"/>
      <c r="V512" s="349"/>
      <c r="W512" s="333"/>
      <c r="X512" s="333"/>
      <c r="Y512" s="333"/>
      <c r="Z512" s="333"/>
    </row>
    <row r="513" customFormat="false" ht="21.75" hidden="false" customHeight="true" outlineLevel="0" collapsed="false">
      <c r="A513" s="349"/>
      <c r="B513" s="349"/>
      <c r="C513" s="349"/>
      <c r="D513" s="350"/>
      <c r="E513" s="350"/>
      <c r="F513" s="349"/>
      <c r="G513" s="349"/>
      <c r="H513" s="349"/>
      <c r="I513" s="349"/>
      <c r="J513" s="349"/>
      <c r="K513" s="349"/>
      <c r="L513" s="349"/>
      <c r="M513" s="349"/>
      <c r="N513" s="349"/>
      <c r="O513" s="349"/>
      <c r="P513" s="349"/>
      <c r="Q513" s="349"/>
      <c r="R513" s="349"/>
      <c r="S513" s="349"/>
      <c r="T513" s="349"/>
      <c r="U513" s="349"/>
      <c r="V513" s="349"/>
      <c r="W513" s="333"/>
      <c r="X513" s="333"/>
      <c r="Y513" s="333"/>
      <c r="Z513" s="333"/>
    </row>
    <row r="514" customFormat="false" ht="21.75" hidden="false" customHeight="true" outlineLevel="0" collapsed="false">
      <c r="A514" s="349"/>
      <c r="B514" s="349"/>
      <c r="C514" s="349"/>
      <c r="D514" s="350"/>
      <c r="E514" s="350"/>
      <c r="F514" s="349"/>
      <c r="G514" s="349"/>
      <c r="H514" s="349"/>
      <c r="I514" s="349"/>
      <c r="J514" s="349"/>
      <c r="K514" s="349"/>
      <c r="L514" s="349"/>
      <c r="M514" s="349"/>
      <c r="N514" s="349"/>
      <c r="O514" s="349"/>
      <c r="P514" s="349"/>
      <c r="Q514" s="349"/>
      <c r="R514" s="349"/>
      <c r="S514" s="349"/>
      <c r="T514" s="349"/>
      <c r="U514" s="349"/>
      <c r="V514" s="349"/>
      <c r="W514" s="333"/>
      <c r="X514" s="333"/>
      <c r="Y514" s="333"/>
      <c r="Z514" s="333"/>
    </row>
    <row r="515" customFormat="false" ht="21.75" hidden="false" customHeight="true" outlineLevel="0" collapsed="false">
      <c r="A515" s="349"/>
      <c r="B515" s="349"/>
      <c r="C515" s="349"/>
      <c r="D515" s="350"/>
      <c r="E515" s="350"/>
      <c r="F515" s="349"/>
      <c r="G515" s="349"/>
      <c r="H515" s="349"/>
      <c r="I515" s="349"/>
      <c r="J515" s="349"/>
      <c r="K515" s="349"/>
      <c r="L515" s="349"/>
      <c r="M515" s="349"/>
      <c r="N515" s="349"/>
      <c r="O515" s="349"/>
      <c r="P515" s="349"/>
      <c r="Q515" s="349"/>
      <c r="R515" s="349"/>
      <c r="S515" s="349"/>
      <c r="T515" s="349"/>
      <c r="U515" s="349"/>
      <c r="V515" s="349"/>
      <c r="W515" s="333"/>
      <c r="X515" s="333"/>
      <c r="Y515" s="333"/>
      <c r="Z515" s="333"/>
    </row>
    <row r="516" customFormat="false" ht="21.75" hidden="false" customHeight="true" outlineLevel="0" collapsed="false">
      <c r="A516" s="349"/>
      <c r="B516" s="349"/>
      <c r="C516" s="349"/>
      <c r="D516" s="350"/>
      <c r="E516" s="350"/>
      <c r="F516" s="349"/>
      <c r="G516" s="349"/>
      <c r="H516" s="349"/>
      <c r="I516" s="349"/>
      <c r="J516" s="349"/>
      <c r="K516" s="349"/>
      <c r="L516" s="349"/>
      <c r="M516" s="349"/>
      <c r="N516" s="349"/>
      <c r="O516" s="349"/>
      <c r="P516" s="349"/>
      <c r="Q516" s="349"/>
      <c r="R516" s="349"/>
      <c r="S516" s="349"/>
      <c r="T516" s="349"/>
      <c r="U516" s="349"/>
      <c r="V516" s="349"/>
      <c r="W516" s="333"/>
      <c r="X516" s="333"/>
      <c r="Y516" s="333"/>
      <c r="Z516" s="333"/>
    </row>
    <row r="517" customFormat="false" ht="21.75" hidden="false" customHeight="true" outlineLevel="0" collapsed="false">
      <c r="A517" s="349"/>
      <c r="B517" s="349"/>
      <c r="C517" s="349"/>
      <c r="D517" s="350"/>
      <c r="E517" s="350"/>
      <c r="F517" s="349"/>
      <c r="G517" s="349"/>
      <c r="H517" s="349"/>
      <c r="I517" s="349"/>
      <c r="J517" s="349"/>
      <c r="K517" s="349"/>
      <c r="L517" s="349"/>
      <c r="M517" s="349"/>
      <c r="N517" s="349"/>
      <c r="O517" s="349"/>
      <c r="P517" s="349"/>
      <c r="Q517" s="349"/>
      <c r="R517" s="349"/>
      <c r="S517" s="349"/>
      <c r="T517" s="349"/>
      <c r="U517" s="349"/>
      <c r="V517" s="349"/>
      <c r="W517" s="333"/>
      <c r="X517" s="333"/>
      <c r="Y517" s="333"/>
      <c r="Z517" s="333"/>
    </row>
    <row r="518" customFormat="false" ht="21.75" hidden="false" customHeight="true" outlineLevel="0" collapsed="false">
      <c r="A518" s="349"/>
      <c r="B518" s="349"/>
      <c r="C518" s="349"/>
      <c r="D518" s="350"/>
      <c r="E518" s="350"/>
      <c r="F518" s="349"/>
      <c r="G518" s="349"/>
      <c r="H518" s="349"/>
      <c r="I518" s="349"/>
      <c r="J518" s="349"/>
      <c r="K518" s="349"/>
      <c r="L518" s="349"/>
      <c r="M518" s="349"/>
      <c r="N518" s="349"/>
      <c r="O518" s="349"/>
      <c r="P518" s="349"/>
      <c r="Q518" s="349"/>
      <c r="R518" s="349"/>
      <c r="S518" s="349"/>
      <c r="T518" s="349"/>
      <c r="U518" s="349"/>
      <c r="V518" s="349"/>
      <c r="W518" s="333"/>
      <c r="X518" s="333"/>
      <c r="Y518" s="333"/>
      <c r="Z518" s="333"/>
    </row>
    <row r="519" customFormat="false" ht="21.75" hidden="false" customHeight="true" outlineLevel="0" collapsed="false">
      <c r="A519" s="349"/>
      <c r="B519" s="349"/>
      <c r="C519" s="349"/>
      <c r="D519" s="350"/>
      <c r="E519" s="350"/>
      <c r="F519" s="349"/>
      <c r="G519" s="349"/>
      <c r="H519" s="349"/>
      <c r="I519" s="349"/>
      <c r="J519" s="349"/>
      <c r="K519" s="349"/>
      <c r="L519" s="349"/>
      <c r="M519" s="349"/>
      <c r="N519" s="349"/>
      <c r="O519" s="349"/>
      <c r="P519" s="349"/>
      <c r="Q519" s="349"/>
      <c r="R519" s="349"/>
      <c r="S519" s="349"/>
      <c r="T519" s="349"/>
      <c r="U519" s="349"/>
      <c r="V519" s="349"/>
      <c r="W519" s="333"/>
      <c r="X519" s="333"/>
      <c r="Y519" s="333"/>
      <c r="Z519" s="333"/>
    </row>
    <row r="520" customFormat="false" ht="21.75" hidden="false" customHeight="true" outlineLevel="0" collapsed="false">
      <c r="A520" s="349"/>
      <c r="B520" s="349"/>
      <c r="C520" s="349"/>
      <c r="D520" s="350"/>
      <c r="E520" s="350"/>
      <c r="F520" s="349"/>
      <c r="G520" s="349"/>
      <c r="H520" s="349"/>
      <c r="I520" s="349"/>
      <c r="J520" s="349"/>
      <c r="K520" s="349"/>
      <c r="L520" s="349"/>
      <c r="M520" s="349"/>
      <c r="N520" s="349"/>
      <c r="O520" s="349"/>
      <c r="P520" s="349"/>
      <c r="Q520" s="349"/>
      <c r="R520" s="349"/>
      <c r="S520" s="349"/>
      <c r="T520" s="349"/>
      <c r="U520" s="349"/>
      <c r="V520" s="349"/>
      <c r="W520" s="333"/>
      <c r="X520" s="333"/>
      <c r="Y520" s="333"/>
      <c r="Z520" s="333"/>
    </row>
    <row r="521" customFormat="false" ht="21.75" hidden="false" customHeight="true" outlineLevel="0" collapsed="false">
      <c r="A521" s="349"/>
      <c r="B521" s="349"/>
      <c r="C521" s="349"/>
      <c r="D521" s="350"/>
      <c r="E521" s="350"/>
      <c r="F521" s="349"/>
      <c r="G521" s="349"/>
      <c r="H521" s="349"/>
      <c r="I521" s="349"/>
      <c r="J521" s="349"/>
      <c r="K521" s="349"/>
      <c r="L521" s="349"/>
      <c r="M521" s="349"/>
      <c r="N521" s="349"/>
      <c r="O521" s="349"/>
      <c r="P521" s="349"/>
      <c r="Q521" s="349"/>
      <c r="R521" s="349"/>
      <c r="S521" s="349"/>
      <c r="T521" s="349"/>
      <c r="U521" s="349"/>
      <c r="V521" s="349"/>
      <c r="W521" s="333"/>
      <c r="X521" s="333"/>
      <c r="Y521" s="333"/>
      <c r="Z521" s="333"/>
    </row>
    <row r="522" customFormat="false" ht="21.75" hidden="false" customHeight="true" outlineLevel="0" collapsed="false">
      <c r="A522" s="349"/>
      <c r="B522" s="349"/>
      <c r="C522" s="349"/>
      <c r="D522" s="350"/>
      <c r="E522" s="350"/>
      <c r="F522" s="349"/>
      <c r="G522" s="349"/>
      <c r="H522" s="349"/>
      <c r="I522" s="349"/>
      <c r="J522" s="349"/>
      <c r="K522" s="349"/>
      <c r="L522" s="349"/>
      <c r="M522" s="349"/>
      <c r="N522" s="349"/>
      <c r="O522" s="349"/>
      <c r="P522" s="349"/>
      <c r="Q522" s="349"/>
      <c r="R522" s="349"/>
      <c r="S522" s="349"/>
      <c r="T522" s="349"/>
      <c r="U522" s="349"/>
      <c r="V522" s="349"/>
      <c r="W522" s="333"/>
      <c r="X522" s="333"/>
      <c r="Y522" s="333"/>
      <c r="Z522" s="333"/>
    </row>
    <row r="523" customFormat="false" ht="21.75" hidden="false" customHeight="true" outlineLevel="0" collapsed="false">
      <c r="A523" s="349"/>
      <c r="B523" s="349"/>
      <c r="C523" s="349"/>
      <c r="D523" s="350"/>
      <c r="E523" s="350"/>
      <c r="F523" s="349"/>
      <c r="G523" s="349"/>
      <c r="H523" s="349"/>
      <c r="I523" s="349"/>
      <c r="J523" s="349"/>
      <c r="K523" s="349"/>
      <c r="L523" s="349"/>
      <c r="M523" s="349"/>
      <c r="N523" s="349"/>
      <c r="O523" s="349"/>
      <c r="P523" s="349"/>
      <c r="Q523" s="349"/>
      <c r="R523" s="349"/>
      <c r="S523" s="349"/>
      <c r="T523" s="349"/>
      <c r="U523" s="349"/>
      <c r="V523" s="349"/>
      <c r="W523" s="333"/>
      <c r="X523" s="333"/>
      <c r="Y523" s="333"/>
      <c r="Z523" s="333"/>
    </row>
    <row r="524" customFormat="false" ht="21.75" hidden="false" customHeight="true" outlineLevel="0" collapsed="false">
      <c r="A524" s="349"/>
      <c r="B524" s="349"/>
      <c r="C524" s="349"/>
      <c r="D524" s="350"/>
      <c r="E524" s="350"/>
      <c r="F524" s="349"/>
      <c r="G524" s="349"/>
      <c r="H524" s="349"/>
      <c r="I524" s="349"/>
      <c r="J524" s="349"/>
      <c r="K524" s="349"/>
      <c r="L524" s="349"/>
      <c r="M524" s="349"/>
      <c r="N524" s="349"/>
      <c r="O524" s="349"/>
      <c r="P524" s="349"/>
      <c r="Q524" s="349"/>
      <c r="R524" s="349"/>
      <c r="S524" s="349"/>
      <c r="T524" s="349"/>
      <c r="U524" s="349"/>
      <c r="V524" s="349"/>
      <c r="W524" s="333"/>
      <c r="X524" s="333"/>
      <c r="Y524" s="333"/>
      <c r="Z524" s="333"/>
    </row>
    <row r="525" customFormat="false" ht="21.75" hidden="false" customHeight="true" outlineLevel="0" collapsed="false">
      <c r="A525" s="349"/>
      <c r="B525" s="349"/>
      <c r="C525" s="349"/>
      <c r="D525" s="350"/>
      <c r="E525" s="350"/>
      <c r="F525" s="349"/>
      <c r="G525" s="349"/>
      <c r="H525" s="349"/>
      <c r="I525" s="349"/>
      <c r="J525" s="349"/>
      <c r="K525" s="349"/>
      <c r="L525" s="349"/>
      <c r="M525" s="349"/>
      <c r="N525" s="349"/>
      <c r="O525" s="349"/>
      <c r="P525" s="349"/>
      <c r="Q525" s="349"/>
      <c r="R525" s="349"/>
      <c r="S525" s="349"/>
      <c r="T525" s="349"/>
      <c r="U525" s="349"/>
      <c r="V525" s="349"/>
      <c r="W525" s="333"/>
      <c r="X525" s="333"/>
      <c r="Y525" s="333"/>
      <c r="Z525" s="333"/>
    </row>
    <row r="526" customFormat="false" ht="21.75" hidden="false" customHeight="true" outlineLevel="0" collapsed="false">
      <c r="A526" s="349"/>
      <c r="B526" s="349"/>
      <c r="C526" s="349"/>
      <c r="D526" s="350"/>
      <c r="E526" s="350"/>
      <c r="F526" s="349"/>
      <c r="G526" s="349"/>
      <c r="H526" s="349"/>
      <c r="I526" s="349"/>
      <c r="J526" s="349"/>
      <c r="K526" s="349"/>
      <c r="L526" s="349"/>
      <c r="M526" s="349"/>
      <c r="N526" s="349"/>
      <c r="O526" s="349"/>
      <c r="P526" s="349"/>
      <c r="Q526" s="349"/>
      <c r="R526" s="349"/>
      <c r="S526" s="349"/>
      <c r="T526" s="349"/>
      <c r="U526" s="349"/>
      <c r="V526" s="349"/>
      <c r="W526" s="333"/>
      <c r="X526" s="333"/>
      <c r="Y526" s="333"/>
      <c r="Z526" s="333"/>
    </row>
    <row r="527" customFormat="false" ht="21.75" hidden="false" customHeight="true" outlineLevel="0" collapsed="false">
      <c r="A527" s="349"/>
      <c r="B527" s="349"/>
      <c r="C527" s="349"/>
      <c r="D527" s="350"/>
      <c r="E527" s="350"/>
      <c r="F527" s="349"/>
      <c r="G527" s="349"/>
      <c r="H527" s="349"/>
      <c r="I527" s="349"/>
      <c r="J527" s="349"/>
      <c r="K527" s="349"/>
      <c r="L527" s="349"/>
      <c r="M527" s="349"/>
      <c r="N527" s="349"/>
      <c r="O527" s="349"/>
      <c r="P527" s="349"/>
      <c r="Q527" s="349"/>
      <c r="R527" s="349"/>
      <c r="S527" s="349"/>
      <c r="T527" s="349"/>
      <c r="U527" s="349"/>
      <c r="V527" s="349"/>
      <c r="W527" s="333"/>
      <c r="X527" s="333"/>
      <c r="Y527" s="333"/>
      <c r="Z527" s="333"/>
    </row>
    <row r="528" customFormat="false" ht="21.75" hidden="false" customHeight="true" outlineLevel="0" collapsed="false">
      <c r="A528" s="349"/>
      <c r="B528" s="349"/>
      <c r="C528" s="349"/>
      <c r="D528" s="350"/>
      <c r="E528" s="350"/>
      <c r="F528" s="349"/>
      <c r="G528" s="349"/>
      <c r="H528" s="349"/>
      <c r="I528" s="349"/>
      <c r="J528" s="349"/>
      <c r="K528" s="349"/>
      <c r="L528" s="349"/>
      <c r="M528" s="349"/>
      <c r="N528" s="349"/>
      <c r="O528" s="349"/>
      <c r="P528" s="349"/>
      <c r="Q528" s="349"/>
      <c r="R528" s="349"/>
      <c r="S528" s="349"/>
      <c r="T528" s="349"/>
      <c r="U528" s="349"/>
      <c r="V528" s="349"/>
      <c r="W528" s="333"/>
      <c r="X528" s="333"/>
      <c r="Y528" s="333"/>
      <c r="Z528" s="333"/>
    </row>
    <row r="529" customFormat="false" ht="21.75" hidden="false" customHeight="true" outlineLevel="0" collapsed="false">
      <c r="A529" s="349"/>
      <c r="B529" s="349"/>
      <c r="C529" s="349"/>
      <c r="D529" s="350"/>
      <c r="E529" s="350"/>
      <c r="F529" s="349"/>
      <c r="G529" s="349"/>
      <c r="H529" s="349"/>
      <c r="I529" s="349"/>
      <c r="J529" s="349"/>
      <c r="K529" s="349"/>
      <c r="L529" s="349"/>
      <c r="M529" s="349"/>
      <c r="N529" s="349"/>
      <c r="O529" s="349"/>
      <c r="P529" s="349"/>
      <c r="Q529" s="349"/>
      <c r="R529" s="349"/>
      <c r="S529" s="349"/>
      <c r="T529" s="349"/>
      <c r="U529" s="349"/>
      <c r="V529" s="349"/>
      <c r="W529" s="333"/>
      <c r="X529" s="333"/>
      <c r="Y529" s="333"/>
      <c r="Z529" s="333"/>
    </row>
    <row r="530" customFormat="false" ht="21.75" hidden="false" customHeight="true" outlineLevel="0" collapsed="false">
      <c r="A530" s="349"/>
      <c r="B530" s="349"/>
      <c r="C530" s="349"/>
      <c r="D530" s="350"/>
      <c r="E530" s="350"/>
      <c r="F530" s="349"/>
      <c r="G530" s="349"/>
      <c r="H530" s="349"/>
      <c r="I530" s="349"/>
      <c r="J530" s="349"/>
      <c r="K530" s="349"/>
      <c r="L530" s="349"/>
      <c r="M530" s="349"/>
      <c r="N530" s="349"/>
      <c r="O530" s="349"/>
      <c r="P530" s="349"/>
      <c r="Q530" s="349"/>
      <c r="R530" s="349"/>
      <c r="S530" s="349"/>
      <c r="T530" s="349"/>
      <c r="U530" s="349"/>
      <c r="V530" s="349"/>
      <c r="W530" s="333"/>
      <c r="X530" s="333"/>
      <c r="Y530" s="333"/>
      <c r="Z530" s="333"/>
    </row>
    <row r="531" customFormat="false" ht="21.75" hidden="false" customHeight="true" outlineLevel="0" collapsed="false">
      <c r="A531" s="349"/>
      <c r="B531" s="349"/>
      <c r="C531" s="349"/>
      <c r="D531" s="350"/>
      <c r="E531" s="350"/>
      <c r="F531" s="349"/>
      <c r="G531" s="349"/>
      <c r="H531" s="349"/>
      <c r="I531" s="349"/>
      <c r="J531" s="349"/>
      <c r="K531" s="349"/>
      <c r="L531" s="349"/>
      <c r="M531" s="349"/>
      <c r="N531" s="349"/>
      <c r="O531" s="349"/>
      <c r="P531" s="349"/>
      <c r="Q531" s="349"/>
      <c r="R531" s="349"/>
      <c r="S531" s="349"/>
      <c r="T531" s="349"/>
      <c r="U531" s="349"/>
      <c r="V531" s="349"/>
      <c r="W531" s="333"/>
      <c r="X531" s="333"/>
      <c r="Y531" s="333"/>
      <c r="Z531" s="333"/>
    </row>
    <row r="532" customFormat="false" ht="21.75" hidden="false" customHeight="true" outlineLevel="0" collapsed="false">
      <c r="A532" s="349"/>
      <c r="B532" s="349"/>
      <c r="C532" s="349"/>
      <c r="D532" s="350"/>
      <c r="E532" s="350"/>
      <c r="F532" s="349"/>
      <c r="G532" s="349"/>
      <c r="H532" s="349"/>
      <c r="I532" s="349"/>
      <c r="J532" s="349"/>
      <c r="K532" s="349"/>
      <c r="L532" s="349"/>
      <c r="M532" s="349"/>
      <c r="N532" s="349"/>
      <c r="O532" s="349"/>
      <c r="P532" s="349"/>
      <c r="Q532" s="349"/>
      <c r="R532" s="349"/>
      <c r="S532" s="349"/>
      <c r="T532" s="349"/>
      <c r="U532" s="349"/>
      <c r="V532" s="349"/>
      <c r="W532" s="333"/>
      <c r="X532" s="333"/>
      <c r="Y532" s="333"/>
      <c r="Z532" s="333"/>
    </row>
    <row r="533" customFormat="false" ht="21.75" hidden="false" customHeight="true" outlineLevel="0" collapsed="false">
      <c r="A533" s="349"/>
      <c r="B533" s="349"/>
      <c r="C533" s="349"/>
      <c r="D533" s="350"/>
      <c r="E533" s="350"/>
      <c r="F533" s="349"/>
      <c r="G533" s="349"/>
      <c r="H533" s="349"/>
      <c r="I533" s="349"/>
      <c r="J533" s="349"/>
      <c r="K533" s="349"/>
      <c r="L533" s="349"/>
      <c r="M533" s="349"/>
      <c r="N533" s="349"/>
      <c r="O533" s="349"/>
      <c r="P533" s="349"/>
      <c r="Q533" s="349"/>
      <c r="R533" s="349"/>
      <c r="S533" s="349"/>
      <c r="T533" s="349"/>
      <c r="U533" s="349"/>
      <c r="V533" s="349"/>
      <c r="W533" s="333"/>
      <c r="X533" s="333"/>
      <c r="Y533" s="333"/>
      <c r="Z533" s="333"/>
    </row>
    <row r="534" customFormat="false" ht="21.75" hidden="false" customHeight="true" outlineLevel="0" collapsed="false">
      <c r="A534" s="349"/>
      <c r="B534" s="349"/>
      <c r="C534" s="349"/>
      <c r="D534" s="350"/>
      <c r="E534" s="350"/>
      <c r="F534" s="349"/>
      <c r="G534" s="349"/>
      <c r="H534" s="349"/>
      <c r="I534" s="349"/>
      <c r="J534" s="349"/>
      <c r="K534" s="349"/>
      <c r="L534" s="349"/>
      <c r="M534" s="349"/>
      <c r="N534" s="349"/>
      <c r="O534" s="349"/>
      <c r="P534" s="349"/>
      <c r="Q534" s="349"/>
      <c r="R534" s="349"/>
      <c r="S534" s="349"/>
      <c r="T534" s="349"/>
      <c r="U534" s="349"/>
      <c r="V534" s="349"/>
      <c r="W534" s="333"/>
      <c r="X534" s="333"/>
      <c r="Y534" s="333"/>
      <c r="Z534" s="333"/>
    </row>
    <row r="535" customFormat="false" ht="21.75" hidden="false" customHeight="true" outlineLevel="0" collapsed="false">
      <c r="A535" s="349"/>
      <c r="B535" s="349"/>
      <c r="C535" s="349"/>
      <c r="D535" s="350"/>
      <c r="E535" s="350"/>
      <c r="F535" s="349"/>
      <c r="G535" s="349"/>
      <c r="H535" s="349"/>
      <c r="I535" s="349"/>
      <c r="J535" s="349"/>
      <c r="K535" s="349"/>
      <c r="L535" s="349"/>
      <c r="M535" s="349"/>
      <c r="N535" s="349"/>
      <c r="O535" s="349"/>
      <c r="P535" s="349"/>
      <c r="Q535" s="349"/>
      <c r="R535" s="349"/>
      <c r="S535" s="349"/>
      <c r="T535" s="349"/>
      <c r="U535" s="349"/>
      <c r="V535" s="349"/>
      <c r="W535" s="333"/>
      <c r="X535" s="333"/>
      <c r="Y535" s="333"/>
      <c r="Z535" s="333"/>
    </row>
    <row r="536" customFormat="false" ht="21.75" hidden="false" customHeight="true" outlineLevel="0" collapsed="false">
      <c r="A536" s="349"/>
      <c r="B536" s="349"/>
      <c r="C536" s="349"/>
      <c r="D536" s="350"/>
      <c r="E536" s="350"/>
      <c r="F536" s="349"/>
      <c r="G536" s="349"/>
      <c r="H536" s="349"/>
      <c r="I536" s="349"/>
      <c r="J536" s="349"/>
      <c r="K536" s="349"/>
      <c r="L536" s="349"/>
      <c r="M536" s="349"/>
      <c r="N536" s="349"/>
      <c r="O536" s="349"/>
      <c r="P536" s="349"/>
      <c r="Q536" s="349"/>
      <c r="R536" s="349"/>
      <c r="S536" s="349"/>
      <c r="T536" s="349"/>
      <c r="U536" s="349"/>
      <c r="V536" s="349"/>
      <c r="W536" s="333"/>
      <c r="X536" s="333"/>
      <c r="Y536" s="333"/>
      <c r="Z536" s="333"/>
    </row>
    <row r="537" customFormat="false" ht="21.75" hidden="false" customHeight="true" outlineLevel="0" collapsed="false">
      <c r="A537" s="349"/>
      <c r="B537" s="349"/>
      <c r="C537" s="349"/>
      <c r="D537" s="350"/>
      <c r="E537" s="350"/>
      <c r="F537" s="349"/>
      <c r="G537" s="349"/>
      <c r="H537" s="349"/>
      <c r="I537" s="349"/>
      <c r="J537" s="349"/>
      <c r="K537" s="349"/>
      <c r="L537" s="349"/>
      <c r="M537" s="349"/>
      <c r="N537" s="349"/>
      <c r="O537" s="349"/>
      <c r="P537" s="349"/>
      <c r="Q537" s="349"/>
      <c r="R537" s="349"/>
      <c r="S537" s="349"/>
      <c r="T537" s="349"/>
      <c r="U537" s="349"/>
      <c r="V537" s="349"/>
      <c r="W537" s="333"/>
      <c r="X537" s="333"/>
      <c r="Y537" s="333"/>
      <c r="Z537" s="333"/>
    </row>
    <row r="538" customFormat="false" ht="21.75" hidden="false" customHeight="true" outlineLevel="0" collapsed="false">
      <c r="A538" s="349"/>
      <c r="B538" s="349"/>
      <c r="C538" s="349"/>
      <c r="D538" s="350"/>
      <c r="E538" s="350"/>
      <c r="F538" s="349"/>
      <c r="G538" s="349"/>
      <c r="H538" s="349"/>
      <c r="I538" s="349"/>
      <c r="J538" s="349"/>
      <c r="K538" s="349"/>
      <c r="L538" s="349"/>
      <c r="M538" s="349"/>
      <c r="N538" s="349"/>
      <c r="O538" s="349"/>
      <c r="P538" s="349"/>
      <c r="Q538" s="349"/>
      <c r="R538" s="349"/>
      <c r="S538" s="349"/>
      <c r="T538" s="349"/>
      <c r="U538" s="349"/>
      <c r="V538" s="349"/>
      <c r="W538" s="333"/>
      <c r="X538" s="333"/>
      <c r="Y538" s="333"/>
      <c r="Z538" s="333"/>
    </row>
    <row r="539" customFormat="false" ht="21.75" hidden="false" customHeight="true" outlineLevel="0" collapsed="false">
      <c r="A539" s="349"/>
      <c r="B539" s="349"/>
      <c r="C539" s="349"/>
      <c r="D539" s="350"/>
      <c r="E539" s="350"/>
      <c r="F539" s="349"/>
      <c r="G539" s="349"/>
      <c r="H539" s="349"/>
      <c r="I539" s="349"/>
      <c r="J539" s="349"/>
      <c r="K539" s="349"/>
      <c r="L539" s="349"/>
      <c r="M539" s="349"/>
      <c r="N539" s="349"/>
      <c r="O539" s="349"/>
      <c r="P539" s="349"/>
      <c r="Q539" s="349"/>
      <c r="R539" s="349"/>
      <c r="S539" s="349"/>
      <c r="T539" s="349"/>
      <c r="U539" s="349"/>
      <c r="V539" s="349"/>
      <c r="W539" s="333"/>
      <c r="X539" s="333"/>
      <c r="Y539" s="333"/>
      <c r="Z539" s="333"/>
    </row>
    <row r="540" customFormat="false" ht="21.75" hidden="false" customHeight="true" outlineLevel="0" collapsed="false">
      <c r="A540" s="349"/>
      <c r="B540" s="349"/>
      <c r="C540" s="349"/>
      <c r="D540" s="350"/>
      <c r="E540" s="350"/>
      <c r="F540" s="349"/>
      <c r="G540" s="349"/>
      <c r="H540" s="349"/>
      <c r="I540" s="349"/>
      <c r="J540" s="349"/>
      <c r="K540" s="349"/>
      <c r="L540" s="349"/>
      <c r="M540" s="349"/>
      <c r="N540" s="349"/>
      <c r="O540" s="349"/>
      <c r="P540" s="349"/>
      <c r="Q540" s="349"/>
      <c r="R540" s="349"/>
      <c r="S540" s="349"/>
      <c r="T540" s="349"/>
      <c r="U540" s="349"/>
      <c r="V540" s="349"/>
      <c r="W540" s="333"/>
      <c r="X540" s="333"/>
      <c r="Y540" s="333"/>
      <c r="Z540" s="333"/>
    </row>
    <row r="541" customFormat="false" ht="21.75" hidden="false" customHeight="true" outlineLevel="0" collapsed="false">
      <c r="A541" s="349"/>
      <c r="B541" s="349"/>
      <c r="C541" s="349"/>
      <c r="D541" s="350"/>
      <c r="E541" s="350"/>
      <c r="F541" s="349"/>
      <c r="G541" s="349"/>
      <c r="H541" s="349"/>
      <c r="I541" s="349"/>
      <c r="J541" s="349"/>
      <c r="K541" s="349"/>
      <c r="L541" s="349"/>
      <c r="M541" s="349"/>
      <c r="N541" s="349"/>
      <c r="O541" s="349"/>
      <c r="P541" s="349"/>
      <c r="Q541" s="349"/>
      <c r="R541" s="349"/>
      <c r="S541" s="349"/>
      <c r="T541" s="349"/>
      <c r="U541" s="349"/>
      <c r="V541" s="349"/>
      <c r="W541" s="333"/>
      <c r="X541" s="333"/>
      <c r="Y541" s="333"/>
      <c r="Z541" s="333"/>
    </row>
    <row r="542" customFormat="false" ht="21.75" hidden="false" customHeight="true" outlineLevel="0" collapsed="false">
      <c r="A542" s="349"/>
      <c r="B542" s="349"/>
      <c r="C542" s="349"/>
      <c r="D542" s="350"/>
      <c r="E542" s="350"/>
      <c r="F542" s="349"/>
      <c r="G542" s="349"/>
      <c r="H542" s="349"/>
      <c r="I542" s="349"/>
      <c r="J542" s="349"/>
      <c r="K542" s="349"/>
      <c r="L542" s="349"/>
      <c r="M542" s="349"/>
      <c r="N542" s="349"/>
      <c r="O542" s="349"/>
      <c r="P542" s="349"/>
      <c r="Q542" s="349"/>
      <c r="R542" s="349"/>
      <c r="S542" s="349"/>
      <c r="T542" s="349"/>
      <c r="U542" s="349"/>
      <c r="V542" s="349"/>
      <c r="W542" s="333"/>
      <c r="X542" s="333"/>
      <c r="Y542" s="333"/>
      <c r="Z542" s="333"/>
    </row>
    <row r="543" customFormat="false" ht="21.75" hidden="false" customHeight="true" outlineLevel="0" collapsed="false">
      <c r="A543" s="349"/>
      <c r="B543" s="349"/>
      <c r="C543" s="349"/>
      <c r="D543" s="350"/>
      <c r="E543" s="350"/>
      <c r="F543" s="349"/>
      <c r="G543" s="349"/>
      <c r="H543" s="349"/>
      <c r="I543" s="349"/>
      <c r="J543" s="349"/>
      <c r="K543" s="349"/>
      <c r="L543" s="349"/>
      <c r="M543" s="349"/>
      <c r="N543" s="349"/>
      <c r="O543" s="349"/>
      <c r="P543" s="349"/>
      <c r="Q543" s="349"/>
      <c r="R543" s="349"/>
      <c r="S543" s="349"/>
      <c r="T543" s="349"/>
      <c r="U543" s="349"/>
      <c r="V543" s="349"/>
      <c r="W543" s="333"/>
      <c r="X543" s="333"/>
      <c r="Y543" s="333"/>
      <c r="Z543" s="333"/>
    </row>
    <row r="544" customFormat="false" ht="21.75" hidden="false" customHeight="true" outlineLevel="0" collapsed="false">
      <c r="A544" s="349"/>
      <c r="B544" s="349"/>
      <c r="C544" s="349"/>
      <c r="D544" s="350"/>
      <c r="E544" s="350"/>
      <c r="F544" s="349"/>
      <c r="G544" s="349"/>
      <c r="H544" s="349"/>
      <c r="I544" s="349"/>
      <c r="J544" s="349"/>
      <c r="K544" s="349"/>
      <c r="L544" s="349"/>
      <c r="M544" s="349"/>
      <c r="N544" s="349"/>
      <c r="O544" s="349"/>
      <c r="P544" s="349"/>
      <c r="Q544" s="349"/>
      <c r="R544" s="349"/>
      <c r="S544" s="349"/>
      <c r="T544" s="349"/>
      <c r="U544" s="349"/>
      <c r="V544" s="349"/>
      <c r="W544" s="333"/>
      <c r="X544" s="333"/>
      <c r="Y544" s="333"/>
      <c r="Z544" s="333"/>
    </row>
    <row r="545" customFormat="false" ht="21.75" hidden="false" customHeight="true" outlineLevel="0" collapsed="false">
      <c r="A545" s="349"/>
      <c r="B545" s="349"/>
      <c r="C545" s="349"/>
      <c r="D545" s="350"/>
      <c r="E545" s="350"/>
      <c r="F545" s="349"/>
      <c r="G545" s="349"/>
      <c r="H545" s="349"/>
      <c r="I545" s="349"/>
      <c r="J545" s="349"/>
      <c r="K545" s="349"/>
      <c r="L545" s="349"/>
      <c r="M545" s="349"/>
      <c r="N545" s="349"/>
      <c r="O545" s="349"/>
      <c r="P545" s="349"/>
      <c r="Q545" s="349"/>
      <c r="R545" s="349"/>
      <c r="S545" s="349"/>
      <c r="T545" s="349"/>
      <c r="U545" s="349"/>
      <c r="V545" s="349"/>
      <c r="W545" s="333"/>
      <c r="X545" s="333"/>
      <c r="Y545" s="333"/>
      <c r="Z545" s="333"/>
    </row>
    <row r="546" customFormat="false" ht="21.75" hidden="false" customHeight="true" outlineLevel="0" collapsed="false">
      <c r="A546" s="349"/>
      <c r="B546" s="349"/>
      <c r="C546" s="349"/>
      <c r="D546" s="350"/>
      <c r="E546" s="350"/>
      <c r="F546" s="349"/>
      <c r="G546" s="349"/>
      <c r="H546" s="349"/>
      <c r="I546" s="349"/>
      <c r="J546" s="349"/>
      <c r="K546" s="349"/>
      <c r="L546" s="349"/>
      <c r="M546" s="349"/>
      <c r="N546" s="349"/>
      <c r="O546" s="349"/>
      <c r="P546" s="349"/>
      <c r="Q546" s="349"/>
      <c r="R546" s="349"/>
      <c r="S546" s="349"/>
      <c r="T546" s="349"/>
      <c r="U546" s="349"/>
      <c r="V546" s="349"/>
      <c r="W546" s="333"/>
      <c r="X546" s="333"/>
      <c r="Y546" s="333"/>
      <c r="Z546" s="333"/>
    </row>
    <row r="547" customFormat="false" ht="21.75" hidden="false" customHeight="true" outlineLevel="0" collapsed="false">
      <c r="A547" s="349"/>
      <c r="B547" s="349"/>
      <c r="C547" s="349"/>
      <c r="D547" s="350"/>
      <c r="E547" s="350"/>
      <c r="F547" s="349"/>
      <c r="G547" s="349"/>
      <c r="H547" s="349"/>
      <c r="I547" s="349"/>
      <c r="J547" s="349"/>
      <c r="K547" s="349"/>
      <c r="L547" s="349"/>
      <c r="M547" s="349"/>
      <c r="N547" s="349"/>
      <c r="O547" s="349"/>
      <c r="P547" s="349"/>
      <c r="Q547" s="349"/>
      <c r="R547" s="349"/>
      <c r="S547" s="349"/>
      <c r="T547" s="349"/>
      <c r="U547" s="349"/>
      <c r="V547" s="349"/>
      <c r="W547" s="333"/>
      <c r="X547" s="333"/>
      <c r="Y547" s="333"/>
      <c r="Z547" s="333"/>
    </row>
    <row r="548" customFormat="false" ht="21.75" hidden="false" customHeight="true" outlineLevel="0" collapsed="false">
      <c r="A548" s="349"/>
      <c r="B548" s="349"/>
      <c r="C548" s="349"/>
      <c r="D548" s="350"/>
      <c r="E548" s="350"/>
      <c r="F548" s="349"/>
      <c r="G548" s="349"/>
      <c r="H548" s="349"/>
      <c r="I548" s="349"/>
      <c r="J548" s="349"/>
      <c r="K548" s="349"/>
      <c r="L548" s="349"/>
      <c r="M548" s="349"/>
      <c r="N548" s="349"/>
      <c r="O548" s="349"/>
      <c r="P548" s="349"/>
      <c r="Q548" s="349"/>
      <c r="R548" s="349"/>
      <c r="S548" s="349"/>
      <c r="T548" s="349"/>
      <c r="U548" s="349"/>
      <c r="V548" s="349"/>
      <c r="W548" s="333"/>
      <c r="X548" s="333"/>
      <c r="Y548" s="333"/>
      <c r="Z548" s="333"/>
    </row>
    <row r="549" customFormat="false" ht="21.75" hidden="false" customHeight="true" outlineLevel="0" collapsed="false">
      <c r="A549" s="349"/>
      <c r="B549" s="349"/>
      <c r="C549" s="349"/>
      <c r="D549" s="350"/>
      <c r="E549" s="350"/>
      <c r="F549" s="349"/>
      <c r="G549" s="349"/>
      <c r="H549" s="349"/>
      <c r="I549" s="349"/>
      <c r="J549" s="349"/>
      <c r="K549" s="349"/>
      <c r="L549" s="349"/>
      <c r="M549" s="349"/>
      <c r="N549" s="349"/>
      <c r="O549" s="349"/>
      <c r="P549" s="349"/>
      <c r="Q549" s="349"/>
      <c r="R549" s="349"/>
      <c r="S549" s="349"/>
      <c r="T549" s="349"/>
      <c r="U549" s="349"/>
      <c r="V549" s="349"/>
      <c r="W549" s="333"/>
      <c r="X549" s="333"/>
      <c r="Y549" s="333"/>
      <c r="Z549" s="333"/>
    </row>
    <row r="550" customFormat="false" ht="21.75" hidden="false" customHeight="true" outlineLevel="0" collapsed="false">
      <c r="A550" s="349"/>
      <c r="B550" s="349"/>
      <c r="C550" s="349"/>
      <c r="D550" s="350"/>
      <c r="E550" s="350"/>
      <c r="F550" s="349"/>
      <c r="G550" s="349"/>
      <c r="H550" s="349"/>
      <c r="I550" s="349"/>
      <c r="J550" s="349"/>
      <c r="K550" s="349"/>
      <c r="L550" s="349"/>
      <c r="M550" s="349"/>
      <c r="N550" s="349"/>
      <c r="O550" s="349"/>
      <c r="P550" s="349"/>
      <c r="Q550" s="349"/>
      <c r="R550" s="349"/>
      <c r="S550" s="349"/>
      <c r="T550" s="349"/>
      <c r="U550" s="349"/>
      <c r="V550" s="349"/>
      <c r="W550" s="333"/>
      <c r="X550" s="333"/>
      <c r="Y550" s="333"/>
      <c r="Z550" s="333"/>
    </row>
    <row r="551" customFormat="false" ht="21.75" hidden="false" customHeight="true" outlineLevel="0" collapsed="false">
      <c r="A551" s="349"/>
      <c r="B551" s="349"/>
      <c r="C551" s="349"/>
      <c r="D551" s="350"/>
      <c r="E551" s="350"/>
      <c r="F551" s="349"/>
      <c r="G551" s="349"/>
      <c r="H551" s="349"/>
      <c r="I551" s="349"/>
      <c r="J551" s="349"/>
      <c r="K551" s="349"/>
      <c r="L551" s="349"/>
      <c r="M551" s="349"/>
      <c r="N551" s="349"/>
      <c r="O551" s="349"/>
      <c r="P551" s="349"/>
      <c r="Q551" s="349"/>
      <c r="R551" s="349"/>
      <c r="S551" s="349"/>
      <c r="T551" s="349"/>
      <c r="U551" s="349"/>
      <c r="V551" s="349"/>
      <c r="W551" s="333"/>
      <c r="X551" s="333"/>
      <c r="Y551" s="333"/>
      <c r="Z551" s="333"/>
    </row>
    <row r="552" customFormat="false" ht="21.75" hidden="false" customHeight="true" outlineLevel="0" collapsed="false">
      <c r="A552" s="349"/>
      <c r="B552" s="349"/>
      <c r="C552" s="349"/>
      <c r="D552" s="350"/>
      <c r="E552" s="350"/>
      <c r="F552" s="349"/>
      <c r="G552" s="349"/>
      <c r="H552" s="349"/>
      <c r="I552" s="349"/>
      <c r="J552" s="349"/>
      <c r="K552" s="349"/>
      <c r="L552" s="349"/>
      <c r="M552" s="349"/>
      <c r="N552" s="349"/>
      <c r="O552" s="349"/>
      <c r="P552" s="349"/>
      <c r="Q552" s="349"/>
      <c r="R552" s="349"/>
      <c r="S552" s="349"/>
      <c r="T552" s="349"/>
      <c r="U552" s="349"/>
      <c r="V552" s="349"/>
      <c r="W552" s="333"/>
      <c r="X552" s="333"/>
      <c r="Y552" s="333"/>
      <c r="Z552" s="333"/>
    </row>
    <row r="553" customFormat="false" ht="21.75" hidden="false" customHeight="true" outlineLevel="0" collapsed="false">
      <c r="A553" s="349"/>
      <c r="B553" s="349"/>
      <c r="C553" s="349"/>
      <c r="D553" s="350"/>
      <c r="E553" s="350"/>
      <c r="F553" s="349"/>
      <c r="G553" s="349"/>
      <c r="H553" s="349"/>
      <c r="I553" s="349"/>
      <c r="J553" s="349"/>
      <c r="K553" s="349"/>
      <c r="L553" s="349"/>
      <c r="M553" s="349"/>
      <c r="N553" s="349"/>
      <c r="O553" s="349"/>
      <c r="P553" s="349"/>
      <c r="Q553" s="349"/>
      <c r="R553" s="349"/>
      <c r="S553" s="349"/>
      <c r="T553" s="349"/>
      <c r="U553" s="349"/>
      <c r="V553" s="349"/>
      <c r="W553" s="333"/>
      <c r="X553" s="333"/>
      <c r="Y553" s="333"/>
      <c r="Z553" s="333"/>
    </row>
    <row r="554" customFormat="false" ht="21.75" hidden="false" customHeight="true" outlineLevel="0" collapsed="false">
      <c r="A554" s="349"/>
      <c r="B554" s="349"/>
      <c r="C554" s="349"/>
      <c r="D554" s="350"/>
      <c r="E554" s="350"/>
      <c r="F554" s="349"/>
      <c r="G554" s="349"/>
      <c r="H554" s="349"/>
      <c r="I554" s="349"/>
      <c r="J554" s="349"/>
      <c r="K554" s="349"/>
      <c r="L554" s="349"/>
      <c r="M554" s="349"/>
      <c r="N554" s="349"/>
      <c r="O554" s="349"/>
      <c r="P554" s="349"/>
      <c r="Q554" s="349"/>
      <c r="R554" s="349"/>
      <c r="S554" s="349"/>
      <c r="T554" s="349"/>
      <c r="U554" s="349"/>
      <c r="V554" s="349"/>
      <c r="W554" s="333"/>
      <c r="X554" s="333"/>
      <c r="Y554" s="333"/>
      <c r="Z554" s="333"/>
    </row>
    <row r="555" customFormat="false" ht="21.75" hidden="false" customHeight="true" outlineLevel="0" collapsed="false">
      <c r="A555" s="349"/>
      <c r="B555" s="349"/>
      <c r="C555" s="349"/>
      <c r="D555" s="350"/>
      <c r="E555" s="350"/>
      <c r="F555" s="349"/>
      <c r="G555" s="349"/>
      <c r="H555" s="349"/>
      <c r="I555" s="349"/>
      <c r="J555" s="349"/>
      <c r="K555" s="349"/>
      <c r="L555" s="349"/>
      <c r="M555" s="349"/>
      <c r="N555" s="349"/>
      <c r="O555" s="349"/>
      <c r="P555" s="349"/>
      <c r="Q555" s="349"/>
      <c r="R555" s="349"/>
      <c r="S555" s="349"/>
      <c r="T555" s="349"/>
      <c r="U555" s="349"/>
      <c r="V555" s="349"/>
      <c r="W555" s="333"/>
      <c r="X555" s="333"/>
      <c r="Y555" s="333"/>
      <c r="Z555" s="333"/>
    </row>
    <row r="556" customFormat="false" ht="21.75" hidden="false" customHeight="true" outlineLevel="0" collapsed="false">
      <c r="A556" s="349"/>
      <c r="B556" s="349"/>
      <c r="C556" s="349"/>
      <c r="D556" s="350"/>
      <c r="E556" s="350"/>
      <c r="F556" s="349"/>
      <c r="G556" s="349"/>
      <c r="H556" s="349"/>
      <c r="I556" s="349"/>
      <c r="J556" s="349"/>
      <c r="K556" s="349"/>
      <c r="L556" s="349"/>
      <c r="M556" s="349"/>
      <c r="N556" s="349"/>
      <c r="O556" s="349"/>
      <c r="P556" s="349"/>
      <c r="Q556" s="349"/>
      <c r="R556" s="349"/>
      <c r="S556" s="349"/>
      <c r="T556" s="349"/>
      <c r="U556" s="349"/>
      <c r="V556" s="349"/>
      <c r="W556" s="333"/>
      <c r="X556" s="333"/>
      <c r="Y556" s="333"/>
      <c r="Z556" s="333"/>
    </row>
    <row r="557" customFormat="false" ht="21.75" hidden="false" customHeight="true" outlineLevel="0" collapsed="false">
      <c r="A557" s="349"/>
      <c r="B557" s="349"/>
      <c r="C557" s="349"/>
      <c r="D557" s="350"/>
      <c r="E557" s="350"/>
      <c r="F557" s="349"/>
      <c r="G557" s="349"/>
      <c r="H557" s="349"/>
      <c r="I557" s="349"/>
      <c r="J557" s="349"/>
      <c r="K557" s="349"/>
      <c r="L557" s="349"/>
      <c r="M557" s="349"/>
      <c r="N557" s="349"/>
      <c r="O557" s="349"/>
      <c r="P557" s="349"/>
      <c r="Q557" s="349"/>
      <c r="R557" s="349"/>
      <c r="S557" s="349"/>
      <c r="T557" s="349"/>
      <c r="U557" s="349"/>
      <c r="V557" s="349"/>
      <c r="W557" s="333"/>
      <c r="X557" s="333"/>
      <c r="Y557" s="333"/>
      <c r="Z557" s="333"/>
    </row>
    <row r="558" customFormat="false" ht="21.75" hidden="false" customHeight="true" outlineLevel="0" collapsed="false">
      <c r="A558" s="349"/>
      <c r="B558" s="349"/>
      <c r="C558" s="349"/>
      <c r="D558" s="350"/>
      <c r="E558" s="350"/>
      <c r="F558" s="349"/>
      <c r="G558" s="349"/>
      <c r="H558" s="349"/>
      <c r="I558" s="349"/>
      <c r="J558" s="349"/>
      <c r="K558" s="349"/>
      <c r="L558" s="349"/>
      <c r="M558" s="349"/>
      <c r="N558" s="349"/>
      <c r="O558" s="349"/>
      <c r="P558" s="349"/>
      <c r="Q558" s="349"/>
      <c r="R558" s="349"/>
      <c r="S558" s="349"/>
      <c r="T558" s="349"/>
      <c r="U558" s="349"/>
      <c r="V558" s="349"/>
      <c r="W558" s="333"/>
      <c r="X558" s="333"/>
      <c r="Y558" s="333"/>
      <c r="Z558" s="333"/>
    </row>
    <row r="559" customFormat="false" ht="21.75" hidden="false" customHeight="true" outlineLevel="0" collapsed="false">
      <c r="A559" s="349"/>
      <c r="B559" s="349"/>
      <c r="C559" s="349"/>
      <c r="D559" s="350"/>
      <c r="E559" s="350"/>
      <c r="F559" s="349"/>
      <c r="G559" s="349"/>
      <c r="H559" s="349"/>
      <c r="I559" s="349"/>
      <c r="J559" s="349"/>
      <c r="K559" s="349"/>
      <c r="L559" s="349"/>
      <c r="M559" s="349"/>
      <c r="N559" s="349"/>
      <c r="O559" s="349"/>
      <c r="P559" s="349"/>
      <c r="Q559" s="349"/>
      <c r="R559" s="349"/>
      <c r="S559" s="349"/>
      <c r="T559" s="349"/>
      <c r="U559" s="349"/>
      <c r="V559" s="349"/>
      <c r="W559" s="333"/>
      <c r="X559" s="333"/>
      <c r="Y559" s="333"/>
      <c r="Z559" s="333"/>
    </row>
    <row r="560" customFormat="false" ht="21.75" hidden="false" customHeight="true" outlineLevel="0" collapsed="false">
      <c r="A560" s="349"/>
      <c r="B560" s="349"/>
      <c r="C560" s="349"/>
      <c r="D560" s="350"/>
      <c r="E560" s="350"/>
      <c r="F560" s="349"/>
      <c r="G560" s="349"/>
      <c r="H560" s="349"/>
      <c r="I560" s="349"/>
      <c r="J560" s="349"/>
      <c r="K560" s="349"/>
      <c r="L560" s="349"/>
      <c r="M560" s="349"/>
      <c r="N560" s="349"/>
      <c r="O560" s="349"/>
      <c r="P560" s="349"/>
      <c r="Q560" s="349"/>
      <c r="R560" s="349"/>
      <c r="S560" s="349"/>
      <c r="T560" s="349"/>
      <c r="U560" s="349"/>
      <c r="V560" s="349"/>
      <c r="W560" s="333"/>
      <c r="X560" s="333"/>
      <c r="Y560" s="333"/>
      <c r="Z560" s="333"/>
    </row>
    <row r="561" customFormat="false" ht="21.75" hidden="false" customHeight="true" outlineLevel="0" collapsed="false">
      <c r="A561" s="349"/>
      <c r="B561" s="349"/>
      <c r="C561" s="349"/>
      <c r="D561" s="350"/>
      <c r="E561" s="350"/>
      <c r="F561" s="349"/>
      <c r="G561" s="349"/>
      <c r="H561" s="349"/>
      <c r="I561" s="349"/>
      <c r="J561" s="349"/>
      <c r="K561" s="349"/>
      <c r="L561" s="349"/>
      <c r="M561" s="349"/>
      <c r="N561" s="349"/>
      <c r="O561" s="349"/>
      <c r="P561" s="349"/>
      <c r="Q561" s="349"/>
      <c r="R561" s="349"/>
      <c r="S561" s="349"/>
      <c r="T561" s="349"/>
      <c r="U561" s="349"/>
      <c r="V561" s="349"/>
      <c r="W561" s="333"/>
      <c r="X561" s="333"/>
      <c r="Y561" s="333"/>
      <c r="Z561" s="333"/>
    </row>
    <row r="562" customFormat="false" ht="21.75" hidden="false" customHeight="true" outlineLevel="0" collapsed="false">
      <c r="A562" s="349"/>
      <c r="B562" s="349"/>
      <c r="C562" s="349"/>
      <c r="D562" s="350"/>
      <c r="E562" s="350"/>
      <c r="F562" s="349"/>
      <c r="G562" s="349"/>
      <c r="H562" s="349"/>
      <c r="I562" s="349"/>
      <c r="J562" s="349"/>
      <c r="K562" s="349"/>
      <c r="L562" s="349"/>
      <c r="M562" s="349"/>
      <c r="N562" s="349"/>
      <c r="O562" s="349"/>
      <c r="P562" s="349"/>
      <c r="Q562" s="349"/>
      <c r="R562" s="349"/>
      <c r="S562" s="349"/>
      <c r="T562" s="349"/>
      <c r="U562" s="349"/>
      <c r="V562" s="349"/>
      <c r="W562" s="333"/>
      <c r="X562" s="333"/>
      <c r="Y562" s="333"/>
      <c r="Z562" s="333"/>
    </row>
    <row r="563" customFormat="false" ht="21.75" hidden="false" customHeight="true" outlineLevel="0" collapsed="false">
      <c r="A563" s="349"/>
      <c r="B563" s="349"/>
      <c r="C563" s="349"/>
      <c r="D563" s="350"/>
      <c r="E563" s="350"/>
      <c r="F563" s="349"/>
      <c r="G563" s="349"/>
      <c r="H563" s="349"/>
      <c r="I563" s="349"/>
      <c r="J563" s="349"/>
      <c r="K563" s="349"/>
      <c r="L563" s="349"/>
      <c r="M563" s="349"/>
      <c r="N563" s="349"/>
      <c r="O563" s="349"/>
      <c r="P563" s="349"/>
      <c r="Q563" s="349"/>
      <c r="R563" s="349"/>
      <c r="S563" s="349"/>
      <c r="T563" s="349"/>
      <c r="U563" s="349"/>
      <c r="V563" s="349"/>
      <c r="W563" s="333"/>
      <c r="X563" s="333"/>
      <c r="Y563" s="333"/>
      <c r="Z563" s="333"/>
    </row>
    <row r="564" customFormat="false" ht="21.75" hidden="false" customHeight="true" outlineLevel="0" collapsed="false">
      <c r="A564" s="349"/>
      <c r="B564" s="349"/>
      <c r="C564" s="349"/>
      <c r="D564" s="350"/>
      <c r="E564" s="350"/>
      <c r="F564" s="349"/>
      <c r="G564" s="349"/>
      <c r="H564" s="349"/>
      <c r="I564" s="349"/>
      <c r="J564" s="349"/>
      <c r="K564" s="349"/>
      <c r="L564" s="349"/>
      <c r="M564" s="349"/>
      <c r="N564" s="349"/>
      <c r="O564" s="349"/>
      <c r="P564" s="349"/>
      <c r="Q564" s="349"/>
      <c r="R564" s="349"/>
      <c r="S564" s="349"/>
      <c r="T564" s="349"/>
      <c r="U564" s="349"/>
      <c r="V564" s="349"/>
      <c r="W564" s="333"/>
      <c r="X564" s="333"/>
      <c r="Y564" s="333"/>
      <c r="Z564" s="333"/>
    </row>
    <row r="565" customFormat="false" ht="21.75" hidden="false" customHeight="true" outlineLevel="0" collapsed="false">
      <c r="A565" s="349"/>
      <c r="B565" s="349"/>
      <c r="C565" s="349"/>
      <c r="D565" s="350"/>
      <c r="E565" s="350"/>
      <c r="F565" s="349"/>
      <c r="G565" s="349"/>
      <c r="H565" s="349"/>
      <c r="I565" s="349"/>
      <c r="J565" s="349"/>
      <c r="K565" s="349"/>
      <c r="L565" s="349"/>
      <c r="M565" s="349"/>
      <c r="N565" s="349"/>
      <c r="O565" s="349"/>
      <c r="P565" s="349"/>
      <c r="Q565" s="349"/>
      <c r="R565" s="349"/>
      <c r="S565" s="349"/>
      <c r="T565" s="349"/>
      <c r="U565" s="349"/>
      <c r="V565" s="349"/>
      <c r="W565" s="333"/>
      <c r="X565" s="333"/>
      <c r="Y565" s="333"/>
      <c r="Z565" s="333"/>
    </row>
    <row r="566" customFormat="false" ht="21.75" hidden="false" customHeight="true" outlineLevel="0" collapsed="false">
      <c r="A566" s="349"/>
      <c r="B566" s="349"/>
      <c r="C566" s="349"/>
      <c r="D566" s="350"/>
      <c r="E566" s="350"/>
      <c r="F566" s="349"/>
      <c r="G566" s="349"/>
      <c r="H566" s="349"/>
      <c r="I566" s="349"/>
      <c r="J566" s="349"/>
      <c r="K566" s="349"/>
      <c r="L566" s="349"/>
      <c r="M566" s="349"/>
      <c r="N566" s="349"/>
      <c r="O566" s="349"/>
      <c r="P566" s="349"/>
      <c r="Q566" s="349"/>
      <c r="R566" s="349"/>
      <c r="S566" s="349"/>
      <c r="T566" s="349"/>
      <c r="U566" s="349"/>
      <c r="V566" s="349"/>
      <c r="W566" s="333"/>
      <c r="X566" s="333"/>
      <c r="Y566" s="333"/>
      <c r="Z566" s="333"/>
    </row>
    <row r="567" customFormat="false" ht="21.75" hidden="false" customHeight="true" outlineLevel="0" collapsed="false">
      <c r="A567" s="349"/>
      <c r="B567" s="349"/>
      <c r="C567" s="349"/>
      <c r="D567" s="350"/>
      <c r="E567" s="350"/>
      <c r="F567" s="349"/>
      <c r="G567" s="349"/>
      <c r="H567" s="349"/>
      <c r="I567" s="349"/>
      <c r="J567" s="349"/>
      <c r="K567" s="349"/>
      <c r="L567" s="349"/>
      <c r="M567" s="349"/>
      <c r="N567" s="349"/>
      <c r="O567" s="349"/>
      <c r="P567" s="349"/>
      <c r="Q567" s="349"/>
      <c r="R567" s="349"/>
      <c r="S567" s="349"/>
      <c r="T567" s="349"/>
      <c r="U567" s="349"/>
      <c r="V567" s="349"/>
      <c r="W567" s="333"/>
      <c r="X567" s="333"/>
      <c r="Y567" s="333"/>
      <c r="Z567" s="333"/>
    </row>
    <row r="568" customFormat="false" ht="21.75" hidden="false" customHeight="true" outlineLevel="0" collapsed="false">
      <c r="A568" s="349"/>
      <c r="B568" s="349"/>
      <c r="C568" s="349"/>
      <c r="D568" s="350"/>
      <c r="E568" s="350"/>
      <c r="F568" s="349"/>
      <c r="G568" s="349"/>
      <c r="H568" s="349"/>
      <c r="I568" s="349"/>
      <c r="J568" s="349"/>
      <c r="K568" s="349"/>
      <c r="L568" s="349"/>
      <c r="M568" s="349"/>
      <c r="N568" s="349"/>
      <c r="O568" s="349"/>
      <c r="P568" s="349"/>
      <c r="Q568" s="349"/>
      <c r="R568" s="349"/>
      <c r="S568" s="349"/>
      <c r="T568" s="349"/>
      <c r="U568" s="349"/>
      <c r="V568" s="349"/>
      <c r="W568" s="333"/>
      <c r="X568" s="333"/>
      <c r="Y568" s="333"/>
      <c r="Z568" s="333"/>
    </row>
    <row r="569" customFormat="false" ht="21.75" hidden="false" customHeight="true" outlineLevel="0" collapsed="false">
      <c r="A569" s="349"/>
      <c r="B569" s="349"/>
      <c r="C569" s="349"/>
      <c r="D569" s="350"/>
      <c r="E569" s="350"/>
      <c r="F569" s="349"/>
      <c r="G569" s="349"/>
      <c r="H569" s="349"/>
      <c r="I569" s="349"/>
      <c r="J569" s="349"/>
      <c r="K569" s="349"/>
      <c r="L569" s="349"/>
      <c r="M569" s="349"/>
      <c r="N569" s="349"/>
      <c r="O569" s="349"/>
      <c r="P569" s="349"/>
      <c r="Q569" s="349"/>
      <c r="R569" s="349"/>
      <c r="S569" s="349"/>
      <c r="T569" s="349"/>
      <c r="U569" s="349"/>
      <c r="V569" s="349"/>
      <c r="W569" s="333"/>
      <c r="X569" s="333"/>
      <c r="Y569" s="333"/>
      <c r="Z569" s="333"/>
    </row>
    <row r="570" customFormat="false" ht="21.75" hidden="false" customHeight="true" outlineLevel="0" collapsed="false">
      <c r="A570" s="349"/>
      <c r="B570" s="349"/>
      <c r="C570" s="349"/>
      <c r="D570" s="350"/>
      <c r="E570" s="350"/>
      <c r="F570" s="349"/>
      <c r="G570" s="349"/>
      <c r="H570" s="349"/>
      <c r="I570" s="349"/>
      <c r="J570" s="349"/>
      <c r="K570" s="349"/>
      <c r="L570" s="349"/>
      <c r="M570" s="349"/>
      <c r="N570" s="349"/>
      <c r="O570" s="349"/>
      <c r="P570" s="349"/>
      <c r="Q570" s="349"/>
      <c r="R570" s="349"/>
      <c r="S570" s="349"/>
      <c r="T570" s="349"/>
      <c r="U570" s="349"/>
      <c r="V570" s="349"/>
      <c r="W570" s="333"/>
      <c r="X570" s="333"/>
      <c r="Y570" s="333"/>
      <c r="Z570" s="333"/>
    </row>
    <row r="571" customFormat="false" ht="21.75" hidden="false" customHeight="true" outlineLevel="0" collapsed="false">
      <c r="A571" s="349"/>
      <c r="B571" s="349"/>
      <c r="C571" s="349"/>
      <c r="D571" s="350"/>
      <c r="E571" s="350"/>
      <c r="F571" s="349"/>
      <c r="G571" s="349"/>
      <c r="H571" s="349"/>
      <c r="I571" s="349"/>
      <c r="J571" s="349"/>
      <c r="K571" s="349"/>
      <c r="L571" s="349"/>
      <c r="M571" s="349"/>
      <c r="N571" s="349"/>
      <c r="O571" s="349"/>
      <c r="P571" s="349"/>
      <c r="Q571" s="349"/>
      <c r="R571" s="349"/>
      <c r="S571" s="349"/>
      <c r="T571" s="349"/>
      <c r="U571" s="349"/>
      <c r="V571" s="349"/>
      <c r="W571" s="333"/>
      <c r="X571" s="333"/>
      <c r="Y571" s="333"/>
      <c r="Z571" s="333"/>
    </row>
    <row r="572" customFormat="false" ht="21.75" hidden="false" customHeight="true" outlineLevel="0" collapsed="false">
      <c r="A572" s="349"/>
      <c r="B572" s="349"/>
      <c r="C572" s="349"/>
      <c r="D572" s="350"/>
      <c r="E572" s="350"/>
      <c r="F572" s="349"/>
      <c r="G572" s="349"/>
      <c r="H572" s="349"/>
      <c r="I572" s="349"/>
      <c r="J572" s="349"/>
      <c r="K572" s="349"/>
      <c r="L572" s="349"/>
      <c r="M572" s="349"/>
      <c r="N572" s="349"/>
      <c r="O572" s="349"/>
      <c r="P572" s="349"/>
      <c r="Q572" s="349"/>
      <c r="R572" s="349"/>
      <c r="S572" s="349"/>
      <c r="T572" s="349"/>
      <c r="U572" s="349"/>
      <c r="V572" s="349"/>
      <c r="W572" s="333"/>
      <c r="X572" s="333"/>
      <c r="Y572" s="333"/>
      <c r="Z572" s="333"/>
    </row>
    <row r="573" customFormat="false" ht="21.75" hidden="false" customHeight="true" outlineLevel="0" collapsed="false">
      <c r="A573" s="349"/>
      <c r="B573" s="349"/>
      <c r="C573" s="349"/>
      <c r="D573" s="350"/>
      <c r="E573" s="350"/>
      <c r="F573" s="349"/>
      <c r="G573" s="349"/>
      <c r="H573" s="349"/>
      <c r="I573" s="349"/>
      <c r="J573" s="349"/>
      <c r="K573" s="349"/>
      <c r="L573" s="349"/>
      <c r="M573" s="349"/>
      <c r="N573" s="349"/>
      <c r="O573" s="349"/>
      <c r="P573" s="349"/>
      <c r="Q573" s="349"/>
      <c r="R573" s="349"/>
      <c r="S573" s="349"/>
      <c r="T573" s="349"/>
      <c r="U573" s="349"/>
      <c r="V573" s="349"/>
      <c r="W573" s="333"/>
      <c r="X573" s="333"/>
      <c r="Y573" s="333"/>
      <c r="Z573" s="333"/>
    </row>
    <row r="574" customFormat="false" ht="21.75" hidden="false" customHeight="true" outlineLevel="0" collapsed="false">
      <c r="A574" s="349"/>
      <c r="B574" s="349"/>
      <c r="C574" s="349"/>
      <c r="D574" s="350"/>
      <c r="E574" s="350"/>
      <c r="F574" s="349"/>
      <c r="G574" s="349"/>
      <c r="H574" s="349"/>
      <c r="I574" s="349"/>
      <c r="J574" s="349"/>
      <c r="K574" s="349"/>
      <c r="L574" s="349"/>
      <c r="M574" s="349"/>
      <c r="N574" s="349"/>
      <c r="O574" s="349"/>
      <c r="P574" s="349"/>
      <c r="Q574" s="349"/>
      <c r="R574" s="349"/>
      <c r="S574" s="349"/>
      <c r="T574" s="349"/>
      <c r="U574" s="349"/>
      <c r="V574" s="349"/>
      <c r="W574" s="333"/>
      <c r="X574" s="333"/>
      <c r="Y574" s="333"/>
      <c r="Z574" s="333"/>
    </row>
    <row r="575" customFormat="false" ht="21.75" hidden="false" customHeight="true" outlineLevel="0" collapsed="false">
      <c r="A575" s="349"/>
      <c r="B575" s="349"/>
      <c r="C575" s="349"/>
      <c r="D575" s="350"/>
      <c r="E575" s="350"/>
      <c r="F575" s="349"/>
      <c r="G575" s="349"/>
      <c r="H575" s="349"/>
      <c r="I575" s="349"/>
      <c r="J575" s="349"/>
      <c r="K575" s="349"/>
      <c r="L575" s="349"/>
      <c r="M575" s="349"/>
      <c r="N575" s="349"/>
      <c r="O575" s="349"/>
      <c r="P575" s="349"/>
      <c r="Q575" s="349"/>
      <c r="R575" s="349"/>
      <c r="S575" s="349"/>
      <c r="T575" s="349"/>
      <c r="U575" s="349"/>
      <c r="V575" s="349"/>
      <c r="W575" s="333"/>
      <c r="X575" s="333"/>
      <c r="Y575" s="333"/>
      <c r="Z575" s="333"/>
    </row>
    <row r="576" customFormat="false" ht="21.75" hidden="false" customHeight="true" outlineLevel="0" collapsed="false">
      <c r="A576" s="349"/>
      <c r="B576" s="349"/>
      <c r="C576" s="349"/>
      <c r="D576" s="350"/>
      <c r="E576" s="350"/>
      <c r="F576" s="349"/>
      <c r="G576" s="349"/>
      <c r="H576" s="349"/>
      <c r="I576" s="349"/>
      <c r="J576" s="349"/>
      <c r="K576" s="349"/>
      <c r="L576" s="349"/>
      <c r="M576" s="349"/>
      <c r="N576" s="349"/>
      <c r="O576" s="349"/>
      <c r="P576" s="349"/>
      <c r="Q576" s="349"/>
      <c r="R576" s="349"/>
      <c r="S576" s="349"/>
      <c r="T576" s="349"/>
      <c r="U576" s="349"/>
      <c r="V576" s="349"/>
      <c r="W576" s="333"/>
      <c r="X576" s="333"/>
      <c r="Y576" s="333"/>
      <c r="Z576" s="333"/>
    </row>
    <row r="577" customFormat="false" ht="21.75" hidden="false" customHeight="true" outlineLevel="0" collapsed="false">
      <c r="A577" s="349"/>
      <c r="B577" s="349"/>
      <c r="C577" s="349"/>
      <c r="D577" s="350"/>
      <c r="E577" s="350"/>
      <c r="F577" s="349"/>
      <c r="G577" s="349"/>
      <c r="H577" s="349"/>
      <c r="I577" s="349"/>
      <c r="J577" s="349"/>
      <c r="K577" s="349"/>
      <c r="L577" s="349"/>
      <c r="M577" s="349"/>
      <c r="N577" s="349"/>
      <c r="O577" s="349"/>
      <c r="P577" s="349"/>
      <c r="Q577" s="349"/>
      <c r="R577" s="349"/>
      <c r="S577" s="349"/>
      <c r="T577" s="349"/>
      <c r="U577" s="349"/>
      <c r="V577" s="349"/>
      <c r="W577" s="333"/>
      <c r="X577" s="333"/>
      <c r="Y577" s="333"/>
      <c r="Z577" s="333"/>
    </row>
    <row r="578" customFormat="false" ht="21.75" hidden="false" customHeight="true" outlineLevel="0" collapsed="false">
      <c r="A578" s="349"/>
      <c r="B578" s="349"/>
      <c r="C578" s="349"/>
      <c r="D578" s="350"/>
      <c r="E578" s="350"/>
      <c r="F578" s="349"/>
      <c r="G578" s="349"/>
      <c r="H578" s="349"/>
      <c r="I578" s="349"/>
      <c r="J578" s="349"/>
      <c r="K578" s="349"/>
      <c r="L578" s="349"/>
      <c r="M578" s="349"/>
      <c r="N578" s="349"/>
      <c r="O578" s="349"/>
      <c r="P578" s="349"/>
      <c r="Q578" s="349"/>
      <c r="R578" s="349"/>
      <c r="S578" s="349"/>
      <c r="T578" s="349"/>
      <c r="U578" s="349"/>
      <c r="V578" s="349"/>
      <c r="W578" s="333"/>
      <c r="X578" s="333"/>
      <c r="Y578" s="333"/>
      <c r="Z578" s="333"/>
    </row>
    <row r="579" customFormat="false" ht="21.75" hidden="false" customHeight="true" outlineLevel="0" collapsed="false">
      <c r="A579" s="349"/>
      <c r="B579" s="349"/>
      <c r="C579" s="349"/>
      <c r="D579" s="350"/>
      <c r="E579" s="350"/>
      <c r="F579" s="349"/>
      <c r="G579" s="349"/>
      <c r="H579" s="349"/>
      <c r="I579" s="349"/>
      <c r="J579" s="349"/>
      <c r="K579" s="349"/>
      <c r="L579" s="349"/>
      <c r="M579" s="349"/>
      <c r="N579" s="349"/>
      <c r="O579" s="349"/>
      <c r="P579" s="349"/>
      <c r="Q579" s="349"/>
      <c r="R579" s="349"/>
      <c r="S579" s="349"/>
      <c r="T579" s="349"/>
      <c r="U579" s="349"/>
      <c r="V579" s="349"/>
      <c r="W579" s="333"/>
      <c r="X579" s="333"/>
      <c r="Y579" s="333"/>
      <c r="Z579" s="333"/>
    </row>
    <row r="580" customFormat="false" ht="21.75" hidden="false" customHeight="true" outlineLevel="0" collapsed="false">
      <c r="A580" s="349"/>
      <c r="B580" s="349"/>
      <c r="C580" s="349"/>
      <c r="D580" s="350"/>
      <c r="E580" s="350"/>
      <c r="F580" s="349"/>
      <c r="G580" s="349"/>
      <c r="H580" s="349"/>
      <c r="I580" s="349"/>
      <c r="J580" s="349"/>
      <c r="K580" s="349"/>
      <c r="L580" s="349"/>
      <c r="M580" s="349"/>
      <c r="N580" s="349"/>
      <c r="O580" s="349"/>
      <c r="P580" s="349"/>
      <c r="Q580" s="349"/>
      <c r="R580" s="349"/>
      <c r="S580" s="349"/>
      <c r="T580" s="349"/>
      <c r="U580" s="349"/>
      <c r="V580" s="349"/>
      <c r="W580" s="333"/>
      <c r="X580" s="333"/>
      <c r="Y580" s="333"/>
      <c r="Z580" s="333"/>
    </row>
    <row r="581" customFormat="false" ht="21.75" hidden="false" customHeight="true" outlineLevel="0" collapsed="false">
      <c r="A581" s="349"/>
      <c r="B581" s="349"/>
      <c r="C581" s="349"/>
      <c r="D581" s="350"/>
      <c r="E581" s="350"/>
      <c r="F581" s="349"/>
      <c r="G581" s="349"/>
      <c r="H581" s="349"/>
      <c r="I581" s="349"/>
      <c r="J581" s="349"/>
      <c r="K581" s="349"/>
      <c r="L581" s="349"/>
      <c r="M581" s="349"/>
      <c r="N581" s="349"/>
      <c r="O581" s="349"/>
      <c r="P581" s="349"/>
      <c r="Q581" s="349"/>
      <c r="R581" s="349"/>
      <c r="S581" s="349"/>
      <c r="T581" s="349"/>
      <c r="U581" s="349"/>
      <c r="V581" s="349"/>
      <c r="W581" s="333"/>
      <c r="X581" s="333"/>
      <c r="Y581" s="333"/>
      <c r="Z581" s="333"/>
    </row>
    <row r="582" customFormat="false" ht="21.75" hidden="false" customHeight="true" outlineLevel="0" collapsed="false">
      <c r="A582" s="349"/>
      <c r="B582" s="349"/>
      <c r="C582" s="349"/>
      <c r="D582" s="350"/>
      <c r="E582" s="350"/>
      <c r="F582" s="349"/>
      <c r="G582" s="349"/>
      <c r="H582" s="349"/>
      <c r="I582" s="349"/>
      <c r="J582" s="349"/>
      <c r="K582" s="349"/>
      <c r="L582" s="349"/>
      <c r="M582" s="349"/>
      <c r="N582" s="349"/>
      <c r="O582" s="349"/>
      <c r="P582" s="349"/>
      <c r="Q582" s="349"/>
      <c r="R582" s="349"/>
      <c r="S582" s="349"/>
      <c r="T582" s="349"/>
      <c r="U582" s="349"/>
      <c r="V582" s="349"/>
      <c r="W582" s="333"/>
      <c r="X582" s="333"/>
      <c r="Y582" s="333"/>
      <c r="Z582" s="333"/>
    </row>
    <row r="583" customFormat="false" ht="21.75" hidden="false" customHeight="true" outlineLevel="0" collapsed="false">
      <c r="A583" s="349"/>
      <c r="B583" s="349"/>
      <c r="C583" s="349"/>
      <c r="D583" s="350"/>
      <c r="E583" s="350"/>
      <c r="F583" s="349"/>
      <c r="G583" s="349"/>
      <c r="H583" s="349"/>
      <c r="I583" s="349"/>
      <c r="J583" s="349"/>
      <c r="K583" s="349"/>
      <c r="L583" s="349"/>
      <c r="M583" s="349"/>
      <c r="N583" s="349"/>
      <c r="O583" s="349"/>
      <c r="P583" s="349"/>
      <c r="Q583" s="349"/>
      <c r="R583" s="349"/>
      <c r="S583" s="349"/>
      <c r="T583" s="349"/>
      <c r="U583" s="349"/>
      <c r="V583" s="349"/>
      <c r="W583" s="333"/>
      <c r="X583" s="333"/>
      <c r="Y583" s="333"/>
      <c r="Z583" s="333"/>
    </row>
    <row r="584" customFormat="false" ht="21.75" hidden="false" customHeight="true" outlineLevel="0" collapsed="false">
      <c r="A584" s="349"/>
      <c r="B584" s="349"/>
      <c r="C584" s="349"/>
      <c r="D584" s="350"/>
      <c r="E584" s="350"/>
      <c r="F584" s="349"/>
      <c r="G584" s="349"/>
      <c r="H584" s="349"/>
      <c r="I584" s="349"/>
      <c r="J584" s="349"/>
      <c r="K584" s="349"/>
      <c r="L584" s="349"/>
      <c r="M584" s="349"/>
      <c r="N584" s="349"/>
      <c r="O584" s="349"/>
      <c r="P584" s="349"/>
      <c r="Q584" s="349"/>
      <c r="R584" s="349"/>
      <c r="S584" s="349"/>
      <c r="T584" s="349"/>
      <c r="U584" s="349"/>
      <c r="V584" s="349"/>
      <c r="W584" s="333"/>
      <c r="X584" s="333"/>
      <c r="Y584" s="333"/>
      <c r="Z584" s="333"/>
    </row>
    <row r="585" customFormat="false" ht="21.75" hidden="false" customHeight="true" outlineLevel="0" collapsed="false">
      <c r="A585" s="349"/>
      <c r="B585" s="349"/>
      <c r="C585" s="349"/>
      <c r="D585" s="350"/>
      <c r="E585" s="350"/>
      <c r="F585" s="349"/>
      <c r="G585" s="349"/>
      <c r="H585" s="349"/>
      <c r="I585" s="349"/>
      <c r="J585" s="349"/>
      <c r="K585" s="349"/>
      <c r="L585" s="349"/>
      <c r="M585" s="349"/>
      <c r="N585" s="349"/>
      <c r="O585" s="349"/>
      <c r="P585" s="349"/>
      <c r="Q585" s="349"/>
      <c r="R585" s="349"/>
      <c r="S585" s="349"/>
      <c r="T585" s="349"/>
      <c r="U585" s="349"/>
      <c r="V585" s="349"/>
      <c r="W585" s="333"/>
      <c r="X585" s="333"/>
      <c r="Y585" s="333"/>
      <c r="Z585" s="333"/>
    </row>
    <row r="586" customFormat="false" ht="21.75" hidden="false" customHeight="true" outlineLevel="0" collapsed="false">
      <c r="A586" s="349"/>
      <c r="B586" s="349"/>
      <c r="C586" s="349"/>
      <c r="D586" s="350"/>
      <c r="E586" s="350"/>
      <c r="F586" s="349"/>
      <c r="G586" s="349"/>
      <c r="H586" s="349"/>
      <c r="I586" s="349"/>
      <c r="J586" s="349"/>
      <c r="K586" s="349"/>
      <c r="L586" s="349"/>
      <c r="M586" s="349"/>
      <c r="N586" s="349"/>
      <c r="O586" s="349"/>
      <c r="P586" s="349"/>
      <c r="Q586" s="349"/>
      <c r="R586" s="349"/>
      <c r="S586" s="349"/>
      <c r="T586" s="349"/>
      <c r="U586" s="349"/>
      <c r="V586" s="349"/>
      <c r="W586" s="333"/>
      <c r="X586" s="333"/>
      <c r="Y586" s="333"/>
      <c r="Z586" s="333"/>
    </row>
    <row r="587" customFormat="false" ht="21.75" hidden="false" customHeight="true" outlineLevel="0" collapsed="false">
      <c r="A587" s="349"/>
      <c r="B587" s="349"/>
      <c r="C587" s="349"/>
      <c r="D587" s="350"/>
      <c r="E587" s="350"/>
      <c r="F587" s="349"/>
      <c r="G587" s="349"/>
      <c r="H587" s="349"/>
      <c r="I587" s="349"/>
      <c r="J587" s="349"/>
      <c r="K587" s="349"/>
      <c r="L587" s="349"/>
      <c r="M587" s="349"/>
      <c r="N587" s="349"/>
      <c r="O587" s="349"/>
      <c r="P587" s="349"/>
      <c r="Q587" s="349"/>
      <c r="R587" s="349"/>
      <c r="S587" s="349"/>
      <c r="T587" s="349"/>
      <c r="U587" s="349"/>
      <c r="V587" s="349"/>
      <c r="W587" s="333"/>
      <c r="X587" s="333"/>
      <c r="Y587" s="333"/>
      <c r="Z587" s="333"/>
    </row>
    <row r="588" customFormat="false" ht="21.75" hidden="false" customHeight="true" outlineLevel="0" collapsed="false">
      <c r="A588" s="349"/>
      <c r="B588" s="349"/>
      <c r="C588" s="349"/>
      <c r="D588" s="350"/>
      <c r="E588" s="350"/>
      <c r="F588" s="349"/>
      <c r="G588" s="349"/>
      <c r="H588" s="349"/>
      <c r="I588" s="349"/>
      <c r="J588" s="349"/>
      <c r="K588" s="349"/>
      <c r="L588" s="349"/>
      <c r="M588" s="349"/>
      <c r="N588" s="349"/>
      <c r="O588" s="349"/>
      <c r="P588" s="349"/>
      <c r="Q588" s="349"/>
      <c r="R588" s="349"/>
      <c r="S588" s="349"/>
      <c r="T588" s="349"/>
      <c r="U588" s="349"/>
      <c r="V588" s="349"/>
      <c r="W588" s="333"/>
      <c r="X588" s="333"/>
      <c r="Y588" s="333"/>
      <c r="Z588" s="333"/>
    </row>
    <row r="589" customFormat="false" ht="21.75" hidden="false" customHeight="true" outlineLevel="0" collapsed="false">
      <c r="A589" s="349"/>
      <c r="B589" s="349"/>
      <c r="C589" s="349"/>
      <c r="D589" s="350"/>
      <c r="E589" s="350"/>
      <c r="F589" s="349"/>
      <c r="G589" s="349"/>
      <c r="H589" s="349"/>
      <c r="I589" s="349"/>
      <c r="J589" s="349"/>
      <c r="K589" s="349"/>
      <c r="L589" s="349"/>
      <c r="M589" s="349"/>
      <c r="N589" s="349"/>
      <c r="O589" s="349"/>
      <c r="P589" s="349"/>
      <c r="Q589" s="349"/>
      <c r="R589" s="349"/>
      <c r="S589" s="349"/>
      <c r="T589" s="349"/>
      <c r="U589" s="349"/>
      <c r="V589" s="349"/>
      <c r="W589" s="333"/>
      <c r="X589" s="333"/>
      <c r="Y589" s="333"/>
      <c r="Z589" s="333"/>
    </row>
    <row r="590" customFormat="false" ht="21.75" hidden="false" customHeight="true" outlineLevel="0" collapsed="false">
      <c r="A590" s="349"/>
      <c r="B590" s="349"/>
      <c r="C590" s="349"/>
      <c r="D590" s="350"/>
      <c r="E590" s="350"/>
      <c r="F590" s="349"/>
      <c r="G590" s="349"/>
      <c r="H590" s="349"/>
      <c r="I590" s="349"/>
      <c r="J590" s="349"/>
      <c r="K590" s="349"/>
      <c r="L590" s="349"/>
      <c r="M590" s="349"/>
      <c r="N590" s="349"/>
      <c r="O590" s="349"/>
      <c r="P590" s="349"/>
      <c r="Q590" s="349"/>
      <c r="R590" s="349"/>
      <c r="S590" s="349"/>
      <c r="T590" s="349"/>
      <c r="U590" s="349"/>
      <c r="V590" s="349"/>
      <c r="W590" s="333"/>
      <c r="X590" s="333"/>
      <c r="Y590" s="333"/>
      <c r="Z590" s="333"/>
    </row>
    <row r="591" customFormat="false" ht="21.75" hidden="false" customHeight="true" outlineLevel="0" collapsed="false">
      <c r="A591" s="349"/>
      <c r="B591" s="349"/>
      <c r="C591" s="349"/>
      <c r="D591" s="350"/>
      <c r="E591" s="350"/>
      <c r="F591" s="349"/>
      <c r="G591" s="349"/>
      <c r="H591" s="349"/>
      <c r="I591" s="349"/>
      <c r="J591" s="349"/>
      <c r="K591" s="349"/>
      <c r="L591" s="349"/>
      <c r="M591" s="349"/>
      <c r="N591" s="349"/>
      <c r="O591" s="349"/>
      <c r="P591" s="349"/>
      <c r="Q591" s="349"/>
      <c r="R591" s="349"/>
      <c r="S591" s="349"/>
      <c r="T591" s="349"/>
      <c r="U591" s="349"/>
      <c r="V591" s="349"/>
      <c r="W591" s="333"/>
      <c r="X591" s="333"/>
      <c r="Y591" s="333"/>
      <c r="Z591" s="333"/>
    </row>
    <row r="592" customFormat="false" ht="21.75" hidden="false" customHeight="true" outlineLevel="0" collapsed="false">
      <c r="A592" s="349"/>
      <c r="B592" s="349"/>
      <c r="C592" s="349"/>
      <c r="D592" s="350"/>
      <c r="E592" s="350"/>
      <c r="F592" s="349"/>
      <c r="G592" s="349"/>
      <c r="H592" s="349"/>
      <c r="I592" s="349"/>
      <c r="J592" s="349"/>
      <c r="K592" s="349"/>
      <c r="L592" s="349"/>
      <c r="M592" s="349"/>
      <c r="N592" s="349"/>
      <c r="O592" s="349"/>
      <c r="P592" s="349"/>
      <c r="Q592" s="349"/>
      <c r="R592" s="349"/>
      <c r="S592" s="349"/>
      <c r="T592" s="349"/>
      <c r="U592" s="349"/>
      <c r="V592" s="349"/>
      <c r="W592" s="333"/>
      <c r="X592" s="333"/>
      <c r="Y592" s="333"/>
      <c r="Z592" s="333"/>
    </row>
    <row r="593" customFormat="false" ht="21.75" hidden="false" customHeight="true" outlineLevel="0" collapsed="false">
      <c r="A593" s="349"/>
      <c r="B593" s="349"/>
      <c r="C593" s="349"/>
      <c r="D593" s="350"/>
      <c r="E593" s="350"/>
      <c r="F593" s="349"/>
      <c r="G593" s="349"/>
      <c r="H593" s="349"/>
      <c r="I593" s="349"/>
      <c r="J593" s="349"/>
      <c r="K593" s="349"/>
      <c r="L593" s="349"/>
      <c r="M593" s="349"/>
      <c r="N593" s="349"/>
      <c r="O593" s="349"/>
      <c r="P593" s="349"/>
      <c r="Q593" s="349"/>
      <c r="R593" s="349"/>
      <c r="S593" s="349"/>
      <c r="T593" s="349"/>
      <c r="U593" s="349"/>
      <c r="V593" s="349"/>
      <c r="W593" s="333"/>
      <c r="X593" s="333"/>
      <c r="Y593" s="333"/>
      <c r="Z593" s="333"/>
    </row>
    <row r="594" customFormat="false" ht="21.75" hidden="false" customHeight="true" outlineLevel="0" collapsed="false">
      <c r="A594" s="349"/>
      <c r="B594" s="349"/>
      <c r="C594" s="349"/>
      <c r="D594" s="350"/>
      <c r="E594" s="350"/>
      <c r="F594" s="349"/>
      <c r="G594" s="349"/>
      <c r="H594" s="349"/>
      <c r="I594" s="349"/>
      <c r="J594" s="349"/>
      <c r="K594" s="349"/>
      <c r="L594" s="349"/>
      <c r="M594" s="349"/>
      <c r="N594" s="349"/>
      <c r="O594" s="349"/>
      <c r="P594" s="349"/>
      <c r="Q594" s="349"/>
      <c r="R594" s="349"/>
      <c r="S594" s="349"/>
      <c r="T594" s="349"/>
      <c r="U594" s="349"/>
      <c r="V594" s="349"/>
      <c r="W594" s="333"/>
      <c r="X594" s="333"/>
      <c r="Y594" s="333"/>
      <c r="Z594" s="333"/>
    </row>
    <row r="595" customFormat="false" ht="21.75" hidden="false" customHeight="true" outlineLevel="0" collapsed="false">
      <c r="A595" s="349"/>
      <c r="B595" s="349"/>
      <c r="C595" s="349"/>
      <c r="D595" s="350"/>
      <c r="E595" s="350"/>
      <c r="F595" s="349"/>
      <c r="G595" s="349"/>
      <c r="H595" s="349"/>
      <c r="I595" s="349"/>
      <c r="J595" s="349"/>
      <c r="K595" s="349"/>
      <c r="L595" s="349"/>
      <c r="M595" s="349"/>
      <c r="N595" s="349"/>
      <c r="O595" s="349"/>
      <c r="P595" s="349"/>
      <c r="Q595" s="349"/>
      <c r="R595" s="349"/>
      <c r="S595" s="349"/>
      <c r="T595" s="349"/>
      <c r="U595" s="349"/>
      <c r="V595" s="349"/>
      <c r="W595" s="333"/>
      <c r="X595" s="333"/>
      <c r="Y595" s="333"/>
      <c r="Z595" s="333"/>
    </row>
    <row r="596" customFormat="false" ht="21.75" hidden="false" customHeight="true" outlineLevel="0" collapsed="false">
      <c r="A596" s="349"/>
      <c r="B596" s="349"/>
      <c r="C596" s="349"/>
      <c r="D596" s="350"/>
      <c r="E596" s="350"/>
      <c r="F596" s="349"/>
      <c r="G596" s="349"/>
      <c r="H596" s="349"/>
      <c r="I596" s="349"/>
      <c r="J596" s="349"/>
      <c r="K596" s="349"/>
      <c r="L596" s="349"/>
      <c r="M596" s="349"/>
      <c r="N596" s="349"/>
      <c r="O596" s="349"/>
      <c r="P596" s="349"/>
      <c r="Q596" s="349"/>
      <c r="R596" s="349"/>
      <c r="S596" s="349"/>
      <c r="T596" s="349"/>
      <c r="U596" s="349"/>
      <c r="V596" s="349"/>
      <c r="W596" s="333"/>
      <c r="X596" s="333"/>
      <c r="Y596" s="333"/>
      <c r="Z596" s="333"/>
    </row>
    <row r="597" customFormat="false" ht="21.75" hidden="false" customHeight="true" outlineLevel="0" collapsed="false">
      <c r="A597" s="349"/>
      <c r="B597" s="349"/>
      <c r="C597" s="349"/>
      <c r="D597" s="350"/>
      <c r="E597" s="350"/>
      <c r="F597" s="349"/>
      <c r="G597" s="349"/>
      <c r="H597" s="349"/>
      <c r="I597" s="349"/>
      <c r="J597" s="349"/>
      <c r="K597" s="349"/>
      <c r="L597" s="349"/>
      <c r="M597" s="349"/>
      <c r="N597" s="349"/>
      <c r="O597" s="349"/>
      <c r="P597" s="349"/>
      <c r="Q597" s="349"/>
      <c r="R597" s="349"/>
      <c r="S597" s="349"/>
      <c r="T597" s="349"/>
      <c r="U597" s="349"/>
      <c r="V597" s="349"/>
      <c r="W597" s="333"/>
      <c r="X597" s="333"/>
      <c r="Y597" s="333"/>
      <c r="Z597" s="333"/>
    </row>
    <row r="598" customFormat="false" ht="21.75" hidden="false" customHeight="true" outlineLevel="0" collapsed="false">
      <c r="A598" s="349"/>
      <c r="B598" s="349"/>
      <c r="C598" s="349"/>
      <c r="D598" s="350"/>
      <c r="E598" s="350"/>
      <c r="F598" s="349"/>
      <c r="G598" s="349"/>
      <c r="H598" s="349"/>
      <c r="I598" s="349"/>
      <c r="J598" s="349"/>
      <c r="K598" s="349"/>
      <c r="L598" s="349"/>
      <c r="M598" s="349"/>
      <c r="N598" s="349"/>
      <c r="O598" s="349"/>
      <c r="P598" s="349"/>
      <c r="Q598" s="349"/>
      <c r="R598" s="349"/>
      <c r="S598" s="349"/>
      <c r="T598" s="349"/>
      <c r="U598" s="349"/>
      <c r="V598" s="349"/>
      <c r="W598" s="333"/>
      <c r="X598" s="333"/>
      <c r="Y598" s="333"/>
      <c r="Z598" s="333"/>
    </row>
    <row r="599" customFormat="false" ht="21.75" hidden="false" customHeight="true" outlineLevel="0" collapsed="false">
      <c r="A599" s="349"/>
      <c r="B599" s="349"/>
      <c r="C599" s="349"/>
      <c r="D599" s="350"/>
      <c r="E599" s="350"/>
      <c r="F599" s="349"/>
      <c r="G599" s="349"/>
      <c r="H599" s="349"/>
      <c r="I599" s="349"/>
      <c r="J599" s="349"/>
      <c r="K599" s="349"/>
      <c r="L599" s="349"/>
      <c r="M599" s="349"/>
      <c r="N599" s="349"/>
      <c r="O599" s="349"/>
      <c r="P599" s="349"/>
      <c r="Q599" s="349"/>
      <c r="R599" s="349"/>
      <c r="S599" s="349"/>
      <c r="T599" s="349"/>
      <c r="U599" s="349"/>
      <c r="V599" s="349"/>
      <c r="W599" s="333"/>
      <c r="X599" s="333"/>
      <c r="Y599" s="333"/>
      <c r="Z599" s="333"/>
    </row>
    <row r="600" customFormat="false" ht="21.75" hidden="false" customHeight="true" outlineLevel="0" collapsed="false">
      <c r="A600" s="349"/>
      <c r="B600" s="349"/>
      <c r="C600" s="349"/>
      <c r="D600" s="350"/>
      <c r="E600" s="350"/>
      <c r="F600" s="349"/>
      <c r="G600" s="349"/>
      <c r="H600" s="349"/>
      <c r="I600" s="349"/>
      <c r="J600" s="349"/>
      <c r="K600" s="349"/>
      <c r="L600" s="349"/>
      <c r="M600" s="349"/>
      <c r="N600" s="349"/>
      <c r="O600" s="349"/>
      <c r="P600" s="349"/>
      <c r="Q600" s="349"/>
      <c r="R600" s="349"/>
      <c r="S600" s="349"/>
      <c r="T600" s="349"/>
      <c r="U600" s="349"/>
      <c r="V600" s="349"/>
      <c r="W600" s="333"/>
      <c r="X600" s="333"/>
      <c r="Y600" s="333"/>
      <c r="Z600" s="333"/>
    </row>
    <row r="601" customFormat="false" ht="21.75" hidden="false" customHeight="true" outlineLevel="0" collapsed="false">
      <c r="A601" s="349"/>
      <c r="B601" s="349"/>
      <c r="C601" s="349"/>
      <c r="D601" s="350"/>
      <c r="E601" s="350"/>
      <c r="F601" s="349"/>
      <c r="G601" s="349"/>
      <c r="H601" s="349"/>
      <c r="I601" s="349"/>
      <c r="J601" s="349"/>
      <c r="K601" s="349"/>
      <c r="L601" s="349"/>
      <c r="M601" s="349"/>
      <c r="N601" s="349"/>
      <c r="O601" s="349"/>
      <c r="P601" s="349"/>
      <c r="Q601" s="349"/>
      <c r="R601" s="349"/>
      <c r="S601" s="349"/>
      <c r="T601" s="349"/>
      <c r="U601" s="349"/>
      <c r="V601" s="349"/>
      <c r="W601" s="333"/>
      <c r="X601" s="333"/>
      <c r="Y601" s="333"/>
      <c r="Z601" s="333"/>
    </row>
    <row r="602" customFormat="false" ht="21.75" hidden="false" customHeight="true" outlineLevel="0" collapsed="false">
      <c r="A602" s="349"/>
      <c r="B602" s="349"/>
      <c r="C602" s="349"/>
      <c r="D602" s="350"/>
      <c r="E602" s="350"/>
      <c r="F602" s="349"/>
      <c r="G602" s="349"/>
      <c r="H602" s="349"/>
      <c r="I602" s="349"/>
      <c r="J602" s="349"/>
      <c r="K602" s="349"/>
      <c r="L602" s="349"/>
      <c r="M602" s="349"/>
      <c r="N602" s="349"/>
      <c r="O602" s="349"/>
      <c r="P602" s="349"/>
      <c r="Q602" s="349"/>
      <c r="R602" s="349"/>
      <c r="S602" s="349"/>
      <c r="T602" s="349"/>
      <c r="U602" s="349"/>
      <c r="V602" s="349"/>
      <c r="W602" s="333"/>
      <c r="X602" s="333"/>
      <c r="Y602" s="333"/>
      <c r="Z602" s="333"/>
    </row>
    <row r="603" customFormat="false" ht="21.75" hidden="false" customHeight="true" outlineLevel="0" collapsed="false">
      <c r="A603" s="349"/>
      <c r="B603" s="349"/>
      <c r="C603" s="349"/>
      <c r="D603" s="350"/>
      <c r="E603" s="350"/>
      <c r="F603" s="349"/>
      <c r="G603" s="349"/>
      <c r="H603" s="349"/>
      <c r="I603" s="349"/>
      <c r="J603" s="349"/>
      <c r="K603" s="349"/>
      <c r="L603" s="349"/>
      <c r="M603" s="349"/>
      <c r="N603" s="349"/>
      <c r="O603" s="349"/>
      <c r="P603" s="349"/>
      <c r="Q603" s="349"/>
      <c r="R603" s="349"/>
      <c r="S603" s="349"/>
      <c r="T603" s="349"/>
      <c r="U603" s="349"/>
      <c r="V603" s="349"/>
      <c r="W603" s="333"/>
      <c r="X603" s="333"/>
      <c r="Y603" s="333"/>
      <c r="Z603" s="333"/>
    </row>
    <row r="604" customFormat="false" ht="21.75" hidden="false" customHeight="true" outlineLevel="0" collapsed="false">
      <c r="A604" s="349"/>
      <c r="B604" s="349"/>
      <c r="C604" s="349"/>
      <c r="D604" s="350"/>
      <c r="E604" s="350"/>
      <c r="F604" s="349"/>
      <c r="G604" s="349"/>
      <c r="H604" s="349"/>
      <c r="I604" s="349"/>
      <c r="J604" s="349"/>
      <c r="K604" s="349"/>
      <c r="L604" s="349"/>
      <c r="M604" s="349"/>
      <c r="N604" s="349"/>
      <c r="O604" s="349"/>
      <c r="P604" s="349"/>
      <c r="Q604" s="349"/>
      <c r="R604" s="349"/>
      <c r="S604" s="349"/>
      <c r="T604" s="349"/>
      <c r="U604" s="349"/>
      <c r="V604" s="349"/>
      <c r="W604" s="333"/>
      <c r="X604" s="333"/>
      <c r="Y604" s="333"/>
      <c r="Z604" s="333"/>
    </row>
    <row r="605" customFormat="false" ht="21.75" hidden="false" customHeight="true" outlineLevel="0" collapsed="false">
      <c r="A605" s="349"/>
      <c r="B605" s="349"/>
      <c r="C605" s="349"/>
      <c r="D605" s="350"/>
      <c r="E605" s="350"/>
      <c r="F605" s="349"/>
      <c r="G605" s="349"/>
      <c r="H605" s="349"/>
      <c r="I605" s="349"/>
      <c r="J605" s="349"/>
      <c r="K605" s="349"/>
      <c r="L605" s="349"/>
      <c r="M605" s="349"/>
      <c r="N605" s="349"/>
      <c r="O605" s="349"/>
      <c r="P605" s="349"/>
      <c r="Q605" s="349"/>
      <c r="R605" s="349"/>
      <c r="S605" s="349"/>
      <c r="T605" s="349"/>
      <c r="U605" s="349"/>
      <c r="V605" s="349"/>
      <c r="W605" s="333"/>
      <c r="X605" s="333"/>
      <c r="Y605" s="333"/>
      <c r="Z605" s="333"/>
    </row>
    <row r="606" customFormat="false" ht="21.75" hidden="false" customHeight="true" outlineLevel="0" collapsed="false">
      <c r="A606" s="349"/>
      <c r="B606" s="349"/>
      <c r="C606" s="349"/>
      <c r="D606" s="350"/>
      <c r="E606" s="350"/>
      <c r="F606" s="349"/>
      <c r="G606" s="349"/>
      <c r="H606" s="349"/>
      <c r="I606" s="349"/>
      <c r="J606" s="349"/>
      <c r="K606" s="349"/>
      <c r="L606" s="349"/>
      <c r="M606" s="349"/>
      <c r="N606" s="349"/>
      <c r="O606" s="349"/>
      <c r="P606" s="349"/>
      <c r="Q606" s="349"/>
      <c r="R606" s="349"/>
      <c r="S606" s="349"/>
      <c r="T606" s="349"/>
      <c r="U606" s="349"/>
      <c r="V606" s="349"/>
      <c r="W606" s="333"/>
      <c r="X606" s="333"/>
      <c r="Y606" s="333"/>
      <c r="Z606" s="333"/>
    </row>
    <row r="607" customFormat="false" ht="21.75" hidden="false" customHeight="true" outlineLevel="0" collapsed="false">
      <c r="A607" s="349"/>
      <c r="B607" s="349"/>
      <c r="C607" s="349"/>
      <c r="D607" s="350"/>
      <c r="E607" s="350"/>
      <c r="F607" s="349"/>
      <c r="G607" s="349"/>
      <c r="H607" s="349"/>
      <c r="I607" s="349"/>
      <c r="J607" s="349"/>
      <c r="K607" s="349"/>
      <c r="L607" s="349"/>
      <c r="M607" s="349"/>
      <c r="N607" s="349"/>
      <c r="O607" s="349"/>
      <c r="P607" s="349"/>
      <c r="Q607" s="349"/>
      <c r="R607" s="349"/>
      <c r="S607" s="349"/>
      <c r="T607" s="349"/>
      <c r="U607" s="349"/>
      <c r="V607" s="349"/>
      <c r="W607" s="333"/>
      <c r="X607" s="333"/>
      <c r="Y607" s="333"/>
      <c r="Z607" s="333"/>
    </row>
    <row r="608" customFormat="false" ht="21.75" hidden="false" customHeight="true" outlineLevel="0" collapsed="false">
      <c r="A608" s="349"/>
      <c r="B608" s="349"/>
      <c r="C608" s="349"/>
      <c r="D608" s="350"/>
      <c r="E608" s="350"/>
      <c r="F608" s="349"/>
      <c r="G608" s="349"/>
      <c r="H608" s="349"/>
      <c r="I608" s="349"/>
      <c r="J608" s="349"/>
      <c r="K608" s="349"/>
      <c r="L608" s="349"/>
      <c r="M608" s="349"/>
      <c r="N608" s="349"/>
      <c r="O608" s="349"/>
      <c r="P608" s="349"/>
      <c r="Q608" s="349"/>
      <c r="R608" s="349"/>
      <c r="S608" s="349"/>
      <c r="T608" s="349"/>
      <c r="U608" s="349"/>
      <c r="V608" s="349"/>
      <c r="W608" s="333"/>
      <c r="X608" s="333"/>
      <c r="Y608" s="333"/>
      <c r="Z608" s="333"/>
    </row>
    <row r="609" customFormat="false" ht="21.75" hidden="false" customHeight="true" outlineLevel="0" collapsed="false">
      <c r="A609" s="349"/>
      <c r="B609" s="349"/>
      <c r="C609" s="349"/>
      <c r="D609" s="350"/>
      <c r="E609" s="350"/>
      <c r="F609" s="349"/>
      <c r="G609" s="349"/>
      <c r="H609" s="349"/>
      <c r="I609" s="349"/>
      <c r="J609" s="349"/>
      <c r="K609" s="349"/>
      <c r="L609" s="349"/>
      <c r="M609" s="349"/>
      <c r="N609" s="349"/>
      <c r="O609" s="349"/>
      <c r="P609" s="349"/>
      <c r="Q609" s="349"/>
      <c r="R609" s="349"/>
      <c r="S609" s="349"/>
      <c r="T609" s="349"/>
      <c r="U609" s="349"/>
      <c r="V609" s="349"/>
      <c r="W609" s="333"/>
      <c r="X609" s="333"/>
      <c r="Y609" s="333"/>
      <c r="Z609" s="333"/>
    </row>
    <row r="610" customFormat="false" ht="21.75" hidden="false" customHeight="true" outlineLevel="0" collapsed="false">
      <c r="A610" s="349"/>
      <c r="B610" s="349"/>
      <c r="C610" s="349"/>
      <c r="D610" s="350"/>
      <c r="E610" s="350"/>
      <c r="F610" s="349"/>
      <c r="G610" s="349"/>
      <c r="H610" s="349"/>
      <c r="I610" s="349"/>
      <c r="J610" s="349"/>
      <c r="K610" s="349"/>
      <c r="L610" s="349"/>
      <c r="M610" s="349"/>
      <c r="N610" s="349"/>
      <c r="O610" s="349"/>
      <c r="P610" s="349"/>
      <c r="Q610" s="349"/>
      <c r="R610" s="349"/>
      <c r="S610" s="349"/>
      <c r="T610" s="349"/>
      <c r="U610" s="349"/>
      <c r="V610" s="349"/>
      <c r="W610" s="333"/>
      <c r="X610" s="333"/>
      <c r="Y610" s="333"/>
      <c r="Z610" s="333"/>
    </row>
    <row r="611" customFormat="false" ht="21.75" hidden="false" customHeight="true" outlineLevel="0" collapsed="false">
      <c r="A611" s="349"/>
      <c r="B611" s="349"/>
      <c r="C611" s="349"/>
      <c r="D611" s="350"/>
      <c r="E611" s="350"/>
      <c r="F611" s="349"/>
      <c r="G611" s="349"/>
      <c r="H611" s="349"/>
      <c r="I611" s="349"/>
      <c r="J611" s="349"/>
      <c r="K611" s="349"/>
      <c r="L611" s="349"/>
      <c r="M611" s="349"/>
      <c r="N611" s="349"/>
      <c r="O611" s="349"/>
      <c r="P611" s="349"/>
      <c r="Q611" s="349"/>
      <c r="R611" s="349"/>
      <c r="S611" s="349"/>
      <c r="T611" s="349"/>
      <c r="U611" s="349"/>
      <c r="V611" s="349"/>
      <c r="W611" s="333"/>
      <c r="X611" s="333"/>
      <c r="Y611" s="333"/>
      <c r="Z611" s="333"/>
    </row>
    <row r="612" customFormat="false" ht="21.75" hidden="false" customHeight="true" outlineLevel="0" collapsed="false">
      <c r="A612" s="349"/>
      <c r="B612" s="349"/>
      <c r="C612" s="349"/>
      <c r="D612" s="350"/>
      <c r="E612" s="350"/>
      <c r="F612" s="349"/>
      <c r="G612" s="349"/>
      <c r="H612" s="349"/>
      <c r="I612" s="349"/>
      <c r="J612" s="349"/>
      <c r="K612" s="349"/>
      <c r="L612" s="349"/>
      <c r="M612" s="349"/>
      <c r="N612" s="349"/>
      <c r="O612" s="349"/>
      <c r="P612" s="349"/>
      <c r="Q612" s="349"/>
      <c r="R612" s="349"/>
      <c r="S612" s="349"/>
      <c r="T612" s="349"/>
      <c r="U612" s="349"/>
      <c r="V612" s="349"/>
      <c r="W612" s="333"/>
      <c r="X612" s="333"/>
      <c r="Y612" s="333"/>
      <c r="Z612" s="333"/>
    </row>
    <row r="613" customFormat="false" ht="21.75" hidden="false" customHeight="true" outlineLevel="0" collapsed="false">
      <c r="A613" s="349"/>
      <c r="B613" s="349"/>
      <c r="C613" s="349"/>
      <c r="D613" s="350"/>
      <c r="E613" s="350"/>
      <c r="F613" s="349"/>
      <c r="G613" s="349"/>
      <c r="H613" s="349"/>
      <c r="I613" s="349"/>
      <c r="J613" s="349"/>
      <c r="K613" s="349"/>
      <c r="L613" s="349"/>
      <c r="M613" s="349"/>
      <c r="N613" s="349"/>
      <c r="O613" s="349"/>
      <c r="P613" s="349"/>
      <c r="Q613" s="349"/>
      <c r="R613" s="349"/>
      <c r="S613" s="349"/>
      <c r="T613" s="349"/>
      <c r="U613" s="349"/>
      <c r="V613" s="349"/>
      <c r="W613" s="333"/>
      <c r="X613" s="333"/>
      <c r="Y613" s="333"/>
      <c r="Z613" s="333"/>
    </row>
    <row r="614" customFormat="false" ht="21.75" hidden="false" customHeight="true" outlineLevel="0" collapsed="false">
      <c r="A614" s="349"/>
      <c r="B614" s="349"/>
      <c r="C614" s="349"/>
      <c r="D614" s="350"/>
      <c r="E614" s="350"/>
      <c r="F614" s="349"/>
      <c r="G614" s="349"/>
      <c r="H614" s="349"/>
      <c r="I614" s="349"/>
      <c r="J614" s="349"/>
      <c r="K614" s="349"/>
      <c r="L614" s="349"/>
      <c r="M614" s="349"/>
      <c r="N614" s="349"/>
      <c r="O614" s="349"/>
      <c r="P614" s="349"/>
      <c r="Q614" s="349"/>
      <c r="R614" s="349"/>
      <c r="S614" s="349"/>
      <c r="T614" s="349"/>
      <c r="U614" s="349"/>
      <c r="V614" s="349"/>
      <c r="W614" s="333"/>
      <c r="X614" s="333"/>
      <c r="Y614" s="333"/>
      <c r="Z614" s="333"/>
    </row>
    <row r="615" customFormat="false" ht="21.75" hidden="false" customHeight="true" outlineLevel="0" collapsed="false">
      <c r="A615" s="349"/>
      <c r="B615" s="349"/>
      <c r="C615" s="349"/>
      <c r="D615" s="350"/>
      <c r="E615" s="350"/>
      <c r="F615" s="349"/>
      <c r="G615" s="349"/>
      <c r="H615" s="349"/>
      <c r="I615" s="349"/>
      <c r="J615" s="349"/>
      <c r="K615" s="349"/>
      <c r="L615" s="349"/>
      <c r="M615" s="349"/>
      <c r="N615" s="349"/>
      <c r="O615" s="349"/>
      <c r="P615" s="349"/>
      <c r="Q615" s="349"/>
      <c r="R615" s="349"/>
      <c r="S615" s="349"/>
      <c r="T615" s="349"/>
      <c r="U615" s="349"/>
      <c r="V615" s="349"/>
      <c r="W615" s="333"/>
      <c r="X615" s="333"/>
      <c r="Y615" s="333"/>
      <c r="Z615" s="333"/>
    </row>
    <row r="616" customFormat="false" ht="21.75" hidden="false" customHeight="true" outlineLevel="0" collapsed="false">
      <c r="A616" s="349"/>
      <c r="B616" s="349"/>
      <c r="C616" s="349"/>
      <c r="D616" s="350"/>
      <c r="E616" s="350"/>
      <c r="F616" s="349"/>
      <c r="G616" s="349"/>
      <c r="H616" s="349"/>
      <c r="I616" s="349"/>
      <c r="J616" s="349"/>
      <c r="K616" s="349"/>
      <c r="L616" s="349"/>
      <c r="M616" s="349"/>
      <c r="N616" s="349"/>
      <c r="O616" s="349"/>
      <c r="P616" s="349"/>
      <c r="Q616" s="349"/>
      <c r="R616" s="349"/>
      <c r="S616" s="349"/>
      <c r="T616" s="349"/>
      <c r="U616" s="349"/>
      <c r="V616" s="349"/>
      <c r="W616" s="333"/>
      <c r="X616" s="333"/>
      <c r="Y616" s="333"/>
      <c r="Z616" s="333"/>
    </row>
    <row r="617" customFormat="false" ht="21.75" hidden="false" customHeight="true" outlineLevel="0" collapsed="false">
      <c r="A617" s="349"/>
      <c r="B617" s="349"/>
      <c r="C617" s="349"/>
      <c r="D617" s="350"/>
      <c r="E617" s="350"/>
      <c r="F617" s="349"/>
      <c r="G617" s="349"/>
      <c r="H617" s="349"/>
      <c r="I617" s="349"/>
      <c r="J617" s="349"/>
      <c r="K617" s="349"/>
      <c r="L617" s="349"/>
      <c r="M617" s="349"/>
      <c r="N617" s="349"/>
      <c r="O617" s="349"/>
      <c r="P617" s="349"/>
      <c r="Q617" s="349"/>
      <c r="R617" s="349"/>
      <c r="S617" s="349"/>
      <c r="T617" s="349"/>
      <c r="U617" s="349"/>
      <c r="V617" s="349"/>
      <c r="W617" s="333"/>
      <c r="X617" s="333"/>
      <c r="Y617" s="333"/>
      <c r="Z617" s="333"/>
    </row>
    <row r="618" customFormat="false" ht="21.75" hidden="false" customHeight="true" outlineLevel="0" collapsed="false">
      <c r="A618" s="349"/>
      <c r="B618" s="349"/>
      <c r="C618" s="349"/>
      <c r="D618" s="350"/>
      <c r="E618" s="350"/>
      <c r="F618" s="349"/>
      <c r="G618" s="349"/>
      <c r="H618" s="349"/>
      <c r="I618" s="349"/>
      <c r="J618" s="349"/>
      <c r="K618" s="349"/>
      <c r="L618" s="349"/>
      <c r="M618" s="349"/>
      <c r="N618" s="349"/>
      <c r="O618" s="349"/>
      <c r="P618" s="349"/>
      <c r="Q618" s="349"/>
      <c r="R618" s="349"/>
      <c r="S618" s="349"/>
      <c r="T618" s="349"/>
      <c r="U618" s="349"/>
      <c r="V618" s="349"/>
      <c r="W618" s="333"/>
      <c r="X618" s="333"/>
      <c r="Y618" s="333"/>
      <c r="Z618" s="333"/>
    </row>
    <row r="619" customFormat="false" ht="21.75" hidden="false" customHeight="true" outlineLevel="0" collapsed="false">
      <c r="A619" s="349"/>
      <c r="B619" s="349"/>
      <c r="C619" s="349"/>
      <c r="D619" s="350"/>
      <c r="E619" s="350"/>
      <c r="F619" s="349"/>
      <c r="G619" s="349"/>
      <c r="H619" s="349"/>
      <c r="I619" s="349"/>
      <c r="J619" s="349"/>
      <c r="K619" s="349"/>
      <c r="L619" s="349"/>
      <c r="M619" s="349"/>
      <c r="N619" s="349"/>
      <c r="O619" s="349"/>
      <c r="P619" s="349"/>
      <c r="Q619" s="349"/>
      <c r="R619" s="349"/>
      <c r="S619" s="349"/>
      <c r="T619" s="349"/>
      <c r="U619" s="349"/>
      <c r="V619" s="349"/>
      <c r="W619" s="333"/>
      <c r="X619" s="333"/>
      <c r="Y619" s="333"/>
      <c r="Z619" s="333"/>
    </row>
    <row r="620" customFormat="false" ht="21.75" hidden="false" customHeight="true" outlineLevel="0" collapsed="false">
      <c r="A620" s="349"/>
      <c r="B620" s="349"/>
      <c r="C620" s="349"/>
      <c r="D620" s="350"/>
      <c r="E620" s="350"/>
      <c r="F620" s="349"/>
      <c r="G620" s="349"/>
      <c r="H620" s="349"/>
      <c r="I620" s="349"/>
      <c r="J620" s="349"/>
      <c r="K620" s="349"/>
      <c r="L620" s="349"/>
      <c r="M620" s="349"/>
      <c r="N620" s="349"/>
      <c r="O620" s="349"/>
      <c r="P620" s="349"/>
      <c r="Q620" s="349"/>
      <c r="R620" s="349"/>
      <c r="S620" s="349"/>
      <c r="T620" s="349"/>
      <c r="U620" s="349"/>
      <c r="V620" s="349"/>
      <c r="W620" s="333"/>
      <c r="X620" s="333"/>
      <c r="Y620" s="333"/>
      <c r="Z620" s="333"/>
    </row>
    <row r="621" customFormat="false" ht="21.75" hidden="false" customHeight="true" outlineLevel="0" collapsed="false">
      <c r="A621" s="349"/>
      <c r="B621" s="349"/>
      <c r="C621" s="349"/>
      <c r="D621" s="350"/>
      <c r="E621" s="350"/>
      <c r="F621" s="349"/>
      <c r="G621" s="349"/>
      <c r="H621" s="349"/>
      <c r="I621" s="349"/>
      <c r="J621" s="349"/>
      <c r="K621" s="349"/>
      <c r="L621" s="349"/>
      <c r="M621" s="349"/>
      <c r="N621" s="349"/>
      <c r="O621" s="349"/>
      <c r="P621" s="349"/>
      <c r="Q621" s="349"/>
      <c r="R621" s="349"/>
      <c r="S621" s="349"/>
      <c r="T621" s="349"/>
      <c r="U621" s="349"/>
      <c r="V621" s="349"/>
      <c r="W621" s="333"/>
      <c r="X621" s="333"/>
      <c r="Y621" s="333"/>
      <c r="Z621" s="333"/>
    </row>
    <row r="622" customFormat="false" ht="21.75" hidden="false" customHeight="true" outlineLevel="0" collapsed="false">
      <c r="A622" s="349"/>
      <c r="B622" s="349"/>
      <c r="C622" s="349"/>
      <c r="D622" s="350"/>
      <c r="E622" s="350"/>
      <c r="F622" s="349"/>
      <c r="G622" s="349"/>
      <c r="H622" s="349"/>
      <c r="I622" s="349"/>
      <c r="J622" s="349"/>
      <c r="K622" s="349"/>
      <c r="L622" s="349"/>
      <c r="M622" s="349"/>
      <c r="N622" s="349"/>
      <c r="O622" s="349"/>
      <c r="P622" s="349"/>
      <c r="Q622" s="349"/>
      <c r="R622" s="349"/>
      <c r="S622" s="349"/>
      <c r="T622" s="349"/>
      <c r="U622" s="349"/>
      <c r="V622" s="349"/>
      <c r="W622" s="333"/>
      <c r="X622" s="333"/>
      <c r="Y622" s="333"/>
      <c r="Z622" s="333"/>
    </row>
    <row r="623" customFormat="false" ht="21.75" hidden="false" customHeight="true" outlineLevel="0" collapsed="false">
      <c r="A623" s="349"/>
      <c r="B623" s="349"/>
      <c r="C623" s="349"/>
      <c r="D623" s="350"/>
      <c r="E623" s="350"/>
      <c r="F623" s="349"/>
      <c r="G623" s="349"/>
      <c r="H623" s="349"/>
      <c r="I623" s="349"/>
      <c r="J623" s="349"/>
      <c r="K623" s="349"/>
      <c r="L623" s="349"/>
      <c r="M623" s="349"/>
      <c r="N623" s="349"/>
      <c r="O623" s="349"/>
      <c r="P623" s="349"/>
      <c r="Q623" s="349"/>
      <c r="R623" s="349"/>
      <c r="S623" s="349"/>
      <c r="T623" s="349"/>
      <c r="U623" s="349"/>
      <c r="V623" s="349"/>
      <c r="W623" s="333"/>
      <c r="X623" s="333"/>
      <c r="Y623" s="333"/>
      <c r="Z623" s="333"/>
    </row>
    <row r="624" customFormat="false" ht="21.75" hidden="false" customHeight="true" outlineLevel="0" collapsed="false">
      <c r="A624" s="349"/>
      <c r="B624" s="349"/>
      <c r="C624" s="349"/>
      <c r="D624" s="350"/>
      <c r="E624" s="350"/>
      <c r="F624" s="349"/>
      <c r="G624" s="349"/>
      <c r="H624" s="349"/>
      <c r="I624" s="349"/>
      <c r="J624" s="349"/>
      <c r="K624" s="349"/>
      <c r="L624" s="349"/>
      <c r="M624" s="349"/>
      <c r="N624" s="349"/>
      <c r="O624" s="349"/>
      <c r="P624" s="349"/>
      <c r="Q624" s="349"/>
      <c r="R624" s="349"/>
      <c r="S624" s="349"/>
      <c r="T624" s="349"/>
      <c r="U624" s="349"/>
      <c r="V624" s="349"/>
      <c r="W624" s="333"/>
      <c r="X624" s="333"/>
      <c r="Y624" s="333"/>
      <c r="Z624" s="333"/>
    </row>
    <row r="625" customFormat="false" ht="21.75" hidden="false" customHeight="true" outlineLevel="0" collapsed="false">
      <c r="A625" s="349"/>
      <c r="B625" s="349"/>
      <c r="C625" s="349"/>
      <c r="D625" s="350"/>
      <c r="E625" s="350"/>
      <c r="F625" s="349"/>
      <c r="G625" s="349"/>
      <c r="H625" s="349"/>
      <c r="I625" s="349"/>
      <c r="J625" s="349"/>
      <c r="K625" s="349"/>
      <c r="L625" s="349"/>
      <c r="M625" s="349"/>
      <c r="N625" s="349"/>
      <c r="O625" s="349"/>
      <c r="P625" s="349"/>
      <c r="Q625" s="349"/>
      <c r="R625" s="349"/>
      <c r="S625" s="349"/>
      <c r="T625" s="349"/>
      <c r="U625" s="349"/>
      <c r="V625" s="349"/>
      <c r="W625" s="333"/>
      <c r="X625" s="333"/>
      <c r="Y625" s="333"/>
      <c r="Z625" s="333"/>
    </row>
    <row r="626" customFormat="false" ht="21.75" hidden="false" customHeight="true" outlineLevel="0" collapsed="false">
      <c r="A626" s="349"/>
      <c r="B626" s="349"/>
      <c r="C626" s="349"/>
      <c r="D626" s="350"/>
      <c r="E626" s="350"/>
      <c r="F626" s="349"/>
      <c r="G626" s="349"/>
      <c r="H626" s="349"/>
      <c r="I626" s="349"/>
      <c r="J626" s="349"/>
      <c r="K626" s="349"/>
      <c r="L626" s="349"/>
      <c r="M626" s="349"/>
      <c r="N626" s="349"/>
      <c r="O626" s="349"/>
      <c r="P626" s="349"/>
      <c r="Q626" s="349"/>
      <c r="R626" s="349"/>
      <c r="S626" s="349"/>
      <c r="T626" s="349"/>
      <c r="U626" s="349"/>
      <c r="V626" s="349"/>
      <c r="W626" s="333"/>
      <c r="X626" s="333"/>
      <c r="Y626" s="333"/>
      <c r="Z626" s="333"/>
    </row>
    <row r="627" customFormat="false" ht="21.75" hidden="false" customHeight="true" outlineLevel="0" collapsed="false">
      <c r="A627" s="349"/>
      <c r="B627" s="349"/>
      <c r="C627" s="349"/>
      <c r="D627" s="350"/>
      <c r="E627" s="350"/>
      <c r="F627" s="349"/>
      <c r="G627" s="349"/>
      <c r="H627" s="349"/>
      <c r="I627" s="349"/>
      <c r="J627" s="349"/>
      <c r="K627" s="349"/>
      <c r="L627" s="349"/>
      <c r="M627" s="349"/>
      <c r="N627" s="349"/>
      <c r="O627" s="349"/>
      <c r="P627" s="349"/>
      <c r="Q627" s="349"/>
      <c r="R627" s="349"/>
      <c r="S627" s="349"/>
      <c r="T627" s="349"/>
      <c r="U627" s="349"/>
      <c r="V627" s="349"/>
      <c r="W627" s="333"/>
      <c r="X627" s="333"/>
      <c r="Y627" s="333"/>
      <c r="Z627" s="333"/>
    </row>
    <row r="628" customFormat="false" ht="21.75" hidden="false" customHeight="true" outlineLevel="0" collapsed="false">
      <c r="A628" s="349"/>
      <c r="B628" s="349"/>
      <c r="C628" s="349"/>
      <c r="D628" s="350"/>
      <c r="E628" s="350"/>
      <c r="F628" s="349"/>
      <c r="G628" s="349"/>
      <c r="H628" s="349"/>
      <c r="I628" s="349"/>
      <c r="J628" s="349"/>
      <c r="K628" s="349"/>
      <c r="L628" s="349"/>
      <c r="M628" s="349"/>
      <c r="N628" s="349"/>
      <c r="O628" s="349"/>
      <c r="P628" s="349"/>
      <c r="Q628" s="349"/>
      <c r="R628" s="349"/>
      <c r="S628" s="349"/>
      <c r="T628" s="349"/>
      <c r="U628" s="349"/>
      <c r="V628" s="349"/>
      <c r="W628" s="333"/>
      <c r="X628" s="333"/>
      <c r="Y628" s="333"/>
      <c r="Z628" s="333"/>
    </row>
    <row r="629" customFormat="false" ht="21.75" hidden="false" customHeight="true" outlineLevel="0" collapsed="false">
      <c r="A629" s="349"/>
      <c r="B629" s="349"/>
      <c r="C629" s="349"/>
      <c r="D629" s="350"/>
      <c r="E629" s="350"/>
      <c r="F629" s="349"/>
      <c r="G629" s="349"/>
      <c r="H629" s="349"/>
      <c r="I629" s="349"/>
      <c r="J629" s="349"/>
      <c r="K629" s="349"/>
      <c r="L629" s="349"/>
      <c r="M629" s="349"/>
      <c r="N629" s="349"/>
      <c r="O629" s="349"/>
      <c r="P629" s="349"/>
      <c r="Q629" s="349"/>
      <c r="R629" s="349"/>
      <c r="S629" s="349"/>
      <c r="T629" s="349"/>
      <c r="U629" s="349"/>
      <c r="V629" s="349"/>
      <c r="W629" s="333"/>
      <c r="X629" s="333"/>
      <c r="Y629" s="333"/>
      <c r="Z629" s="333"/>
    </row>
    <row r="630" customFormat="false" ht="21.75" hidden="false" customHeight="true" outlineLevel="0" collapsed="false">
      <c r="A630" s="349"/>
      <c r="B630" s="349"/>
      <c r="C630" s="349"/>
      <c r="D630" s="350"/>
      <c r="E630" s="350"/>
      <c r="F630" s="349"/>
      <c r="G630" s="349"/>
      <c r="H630" s="349"/>
      <c r="I630" s="349"/>
      <c r="J630" s="349"/>
      <c r="K630" s="349"/>
      <c r="L630" s="349"/>
      <c r="M630" s="349"/>
      <c r="N630" s="349"/>
      <c r="O630" s="349"/>
      <c r="P630" s="349"/>
      <c r="Q630" s="349"/>
      <c r="R630" s="349"/>
      <c r="S630" s="349"/>
      <c r="T630" s="349"/>
      <c r="U630" s="349"/>
      <c r="V630" s="349"/>
      <c r="W630" s="333"/>
      <c r="X630" s="333"/>
      <c r="Y630" s="333"/>
      <c r="Z630" s="333"/>
    </row>
    <row r="631" customFormat="false" ht="21.75" hidden="false" customHeight="true" outlineLevel="0" collapsed="false">
      <c r="A631" s="349"/>
      <c r="B631" s="349"/>
      <c r="C631" s="349"/>
      <c r="D631" s="350"/>
      <c r="E631" s="350"/>
      <c r="F631" s="349"/>
      <c r="G631" s="349"/>
      <c r="H631" s="349"/>
      <c r="I631" s="349"/>
      <c r="J631" s="349"/>
      <c r="K631" s="349"/>
      <c r="L631" s="349"/>
      <c r="M631" s="349"/>
      <c r="N631" s="349"/>
      <c r="O631" s="349"/>
      <c r="P631" s="349"/>
      <c r="Q631" s="349"/>
      <c r="R631" s="349"/>
      <c r="S631" s="349"/>
      <c r="T631" s="349"/>
      <c r="U631" s="349"/>
      <c r="V631" s="349"/>
      <c r="W631" s="333"/>
      <c r="X631" s="333"/>
      <c r="Y631" s="333"/>
      <c r="Z631" s="333"/>
    </row>
    <row r="632" customFormat="false" ht="21.75" hidden="false" customHeight="true" outlineLevel="0" collapsed="false">
      <c r="A632" s="349"/>
      <c r="B632" s="349"/>
      <c r="C632" s="349"/>
      <c r="D632" s="350"/>
      <c r="E632" s="350"/>
      <c r="F632" s="349"/>
      <c r="G632" s="349"/>
      <c r="H632" s="349"/>
      <c r="I632" s="349"/>
      <c r="J632" s="349"/>
      <c r="K632" s="349"/>
      <c r="L632" s="349"/>
      <c r="M632" s="349"/>
      <c r="N632" s="349"/>
      <c r="O632" s="349"/>
      <c r="P632" s="349"/>
      <c r="Q632" s="349"/>
      <c r="R632" s="349"/>
      <c r="S632" s="349"/>
      <c r="T632" s="349"/>
      <c r="U632" s="349"/>
      <c r="V632" s="349"/>
      <c r="W632" s="333"/>
      <c r="X632" s="333"/>
      <c r="Y632" s="333"/>
      <c r="Z632" s="333"/>
    </row>
    <row r="633" customFormat="false" ht="21.75" hidden="false" customHeight="true" outlineLevel="0" collapsed="false">
      <c r="A633" s="349"/>
      <c r="B633" s="349"/>
      <c r="C633" s="349"/>
      <c r="D633" s="350"/>
      <c r="E633" s="350"/>
      <c r="F633" s="349"/>
      <c r="G633" s="349"/>
      <c r="H633" s="349"/>
      <c r="I633" s="349"/>
      <c r="J633" s="349"/>
      <c r="K633" s="349"/>
      <c r="L633" s="349"/>
      <c r="M633" s="349"/>
      <c r="N633" s="349"/>
      <c r="O633" s="349"/>
      <c r="P633" s="349"/>
      <c r="Q633" s="349"/>
      <c r="R633" s="349"/>
      <c r="S633" s="349"/>
      <c r="T633" s="349"/>
      <c r="U633" s="349"/>
      <c r="V633" s="349"/>
      <c r="W633" s="333"/>
      <c r="X633" s="333"/>
      <c r="Y633" s="333"/>
      <c r="Z633" s="333"/>
    </row>
    <row r="634" customFormat="false" ht="21.75" hidden="false" customHeight="true" outlineLevel="0" collapsed="false">
      <c r="A634" s="349"/>
      <c r="B634" s="349"/>
      <c r="C634" s="349"/>
      <c r="D634" s="350"/>
      <c r="E634" s="350"/>
      <c r="F634" s="349"/>
      <c r="G634" s="349"/>
      <c r="H634" s="349"/>
      <c r="I634" s="349"/>
      <c r="J634" s="349"/>
      <c r="K634" s="349"/>
      <c r="L634" s="349"/>
      <c r="M634" s="349"/>
      <c r="N634" s="349"/>
      <c r="O634" s="349"/>
      <c r="P634" s="349"/>
      <c r="Q634" s="349"/>
      <c r="R634" s="349"/>
      <c r="S634" s="349"/>
      <c r="T634" s="349"/>
      <c r="U634" s="349"/>
      <c r="V634" s="349"/>
      <c r="W634" s="333"/>
      <c r="X634" s="333"/>
      <c r="Y634" s="333"/>
      <c r="Z634" s="333"/>
    </row>
    <row r="635" customFormat="false" ht="21.75" hidden="false" customHeight="true" outlineLevel="0" collapsed="false">
      <c r="A635" s="349"/>
      <c r="B635" s="349"/>
      <c r="C635" s="349"/>
      <c r="D635" s="350"/>
      <c r="E635" s="350"/>
      <c r="F635" s="349"/>
      <c r="G635" s="349"/>
      <c r="H635" s="349"/>
      <c r="I635" s="349"/>
      <c r="J635" s="349"/>
      <c r="K635" s="349"/>
      <c r="L635" s="349"/>
      <c r="M635" s="349"/>
      <c r="N635" s="349"/>
      <c r="O635" s="349"/>
      <c r="P635" s="349"/>
      <c r="Q635" s="349"/>
      <c r="R635" s="349"/>
      <c r="S635" s="349"/>
      <c r="T635" s="349"/>
      <c r="U635" s="349"/>
      <c r="V635" s="349"/>
      <c r="W635" s="333"/>
      <c r="X635" s="333"/>
      <c r="Y635" s="333"/>
      <c r="Z635" s="333"/>
    </row>
    <row r="636" customFormat="false" ht="21.75" hidden="false" customHeight="true" outlineLevel="0" collapsed="false">
      <c r="A636" s="349"/>
      <c r="B636" s="349"/>
      <c r="C636" s="349"/>
      <c r="D636" s="350"/>
      <c r="E636" s="350"/>
      <c r="F636" s="349"/>
      <c r="G636" s="349"/>
      <c r="H636" s="349"/>
      <c r="I636" s="349"/>
      <c r="J636" s="349"/>
      <c r="K636" s="349"/>
      <c r="L636" s="349"/>
      <c r="M636" s="349"/>
      <c r="N636" s="349"/>
      <c r="O636" s="349"/>
      <c r="P636" s="349"/>
      <c r="Q636" s="349"/>
      <c r="R636" s="349"/>
      <c r="S636" s="349"/>
      <c r="T636" s="349"/>
      <c r="U636" s="349"/>
      <c r="V636" s="349"/>
      <c r="W636" s="333"/>
      <c r="X636" s="333"/>
      <c r="Y636" s="333"/>
      <c r="Z636" s="333"/>
    </row>
    <row r="637" customFormat="false" ht="21.75" hidden="false" customHeight="true" outlineLevel="0" collapsed="false">
      <c r="A637" s="349"/>
      <c r="B637" s="349"/>
      <c r="C637" s="349"/>
      <c r="D637" s="350"/>
      <c r="E637" s="350"/>
      <c r="F637" s="349"/>
      <c r="G637" s="349"/>
      <c r="H637" s="349"/>
      <c r="I637" s="349"/>
      <c r="J637" s="349"/>
      <c r="K637" s="349"/>
      <c r="L637" s="349"/>
      <c r="M637" s="349"/>
      <c r="N637" s="349"/>
      <c r="O637" s="349"/>
      <c r="P637" s="349"/>
      <c r="Q637" s="349"/>
      <c r="R637" s="349"/>
      <c r="S637" s="349"/>
      <c r="T637" s="349"/>
      <c r="U637" s="349"/>
      <c r="V637" s="349"/>
      <c r="W637" s="333"/>
      <c r="X637" s="333"/>
      <c r="Y637" s="333"/>
      <c r="Z637" s="333"/>
    </row>
    <row r="638" customFormat="false" ht="21.75" hidden="false" customHeight="true" outlineLevel="0" collapsed="false">
      <c r="A638" s="349"/>
      <c r="B638" s="349"/>
      <c r="C638" s="349"/>
      <c r="D638" s="350"/>
      <c r="E638" s="350"/>
      <c r="F638" s="349"/>
      <c r="G638" s="349"/>
      <c r="H638" s="349"/>
      <c r="I638" s="349"/>
      <c r="J638" s="349"/>
      <c r="K638" s="349"/>
      <c r="L638" s="349"/>
      <c r="M638" s="349"/>
      <c r="N638" s="349"/>
      <c r="O638" s="349"/>
      <c r="P638" s="349"/>
      <c r="Q638" s="349"/>
      <c r="R638" s="349"/>
      <c r="S638" s="349"/>
      <c r="T638" s="349"/>
      <c r="U638" s="349"/>
      <c r="V638" s="349"/>
      <c r="W638" s="333"/>
      <c r="X638" s="333"/>
      <c r="Y638" s="333"/>
      <c r="Z638" s="333"/>
    </row>
    <row r="639" customFormat="false" ht="21.75" hidden="false" customHeight="true" outlineLevel="0" collapsed="false">
      <c r="A639" s="349"/>
      <c r="B639" s="349"/>
      <c r="C639" s="349"/>
      <c r="D639" s="350"/>
      <c r="E639" s="350"/>
      <c r="F639" s="349"/>
      <c r="G639" s="349"/>
      <c r="H639" s="349"/>
      <c r="I639" s="349"/>
      <c r="J639" s="349"/>
      <c r="K639" s="349"/>
      <c r="L639" s="349"/>
      <c r="M639" s="349"/>
      <c r="N639" s="349"/>
      <c r="O639" s="349"/>
      <c r="P639" s="349"/>
      <c r="Q639" s="349"/>
      <c r="R639" s="349"/>
      <c r="S639" s="349"/>
      <c r="T639" s="349"/>
      <c r="U639" s="349"/>
      <c r="V639" s="349"/>
      <c r="W639" s="333"/>
      <c r="X639" s="333"/>
      <c r="Y639" s="333"/>
      <c r="Z639" s="333"/>
    </row>
    <row r="640" customFormat="false" ht="21.75" hidden="false" customHeight="true" outlineLevel="0" collapsed="false">
      <c r="A640" s="349"/>
      <c r="B640" s="349"/>
      <c r="C640" s="349"/>
      <c r="D640" s="350"/>
      <c r="E640" s="350"/>
      <c r="F640" s="349"/>
      <c r="G640" s="349"/>
      <c r="H640" s="349"/>
      <c r="I640" s="349"/>
      <c r="J640" s="349"/>
      <c r="K640" s="349"/>
      <c r="L640" s="349"/>
      <c r="M640" s="349"/>
      <c r="N640" s="349"/>
      <c r="O640" s="349"/>
      <c r="P640" s="349"/>
      <c r="Q640" s="349"/>
      <c r="R640" s="349"/>
      <c r="S640" s="349"/>
      <c r="T640" s="349"/>
      <c r="U640" s="349"/>
      <c r="V640" s="349"/>
      <c r="W640" s="333"/>
      <c r="X640" s="333"/>
      <c r="Y640" s="333"/>
      <c r="Z640" s="333"/>
    </row>
    <row r="641" customFormat="false" ht="21.75" hidden="false" customHeight="true" outlineLevel="0" collapsed="false">
      <c r="A641" s="349"/>
      <c r="B641" s="349"/>
      <c r="C641" s="349"/>
      <c r="D641" s="350"/>
      <c r="E641" s="350"/>
      <c r="F641" s="349"/>
      <c r="G641" s="349"/>
      <c r="H641" s="349"/>
      <c r="I641" s="349"/>
      <c r="J641" s="349"/>
      <c r="K641" s="349"/>
      <c r="L641" s="349"/>
      <c r="M641" s="349"/>
      <c r="N641" s="349"/>
      <c r="O641" s="349"/>
      <c r="P641" s="349"/>
      <c r="Q641" s="349"/>
      <c r="R641" s="349"/>
      <c r="S641" s="349"/>
      <c r="T641" s="349"/>
      <c r="U641" s="349"/>
      <c r="V641" s="349"/>
      <c r="W641" s="333"/>
      <c r="X641" s="333"/>
      <c r="Y641" s="333"/>
      <c r="Z641" s="333"/>
    </row>
    <row r="642" customFormat="false" ht="21.75" hidden="false" customHeight="true" outlineLevel="0" collapsed="false">
      <c r="A642" s="349"/>
      <c r="B642" s="349"/>
      <c r="C642" s="349"/>
      <c r="D642" s="350"/>
      <c r="E642" s="350"/>
      <c r="F642" s="349"/>
      <c r="G642" s="349"/>
      <c r="H642" s="349"/>
      <c r="I642" s="349"/>
      <c r="J642" s="349"/>
      <c r="K642" s="349"/>
      <c r="L642" s="349"/>
      <c r="M642" s="349"/>
      <c r="N642" s="349"/>
      <c r="O642" s="349"/>
      <c r="P642" s="349"/>
      <c r="Q642" s="349"/>
      <c r="R642" s="349"/>
      <c r="S642" s="349"/>
      <c r="T642" s="349"/>
      <c r="U642" s="349"/>
      <c r="V642" s="349"/>
      <c r="W642" s="333"/>
      <c r="X642" s="333"/>
      <c r="Y642" s="333"/>
      <c r="Z642" s="333"/>
    </row>
    <row r="643" customFormat="false" ht="21.75" hidden="false" customHeight="true" outlineLevel="0" collapsed="false">
      <c r="A643" s="349"/>
      <c r="B643" s="349"/>
      <c r="C643" s="349"/>
      <c r="D643" s="350"/>
      <c r="E643" s="350"/>
      <c r="F643" s="349"/>
      <c r="G643" s="349"/>
      <c r="H643" s="349"/>
      <c r="I643" s="349"/>
      <c r="J643" s="349"/>
      <c r="K643" s="349"/>
      <c r="L643" s="349"/>
      <c r="M643" s="349"/>
      <c r="N643" s="349"/>
      <c r="O643" s="349"/>
      <c r="P643" s="349"/>
      <c r="Q643" s="349"/>
      <c r="R643" s="349"/>
      <c r="S643" s="349"/>
      <c r="T643" s="349"/>
      <c r="U643" s="349"/>
      <c r="V643" s="349"/>
      <c r="W643" s="333"/>
      <c r="X643" s="333"/>
      <c r="Y643" s="333"/>
      <c r="Z643" s="333"/>
    </row>
    <row r="644" customFormat="false" ht="21.75" hidden="false" customHeight="true" outlineLevel="0" collapsed="false">
      <c r="A644" s="349"/>
      <c r="B644" s="349"/>
      <c r="C644" s="349"/>
      <c r="D644" s="350"/>
      <c r="E644" s="350"/>
      <c r="F644" s="349"/>
      <c r="G644" s="349"/>
      <c r="H644" s="349"/>
      <c r="I644" s="349"/>
      <c r="J644" s="349"/>
      <c r="K644" s="349"/>
      <c r="L644" s="349"/>
      <c r="M644" s="349"/>
      <c r="N644" s="349"/>
      <c r="O644" s="349"/>
      <c r="P644" s="349"/>
      <c r="Q644" s="349"/>
      <c r="R644" s="349"/>
      <c r="S644" s="349"/>
      <c r="T644" s="349"/>
      <c r="U644" s="349"/>
      <c r="V644" s="349"/>
      <c r="W644" s="333"/>
      <c r="X644" s="333"/>
      <c r="Y644" s="333"/>
      <c r="Z644" s="333"/>
    </row>
    <row r="645" customFormat="false" ht="21.75" hidden="false" customHeight="true" outlineLevel="0" collapsed="false">
      <c r="A645" s="349"/>
      <c r="B645" s="349"/>
      <c r="C645" s="349"/>
      <c r="D645" s="350"/>
      <c r="E645" s="350"/>
      <c r="F645" s="349"/>
      <c r="G645" s="349"/>
      <c r="H645" s="349"/>
      <c r="I645" s="349"/>
      <c r="J645" s="349"/>
      <c r="K645" s="349"/>
      <c r="L645" s="349"/>
      <c r="M645" s="349"/>
      <c r="N645" s="349"/>
      <c r="O645" s="349"/>
      <c r="P645" s="349"/>
      <c r="Q645" s="349"/>
      <c r="R645" s="349"/>
      <c r="S645" s="349"/>
      <c r="T645" s="349"/>
      <c r="U645" s="349"/>
      <c r="V645" s="349"/>
      <c r="W645" s="333"/>
      <c r="X645" s="333"/>
      <c r="Y645" s="333"/>
      <c r="Z645" s="333"/>
    </row>
    <row r="646" customFormat="false" ht="21.75" hidden="false" customHeight="true" outlineLevel="0" collapsed="false">
      <c r="A646" s="349"/>
      <c r="B646" s="349"/>
      <c r="C646" s="349"/>
      <c r="D646" s="350"/>
      <c r="E646" s="350"/>
      <c r="F646" s="349"/>
      <c r="G646" s="349"/>
      <c r="H646" s="349"/>
      <c r="I646" s="349"/>
      <c r="J646" s="349"/>
      <c r="K646" s="349"/>
      <c r="L646" s="349"/>
      <c r="M646" s="349"/>
      <c r="N646" s="349"/>
      <c r="O646" s="349"/>
      <c r="P646" s="349"/>
      <c r="Q646" s="349"/>
      <c r="R646" s="349"/>
      <c r="S646" s="349"/>
      <c r="T646" s="349"/>
      <c r="U646" s="349"/>
      <c r="V646" s="349"/>
      <c r="W646" s="333"/>
      <c r="X646" s="333"/>
      <c r="Y646" s="333"/>
      <c r="Z646" s="333"/>
    </row>
    <row r="647" customFormat="false" ht="21.75" hidden="false" customHeight="true" outlineLevel="0" collapsed="false">
      <c r="A647" s="349"/>
      <c r="B647" s="349"/>
      <c r="C647" s="349"/>
      <c r="D647" s="350"/>
      <c r="E647" s="350"/>
      <c r="F647" s="349"/>
      <c r="G647" s="349"/>
      <c r="H647" s="349"/>
      <c r="I647" s="349"/>
      <c r="J647" s="349"/>
      <c r="K647" s="349"/>
      <c r="L647" s="349"/>
      <c r="M647" s="349"/>
      <c r="N647" s="349"/>
      <c r="O647" s="349"/>
      <c r="P647" s="349"/>
      <c r="Q647" s="349"/>
      <c r="R647" s="349"/>
      <c r="S647" s="349"/>
      <c r="T647" s="349"/>
      <c r="U647" s="349"/>
      <c r="V647" s="349"/>
      <c r="W647" s="333"/>
      <c r="X647" s="333"/>
      <c r="Y647" s="333"/>
      <c r="Z647" s="333"/>
    </row>
    <row r="648" customFormat="false" ht="21.75" hidden="false" customHeight="true" outlineLevel="0" collapsed="false">
      <c r="A648" s="349"/>
      <c r="B648" s="349"/>
      <c r="C648" s="349"/>
      <c r="D648" s="350"/>
      <c r="E648" s="350"/>
      <c r="F648" s="349"/>
      <c r="G648" s="349"/>
      <c r="H648" s="349"/>
      <c r="I648" s="349"/>
      <c r="J648" s="349"/>
      <c r="K648" s="349"/>
      <c r="L648" s="349"/>
      <c r="M648" s="349"/>
      <c r="N648" s="349"/>
      <c r="O648" s="349"/>
      <c r="P648" s="349"/>
      <c r="Q648" s="349"/>
      <c r="R648" s="349"/>
      <c r="S648" s="349"/>
      <c r="T648" s="349"/>
      <c r="U648" s="349"/>
      <c r="V648" s="349"/>
      <c r="W648" s="333"/>
      <c r="X648" s="333"/>
      <c r="Y648" s="333"/>
      <c r="Z648" s="333"/>
    </row>
    <row r="649" customFormat="false" ht="21.75" hidden="false" customHeight="true" outlineLevel="0" collapsed="false">
      <c r="A649" s="349"/>
      <c r="B649" s="349"/>
      <c r="C649" s="349"/>
      <c r="D649" s="350"/>
      <c r="E649" s="350"/>
      <c r="F649" s="349"/>
      <c r="G649" s="349"/>
      <c r="H649" s="349"/>
      <c r="I649" s="349"/>
      <c r="J649" s="349"/>
      <c r="K649" s="349"/>
      <c r="L649" s="349"/>
      <c r="M649" s="349"/>
      <c r="N649" s="349"/>
      <c r="O649" s="349"/>
      <c r="P649" s="349"/>
      <c r="Q649" s="349"/>
      <c r="R649" s="349"/>
      <c r="S649" s="349"/>
      <c r="T649" s="349"/>
      <c r="U649" s="349"/>
      <c r="V649" s="349"/>
      <c r="W649" s="333"/>
      <c r="X649" s="333"/>
      <c r="Y649" s="333"/>
      <c r="Z649" s="333"/>
    </row>
    <row r="650" customFormat="false" ht="21.75" hidden="false" customHeight="true" outlineLevel="0" collapsed="false">
      <c r="A650" s="349"/>
      <c r="B650" s="349"/>
      <c r="C650" s="349"/>
      <c r="D650" s="350"/>
      <c r="E650" s="350"/>
      <c r="F650" s="349"/>
      <c r="G650" s="349"/>
      <c r="H650" s="349"/>
      <c r="I650" s="349"/>
      <c r="J650" s="349"/>
      <c r="K650" s="349"/>
      <c r="L650" s="349"/>
      <c r="M650" s="349"/>
      <c r="N650" s="349"/>
      <c r="O650" s="349"/>
      <c r="P650" s="349"/>
      <c r="Q650" s="349"/>
      <c r="R650" s="349"/>
      <c r="S650" s="349"/>
      <c r="T650" s="349"/>
      <c r="U650" s="349"/>
      <c r="V650" s="349"/>
      <c r="W650" s="333"/>
      <c r="X650" s="333"/>
      <c r="Y650" s="333"/>
      <c r="Z650" s="333"/>
    </row>
    <row r="651" customFormat="false" ht="21.75" hidden="false" customHeight="true" outlineLevel="0" collapsed="false">
      <c r="A651" s="349"/>
      <c r="B651" s="349"/>
      <c r="C651" s="349"/>
      <c r="D651" s="350"/>
      <c r="E651" s="350"/>
      <c r="F651" s="349"/>
      <c r="G651" s="349"/>
      <c r="H651" s="349"/>
      <c r="I651" s="349"/>
      <c r="J651" s="349"/>
      <c r="K651" s="349"/>
      <c r="L651" s="349"/>
      <c r="M651" s="349"/>
      <c r="N651" s="349"/>
      <c r="O651" s="349"/>
      <c r="P651" s="349"/>
      <c r="Q651" s="349"/>
      <c r="R651" s="349"/>
      <c r="S651" s="349"/>
      <c r="T651" s="349"/>
      <c r="U651" s="349"/>
      <c r="V651" s="349"/>
      <c r="W651" s="333"/>
      <c r="X651" s="333"/>
      <c r="Y651" s="333"/>
      <c r="Z651" s="333"/>
    </row>
    <row r="652" customFormat="false" ht="21.75" hidden="false" customHeight="true" outlineLevel="0" collapsed="false">
      <c r="A652" s="349"/>
      <c r="B652" s="349"/>
      <c r="C652" s="349"/>
      <c r="D652" s="350"/>
      <c r="E652" s="350"/>
      <c r="F652" s="349"/>
      <c r="G652" s="349"/>
      <c r="H652" s="349"/>
      <c r="I652" s="349"/>
      <c r="J652" s="349"/>
      <c r="K652" s="349"/>
      <c r="L652" s="349"/>
      <c r="M652" s="349"/>
      <c r="N652" s="349"/>
      <c r="O652" s="349"/>
      <c r="P652" s="349"/>
      <c r="Q652" s="349"/>
      <c r="R652" s="349"/>
      <c r="S652" s="349"/>
      <c r="T652" s="349"/>
      <c r="U652" s="349"/>
      <c r="V652" s="349"/>
      <c r="W652" s="333"/>
      <c r="X652" s="333"/>
      <c r="Y652" s="333"/>
      <c r="Z652" s="333"/>
    </row>
    <row r="653" customFormat="false" ht="21.75" hidden="false" customHeight="true" outlineLevel="0" collapsed="false">
      <c r="A653" s="349"/>
      <c r="B653" s="349"/>
      <c r="C653" s="349"/>
      <c r="D653" s="350"/>
      <c r="E653" s="350"/>
      <c r="F653" s="349"/>
      <c r="G653" s="349"/>
      <c r="H653" s="349"/>
      <c r="I653" s="349"/>
      <c r="J653" s="349"/>
      <c r="K653" s="349"/>
      <c r="L653" s="349"/>
      <c r="M653" s="349"/>
      <c r="N653" s="349"/>
      <c r="O653" s="349"/>
      <c r="P653" s="349"/>
      <c r="Q653" s="349"/>
      <c r="R653" s="349"/>
      <c r="S653" s="349"/>
      <c r="T653" s="349"/>
      <c r="U653" s="349"/>
      <c r="V653" s="349"/>
      <c r="W653" s="333"/>
      <c r="X653" s="333"/>
      <c r="Y653" s="333"/>
      <c r="Z653" s="333"/>
    </row>
    <row r="654" customFormat="false" ht="21.75" hidden="false" customHeight="true" outlineLevel="0" collapsed="false">
      <c r="A654" s="349"/>
      <c r="B654" s="349"/>
      <c r="C654" s="349"/>
      <c r="D654" s="350"/>
      <c r="E654" s="350"/>
      <c r="F654" s="349"/>
      <c r="G654" s="349"/>
      <c r="H654" s="349"/>
      <c r="I654" s="349"/>
      <c r="J654" s="349"/>
      <c r="K654" s="349"/>
      <c r="L654" s="349"/>
      <c r="M654" s="349"/>
      <c r="N654" s="349"/>
      <c r="O654" s="349"/>
      <c r="P654" s="349"/>
      <c r="Q654" s="349"/>
      <c r="R654" s="349"/>
      <c r="S654" s="349"/>
      <c r="T654" s="349"/>
      <c r="U654" s="349"/>
      <c r="V654" s="349"/>
      <c r="W654" s="333"/>
      <c r="X654" s="333"/>
      <c r="Y654" s="333"/>
      <c r="Z654" s="333"/>
    </row>
    <row r="655" customFormat="false" ht="21.75" hidden="false" customHeight="true" outlineLevel="0" collapsed="false">
      <c r="A655" s="349"/>
      <c r="B655" s="349"/>
      <c r="C655" s="349"/>
      <c r="D655" s="350"/>
      <c r="E655" s="350"/>
      <c r="F655" s="349"/>
      <c r="G655" s="349"/>
      <c r="H655" s="349"/>
      <c r="I655" s="349"/>
      <c r="J655" s="349"/>
      <c r="K655" s="349"/>
      <c r="L655" s="349"/>
      <c r="M655" s="349"/>
      <c r="N655" s="349"/>
      <c r="O655" s="349"/>
      <c r="P655" s="349"/>
      <c r="Q655" s="349"/>
      <c r="R655" s="349"/>
      <c r="S655" s="349"/>
      <c r="T655" s="349"/>
      <c r="U655" s="349"/>
      <c r="V655" s="349"/>
      <c r="W655" s="333"/>
      <c r="X655" s="333"/>
      <c r="Y655" s="333"/>
      <c r="Z655" s="333"/>
    </row>
    <row r="656" customFormat="false" ht="21.75" hidden="false" customHeight="true" outlineLevel="0" collapsed="false">
      <c r="A656" s="349"/>
      <c r="B656" s="349"/>
      <c r="C656" s="349"/>
      <c r="D656" s="350"/>
      <c r="E656" s="350"/>
      <c r="F656" s="349"/>
      <c r="G656" s="349"/>
      <c r="H656" s="349"/>
      <c r="I656" s="349"/>
      <c r="J656" s="349"/>
      <c r="K656" s="349"/>
      <c r="L656" s="349"/>
      <c r="M656" s="349"/>
      <c r="N656" s="349"/>
      <c r="O656" s="349"/>
      <c r="P656" s="349"/>
      <c r="Q656" s="349"/>
      <c r="R656" s="349"/>
      <c r="S656" s="349"/>
      <c r="T656" s="349"/>
      <c r="U656" s="349"/>
      <c r="V656" s="349"/>
      <c r="W656" s="333"/>
      <c r="X656" s="333"/>
      <c r="Y656" s="333"/>
      <c r="Z656" s="333"/>
    </row>
    <row r="657" customFormat="false" ht="21.75" hidden="false" customHeight="true" outlineLevel="0" collapsed="false">
      <c r="A657" s="349"/>
      <c r="B657" s="349"/>
      <c r="C657" s="349"/>
      <c r="D657" s="350"/>
      <c r="E657" s="350"/>
      <c r="F657" s="349"/>
      <c r="G657" s="349"/>
      <c r="H657" s="349"/>
      <c r="I657" s="349"/>
      <c r="J657" s="349"/>
      <c r="K657" s="349"/>
      <c r="L657" s="349"/>
      <c r="M657" s="349"/>
      <c r="N657" s="349"/>
      <c r="O657" s="349"/>
      <c r="P657" s="349"/>
      <c r="Q657" s="349"/>
      <c r="R657" s="349"/>
      <c r="S657" s="349"/>
      <c r="T657" s="349"/>
      <c r="U657" s="349"/>
      <c r="V657" s="349"/>
      <c r="W657" s="333"/>
      <c r="X657" s="333"/>
      <c r="Y657" s="333"/>
      <c r="Z657" s="333"/>
    </row>
    <row r="658" customFormat="false" ht="21.75" hidden="false" customHeight="true" outlineLevel="0" collapsed="false">
      <c r="A658" s="349"/>
      <c r="B658" s="349"/>
      <c r="C658" s="349"/>
      <c r="D658" s="350"/>
      <c r="E658" s="350"/>
      <c r="F658" s="349"/>
      <c r="G658" s="349"/>
      <c r="H658" s="349"/>
      <c r="I658" s="349"/>
      <c r="J658" s="349"/>
      <c r="K658" s="349"/>
      <c r="L658" s="349"/>
      <c r="M658" s="349"/>
      <c r="N658" s="349"/>
      <c r="O658" s="349"/>
      <c r="P658" s="349"/>
      <c r="Q658" s="349"/>
      <c r="R658" s="349"/>
      <c r="S658" s="349"/>
      <c r="T658" s="349"/>
      <c r="U658" s="349"/>
      <c r="V658" s="349"/>
      <c r="W658" s="333"/>
      <c r="X658" s="333"/>
      <c r="Y658" s="333"/>
      <c r="Z658" s="333"/>
    </row>
    <row r="659" customFormat="false" ht="21.75" hidden="false" customHeight="true" outlineLevel="0" collapsed="false">
      <c r="A659" s="349"/>
      <c r="B659" s="349"/>
      <c r="C659" s="349"/>
      <c r="D659" s="350"/>
      <c r="E659" s="350"/>
      <c r="F659" s="349"/>
      <c r="G659" s="349"/>
      <c r="H659" s="349"/>
      <c r="I659" s="349"/>
      <c r="J659" s="349"/>
      <c r="K659" s="349"/>
      <c r="L659" s="349"/>
      <c r="M659" s="349"/>
      <c r="N659" s="349"/>
      <c r="O659" s="349"/>
      <c r="P659" s="349"/>
      <c r="Q659" s="349"/>
      <c r="R659" s="349"/>
      <c r="S659" s="349"/>
      <c r="T659" s="349"/>
      <c r="U659" s="349"/>
      <c r="V659" s="349"/>
      <c r="W659" s="333"/>
      <c r="X659" s="333"/>
      <c r="Y659" s="333"/>
      <c r="Z659" s="333"/>
    </row>
    <row r="660" customFormat="false" ht="21.75" hidden="false" customHeight="true" outlineLevel="0" collapsed="false">
      <c r="A660" s="349"/>
      <c r="B660" s="349"/>
      <c r="C660" s="349"/>
      <c r="D660" s="350"/>
      <c r="E660" s="350"/>
      <c r="F660" s="349"/>
      <c r="G660" s="349"/>
      <c r="H660" s="349"/>
      <c r="I660" s="349"/>
      <c r="J660" s="349"/>
      <c r="K660" s="349"/>
      <c r="L660" s="349"/>
      <c r="M660" s="349"/>
      <c r="N660" s="349"/>
      <c r="O660" s="349"/>
      <c r="P660" s="349"/>
      <c r="Q660" s="349"/>
      <c r="R660" s="349"/>
      <c r="S660" s="349"/>
      <c r="T660" s="349"/>
      <c r="U660" s="349"/>
      <c r="V660" s="349"/>
      <c r="W660" s="333"/>
      <c r="X660" s="333"/>
      <c r="Y660" s="333"/>
      <c r="Z660" s="333"/>
    </row>
    <row r="661" customFormat="false" ht="21.75" hidden="false" customHeight="true" outlineLevel="0" collapsed="false">
      <c r="A661" s="349"/>
      <c r="B661" s="349"/>
      <c r="C661" s="349"/>
      <c r="D661" s="350"/>
      <c r="E661" s="350"/>
      <c r="F661" s="349"/>
      <c r="G661" s="349"/>
      <c r="H661" s="349"/>
      <c r="I661" s="349"/>
      <c r="J661" s="349"/>
      <c r="K661" s="349"/>
      <c r="L661" s="349"/>
      <c r="M661" s="349"/>
      <c r="N661" s="349"/>
      <c r="O661" s="349"/>
      <c r="P661" s="349"/>
      <c r="Q661" s="349"/>
      <c r="R661" s="349"/>
      <c r="S661" s="349"/>
      <c r="T661" s="349"/>
      <c r="U661" s="349"/>
      <c r="V661" s="349"/>
      <c r="W661" s="333"/>
      <c r="X661" s="333"/>
      <c r="Y661" s="333"/>
      <c r="Z661" s="333"/>
    </row>
    <row r="662" customFormat="false" ht="21.75" hidden="false" customHeight="true" outlineLevel="0" collapsed="false">
      <c r="A662" s="349"/>
      <c r="B662" s="349"/>
      <c r="C662" s="349"/>
      <c r="D662" s="350"/>
      <c r="E662" s="350"/>
      <c r="F662" s="349"/>
      <c r="G662" s="349"/>
      <c r="H662" s="349"/>
      <c r="I662" s="349"/>
      <c r="J662" s="349"/>
      <c r="K662" s="349"/>
      <c r="L662" s="349"/>
      <c r="M662" s="349"/>
      <c r="N662" s="349"/>
      <c r="O662" s="349"/>
      <c r="P662" s="349"/>
      <c r="Q662" s="349"/>
      <c r="R662" s="349"/>
      <c r="S662" s="349"/>
      <c r="T662" s="349"/>
      <c r="U662" s="349"/>
      <c r="V662" s="349"/>
      <c r="W662" s="333"/>
      <c r="X662" s="333"/>
      <c r="Y662" s="333"/>
      <c r="Z662" s="333"/>
    </row>
    <row r="663" customFormat="false" ht="21.75" hidden="false" customHeight="true" outlineLevel="0" collapsed="false">
      <c r="A663" s="349"/>
      <c r="B663" s="349"/>
      <c r="C663" s="349"/>
      <c r="D663" s="350"/>
      <c r="E663" s="350"/>
      <c r="F663" s="349"/>
      <c r="G663" s="349"/>
      <c r="H663" s="349"/>
      <c r="I663" s="349"/>
      <c r="J663" s="349"/>
      <c r="K663" s="349"/>
      <c r="L663" s="349"/>
      <c r="M663" s="349"/>
      <c r="N663" s="349"/>
      <c r="O663" s="349"/>
      <c r="P663" s="349"/>
      <c r="Q663" s="349"/>
      <c r="R663" s="349"/>
      <c r="S663" s="349"/>
      <c r="T663" s="349"/>
      <c r="U663" s="349"/>
      <c r="V663" s="349"/>
      <c r="W663" s="333"/>
      <c r="X663" s="333"/>
      <c r="Y663" s="333"/>
      <c r="Z663" s="333"/>
    </row>
    <row r="664" customFormat="false" ht="21.75" hidden="false" customHeight="true" outlineLevel="0" collapsed="false">
      <c r="A664" s="349"/>
      <c r="B664" s="349"/>
      <c r="C664" s="349"/>
      <c r="D664" s="350"/>
      <c r="E664" s="350"/>
      <c r="F664" s="349"/>
      <c r="G664" s="349"/>
      <c r="H664" s="349"/>
      <c r="I664" s="349"/>
      <c r="J664" s="349"/>
      <c r="K664" s="349"/>
      <c r="L664" s="349"/>
      <c r="M664" s="349"/>
      <c r="N664" s="349"/>
      <c r="O664" s="349"/>
      <c r="P664" s="349"/>
      <c r="Q664" s="349"/>
      <c r="R664" s="349"/>
      <c r="S664" s="349"/>
      <c r="T664" s="349"/>
      <c r="U664" s="349"/>
      <c r="V664" s="349"/>
      <c r="W664" s="333"/>
      <c r="X664" s="333"/>
      <c r="Y664" s="333"/>
      <c r="Z664" s="333"/>
    </row>
    <row r="665" customFormat="false" ht="21.75" hidden="false" customHeight="true" outlineLevel="0" collapsed="false">
      <c r="A665" s="349"/>
      <c r="B665" s="349"/>
      <c r="C665" s="349"/>
      <c r="D665" s="350"/>
      <c r="E665" s="350"/>
      <c r="F665" s="349"/>
      <c r="G665" s="349"/>
      <c r="H665" s="349"/>
      <c r="I665" s="349"/>
      <c r="J665" s="349"/>
      <c r="K665" s="349"/>
      <c r="L665" s="349"/>
      <c r="M665" s="349"/>
      <c r="N665" s="349"/>
      <c r="O665" s="349"/>
      <c r="P665" s="349"/>
      <c r="Q665" s="349"/>
      <c r="R665" s="349"/>
      <c r="S665" s="349"/>
      <c r="T665" s="349"/>
      <c r="U665" s="349"/>
      <c r="V665" s="349"/>
      <c r="W665" s="333"/>
      <c r="X665" s="333"/>
      <c r="Y665" s="333"/>
      <c r="Z665" s="333"/>
    </row>
    <row r="666" customFormat="false" ht="21.75" hidden="false" customHeight="true" outlineLevel="0" collapsed="false">
      <c r="A666" s="349"/>
      <c r="B666" s="349"/>
      <c r="C666" s="349"/>
      <c r="D666" s="350"/>
      <c r="E666" s="350"/>
      <c r="F666" s="349"/>
      <c r="G666" s="349"/>
      <c r="H666" s="349"/>
      <c r="I666" s="349"/>
      <c r="J666" s="349"/>
      <c r="K666" s="349"/>
      <c r="L666" s="349"/>
      <c r="M666" s="349"/>
      <c r="N666" s="349"/>
      <c r="O666" s="349"/>
      <c r="P666" s="349"/>
      <c r="Q666" s="349"/>
      <c r="R666" s="349"/>
      <c r="S666" s="349"/>
      <c r="T666" s="349"/>
      <c r="U666" s="349"/>
      <c r="V666" s="349"/>
      <c r="W666" s="333"/>
      <c r="X666" s="333"/>
      <c r="Y666" s="333"/>
      <c r="Z666" s="333"/>
    </row>
    <row r="667" customFormat="false" ht="21.75" hidden="false" customHeight="true" outlineLevel="0" collapsed="false">
      <c r="A667" s="349"/>
      <c r="B667" s="349"/>
      <c r="C667" s="349"/>
      <c r="D667" s="350"/>
      <c r="E667" s="350"/>
      <c r="F667" s="349"/>
      <c r="G667" s="349"/>
      <c r="H667" s="349"/>
      <c r="I667" s="349"/>
      <c r="J667" s="349"/>
      <c r="K667" s="349"/>
      <c r="L667" s="349"/>
      <c r="M667" s="349"/>
      <c r="N667" s="349"/>
      <c r="O667" s="349"/>
      <c r="P667" s="349"/>
      <c r="Q667" s="349"/>
      <c r="R667" s="349"/>
      <c r="S667" s="349"/>
      <c r="T667" s="349"/>
      <c r="U667" s="349"/>
      <c r="V667" s="349"/>
      <c r="W667" s="333"/>
      <c r="X667" s="333"/>
      <c r="Y667" s="333"/>
      <c r="Z667" s="333"/>
    </row>
    <row r="668" customFormat="false" ht="21.75" hidden="false" customHeight="true" outlineLevel="0" collapsed="false">
      <c r="A668" s="349"/>
      <c r="B668" s="349"/>
      <c r="C668" s="349"/>
      <c r="D668" s="350"/>
      <c r="E668" s="350"/>
      <c r="F668" s="349"/>
      <c r="G668" s="349"/>
      <c r="H668" s="349"/>
      <c r="I668" s="349"/>
      <c r="J668" s="349"/>
      <c r="K668" s="349"/>
      <c r="L668" s="349"/>
      <c r="M668" s="349"/>
      <c r="N668" s="349"/>
      <c r="O668" s="349"/>
      <c r="P668" s="349"/>
      <c r="Q668" s="349"/>
      <c r="R668" s="349"/>
      <c r="S668" s="349"/>
      <c r="T668" s="349"/>
      <c r="U668" s="349"/>
      <c r="V668" s="349"/>
      <c r="W668" s="333"/>
      <c r="X668" s="333"/>
      <c r="Y668" s="333"/>
      <c r="Z668" s="333"/>
    </row>
    <row r="669" customFormat="false" ht="21.75" hidden="false" customHeight="true" outlineLevel="0" collapsed="false">
      <c r="A669" s="349"/>
      <c r="B669" s="349"/>
      <c r="C669" s="349"/>
      <c r="D669" s="350"/>
      <c r="E669" s="350"/>
      <c r="F669" s="349"/>
      <c r="G669" s="349"/>
      <c r="H669" s="349"/>
      <c r="I669" s="349"/>
      <c r="J669" s="349"/>
      <c r="K669" s="349"/>
      <c r="L669" s="349"/>
      <c r="M669" s="349"/>
      <c r="N669" s="349"/>
      <c r="O669" s="349"/>
      <c r="P669" s="349"/>
      <c r="Q669" s="349"/>
      <c r="R669" s="349"/>
      <c r="S669" s="349"/>
      <c r="T669" s="349"/>
      <c r="U669" s="349"/>
      <c r="V669" s="349"/>
      <c r="W669" s="333"/>
      <c r="X669" s="333"/>
      <c r="Y669" s="333"/>
      <c r="Z669" s="333"/>
    </row>
    <row r="670" customFormat="false" ht="21.75" hidden="false" customHeight="true" outlineLevel="0" collapsed="false">
      <c r="A670" s="349"/>
      <c r="B670" s="349"/>
      <c r="C670" s="349"/>
      <c r="D670" s="350"/>
      <c r="E670" s="350"/>
      <c r="F670" s="349"/>
      <c r="G670" s="349"/>
      <c r="H670" s="349"/>
      <c r="I670" s="349"/>
      <c r="J670" s="349"/>
      <c r="K670" s="349"/>
      <c r="L670" s="349"/>
      <c r="M670" s="349"/>
      <c r="N670" s="349"/>
      <c r="O670" s="349"/>
      <c r="P670" s="349"/>
      <c r="Q670" s="349"/>
      <c r="R670" s="349"/>
      <c r="S670" s="349"/>
      <c r="T670" s="349"/>
      <c r="U670" s="349"/>
      <c r="V670" s="349"/>
      <c r="W670" s="333"/>
      <c r="X670" s="333"/>
      <c r="Y670" s="333"/>
      <c r="Z670" s="333"/>
    </row>
    <row r="671" customFormat="false" ht="21.75" hidden="false" customHeight="true" outlineLevel="0" collapsed="false">
      <c r="A671" s="349"/>
      <c r="B671" s="349"/>
      <c r="C671" s="349"/>
      <c r="D671" s="350"/>
      <c r="E671" s="350"/>
      <c r="F671" s="349"/>
      <c r="G671" s="349"/>
      <c r="H671" s="349"/>
      <c r="I671" s="349"/>
      <c r="J671" s="349"/>
      <c r="K671" s="349"/>
      <c r="L671" s="349"/>
      <c r="M671" s="349"/>
      <c r="N671" s="349"/>
      <c r="O671" s="349"/>
      <c r="P671" s="349"/>
      <c r="Q671" s="349"/>
      <c r="R671" s="349"/>
      <c r="S671" s="349"/>
      <c r="T671" s="349"/>
      <c r="U671" s="349"/>
      <c r="V671" s="349"/>
      <c r="W671" s="333"/>
      <c r="X671" s="333"/>
      <c r="Y671" s="333"/>
      <c r="Z671" s="333"/>
    </row>
    <row r="672" customFormat="false" ht="21.75" hidden="false" customHeight="true" outlineLevel="0" collapsed="false">
      <c r="A672" s="349"/>
      <c r="B672" s="349"/>
      <c r="C672" s="349"/>
      <c r="D672" s="350"/>
      <c r="E672" s="350"/>
      <c r="F672" s="349"/>
      <c r="G672" s="349"/>
      <c r="H672" s="349"/>
      <c r="I672" s="349"/>
      <c r="J672" s="349"/>
      <c r="K672" s="349"/>
      <c r="L672" s="349"/>
      <c r="M672" s="349"/>
      <c r="N672" s="349"/>
      <c r="O672" s="349"/>
      <c r="P672" s="349"/>
      <c r="Q672" s="349"/>
      <c r="R672" s="349"/>
      <c r="S672" s="349"/>
      <c r="T672" s="349"/>
      <c r="U672" s="349"/>
      <c r="V672" s="349"/>
      <c r="W672" s="333"/>
      <c r="X672" s="333"/>
      <c r="Y672" s="333"/>
      <c r="Z672" s="333"/>
    </row>
    <row r="673" customFormat="false" ht="21.75" hidden="false" customHeight="true" outlineLevel="0" collapsed="false">
      <c r="A673" s="349"/>
      <c r="B673" s="349"/>
      <c r="C673" s="349"/>
      <c r="D673" s="350"/>
      <c r="E673" s="350"/>
      <c r="F673" s="349"/>
      <c r="G673" s="349"/>
      <c r="H673" s="349"/>
      <c r="I673" s="349"/>
      <c r="J673" s="349"/>
      <c r="K673" s="349"/>
      <c r="L673" s="349"/>
      <c r="M673" s="349"/>
      <c r="N673" s="349"/>
      <c r="O673" s="349"/>
      <c r="P673" s="349"/>
      <c r="Q673" s="349"/>
      <c r="R673" s="349"/>
      <c r="S673" s="349"/>
      <c r="T673" s="349"/>
      <c r="U673" s="349"/>
      <c r="V673" s="349"/>
      <c r="W673" s="333"/>
      <c r="X673" s="333"/>
      <c r="Y673" s="333"/>
      <c r="Z673" s="333"/>
    </row>
    <row r="674" customFormat="false" ht="21.75" hidden="false" customHeight="true" outlineLevel="0" collapsed="false">
      <c r="A674" s="349"/>
      <c r="B674" s="349"/>
      <c r="C674" s="349"/>
      <c r="D674" s="350"/>
      <c r="E674" s="350"/>
      <c r="F674" s="349"/>
      <c r="G674" s="349"/>
      <c r="H674" s="349"/>
      <c r="I674" s="349"/>
      <c r="J674" s="349"/>
      <c r="K674" s="349"/>
      <c r="L674" s="349"/>
      <c r="M674" s="349"/>
      <c r="N674" s="349"/>
      <c r="O674" s="349"/>
      <c r="P674" s="349"/>
      <c r="Q674" s="349"/>
      <c r="R674" s="349"/>
      <c r="S674" s="349"/>
      <c r="T674" s="349"/>
      <c r="U674" s="349"/>
      <c r="V674" s="349"/>
      <c r="W674" s="333"/>
      <c r="X674" s="333"/>
      <c r="Y674" s="333"/>
      <c r="Z674" s="333"/>
    </row>
    <row r="675" customFormat="false" ht="21.75" hidden="false" customHeight="true" outlineLevel="0" collapsed="false">
      <c r="A675" s="349"/>
      <c r="B675" s="349"/>
      <c r="C675" s="349"/>
      <c r="D675" s="350"/>
      <c r="E675" s="350"/>
      <c r="F675" s="349"/>
      <c r="G675" s="349"/>
      <c r="H675" s="349"/>
      <c r="I675" s="349"/>
      <c r="J675" s="349"/>
      <c r="K675" s="349"/>
      <c r="L675" s="349"/>
      <c r="M675" s="349"/>
      <c r="N675" s="349"/>
      <c r="O675" s="349"/>
      <c r="P675" s="349"/>
      <c r="Q675" s="349"/>
      <c r="R675" s="349"/>
      <c r="S675" s="349"/>
      <c r="T675" s="349"/>
      <c r="U675" s="349"/>
      <c r="V675" s="349"/>
      <c r="W675" s="333"/>
      <c r="X675" s="333"/>
      <c r="Y675" s="333"/>
      <c r="Z675" s="333"/>
    </row>
    <row r="676" customFormat="false" ht="21.75" hidden="false" customHeight="true" outlineLevel="0" collapsed="false">
      <c r="A676" s="349"/>
      <c r="B676" s="349"/>
      <c r="C676" s="349"/>
      <c r="D676" s="350"/>
      <c r="E676" s="350"/>
      <c r="F676" s="349"/>
      <c r="G676" s="349"/>
      <c r="H676" s="349"/>
      <c r="I676" s="349"/>
      <c r="J676" s="349"/>
      <c r="K676" s="349"/>
      <c r="L676" s="349"/>
      <c r="M676" s="349"/>
      <c r="N676" s="349"/>
      <c r="O676" s="349"/>
      <c r="P676" s="349"/>
      <c r="Q676" s="349"/>
      <c r="R676" s="349"/>
      <c r="S676" s="349"/>
      <c r="T676" s="349"/>
      <c r="U676" s="349"/>
      <c r="V676" s="349"/>
      <c r="W676" s="333"/>
      <c r="X676" s="333"/>
      <c r="Y676" s="333"/>
      <c r="Z676" s="333"/>
    </row>
    <row r="677" customFormat="false" ht="21.75" hidden="false" customHeight="true" outlineLevel="0" collapsed="false">
      <c r="A677" s="349"/>
      <c r="B677" s="349"/>
      <c r="C677" s="349"/>
      <c r="D677" s="350"/>
      <c r="E677" s="350"/>
      <c r="F677" s="349"/>
      <c r="G677" s="349"/>
      <c r="H677" s="349"/>
      <c r="I677" s="349"/>
      <c r="J677" s="349"/>
      <c r="K677" s="349"/>
      <c r="L677" s="349"/>
      <c r="M677" s="349"/>
      <c r="N677" s="349"/>
      <c r="O677" s="349"/>
      <c r="P677" s="349"/>
      <c r="Q677" s="349"/>
      <c r="R677" s="349"/>
      <c r="S677" s="349"/>
      <c r="T677" s="349"/>
      <c r="U677" s="349"/>
      <c r="V677" s="349"/>
      <c r="W677" s="333"/>
      <c r="X677" s="333"/>
      <c r="Y677" s="333"/>
      <c r="Z677" s="333"/>
    </row>
    <row r="678" customFormat="false" ht="21.75" hidden="false" customHeight="true" outlineLevel="0" collapsed="false">
      <c r="A678" s="349"/>
      <c r="B678" s="349"/>
      <c r="C678" s="349"/>
      <c r="D678" s="350"/>
      <c r="E678" s="350"/>
      <c r="F678" s="349"/>
      <c r="G678" s="349"/>
      <c r="H678" s="349"/>
      <c r="I678" s="349"/>
      <c r="J678" s="349"/>
      <c r="K678" s="349"/>
      <c r="L678" s="349"/>
      <c r="M678" s="349"/>
      <c r="N678" s="349"/>
      <c r="O678" s="349"/>
      <c r="P678" s="349"/>
      <c r="Q678" s="349"/>
      <c r="R678" s="349"/>
      <c r="S678" s="349"/>
      <c r="T678" s="349"/>
      <c r="U678" s="349"/>
      <c r="V678" s="349"/>
      <c r="W678" s="333"/>
      <c r="X678" s="333"/>
      <c r="Y678" s="333"/>
      <c r="Z678" s="333"/>
    </row>
    <row r="679" customFormat="false" ht="21.75" hidden="false" customHeight="true" outlineLevel="0" collapsed="false">
      <c r="A679" s="349"/>
      <c r="B679" s="349"/>
      <c r="C679" s="349"/>
      <c r="D679" s="350"/>
      <c r="E679" s="350"/>
      <c r="F679" s="349"/>
      <c r="G679" s="349"/>
      <c r="H679" s="349"/>
      <c r="I679" s="349"/>
      <c r="J679" s="349"/>
      <c r="K679" s="349"/>
      <c r="L679" s="349"/>
      <c r="M679" s="349"/>
      <c r="N679" s="349"/>
      <c r="O679" s="349"/>
      <c r="P679" s="349"/>
      <c r="Q679" s="349"/>
      <c r="R679" s="349"/>
      <c r="S679" s="349"/>
      <c r="T679" s="349"/>
      <c r="U679" s="349"/>
      <c r="V679" s="349"/>
      <c r="W679" s="333"/>
      <c r="X679" s="333"/>
      <c r="Y679" s="333"/>
      <c r="Z679" s="333"/>
    </row>
    <row r="680" customFormat="false" ht="21.75" hidden="false" customHeight="true" outlineLevel="0" collapsed="false">
      <c r="A680" s="349"/>
      <c r="B680" s="349"/>
      <c r="C680" s="349"/>
      <c r="D680" s="350"/>
      <c r="E680" s="350"/>
      <c r="F680" s="349"/>
      <c r="G680" s="349"/>
      <c r="H680" s="349"/>
      <c r="I680" s="349"/>
      <c r="J680" s="349"/>
      <c r="K680" s="349"/>
      <c r="L680" s="349"/>
      <c r="M680" s="349"/>
      <c r="N680" s="349"/>
      <c r="O680" s="349"/>
      <c r="P680" s="349"/>
      <c r="Q680" s="349"/>
      <c r="R680" s="349"/>
      <c r="S680" s="349"/>
      <c r="T680" s="349"/>
      <c r="U680" s="349"/>
      <c r="V680" s="349"/>
      <c r="W680" s="333"/>
      <c r="X680" s="333"/>
      <c r="Y680" s="333"/>
      <c r="Z680" s="333"/>
    </row>
    <row r="681" customFormat="false" ht="21.75" hidden="false" customHeight="true" outlineLevel="0" collapsed="false">
      <c r="A681" s="349"/>
      <c r="B681" s="349"/>
      <c r="C681" s="349"/>
      <c r="D681" s="350"/>
      <c r="E681" s="350"/>
      <c r="F681" s="349"/>
      <c r="G681" s="349"/>
      <c r="H681" s="349"/>
      <c r="I681" s="349"/>
      <c r="J681" s="349"/>
      <c r="K681" s="349"/>
      <c r="L681" s="349"/>
      <c r="M681" s="349"/>
      <c r="N681" s="349"/>
      <c r="O681" s="349"/>
      <c r="P681" s="349"/>
      <c r="Q681" s="349"/>
      <c r="R681" s="349"/>
      <c r="S681" s="349"/>
      <c r="T681" s="349"/>
      <c r="U681" s="349"/>
      <c r="V681" s="349"/>
      <c r="W681" s="333"/>
      <c r="X681" s="333"/>
      <c r="Y681" s="333"/>
      <c r="Z681" s="333"/>
    </row>
    <row r="682" customFormat="false" ht="21.75" hidden="false" customHeight="true" outlineLevel="0" collapsed="false">
      <c r="A682" s="349"/>
      <c r="B682" s="349"/>
      <c r="C682" s="349"/>
      <c r="D682" s="350"/>
      <c r="E682" s="350"/>
      <c r="F682" s="349"/>
      <c r="G682" s="349"/>
      <c r="H682" s="349"/>
      <c r="I682" s="349"/>
      <c r="J682" s="349"/>
      <c r="K682" s="349"/>
      <c r="L682" s="349"/>
      <c r="M682" s="349"/>
      <c r="N682" s="349"/>
      <c r="O682" s="349"/>
      <c r="P682" s="349"/>
      <c r="Q682" s="349"/>
      <c r="R682" s="349"/>
      <c r="S682" s="349"/>
      <c r="T682" s="349"/>
      <c r="U682" s="349"/>
      <c r="V682" s="349"/>
      <c r="W682" s="333"/>
      <c r="X682" s="333"/>
      <c r="Y682" s="333"/>
      <c r="Z682" s="333"/>
    </row>
    <row r="683" customFormat="false" ht="21.75" hidden="false" customHeight="true" outlineLevel="0" collapsed="false">
      <c r="A683" s="349"/>
      <c r="B683" s="349"/>
      <c r="C683" s="349"/>
      <c r="D683" s="350"/>
      <c r="E683" s="350"/>
      <c r="F683" s="349"/>
      <c r="G683" s="349"/>
      <c r="H683" s="349"/>
      <c r="I683" s="349"/>
      <c r="J683" s="349"/>
      <c r="K683" s="349"/>
      <c r="L683" s="349"/>
      <c r="M683" s="349"/>
      <c r="N683" s="349"/>
      <c r="O683" s="349"/>
      <c r="P683" s="349"/>
      <c r="Q683" s="349"/>
      <c r="R683" s="349"/>
      <c r="S683" s="349"/>
      <c r="T683" s="349"/>
      <c r="U683" s="349"/>
      <c r="V683" s="349"/>
      <c r="W683" s="333"/>
      <c r="X683" s="333"/>
      <c r="Y683" s="333"/>
      <c r="Z683" s="333"/>
    </row>
    <row r="684" customFormat="false" ht="21.75" hidden="false" customHeight="true" outlineLevel="0" collapsed="false">
      <c r="A684" s="349"/>
      <c r="B684" s="349"/>
      <c r="C684" s="349"/>
      <c r="D684" s="350"/>
      <c r="E684" s="350"/>
      <c r="F684" s="349"/>
      <c r="G684" s="349"/>
      <c r="H684" s="349"/>
      <c r="I684" s="349"/>
      <c r="J684" s="349"/>
      <c r="K684" s="349"/>
      <c r="L684" s="349"/>
      <c r="M684" s="349"/>
      <c r="N684" s="349"/>
      <c r="O684" s="349"/>
      <c r="P684" s="349"/>
      <c r="Q684" s="349"/>
      <c r="R684" s="349"/>
      <c r="S684" s="349"/>
      <c r="T684" s="349"/>
      <c r="U684" s="349"/>
      <c r="V684" s="349"/>
      <c r="W684" s="333"/>
      <c r="X684" s="333"/>
      <c r="Y684" s="333"/>
      <c r="Z684" s="333"/>
    </row>
    <row r="685" customFormat="false" ht="21.75" hidden="false" customHeight="true" outlineLevel="0" collapsed="false">
      <c r="A685" s="349"/>
      <c r="B685" s="349"/>
      <c r="C685" s="349"/>
      <c r="D685" s="350"/>
      <c r="E685" s="350"/>
      <c r="F685" s="349"/>
      <c r="G685" s="349"/>
      <c r="H685" s="349"/>
      <c r="I685" s="349"/>
      <c r="J685" s="349"/>
      <c r="K685" s="349"/>
      <c r="L685" s="349"/>
      <c r="M685" s="349"/>
      <c r="N685" s="349"/>
      <c r="O685" s="349"/>
      <c r="P685" s="349"/>
      <c r="Q685" s="349"/>
      <c r="R685" s="349"/>
      <c r="S685" s="349"/>
      <c r="T685" s="349"/>
      <c r="U685" s="349"/>
      <c r="V685" s="349"/>
      <c r="W685" s="333"/>
      <c r="X685" s="333"/>
      <c r="Y685" s="333"/>
      <c r="Z685" s="333"/>
    </row>
    <row r="686" customFormat="false" ht="21.75" hidden="false" customHeight="true" outlineLevel="0" collapsed="false">
      <c r="A686" s="349"/>
      <c r="B686" s="349"/>
      <c r="C686" s="349"/>
      <c r="D686" s="350"/>
      <c r="E686" s="350"/>
      <c r="F686" s="349"/>
      <c r="G686" s="349"/>
      <c r="H686" s="349"/>
      <c r="I686" s="349"/>
      <c r="J686" s="349"/>
      <c r="K686" s="349"/>
      <c r="L686" s="349"/>
      <c r="M686" s="349"/>
      <c r="N686" s="349"/>
      <c r="O686" s="349"/>
      <c r="P686" s="349"/>
      <c r="Q686" s="349"/>
      <c r="R686" s="349"/>
      <c r="S686" s="349"/>
      <c r="T686" s="349"/>
      <c r="U686" s="349"/>
      <c r="V686" s="349"/>
      <c r="W686" s="333"/>
      <c r="X686" s="333"/>
      <c r="Y686" s="333"/>
      <c r="Z686" s="333"/>
    </row>
    <row r="687" customFormat="false" ht="21.75" hidden="false" customHeight="true" outlineLevel="0" collapsed="false">
      <c r="A687" s="349"/>
      <c r="B687" s="349"/>
      <c r="C687" s="349"/>
      <c r="D687" s="350"/>
      <c r="E687" s="350"/>
      <c r="F687" s="349"/>
      <c r="G687" s="349"/>
      <c r="H687" s="349"/>
      <c r="I687" s="349"/>
      <c r="J687" s="349"/>
      <c r="K687" s="349"/>
      <c r="L687" s="349"/>
      <c r="M687" s="349"/>
      <c r="N687" s="349"/>
      <c r="O687" s="349"/>
      <c r="P687" s="349"/>
      <c r="Q687" s="349"/>
      <c r="R687" s="349"/>
      <c r="S687" s="349"/>
      <c r="T687" s="349"/>
      <c r="U687" s="349"/>
      <c r="V687" s="349"/>
      <c r="W687" s="333"/>
      <c r="X687" s="333"/>
      <c r="Y687" s="333"/>
      <c r="Z687" s="333"/>
    </row>
    <row r="688" customFormat="false" ht="21.75" hidden="false" customHeight="true" outlineLevel="0" collapsed="false">
      <c r="A688" s="349"/>
      <c r="B688" s="349"/>
      <c r="C688" s="349"/>
      <c r="D688" s="350"/>
      <c r="E688" s="350"/>
      <c r="F688" s="349"/>
      <c r="G688" s="349"/>
      <c r="H688" s="349"/>
      <c r="I688" s="349"/>
      <c r="J688" s="349"/>
      <c r="K688" s="349"/>
      <c r="L688" s="349"/>
      <c r="M688" s="349"/>
      <c r="N688" s="349"/>
      <c r="O688" s="349"/>
      <c r="P688" s="349"/>
      <c r="Q688" s="349"/>
      <c r="R688" s="349"/>
      <c r="S688" s="349"/>
      <c r="T688" s="349"/>
      <c r="U688" s="349"/>
      <c r="V688" s="349"/>
      <c r="W688" s="333"/>
      <c r="X688" s="333"/>
      <c r="Y688" s="333"/>
      <c r="Z688" s="333"/>
    </row>
    <row r="689" customFormat="false" ht="21.75" hidden="false" customHeight="true" outlineLevel="0" collapsed="false">
      <c r="A689" s="349"/>
      <c r="B689" s="349"/>
      <c r="C689" s="349"/>
      <c r="D689" s="350"/>
      <c r="E689" s="350"/>
      <c r="F689" s="349"/>
      <c r="G689" s="349"/>
      <c r="H689" s="349"/>
      <c r="I689" s="349"/>
      <c r="J689" s="349"/>
      <c r="K689" s="349"/>
      <c r="L689" s="349"/>
      <c r="M689" s="349"/>
      <c r="N689" s="349"/>
      <c r="O689" s="349"/>
      <c r="P689" s="349"/>
      <c r="Q689" s="349"/>
      <c r="R689" s="349"/>
      <c r="S689" s="349"/>
      <c r="T689" s="349"/>
      <c r="U689" s="349"/>
      <c r="V689" s="349"/>
      <c r="W689" s="333"/>
      <c r="X689" s="333"/>
      <c r="Y689" s="333"/>
      <c r="Z689" s="333"/>
    </row>
    <row r="690" customFormat="false" ht="21.75" hidden="false" customHeight="true" outlineLevel="0" collapsed="false">
      <c r="A690" s="349"/>
      <c r="B690" s="349"/>
      <c r="C690" s="349"/>
      <c r="D690" s="350"/>
      <c r="E690" s="350"/>
      <c r="F690" s="349"/>
      <c r="G690" s="349"/>
      <c r="H690" s="349"/>
      <c r="I690" s="349"/>
      <c r="J690" s="349"/>
      <c r="K690" s="349"/>
      <c r="L690" s="349"/>
      <c r="M690" s="349"/>
      <c r="N690" s="349"/>
      <c r="O690" s="349"/>
      <c r="P690" s="349"/>
      <c r="Q690" s="349"/>
      <c r="R690" s="349"/>
      <c r="S690" s="349"/>
      <c r="T690" s="349"/>
      <c r="U690" s="349"/>
      <c r="V690" s="349"/>
      <c r="W690" s="333"/>
      <c r="X690" s="333"/>
      <c r="Y690" s="333"/>
      <c r="Z690" s="333"/>
    </row>
    <row r="691" customFormat="false" ht="21.75" hidden="false" customHeight="true" outlineLevel="0" collapsed="false">
      <c r="A691" s="349"/>
      <c r="B691" s="349"/>
      <c r="C691" s="349"/>
      <c r="D691" s="350"/>
      <c r="E691" s="350"/>
      <c r="F691" s="349"/>
      <c r="G691" s="349"/>
      <c r="H691" s="349"/>
      <c r="I691" s="349"/>
      <c r="J691" s="349"/>
      <c r="K691" s="349"/>
      <c r="L691" s="349"/>
      <c r="M691" s="349"/>
      <c r="N691" s="349"/>
      <c r="O691" s="349"/>
      <c r="P691" s="349"/>
      <c r="Q691" s="349"/>
      <c r="R691" s="349"/>
      <c r="S691" s="349"/>
      <c r="T691" s="349"/>
      <c r="U691" s="349"/>
      <c r="V691" s="349"/>
      <c r="W691" s="333"/>
      <c r="X691" s="333"/>
      <c r="Y691" s="333"/>
      <c r="Z691" s="333"/>
    </row>
    <row r="692" customFormat="false" ht="21.75" hidden="false" customHeight="true" outlineLevel="0" collapsed="false">
      <c r="A692" s="349"/>
      <c r="B692" s="349"/>
      <c r="C692" s="349"/>
      <c r="D692" s="350"/>
      <c r="E692" s="350"/>
      <c r="F692" s="349"/>
      <c r="G692" s="349"/>
      <c r="H692" s="349"/>
      <c r="I692" s="349"/>
      <c r="J692" s="349"/>
      <c r="K692" s="349"/>
      <c r="L692" s="349"/>
      <c r="M692" s="349"/>
      <c r="N692" s="349"/>
      <c r="O692" s="349"/>
      <c r="P692" s="349"/>
      <c r="Q692" s="349"/>
      <c r="R692" s="349"/>
      <c r="S692" s="349"/>
      <c r="T692" s="349"/>
      <c r="U692" s="349"/>
      <c r="V692" s="349"/>
      <c r="W692" s="333"/>
      <c r="X692" s="333"/>
      <c r="Y692" s="333"/>
      <c r="Z692" s="333"/>
    </row>
    <row r="693" customFormat="false" ht="21.75" hidden="false" customHeight="true" outlineLevel="0" collapsed="false">
      <c r="A693" s="349"/>
      <c r="B693" s="349"/>
      <c r="C693" s="349"/>
      <c r="D693" s="350"/>
      <c r="E693" s="350"/>
      <c r="F693" s="349"/>
      <c r="G693" s="349"/>
      <c r="H693" s="349"/>
      <c r="I693" s="349"/>
      <c r="J693" s="349"/>
      <c r="K693" s="349"/>
      <c r="L693" s="349"/>
      <c r="M693" s="349"/>
      <c r="N693" s="349"/>
      <c r="O693" s="349"/>
      <c r="P693" s="349"/>
      <c r="Q693" s="349"/>
      <c r="R693" s="349"/>
      <c r="S693" s="349"/>
      <c r="T693" s="349"/>
      <c r="U693" s="349"/>
      <c r="V693" s="349"/>
      <c r="W693" s="333"/>
      <c r="X693" s="333"/>
      <c r="Y693" s="333"/>
      <c r="Z693" s="333"/>
    </row>
    <row r="694" customFormat="false" ht="21.75" hidden="false" customHeight="true" outlineLevel="0" collapsed="false">
      <c r="A694" s="349"/>
      <c r="B694" s="349"/>
      <c r="C694" s="349"/>
      <c r="D694" s="350"/>
      <c r="E694" s="350"/>
      <c r="F694" s="349"/>
      <c r="G694" s="349"/>
      <c r="H694" s="349"/>
      <c r="I694" s="349"/>
      <c r="J694" s="349"/>
      <c r="K694" s="349"/>
      <c r="L694" s="349"/>
      <c r="M694" s="349"/>
      <c r="N694" s="349"/>
      <c r="O694" s="349"/>
      <c r="P694" s="349"/>
      <c r="Q694" s="349"/>
      <c r="R694" s="349"/>
      <c r="S694" s="349"/>
      <c r="T694" s="349"/>
      <c r="U694" s="349"/>
      <c r="V694" s="349"/>
      <c r="W694" s="333"/>
      <c r="X694" s="333"/>
      <c r="Y694" s="333"/>
      <c r="Z694" s="333"/>
    </row>
    <row r="695" customFormat="false" ht="21.75" hidden="false" customHeight="true" outlineLevel="0" collapsed="false">
      <c r="A695" s="349"/>
      <c r="B695" s="349"/>
      <c r="C695" s="349"/>
      <c r="D695" s="350"/>
      <c r="E695" s="350"/>
      <c r="F695" s="349"/>
      <c r="G695" s="349"/>
      <c r="H695" s="349"/>
      <c r="I695" s="349"/>
      <c r="J695" s="349"/>
      <c r="K695" s="349"/>
      <c r="L695" s="349"/>
      <c r="M695" s="349"/>
      <c r="N695" s="349"/>
      <c r="O695" s="349"/>
      <c r="P695" s="349"/>
      <c r="Q695" s="349"/>
      <c r="R695" s="349"/>
      <c r="S695" s="349"/>
      <c r="T695" s="349"/>
      <c r="U695" s="349"/>
      <c r="V695" s="349"/>
      <c r="W695" s="333"/>
      <c r="X695" s="333"/>
      <c r="Y695" s="333"/>
      <c r="Z695" s="333"/>
    </row>
    <row r="696" customFormat="false" ht="21.75" hidden="false" customHeight="true" outlineLevel="0" collapsed="false">
      <c r="A696" s="349"/>
      <c r="B696" s="349"/>
      <c r="C696" s="349"/>
      <c r="D696" s="350"/>
      <c r="E696" s="350"/>
      <c r="F696" s="349"/>
      <c r="G696" s="349"/>
      <c r="H696" s="349"/>
      <c r="I696" s="349"/>
      <c r="J696" s="349"/>
      <c r="K696" s="349"/>
      <c r="L696" s="349"/>
      <c r="M696" s="349"/>
      <c r="N696" s="349"/>
      <c r="O696" s="349"/>
      <c r="P696" s="349"/>
      <c r="Q696" s="349"/>
      <c r="R696" s="349"/>
      <c r="S696" s="349"/>
      <c r="T696" s="349"/>
      <c r="U696" s="349"/>
      <c r="V696" s="349"/>
      <c r="W696" s="333"/>
      <c r="X696" s="333"/>
      <c r="Y696" s="333"/>
      <c r="Z696" s="333"/>
    </row>
    <row r="697" customFormat="false" ht="21.75" hidden="false" customHeight="true" outlineLevel="0" collapsed="false">
      <c r="A697" s="349"/>
      <c r="B697" s="349"/>
      <c r="C697" s="349"/>
      <c r="D697" s="350"/>
      <c r="E697" s="350"/>
      <c r="F697" s="349"/>
      <c r="G697" s="349"/>
      <c r="H697" s="349"/>
      <c r="I697" s="349"/>
      <c r="J697" s="349"/>
      <c r="K697" s="349"/>
      <c r="L697" s="349"/>
      <c r="M697" s="349"/>
      <c r="N697" s="349"/>
      <c r="O697" s="349"/>
      <c r="P697" s="349"/>
      <c r="Q697" s="349"/>
      <c r="R697" s="349"/>
      <c r="S697" s="349"/>
      <c r="T697" s="349"/>
      <c r="U697" s="349"/>
      <c r="V697" s="349"/>
      <c r="W697" s="333"/>
      <c r="X697" s="333"/>
      <c r="Y697" s="333"/>
      <c r="Z697" s="333"/>
    </row>
    <row r="698" customFormat="false" ht="21.75" hidden="false" customHeight="true" outlineLevel="0" collapsed="false">
      <c r="A698" s="349"/>
      <c r="B698" s="349"/>
      <c r="C698" s="349"/>
      <c r="D698" s="350"/>
      <c r="E698" s="350"/>
      <c r="F698" s="349"/>
      <c r="G698" s="349"/>
      <c r="H698" s="349"/>
      <c r="I698" s="349"/>
      <c r="J698" s="349"/>
      <c r="K698" s="349"/>
      <c r="L698" s="349"/>
      <c r="M698" s="349"/>
      <c r="N698" s="349"/>
      <c r="O698" s="349"/>
      <c r="P698" s="349"/>
      <c r="Q698" s="349"/>
      <c r="R698" s="349"/>
      <c r="S698" s="349"/>
      <c r="T698" s="349"/>
      <c r="U698" s="349"/>
      <c r="V698" s="349"/>
      <c r="W698" s="333"/>
      <c r="X698" s="333"/>
      <c r="Y698" s="333"/>
      <c r="Z698" s="333"/>
    </row>
    <row r="699" customFormat="false" ht="21.75" hidden="false" customHeight="true" outlineLevel="0" collapsed="false">
      <c r="A699" s="349"/>
      <c r="B699" s="349"/>
      <c r="C699" s="349"/>
      <c r="D699" s="350"/>
      <c r="E699" s="350"/>
      <c r="F699" s="349"/>
      <c r="G699" s="349"/>
      <c r="H699" s="349"/>
      <c r="I699" s="349"/>
      <c r="J699" s="349"/>
      <c r="K699" s="349"/>
      <c r="L699" s="349"/>
      <c r="M699" s="349"/>
      <c r="N699" s="349"/>
      <c r="O699" s="349"/>
      <c r="P699" s="349"/>
      <c r="Q699" s="349"/>
      <c r="R699" s="349"/>
      <c r="S699" s="349"/>
      <c r="T699" s="349"/>
      <c r="U699" s="349"/>
      <c r="V699" s="349"/>
      <c r="W699" s="333"/>
      <c r="X699" s="333"/>
      <c r="Y699" s="333"/>
      <c r="Z699" s="333"/>
    </row>
    <row r="700" customFormat="false" ht="21.75" hidden="false" customHeight="true" outlineLevel="0" collapsed="false">
      <c r="A700" s="349"/>
      <c r="B700" s="349"/>
      <c r="C700" s="349"/>
      <c r="D700" s="350"/>
      <c r="E700" s="350"/>
      <c r="F700" s="349"/>
      <c r="G700" s="349"/>
      <c r="H700" s="349"/>
      <c r="I700" s="349"/>
      <c r="J700" s="349"/>
      <c r="K700" s="349"/>
      <c r="L700" s="349"/>
      <c r="M700" s="349"/>
      <c r="N700" s="349"/>
      <c r="O700" s="349"/>
      <c r="P700" s="349"/>
      <c r="Q700" s="349"/>
      <c r="R700" s="349"/>
      <c r="S700" s="349"/>
      <c r="T700" s="349"/>
      <c r="U700" s="349"/>
      <c r="V700" s="349"/>
      <c r="W700" s="333"/>
      <c r="X700" s="333"/>
      <c r="Y700" s="333"/>
      <c r="Z700" s="333"/>
    </row>
    <row r="701" customFormat="false" ht="21.75" hidden="false" customHeight="true" outlineLevel="0" collapsed="false">
      <c r="A701" s="349"/>
      <c r="B701" s="349"/>
      <c r="C701" s="349"/>
      <c r="D701" s="350"/>
      <c r="E701" s="350"/>
      <c r="F701" s="349"/>
      <c r="G701" s="349"/>
      <c r="H701" s="349"/>
      <c r="I701" s="349"/>
      <c r="J701" s="349"/>
      <c r="K701" s="349"/>
      <c r="L701" s="349"/>
      <c r="M701" s="349"/>
      <c r="N701" s="349"/>
      <c r="O701" s="349"/>
      <c r="P701" s="349"/>
      <c r="Q701" s="349"/>
      <c r="R701" s="349"/>
      <c r="S701" s="349"/>
      <c r="T701" s="349"/>
      <c r="U701" s="349"/>
      <c r="V701" s="349"/>
      <c r="W701" s="333"/>
      <c r="X701" s="333"/>
      <c r="Y701" s="333"/>
      <c r="Z701" s="333"/>
    </row>
    <row r="702" customFormat="false" ht="21.75" hidden="false" customHeight="true" outlineLevel="0" collapsed="false">
      <c r="A702" s="349"/>
      <c r="B702" s="349"/>
      <c r="C702" s="349"/>
      <c r="D702" s="350"/>
      <c r="E702" s="350"/>
      <c r="F702" s="349"/>
      <c r="G702" s="349"/>
      <c r="H702" s="349"/>
      <c r="I702" s="349"/>
      <c r="J702" s="349"/>
      <c r="K702" s="349"/>
      <c r="L702" s="349"/>
      <c r="M702" s="349"/>
      <c r="N702" s="349"/>
      <c r="O702" s="349"/>
      <c r="P702" s="349"/>
      <c r="Q702" s="349"/>
      <c r="R702" s="349"/>
      <c r="S702" s="349"/>
      <c r="T702" s="349"/>
      <c r="U702" s="349"/>
      <c r="V702" s="349"/>
      <c r="W702" s="333"/>
      <c r="X702" s="333"/>
      <c r="Y702" s="333"/>
      <c r="Z702" s="333"/>
    </row>
    <row r="703" customFormat="false" ht="21.75" hidden="false" customHeight="true" outlineLevel="0" collapsed="false">
      <c r="A703" s="349"/>
      <c r="B703" s="349"/>
      <c r="C703" s="349"/>
      <c r="D703" s="350"/>
      <c r="E703" s="350"/>
      <c r="F703" s="349"/>
      <c r="G703" s="349"/>
      <c r="H703" s="349"/>
      <c r="I703" s="349"/>
      <c r="J703" s="349"/>
      <c r="K703" s="349"/>
      <c r="L703" s="349"/>
      <c r="M703" s="349"/>
      <c r="N703" s="349"/>
      <c r="O703" s="349"/>
      <c r="P703" s="349"/>
      <c r="Q703" s="349"/>
      <c r="R703" s="349"/>
      <c r="S703" s="349"/>
      <c r="T703" s="349"/>
      <c r="U703" s="349"/>
      <c r="V703" s="349"/>
      <c r="W703" s="333"/>
      <c r="X703" s="333"/>
      <c r="Y703" s="333"/>
      <c r="Z703" s="333"/>
    </row>
    <row r="704" customFormat="false" ht="21.75" hidden="false" customHeight="true" outlineLevel="0" collapsed="false">
      <c r="A704" s="349"/>
      <c r="B704" s="349"/>
      <c r="C704" s="349"/>
      <c r="D704" s="350"/>
      <c r="E704" s="350"/>
      <c r="F704" s="349"/>
      <c r="G704" s="349"/>
      <c r="H704" s="349"/>
      <c r="I704" s="349"/>
      <c r="J704" s="349"/>
      <c r="K704" s="349"/>
      <c r="L704" s="349"/>
      <c r="M704" s="349"/>
      <c r="N704" s="349"/>
      <c r="O704" s="349"/>
      <c r="P704" s="349"/>
      <c r="Q704" s="349"/>
      <c r="R704" s="349"/>
      <c r="S704" s="349"/>
      <c r="T704" s="349"/>
      <c r="U704" s="349"/>
      <c r="V704" s="349"/>
      <c r="W704" s="333"/>
      <c r="X704" s="333"/>
      <c r="Y704" s="333"/>
      <c r="Z704" s="333"/>
    </row>
    <row r="705" customFormat="false" ht="21.75" hidden="false" customHeight="true" outlineLevel="0" collapsed="false">
      <c r="A705" s="349"/>
      <c r="B705" s="349"/>
      <c r="C705" s="349"/>
      <c r="D705" s="350"/>
      <c r="E705" s="350"/>
      <c r="F705" s="349"/>
      <c r="G705" s="349"/>
      <c r="H705" s="349"/>
      <c r="I705" s="349"/>
      <c r="J705" s="349"/>
      <c r="K705" s="349"/>
      <c r="L705" s="349"/>
      <c r="M705" s="349"/>
      <c r="N705" s="349"/>
      <c r="O705" s="349"/>
      <c r="P705" s="349"/>
      <c r="Q705" s="349"/>
      <c r="R705" s="349"/>
      <c r="S705" s="349"/>
      <c r="T705" s="349"/>
      <c r="U705" s="349"/>
      <c r="V705" s="349"/>
      <c r="W705" s="333"/>
      <c r="X705" s="333"/>
      <c r="Y705" s="333"/>
      <c r="Z705" s="333"/>
    </row>
    <row r="706" customFormat="false" ht="21.75" hidden="false" customHeight="true" outlineLevel="0" collapsed="false">
      <c r="A706" s="349"/>
      <c r="B706" s="349"/>
      <c r="C706" s="349"/>
      <c r="D706" s="350"/>
      <c r="E706" s="350"/>
      <c r="F706" s="349"/>
      <c r="G706" s="349"/>
      <c r="H706" s="349"/>
      <c r="I706" s="349"/>
      <c r="J706" s="349"/>
      <c r="K706" s="349"/>
      <c r="L706" s="349"/>
      <c r="M706" s="349"/>
      <c r="N706" s="349"/>
      <c r="O706" s="349"/>
      <c r="P706" s="349"/>
      <c r="Q706" s="349"/>
      <c r="R706" s="349"/>
      <c r="S706" s="349"/>
      <c r="T706" s="349"/>
      <c r="U706" s="349"/>
      <c r="V706" s="349"/>
      <c r="W706" s="333"/>
      <c r="X706" s="333"/>
      <c r="Y706" s="333"/>
      <c r="Z706" s="333"/>
    </row>
    <row r="707" customFormat="false" ht="21.75" hidden="false" customHeight="true" outlineLevel="0" collapsed="false">
      <c r="A707" s="349"/>
      <c r="B707" s="349"/>
      <c r="C707" s="349"/>
      <c r="D707" s="350"/>
      <c r="E707" s="350"/>
      <c r="F707" s="349"/>
      <c r="G707" s="349"/>
      <c r="H707" s="349"/>
      <c r="I707" s="349"/>
      <c r="J707" s="349"/>
      <c r="K707" s="349"/>
      <c r="L707" s="349"/>
      <c r="M707" s="349"/>
      <c r="N707" s="349"/>
      <c r="O707" s="349"/>
      <c r="P707" s="349"/>
      <c r="Q707" s="349"/>
      <c r="R707" s="349"/>
      <c r="S707" s="349"/>
      <c r="T707" s="349"/>
      <c r="U707" s="349"/>
      <c r="V707" s="349"/>
      <c r="W707" s="333"/>
      <c r="X707" s="333"/>
      <c r="Y707" s="333"/>
      <c r="Z707" s="333"/>
    </row>
    <row r="708" customFormat="false" ht="21.75" hidden="false" customHeight="true" outlineLevel="0" collapsed="false">
      <c r="A708" s="349"/>
      <c r="B708" s="349"/>
      <c r="C708" s="349"/>
      <c r="D708" s="350"/>
      <c r="E708" s="350"/>
      <c r="F708" s="349"/>
      <c r="G708" s="349"/>
      <c r="H708" s="349"/>
      <c r="I708" s="349"/>
      <c r="J708" s="349"/>
      <c r="K708" s="349"/>
      <c r="L708" s="349"/>
      <c r="M708" s="349"/>
      <c r="N708" s="349"/>
      <c r="O708" s="349"/>
      <c r="P708" s="349"/>
      <c r="Q708" s="349"/>
      <c r="R708" s="349"/>
      <c r="S708" s="349"/>
      <c r="T708" s="349"/>
      <c r="U708" s="349"/>
      <c r="V708" s="349"/>
      <c r="W708" s="333"/>
      <c r="X708" s="333"/>
      <c r="Y708" s="333"/>
      <c r="Z708" s="333"/>
    </row>
    <row r="709" customFormat="false" ht="21.75" hidden="false" customHeight="true" outlineLevel="0" collapsed="false">
      <c r="A709" s="349"/>
      <c r="B709" s="349"/>
      <c r="C709" s="349"/>
      <c r="D709" s="350"/>
      <c r="E709" s="350"/>
      <c r="F709" s="349"/>
      <c r="G709" s="349"/>
      <c r="H709" s="349"/>
      <c r="I709" s="349"/>
      <c r="J709" s="349"/>
      <c r="K709" s="349"/>
      <c r="L709" s="349"/>
      <c r="M709" s="349"/>
      <c r="N709" s="349"/>
      <c r="O709" s="349"/>
      <c r="P709" s="349"/>
      <c r="Q709" s="349"/>
      <c r="R709" s="349"/>
      <c r="S709" s="349"/>
      <c r="T709" s="349"/>
      <c r="U709" s="349"/>
      <c r="V709" s="349"/>
      <c r="W709" s="333"/>
      <c r="X709" s="333"/>
      <c r="Y709" s="333"/>
      <c r="Z709" s="333"/>
    </row>
    <row r="710" customFormat="false" ht="21.75" hidden="false" customHeight="true" outlineLevel="0" collapsed="false">
      <c r="A710" s="349"/>
      <c r="B710" s="349"/>
      <c r="C710" s="349"/>
      <c r="D710" s="350"/>
      <c r="E710" s="350"/>
      <c r="F710" s="349"/>
      <c r="G710" s="349"/>
      <c r="H710" s="349"/>
      <c r="I710" s="349"/>
      <c r="J710" s="349"/>
      <c r="K710" s="349"/>
      <c r="L710" s="349"/>
      <c r="M710" s="349"/>
      <c r="N710" s="349"/>
      <c r="O710" s="349"/>
      <c r="P710" s="349"/>
      <c r="Q710" s="349"/>
      <c r="R710" s="349"/>
      <c r="S710" s="349"/>
      <c r="T710" s="349"/>
      <c r="U710" s="349"/>
      <c r="V710" s="349"/>
      <c r="W710" s="333"/>
      <c r="X710" s="333"/>
      <c r="Y710" s="333"/>
      <c r="Z710" s="333"/>
    </row>
    <row r="711" customFormat="false" ht="21.75" hidden="false" customHeight="true" outlineLevel="0" collapsed="false">
      <c r="A711" s="349"/>
      <c r="B711" s="349"/>
      <c r="C711" s="349"/>
      <c r="D711" s="350"/>
      <c r="E711" s="350"/>
      <c r="F711" s="349"/>
      <c r="G711" s="349"/>
      <c r="H711" s="349"/>
      <c r="I711" s="349"/>
      <c r="J711" s="349"/>
      <c r="K711" s="349"/>
      <c r="L711" s="349"/>
      <c r="M711" s="349"/>
      <c r="N711" s="349"/>
      <c r="O711" s="349"/>
      <c r="P711" s="349"/>
      <c r="Q711" s="349"/>
      <c r="R711" s="349"/>
      <c r="S711" s="349"/>
      <c r="T711" s="349"/>
      <c r="U711" s="349"/>
      <c r="V711" s="349"/>
      <c r="W711" s="333"/>
      <c r="X711" s="333"/>
      <c r="Y711" s="333"/>
      <c r="Z711" s="333"/>
    </row>
    <row r="712" customFormat="false" ht="21.75" hidden="false" customHeight="true" outlineLevel="0" collapsed="false">
      <c r="A712" s="349"/>
      <c r="B712" s="349"/>
      <c r="C712" s="349"/>
      <c r="D712" s="350"/>
      <c r="E712" s="350"/>
      <c r="F712" s="349"/>
      <c r="G712" s="349"/>
      <c r="H712" s="349"/>
      <c r="I712" s="349"/>
      <c r="J712" s="349"/>
      <c r="K712" s="349"/>
      <c r="L712" s="349"/>
      <c r="M712" s="349"/>
      <c r="N712" s="349"/>
      <c r="O712" s="349"/>
      <c r="P712" s="349"/>
      <c r="Q712" s="349"/>
      <c r="R712" s="349"/>
      <c r="S712" s="349"/>
      <c r="T712" s="349"/>
      <c r="U712" s="349"/>
      <c r="V712" s="349"/>
      <c r="W712" s="333"/>
      <c r="X712" s="333"/>
      <c r="Y712" s="333"/>
      <c r="Z712" s="333"/>
    </row>
    <row r="713" customFormat="false" ht="21.75" hidden="false" customHeight="true" outlineLevel="0" collapsed="false">
      <c r="A713" s="349"/>
      <c r="B713" s="349"/>
      <c r="C713" s="349"/>
      <c r="D713" s="350"/>
      <c r="E713" s="350"/>
      <c r="F713" s="349"/>
      <c r="G713" s="349"/>
      <c r="H713" s="349"/>
      <c r="I713" s="349"/>
      <c r="J713" s="349"/>
      <c r="K713" s="349"/>
      <c r="L713" s="349"/>
      <c r="M713" s="349"/>
      <c r="N713" s="349"/>
      <c r="O713" s="349"/>
      <c r="P713" s="349"/>
      <c r="Q713" s="349"/>
      <c r="R713" s="349"/>
      <c r="S713" s="349"/>
      <c r="T713" s="349"/>
      <c r="U713" s="349"/>
      <c r="V713" s="349"/>
      <c r="W713" s="333"/>
      <c r="X713" s="333"/>
      <c r="Y713" s="333"/>
      <c r="Z713" s="333"/>
    </row>
    <row r="714" customFormat="false" ht="21.75" hidden="false" customHeight="true" outlineLevel="0" collapsed="false">
      <c r="A714" s="349"/>
      <c r="B714" s="349"/>
      <c r="C714" s="349"/>
      <c r="D714" s="350"/>
      <c r="E714" s="350"/>
      <c r="F714" s="349"/>
      <c r="G714" s="349"/>
      <c r="H714" s="349"/>
      <c r="I714" s="349"/>
      <c r="J714" s="349"/>
      <c r="K714" s="349"/>
      <c r="L714" s="349"/>
      <c r="M714" s="349"/>
      <c r="N714" s="349"/>
      <c r="O714" s="349"/>
      <c r="P714" s="349"/>
      <c r="Q714" s="349"/>
      <c r="R714" s="349"/>
      <c r="S714" s="349"/>
      <c r="T714" s="349"/>
      <c r="U714" s="349"/>
      <c r="V714" s="349"/>
      <c r="W714" s="333"/>
      <c r="X714" s="333"/>
      <c r="Y714" s="333"/>
      <c r="Z714" s="333"/>
    </row>
    <row r="715" customFormat="false" ht="21.75" hidden="false" customHeight="true" outlineLevel="0" collapsed="false">
      <c r="A715" s="349"/>
      <c r="B715" s="349"/>
      <c r="C715" s="349"/>
      <c r="D715" s="350"/>
      <c r="E715" s="350"/>
      <c r="F715" s="349"/>
      <c r="G715" s="349"/>
      <c r="H715" s="349"/>
      <c r="I715" s="349"/>
      <c r="J715" s="349"/>
      <c r="K715" s="349"/>
      <c r="L715" s="349"/>
      <c r="M715" s="349"/>
      <c r="N715" s="349"/>
      <c r="O715" s="349"/>
      <c r="P715" s="349"/>
      <c r="Q715" s="349"/>
      <c r="R715" s="349"/>
      <c r="S715" s="349"/>
      <c r="T715" s="349"/>
      <c r="U715" s="349"/>
      <c r="V715" s="349"/>
      <c r="W715" s="333"/>
      <c r="X715" s="333"/>
      <c r="Y715" s="333"/>
      <c r="Z715" s="333"/>
    </row>
    <row r="716" customFormat="false" ht="21.75" hidden="false" customHeight="true" outlineLevel="0" collapsed="false">
      <c r="A716" s="349"/>
      <c r="B716" s="349"/>
      <c r="C716" s="349"/>
      <c r="D716" s="350"/>
      <c r="E716" s="350"/>
      <c r="F716" s="349"/>
      <c r="G716" s="349"/>
      <c r="H716" s="349"/>
      <c r="I716" s="349"/>
      <c r="J716" s="349"/>
      <c r="K716" s="349"/>
      <c r="L716" s="349"/>
      <c r="M716" s="349"/>
      <c r="N716" s="349"/>
      <c r="O716" s="349"/>
      <c r="P716" s="349"/>
      <c r="Q716" s="349"/>
      <c r="R716" s="349"/>
      <c r="S716" s="349"/>
      <c r="T716" s="349"/>
      <c r="U716" s="349"/>
      <c r="V716" s="349"/>
      <c r="W716" s="333"/>
      <c r="X716" s="333"/>
      <c r="Y716" s="333"/>
      <c r="Z716" s="333"/>
    </row>
    <row r="717" customFormat="false" ht="21.75" hidden="false" customHeight="true" outlineLevel="0" collapsed="false">
      <c r="A717" s="349"/>
      <c r="B717" s="349"/>
      <c r="C717" s="349"/>
      <c r="D717" s="350"/>
      <c r="E717" s="350"/>
      <c r="F717" s="349"/>
      <c r="G717" s="349"/>
      <c r="H717" s="349"/>
      <c r="I717" s="349"/>
      <c r="J717" s="349"/>
      <c r="K717" s="349"/>
      <c r="L717" s="349"/>
      <c r="M717" s="349"/>
      <c r="N717" s="349"/>
      <c r="O717" s="349"/>
      <c r="P717" s="349"/>
      <c r="Q717" s="349"/>
      <c r="R717" s="349"/>
      <c r="S717" s="349"/>
      <c r="T717" s="349"/>
      <c r="U717" s="349"/>
      <c r="V717" s="349"/>
      <c r="W717" s="333"/>
      <c r="X717" s="333"/>
      <c r="Y717" s="333"/>
      <c r="Z717" s="333"/>
    </row>
    <row r="718" customFormat="false" ht="21.75" hidden="false" customHeight="true" outlineLevel="0" collapsed="false">
      <c r="A718" s="349"/>
      <c r="B718" s="349"/>
      <c r="C718" s="349"/>
      <c r="D718" s="350"/>
      <c r="E718" s="350"/>
      <c r="F718" s="349"/>
      <c r="G718" s="349"/>
      <c r="H718" s="349"/>
      <c r="I718" s="349"/>
      <c r="J718" s="349"/>
      <c r="K718" s="349"/>
      <c r="L718" s="349"/>
      <c r="M718" s="349"/>
      <c r="N718" s="349"/>
      <c r="O718" s="349"/>
      <c r="P718" s="349"/>
      <c r="Q718" s="349"/>
      <c r="R718" s="349"/>
      <c r="S718" s="349"/>
      <c r="T718" s="349"/>
      <c r="U718" s="349"/>
      <c r="V718" s="349"/>
      <c r="W718" s="333"/>
      <c r="X718" s="333"/>
      <c r="Y718" s="333"/>
      <c r="Z718" s="333"/>
    </row>
    <row r="719" customFormat="false" ht="21.75" hidden="false" customHeight="true" outlineLevel="0" collapsed="false">
      <c r="A719" s="349"/>
      <c r="B719" s="349"/>
      <c r="C719" s="349"/>
      <c r="D719" s="350"/>
      <c r="E719" s="350"/>
      <c r="F719" s="349"/>
      <c r="G719" s="349"/>
      <c r="H719" s="349"/>
      <c r="I719" s="349"/>
      <c r="J719" s="349"/>
      <c r="K719" s="349"/>
      <c r="L719" s="349"/>
      <c r="M719" s="349"/>
      <c r="N719" s="349"/>
      <c r="O719" s="349"/>
      <c r="P719" s="349"/>
      <c r="Q719" s="349"/>
      <c r="R719" s="349"/>
      <c r="S719" s="349"/>
      <c r="T719" s="349"/>
      <c r="U719" s="349"/>
      <c r="V719" s="349"/>
      <c r="W719" s="333"/>
      <c r="X719" s="333"/>
      <c r="Y719" s="333"/>
      <c r="Z719" s="333"/>
    </row>
    <row r="720" customFormat="false" ht="21.75" hidden="false" customHeight="true" outlineLevel="0" collapsed="false">
      <c r="A720" s="349"/>
      <c r="B720" s="349"/>
      <c r="C720" s="349"/>
      <c r="D720" s="350"/>
      <c r="E720" s="350"/>
      <c r="F720" s="349"/>
      <c r="G720" s="349"/>
      <c r="H720" s="349"/>
      <c r="I720" s="349"/>
      <c r="J720" s="349"/>
      <c r="K720" s="349"/>
      <c r="L720" s="349"/>
      <c r="M720" s="349"/>
      <c r="N720" s="349"/>
      <c r="O720" s="349"/>
      <c r="P720" s="349"/>
      <c r="Q720" s="349"/>
      <c r="R720" s="349"/>
      <c r="S720" s="349"/>
      <c r="T720" s="349"/>
      <c r="U720" s="349"/>
      <c r="V720" s="349"/>
      <c r="W720" s="333"/>
      <c r="X720" s="333"/>
      <c r="Y720" s="333"/>
      <c r="Z720" s="333"/>
    </row>
    <row r="721" customFormat="false" ht="21.75" hidden="false" customHeight="true" outlineLevel="0" collapsed="false">
      <c r="A721" s="349"/>
      <c r="B721" s="349"/>
      <c r="C721" s="349"/>
      <c r="D721" s="350"/>
      <c r="E721" s="350"/>
      <c r="F721" s="349"/>
      <c r="G721" s="349"/>
      <c r="H721" s="349"/>
      <c r="I721" s="349"/>
      <c r="J721" s="349"/>
      <c r="K721" s="349"/>
      <c r="L721" s="349"/>
      <c r="M721" s="349"/>
      <c r="N721" s="349"/>
      <c r="O721" s="349"/>
      <c r="P721" s="349"/>
      <c r="Q721" s="349"/>
      <c r="R721" s="349"/>
      <c r="S721" s="349"/>
      <c r="T721" s="349"/>
      <c r="U721" s="349"/>
      <c r="V721" s="349"/>
      <c r="W721" s="333"/>
      <c r="X721" s="333"/>
      <c r="Y721" s="333"/>
      <c r="Z721" s="333"/>
    </row>
    <row r="722" customFormat="false" ht="21.75" hidden="false" customHeight="true" outlineLevel="0" collapsed="false">
      <c r="A722" s="349"/>
      <c r="B722" s="349"/>
      <c r="C722" s="349"/>
      <c r="D722" s="350"/>
      <c r="E722" s="350"/>
      <c r="F722" s="349"/>
      <c r="G722" s="349"/>
      <c r="H722" s="349"/>
      <c r="I722" s="349"/>
      <c r="J722" s="349"/>
      <c r="K722" s="349"/>
      <c r="L722" s="349"/>
      <c r="M722" s="349"/>
      <c r="N722" s="349"/>
      <c r="O722" s="349"/>
      <c r="P722" s="349"/>
      <c r="Q722" s="349"/>
      <c r="R722" s="349"/>
      <c r="S722" s="349"/>
      <c r="T722" s="349"/>
      <c r="U722" s="349"/>
      <c r="V722" s="349"/>
      <c r="W722" s="333"/>
      <c r="X722" s="333"/>
      <c r="Y722" s="333"/>
      <c r="Z722" s="333"/>
    </row>
    <row r="723" customFormat="false" ht="21.75" hidden="false" customHeight="true" outlineLevel="0" collapsed="false">
      <c r="A723" s="349"/>
      <c r="B723" s="349"/>
      <c r="C723" s="349"/>
      <c r="D723" s="350"/>
      <c r="E723" s="350"/>
      <c r="F723" s="349"/>
      <c r="G723" s="349"/>
      <c r="H723" s="349"/>
      <c r="I723" s="349"/>
      <c r="J723" s="349"/>
      <c r="K723" s="349"/>
      <c r="L723" s="349"/>
      <c r="M723" s="349"/>
      <c r="N723" s="349"/>
      <c r="O723" s="349"/>
      <c r="P723" s="349"/>
      <c r="Q723" s="349"/>
      <c r="R723" s="349"/>
      <c r="S723" s="349"/>
      <c r="T723" s="349"/>
      <c r="U723" s="349"/>
      <c r="V723" s="349"/>
      <c r="W723" s="333"/>
      <c r="X723" s="333"/>
      <c r="Y723" s="333"/>
      <c r="Z723" s="333"/>
    </row>
    <row r="724" customFormat="false" ht="21.75" hidden="false" customHeight="true" outlineLevel="0" collapsed="false">
      <c r="A724" s="349"/>
      <c r="B724" s="349"/>
      <c r="C724" s="349"/>
      <c r="D724" s="350"/>
      <c r="E724" s="350"/>
      <c r="F724" s="349"/>
      <c r="G724" s="349"/>
      <c r="H724" s="349"/>
      <c r="I724" s="349"/>
      <c r="J724" s="349"/>
      <c r="K724" s="349"/>
      <c r="L724" s="349"/>
      <c r="M724" s="349"/>
      <c r="N724" s="349"/>
      <c r="O724" s="349"/>
      <c r="P724" s="349"/>
      <c r="Q724" s="349"/>
      <c r="R724" s="349"/>
      <c r="S724" s="349"/>
      <c r="T724" s="349"/>
      <c r="U724" s="349"/>
      <c r="V724" s="349"/>
      <c r="W724" s="333"/>
      <c r="X724" s="333"/>
      <c r="Y724" s="333"/>
      <c r="Z724" s="333"/>
    </row>
    <row r="725" customFormat="false" ht="21.75" hidden="false" customHeight="true" outlineLevel="0" collapsed="false">
      <c r="A725" s="349"/>
      <c r="B725" s="349"/>
      <c r="C725" s="349"/>
      <c r="D725" s="350"/>
      <c r="E725" s="350"/>
      <c r="F725" s="349"/>
      <c r="G725" s="349"/>
      <c r="H725" s="349"/>
      <c r="I725" s="349"/>
      <c r="J725" s="349"/>
      <c r="K725" s="349"/>
      <c r="L725" s="349"/>
      <c r="M725" s="349"/>
      <c r="N725" s="349"/>
      <c r="O725" s="349"/>
      <c r="P725" s="349"/>
      <c r="Q725" s="349"/>
      <c r="R725" s="349"/>
      <c r="S725" s="349"/>
      <c r="T725" s="349"/>
      <c r="U725" s="349"/>
      <c r="V725" s="349"/>
      <c r="W725" s="333"/>
      <c r="X725" s="333"/>
      <c r="Y725" s="333"/>
      <c r="Z725" s="333"/>
    </row>
    <row r="726" customFormat="false" ht="21.75" hidden="false" customHeight="true" outlineLevel="0" collapsed="false">
      <c r="A726" s="349"/>
      <c r="B726" s="349"/>
      <c r="C726" s="349"/>
      <c r="D726" s="350"/>
      <c r="E726" s="350"/>
      <c r="F726" s="349"/>
      <c r="G726" s="349"/>
      <c r="H726" s="349"/>
      <c r="I726" s="349"/>
      <c r="J726" s="349"/>
      <c r="K726" s="349"/>
      <c r="L726" s="349"/>
      <c r="M726" s="349"/>
      <c r="N726" s="349"/>
      <c r="O726" s="349"/>
      <c r="P726" s="349"/>
      <c r="Q726" s="349"/>
      <c r="R726" s="349"/>
      <c r="S726" s="349"/>
      <c r="T726" s="349"/>
      <c r="U726" s="349"/>
      <c r="V726" s="349"/>
      <c r="W726" s="333"/>
      <c r="X726" s="333"/>
      <c r="Y726" s="333"/>
      <c r="Z726" s="333"/>
    </row>
    <row r="727" customFormat="false" ht="21.75" hidden="false" customHeight="true" outlineLevel="0" collapsed="false">
      <c r="A727" s="349"/>
      <c r="B727" s="349"/>
      <c r="C727" s="349"/>
      <c r="D727" s="350"/>
      <c r="E727" s="350"/>
      <c r="F727" s="349"/>
      <c r="G727" s="349"/>
      <c r="H727" s="349"/>
      <c r="I727" s="349"/>
      <c r="J727" s="349"/>
      <c r="K727" s="349"/>
      <c r="L727" s="349"/>
      <c r="M727" s="349"/>
      <c r="N727" s="349"/>
      <c r="O727" s="349"/>
      <c r="P727" s="349"/>
      <c r="Q727" s="349"/>
      <c r="R727" s="349"/>
      <c r="S727" s="349"/>
      <c r="T727" s="349"/>
      <c r="U727" s="349"/>
      <c r="V727" s="349"/>
      <c r="W727" s="333"/>
      <c r="X727" s="333"/>
      <c r="Y727" s="333"/>
      <c r="Z727" s="333"/>
    </row>
    <row r="728" customFormat="false" ht="21.75" hidden="false" customHeight="true" outlineLevel="0" collapsed="false">
      <c r="A728" s="349"/>
      <c r="B728" s="349"/>
      <c r="C728" s="349"/>
      <c r="D728" s="350"/>
      <c r="E728" s="350"/>
      <c r="F728" s="349"/>
      <c r="G728" s="349"/>
      <c r="H728" s="349"/>
      <c r="I728" s="349"/>
      <c r="J728" s="349"/>
      <c r="K728" s="349"/>
      <c r="L728" s="349"/>
      <c r="M728" s="349"/>
      <c r="N728" s="349"/>
      <c r="O728" s="349"/>
      <c r="P728" s="349"/>
      <c r="Q728" s="349"/>
      <c r="R728" s="349"/>
      <c r="S728" s="349"/>
      <c r="T728" s="349"/>
      <c r="U728" s="349"/>
      <c r="V728" s="349"/>
      <c r="W728" s="333"/>
      <c r="X728" s="333"/>
      <c r="Y728" s="333"/>
      <c r="Z728" s="333"/>
    </row>
    <row r="729" customFormat="false" ht="21.75" hidden="false" customHeight="true" outlineLevel="0" collapsed="false">
      <c r="A729" s="349"/>
      <c r="B729" s="349"/>
      <c r="C729" s="349"/>
      <c r="D729" s="350"/>
      <c r="E729" s="350"/>
      <c r="F729" s="349"/>
      <c r="G729" s="349"/>
      <c r="H729" s="349"/>
      <c r="I729" s="349"/>
      <c r="J729" s="349"/>
      <c r="K729" s="349"/>
      <c r="L729" s="349"/>
      <c r="M729" s="349"/>
      <c r="N729" s="349"/>
      <c r="O729" s="349"/>
      <c r="P729" s="349"/>
      <c r="Q729" s="349"/>
      <c r="R729" s="349"/>
      <c r="S729" s="349"/>
      <c r="T729" s="349"/>
      <c r="U729" s="349"/>
      <c r="V729" s="349"/>
      <c r="W729" s="333"/>
      <c r="X729" s="333"/>
      <c r="Y729" s="333"/>
      <c r="Z729" s="333"/>
    </row>
    <row r="730" customFormat="false" ht="21.75" hidden="false" customHeight="true" outlineLevel="0" collapsed="false">
      <c r="A730" s="349"/>
      <c r="B730" s="349"/>
      <c r="C730" s="349"/>
      <c r="D730" s="350"/>
      <c r="E730" s="350"/>
      <c r="F730" s="349"/>
      <c r="G730" s="349"/>
      <c r="H730" s="349"/>
      <c r="I730" s="349"/>
      <c r="J730" s="349"/>
      <c r="K730" s="349"/>
      <c r="L730" s="349"/>
      <c r="M730" s="349"/>
      <c r="N730" s="349"/>
      <c r="O730" s="349"/>
      <c r="P730" s="349"/>
      <c r="Q730" s="349"/>
      <c r="R730" s="349"/>
      <c r="S730" s="349"/>
      <c r="T730" s="349"/>
      <c r="U730" s="349"/>
      <c r="V730" s="349"/>
      <c r="W730" s="333"/>
      <c r="X730" s="333"/>
      <c r="Y730" s="333"/>
      <c r="Z730" s="333"/>
    </row>
    <row r="731" customFormat="false" ht="21.75" hidden="false" customHeight="true" outlineLevel="0" collapsed="false">
      <c r="A731" s="349"/>
      <c r="B731" s="349"/>
      <c r="C731" s="349"/>
      <c r="D731" s="350"/>
      <c r="E731" s="350"/>
      <c r="F731" s="349"/>
      <c r="G731" s="349"/>
      <c r="H731" s="349"/>
      <c r="I731" s="349"/>
      <c r="J731" s="349"/>
      <c r="K731" s="349"/>
      <c r="L731" s="349"/>
      <c r="M731" s="349"/>
      <c r="N731" s="349"/>
      <c r="O731" s="349"/>
      <c r="P731" s="349"/>
      <c r="Q731" s="349"/>
      <c r="R731" s="349"/>
      <c r="S731" s="349"/>
      <c r="T731" s="349"/>
      <c r="U731" s="349"/>
      <c r="V731" s="349"/>
      <c r="W731" s="333"/>
      <c r="X731" s="333"/>
      <c r="Y731" s="333"/>
      <c r="Z731" s="333"/>
    </row>
    <row r="732" customFormat="false" ht="21.75" hidden="false" customHeight="true" outlineLevel="0" collapsed="false">
      <c r="A732" s="349"/>
      <c r="B732" s="349"/>
      <c r="C732" s="349"/>
      <c r="D732" s="350"/>
      <c r="E732" s="350"/>
      <c r="F732" s="349"/>
      <c r="G732" s="349"/>
      <c r="H732" s="349"/>
      <c r="I732" s="349"/>
      <c r="J732" s="349"/>
      <c r="K732" s="349"/>
      <c r="L732" s="349"/>
      <c r="M732" s="349"/>
      <c r="N732" s="349"/>
      <c r="O732" s="349"/>
      <c r="P732" s="349"/>
      <c r="Q732" s="349"/>
      <c r="R732" s="349"/>
      <c r="S732" s="349"/>
      <c r="T732" s="349"/>
      <c r="U732" s="349"/>
      <c r="V732" s="349"/>
      <c r="W732" s="333"/>
      <c r="X732" s="333"/>
      <c r="Y732" s="333"/>
      <c r="Z732" s="333"/>
    </row>
    <row r="733" customFormat="false" ht="21.75" hidden="false" customHeight="true" outlineLevel="0" collapsed="false">
      <c r="A733" s="349"/>
      <c r="B733" s="349"/>
      <c r="C733" s="349"/>
      <c r="D733" s="350"/>
      <c r="E733" s="350"/>
      <c r="F733" s="349"/>
      <c r="G733" s="349"/>
      <c r="H733" s="349"/>
      <c r="I733" s="349"/>
      <c r="J733" s="349"/>
      <c r="K733" s="349"/>
      <c r="L733" s="349"/>
      <c r="M733" s="349"/>
      <c r="N733" s="349"/>
      <c r="O733" s="349"/>
      <c r="P733" s="349"/>
      <c r="Q733" s="349"/>
      <c r="R733" s="349"/>
      <c r="S733" s="349"/>
      <c r="T733" s="349"/>
      <c r="U733" s="349"/>
      <c r="V733" s="349"/>
      <c r="W733" s="333"/>
      <c r="X733" s="333"/>
      <c r="Y733" s="333"/>
      <c r="Z733" s="333"/>
    </row>
    <row r="734" customFormat="false" ht="21.75" hidden="false" customHeight="true" outlineLevel="0" collapsed="false">
      <c r="A734" s="349"/>
      <c r="B734" s="349"/>
      <c r="C734" s="349"/>
      <c r="D734" s="350"/>
      <c r="E734" s="350"/>
      <c r="F734" s="349"/>
      <c r="G734" s="349"/>
      <c r="H734" s="349"/>
      <c r="I734" s="349"/>
      <c r="J734" s="349"/>
      <c r="K734" s="349"/>
      <c r="L734" s="349"/>
      <c r="M734" s="349"/>
      <c r="N734" s="349"/>
      <c r="O734" s="349"/>
      <c r="P734" s="349"/>
      <c r="Q734" s="349"/>
      <c r="R734" s="349"/>
      <c r="S734" s="349"/>
      <c r="T734" s="349"/>
      <c r="U734" s="349"/>
      <c r="V734" s="349"/>
      <c r="W734" s="333"/>
      <c r="X734" s="333"/>
      <c r="Y734" s="333"/>
      <c r="Z734" s="333"/>
    </row>
    <row r="735" customFormat="false" ht="21.75" hidden="false" customHeight="true" outlineLevel="0" collapsed="false">
      <c r="A735" s="349"/>
      <c r="B735" s="349"/>
      <c r="C735" s="349"/>
      <c r="D735" s="350"/>
      <c r="E735" s="350"/>
      <c r="F735" s="349"/>
      <c r="G735" s="349"/>
      <c r="H735" s="349"/>
      <c r="I735" s="349"/>
      <c r="J735" s="349"/>
      <c r="K735" s="349"/>
      <c r="L735" s="349"/>
      <c r="M735" s="349"/>
      <c r="N735" s="349"/>
      <c r="O735" s="349"/>
      <c r="P735" s="349"/>
      <c r="Q735" s="349"/>
      <c r="R735" s="349"/>
      <c r="S735" s="349"/>
      <c r="T735" s="349"/>
      <c r="U735" s="349"/>
      <c r="V735" s="349"/>
      <c r="W735" s="333"/>
      <c r="X735" s="333"/>
      <c r="Y735" s="333"/>
      <c r="Z735" s="333"/>
    </row>
    <row r="736" customFormat="false" ht="21.75" hidden="false" customHeight="true" outlineLevel="0" collapsed="false">
      <c r="A736" s="349"/>
      <c r="B736" s="349"/>
      <c r="C736" s="349"/>
      <c r="D736" s="350"/>
      <c r="E736" s="350"/>
      <c r="F736" s="349"/>
      <c r="G736" s="349"/>
      <c r="H736" s="349"/>
      <c r="I736" s="349"/>
      <c r="J736" s="349"/>
      <c r="K736" s="349"/>
      <c r="L736" s="349"/>
      <c r="M736" s="349"/>
      <c r="N736" s="349"/>
      <c r="O736" s="349"/>
      <c r="P736" s="349"/>
      <c r="Q736" s="349"/>
      <c r="R736" s="349"/>
      <c r="S736" s="349"/>
      <c r="T736" s="349"/>
      <c r="U736" s="349"/>
      <c r="V736" s="349"/>
      <c r="W736" s="333"/>
      <c r="X736" s="333"/>
      <c r="Y736" s="333"/>
      <c r="Z736" s="333"/>
    </row>
    <row r="737" customFormat="false" ht="21.75" hidden="false" customHeight="true" outlineLevel="0" collapsed="false">
      <c r="A737" s="349"/>
      <c r="B737" s="349"/>
      <c r="C737" s="349"/>
      <c r="D737" s="350"/>
      <c r="E737" s="350"/>
      <c r="F737" s="349"/>
      <c r="G737" s="349"/>
      <c r="H737" s="349"/>
      <c r="I737" s="349"/>
      <c r="J737" s="349"/>
      <c r="K737" s="349"/>
      <c r="L737" s="349"/>
      <c r="M737" s="349"/>
      <c r="N737" s="349"/>
      <c r="O737" s="349"/>
      <c r="P737" s="349"/>
      <c r="Q737" s="349"/>
      <c r="R737" s="349"/>
      <c r="S737" s="349"/>
      <c r="T737" s="349"/>
      <c r="U737" s="349"/>
      <c r="V737" s="349"/>
      <c r="W737" s="333"/>
      <c r="X737" s="333"/>
      <c r="Y737" s="333"/>
      <c r="Z737" s="333"/>
    </row>
    <row r="738" customFormat="false" ht="21.75" hidden="false" customHeight="true" outlineLevel="0" collapsed="false">
      <c r="A738" s="349"/>
      <c r="B738" s="349"/>
      <c r="C738" s="349"/>
      <c r="D738" s="350"/>
      <c r="E738" s="350"/>
      <c r="F738" s="349"/>
      <c r="G738" s="349"/>
      <c r="H738" s="349"/>
      <c r="I738" s="349"/>
      <c r="J738" s="349"/>
      <c r="K738" s="349"/>
      <c r="L738" s="349"/>
      <c r="M738" s="349"/>
      <c r="N738" s="349"/>
      <c r="O738" s="349"/>
      <c r="P738" s="349"/>
      <c r="Q738" s="349"/>
      <c r="R738" s="349"/>
      <c r="S738" s="349"/>
      <c r="T738" s="349"/>
      <c r="U738" s="349"/>
      <c r="V738" s="349"/>
      <c r="W738" s="333"/>
      <c r="X738" s="333"/>
      <c r="Y738" s="333"/>
      <c r="Z738" s="333"/>
    </row>
    <row r="739" customFormat="false" ht="21.75" hidden="false" customHeight="true" outlineLevel="0" collapsed="false">
      <c r="A739" s="349"/>
      <c r="B739" s="349"/>
      <c r="C739" s="349"/>
      <c r="D739" s="350"/>
      <c r="E739" s="350"/>
      <c r="F739" s="349"/>
      <c r="G739" s="349"/>
      <c r="H739" s="349"/>
      <c r="I739" s="349"/>
      <c r="J739" s="349"/>
      <c r="K739" s="349"/>
      <c r="L739" s="349"/>
      <c r="M739" s="349"/>
      <c r="N739" s="349"/>
      <c r="O739" s="349"/>
      <c r="P739" s="349"/>
      <c r="Q739" s="349"/>
      <c r="R739" s="349"/>
      <c r="S739" s="349"/>
      <c r="T739" s="349"/>
      <c r="U739" s="349"/>
      <c r="V739" s="349"/>
      <c r="W739" s="333"/>
      <c r="X739" s="333"/>
      <c r="Y739" s="333"/>
      <c r="Z739" s="333"/>
    </row>
    <row r="740" customFormat="false" ht="21.75" hidden="false" customHeight="true" outlineLevel="0" collapsed="false">
      <c r="A740" s="349"/>
      <c r="B740" s="349"/>
      <c r="C740" s="349"/>
      <c r="D740" s="350"/>
      <c r="E740" s="350"/>
      <c r="F740" s="349"/>
      <c r="G740" s="349"/>
      <c r="H740" s="349"/>
      <c r="I740" s="349"/>
      <c r="J740" s="349"/>
      <c r="K740" s="349"/>
      <c r="L740" s="349"/>
      <c r="M740" s="349"/>
      <c r="N740" s="349"/>
      <c r="O740" s="349"/>
      <c r="P740" s="349"/>
      <c r="Q740" s="349"/>
      <c r="R740" s="349"/>
      <c r="S740" s="349"/>
      <c r="T740" s="349"/>
      <c r="U740" s="349"/>
      <c r="V740" s="349"/>
      <c r="W740" s="333"/>
      <c r="X740" s="333"/>
      <c r="Y740" s="333"/>
      <c r="Z740" s="333"/>
    </row>
    <row r="741" customFormat="false" ht="21.75" hidden="false" customHeight="true" outlineLevel="0" collapsed="false">
      <c r="A741" s="349"/>
      <c r="B741" s="349"/>
      <c r="C741" s="349"/>
      <c r="D741" s="350"/>
      <c r="E741" s="350"/>
      <c r="F741" s="349"/>
      <c r="G741" s="349"/>
      <c r="H741" s="349"/>
      <c r="I741" s="349"/>
      <c r="J741" s="349"/>
      <c r="K741" s="349"/>
      <c r="L741" s="349"/>
      <c r="M741" s="349"/>
      <c r="N741" s="349"/>
      <c r="O741" s="349"/>
      <c r="P741" s="349"/>
      <c r="Q741" s="349"/>
      <c r="R741" s="349"/>
      <c r="S741" s="349"/>
      <c r="T741" s="349"/>
      <c r="U741" s="349"/>
      <c r="V741" s="349"/>
      <c r="W741" s="333"/>
      <c r="X741" s="333"/>
      <c r="Y741" s="333"/>
      <c r="Z741" s="333"/>
    </row>
    <row r="742" customFormat="false" ht="21.75" hidden="false" customHeight="true" outlineLevel="0" collapsed="false">
      <c r="A742" s="349"/>
      <c r="B742" s="349"/>
      <c r="C742" s="349"/>
      <c r="D742" s="350"/>
      <c r="E742" s="350"/>
      <c r="F742" s="349"/>
      <c r="G742" s="349"/>
      <c r="H742" s="349"/>
      <c r="I742" s="349"/>
      <c r="J742" s="349"/>
      <c r="K742" s="349"/>
      <c r="L742" s="349"/>
      <c r="M742" s="349"/>
      <c r="N742" s="349"/>
      <c r="O742" s="349"/>
      <c r="P742" s="349"/>
      <c r="Q742" s="349"/>
      <c r="R742" s="349"/>
      <c r="S742" s="349"/>
      <c r="T742" s="349"/>
      <c r="U742" s="349"/>
      <c r="V742" s="349"/>
      <c r="W742" s="333"/>
      <c r="X742" s="333"/>
      <c r="Y742" s="333"/>
      <c r="Z742" s="333"/>
    </row>
    <row r="743" customFormat="false" ht="21.75" hidden="false" customHeight="true" outlineLevel="0" collapsed="false">
      <c r="A743" s="349"/>
      <c r="B743" s="349"/>
      <c r="C743" s="349"/>
      <c r="D743" s="350"/>
      <c r="E743" s="350"/>
      <c r="F743" s="349"/>
      <c r="G743" s="349"/>
      <c r="H743" s="349"/>
      <c r="I743" s="349"/>
      <c r="J743" s="349"/>
      <c r="K743" s="349"/>
      <c r="L743" s="349"/>
      <c r="M743" s="349"/>
      <c r="N743" s="349"/>
      <c r="O743" s="349"/>
      <c r="P743" s="349"/>
      <c r="Q743" s="349"/>
      <c r="R743" s="349"/>
      <c r="S743" s="349"/>
      <c r="T743" s="349"/>
      <c r="U743" s="349"/>
      <c r="V743" s="349"/>
      <c r="W743" s="333"/>
      <c r="X743" s="333"/>
      <c r="Y743" s="333"/>
      <c r="Z743" s="333"/>
    </row>
    <row r="744" customFormat="false" ht="21.75" hidden="false" customHeight="true" outlineLevel="0" collapsed="false">
      <c r="A744" s="349"/>
      <c r="B744" s="349"/>
      <c r="C744" s="349"/>
      <c r="D744" s="350"/>
      <c r="E744" s="350"/>
      <c r="F744" s="349"/>
      <c r="G744" s="349"/>
      <c r="H744" s="349"/>
      <c r="I744" s="349"/>
      <c r="J744" s="349"/>
      <c r="K744" s="349"/>
      <c r="L744" s="349"/>
      <c r="M744" s="349"/>
      <c r="N744" s="349"/>
      <c r="O744" s="349"/>
      <c r="P744" s="349"/>
      <c r="Q744" s="349"/>
      <c r="R744" s="349"/>
      <c r="S744" s="349"/>
      <c r="T744" s="349"/>
      <c r="U744" s="349"/>
      <c r="V744" s="349"/>
      <c r="W744" s="333"/>
      <c r="X744" s="333"/>
      <c r="Y744" s="333"/>
      <c r="Z744" s="333"/>
    </row>
    <row r="745" customFormat="false" ht="21.75" hidden="false" customHeight="true" outlineLevel="0" collapsed="false">
      <c r="A745" s="349"/>
      <c r="B745" s="349"/>
      <c r="C745" s="349"/>
      <c r="D745" s="350"/>
      <c r="E745" s="350"/>
      <c r="F745" s="349"/>
      <c r="G745" s="349"/>
      <c r="H745" s="349"/>
      <c r="I745" s="349"/>
      <c r="J745" s="349"/>
      <c r="K745" s="349"/>
      <c r="L745" s="349"/>
      <c r="M745" s="349"/>
      <c r="N745" s="349"/>
      <c r="O745" s="349"/>
      <c r="P745" s="349"/>
      <c r="Q745" s="349"/>
      <c r="R745" s="349"/>
      <c r="S745" s="349"/>
      <c r="T745" s="349"/>
      <c r="U745" s="349"/>
      <c r="V745" s="349"/>
      <c r="W745" s="333"/>
      <c r="X745" s="333"/>
      <c r="Y745" s="333"/>
      <c r="Z745" s="333"/>
    </row>
    <row r="746" customFormat="false" ht="21.75" hidden="false" customHeight="true" outlineLevel="0" collapsed="false">
      <c r="A746" s="349"/>
      <c r="B746" s="349"/>
      <c r="C746" s="349"/>
      <c r="D746" s="350"/>
      <c r="E746" s="350"/>
      <c r="F746" s="349"/>
      <c r="G746" s="349"/>
      <c r="H746" s="349"/>
      <c r="I746" s="349"/>
      <c r="J746" s="349"/>
      <c r="K746" s="349"/>
      <c r="L746" s="349"/>
      <c r="M746" s="349"/>
      <c r="N746" s="349"/>
      <c r="O746" s="349"/>
      <c r="P746" s="349"/>
      <c r="Q746" s="349"/>
      <c r="R746" s="349"/>
      <c r="S746" s="349"/>
      <c r="T746" s="349"/>
      <c r="U746" s="349"/>
      <c r="V746" s="349"/>
      <c r="W746" s="333"/>
      <c r="X746" s="333"/>
      <c r="Y746" s="333"/>
      <c r="Z746" s="333"/>
    </row>
    <row r="747" customFormat="false" ht="21.75" hidden="false" customHeight="true" outlineLevel="0" collapsed="false">
      <c r="A747" s="349"/>
      <c r="B747" s="349"/>
      <c r="C747" s="349"/>
      <c r="D747" s="350"/>
      <c r="E747" s="350"/>
      <c r="F747" s="349"/>
      <c r="G747" s="349"/>
      <c r="H747" s="349"/>
      <c r="I747" s="349"/>
      <c r="J747" s="349"/>
      <c r="K747" s="349"/>
      <c r="L747" s="349"/>
      <c r="M747" s="349"/>
      <c r="N747" s="349"/>
      <c r="O747" s="349"/>
      <c r="P747" s="349"/>
      <c r="Q747" s="349"/>
      <c r="R747" s="349"/>
      <c r="S747" s="349"/>
      <c r="T747" s="349"/>
      <c r="U747" s="349"/>
      <c r="V747" s="349"/>
      <c r="W747" s="333"/>
      <c r="X747" s="333"/>
      <c r="Y747" s="333"/>
      <c r="Z747" s="333"/>
    </row>
    <row r="748" customFormat="false" ht="21.75" hidden="false" customHeight="true" outlineLevel="0" collapsed="false">
      <c r="A748" s="349"/>
      <c r="B748" s="349"/>
      <c r="C748" s="349"/>
      <c r="D748" s="350"/>
      <c r="E748" s="350"/>
      <c r="F748" s="349"/>
      <c r="G748" s="349"/>
      <c r="H748" s="349"/>
      <c r="I748" s="349"/>
      <c r="J748" s="349"/>
      <c r="K748" s="349"/>
      <c r="L748" s="349"/>
      <c r="M748" s="349"/>
      <c r="N748" s="349"/>
      <c r="O748" s="349"/>
      <c r="P748" s="349"/>
      <c r="Q748" s="349"/>
      <c r="R748" s="349"/>
      <c r="S748" s="349"/>
      <c r="T748" s="349"/>
      <c r="U748" s="349"/>
      <c r="V748" s="349"/>
      <c r="W748" s="333"/>
      <c r="X748" s="333"/>
      <c r="Y748" s="333"/>
      <c r="Z748" s="333"/>
    </row>
    <row r="749" customFormat="false" ht="21.75" hidden="false" customHeight="true" outlineLevel="0" collapsed="false">
      <c r="A749" s="349"/>
      <c r="B749" s="349"/>
      <c r="C749" s="349"/>
      <c r="D749" s="350"/>
      <c r="E749" s="350"/>
      <c r="F749" s="349"/>
      <c r="G749" s="349"/>
      <c r="H749" s="349"/>
      <c r="I749" s="349"/>
      <c r="J749" s="349"/>
      <c r="K749" s="349"/>
      <c r="L749" s="349"/>
      <c r="M749" s="349"/>
      <c r="N749" s="349"/>
      <c r="O749" s="349"/>
      <c r="P749" s="349"/>
      <c r="Q749" s="349"/>
      <c r="R749" s="349"/>
      <c r="S749" s="349"/>
      <c r="T749" s="349"/>
      <c r="U749" s="349"/>
      <c r="V749" s="349"/>
      <c r="W749" s="333"/>
      <c r="X749" s="333"/>
      <c r="Y749" s="333"/>
      <c r="Z749" s="333"/>
    </row>
    <row r="750" customFormat="false" ht="21.75" hidden="false" customHeight="true" outlineLevel="0" collapsed="false">
      <c r="A750" s="349"/>
      <c r="B750" s="349"/>
      <c r="C750" s="349"/>
      <c r="D750" s="350"/>
      <c r="E750" s="350"/>
      <c r="F750" s="349"/>
      <c r="G750" s="349"/>
      <c r="H750" s="349"/>
      <c r="I750" s="349"/>
      <c r="J750" s="349"/>
      <c r="K750" s="349"/>
      <c r="L750" s="349"/>
      <c r="M750" s="349"/>
      <c r="N750" s="349"/>
      <c r="O750" s="349"/>
      <c r="P750" s="349"/>
      <c r="Q750" s="349"/>
      <c r="R750" s="349"/>
      <c r="S750" s="349"/>
      <c r="T750" s="349"/>
      <c r="U750" s="349"/>
      <c r="V750" s="349"/>
      <c r="W750" s="333"/>
      <c r="X750" s="333"/>
      <c r="Y750" s="333"/>
      <c r="Z750" s="333"/>
    </row>
    <row r="751" customFormat="false" ht="21.75" hidden="false" customHeight="true" outlineLevel="0" collapsed="false">
      <c r="A751" s="349"/>
      <c r="B751" s="349"/>
      <c r="C751" s="349"/>
      <c r="D751" s="350"/>
      <c r="E751" s="350"/>
      <c r="F751" s="349"/>
      <c r="G751" s="349"/>
      <c r="H751" s="349"/>
      <c r="I751" s="349"/>
      <c r="J751" s="349"/>
      <c r="K751" s="349"/>
      <c r="L751" s="349"/>
      <c r="M751" s="349"/>
      <c r="N751" s="349"/>
      <c r="O751" s="349"/>
      <c r="P751" s="349"/>
      <c r="Q751" s="349"/>
      <c r="R751" s="349"/>
      <c r="S751" s="349"/>
      <c r="T751" s="349"/>
      <c r="U751" s="349"/>
      <c r="V751" s="349"/>
      <c r="W751" s="333"/>
      <c r="X751" s="333"/>
      <c r="Y751" s="333"/>
      <c r="Z751" s="333"/>
    </row>
    <row r="752" customFormat="false" ht="21.75" hidden="false" customHeight="true" outlineLevel="0" collapsed="false">
      <c r="A752" s="349"/>
      <c r="B752" s="349"/>
      <c r="C752" s="349"/>
      <c r="D752" s="350"/>
      <c r="E752" s="350"/>
      <c r="F752" s="349"/>
      <c r="G752" s="349"/>
      <c r="H752" s="349"/>
      <c r="I752" s="349"/>
      <c r="J752" s="349"/>
      <c r="K752" s="349"/>
      <c r="L752" s="349"/>
      <c r="M752" s="349"/>
      <c r="N752" s="349"/>
      <c r="O752" s="349"/>
      <c r="P752" s="349"/>
      <c r="Q752" s="349"/>
      <c r="R752" s="349"/>
      <c r="S752" s="349"/>
      <c r="T752" s="349"/>
      <c r="U752" s="349"/>
      <c r="V752" s="349"/>
      <c r="W752" s="333"/>
      <c r="X752" s="333"/>
      <c r="Y752" s="333"/>
      <c r="Z752" s="333"/>
    </row>
    <row r="753" customFormat="false" ht="21.75" hidden="false" customHeight="true" outlineLevel="0" collapsed="false">
      <c r="A753" s="349"/>
      <c r="B753" s="349"/>
      <c r="C753" s="349"/>
      <c r="D753" s="350"/>
      <c r="E753" s="350"/>
      <c r="F753" s="349"/>
      <c r="G753" s="349"/>
      <c r="H753" s="349"/>
      <c r="I753" s="349"/>
      <c r="J753" s="349"/>
      <c r="K753" s="349"/>
      <c r="L753" s="349"/>
      <c r="M753" s="349"/>
      <c r="N753" s="349"/>
      <c r="O753" s="349"/>
      <c r="P753" s="349"/>
      <c r="Q753" s="349"/>
      <c r="R753" s="349"/>
      <c r="S753" s="349"/>
      <c r="T753" s="349"/>
      <c r="U753" s="349"/>
      <c r="V753" s="349"/>
      <c r="W753" s="333"/>
      <c r="X753" s="333"/>
      <c r="Y753" s="333"/>
      <c r="Z753" s="333"/>
    </row>
    <row r="754" customFormat="false" ht="21.75" hidden="false" customHeight="true" outlineLevel="0" collapsed="false">
      <c r="A754" s="349"/>
      <c r="B754" s="349"/>
      <c r="C754" s="349"/>
      <c r="D754" s="350"/>
      <c r="E754" s="350"/>
      <c r="F754" s="349"/>
      <c r="G754" s="349"/>
      <c r="H754" s="349"/>
      <c r="I754" s="349"/>
      <c r="J754" s="349"/>
      <c r="K754" s="349"/>
      <c r="L754" s="349"/>
      <c r="M754" s="349"/>
      <c r="N754" s="349"/>
      <c r="O754" s="349"/>
      <c r="P754" s="349"/>
      <c r="Q754" s="349"/>
      <c r="R754" s="349"/>
      <c r="S754" s="349"/>
      <c r="T754" s="349"/>
      <c r="U754" s="349"/>
      <c r="V754" s="349"/>
      <c r="W754" s="333"/>
      <c r="X754" s="333"/>
      <c r="Y754" s="333"/>
      <c r="Z754" s="333"/>
    </row>
    <row r="755" customFormat="false" ht="21.75" hidden="false" customHeight="true" outlineLevel="0" collapsed="false">
      <c r="A755" s="349"/>
      <c r="B755" s="349"/>
      <c r="C755" s="349"/>
      <c r="D755" s="350"/>
      <c r="E755" s="350"/>
      <c r="F755" s="349"/>
      <c r="G755" s="349"/>
      <c r="H755" s="349"/>
      <c r="I755" s="349"/>
      <c r="J755" s="349"/>
      <c r="K755" s="349"/>
      <c r="L755" s="349"/>
      <c r="M755" s="349"/>
      <c r="N755" s="349"/>
      <c r="O755" s="349"/>
      <c r="P755" s="349"/>
      <c r="Q755" s="349"/>
      <c r="R755" s="349"/>
      <c r="S755" s="349"/>
      <c r="T755" s="349"/>
      <c r="U755" s="349"/>
      <c r="V755" s="349"/>
      <c r="W755" s="333"/>
      <c r="X755" s="333"/>
      <c r="Y755" s="333"/>
      <c r="Z755" s="333"/>
    </row>
    <row r="756" customFormat="false" ht="21.75" hidden="false" customHeight="true" outlineLevel="0" collapsed="false">
      <c r="A756" s="349"/>
      <c r="B756" s="349"/>
      <c r="C756" s="349"/>
      <c r="D756" s="350"/>
      <c r="E756" s="350"/>
      <c r="F756" s="349"/>
      <c r="G756" s="349"/>
      <c r="H756" s="349"/>
      <c r="I756" s="349"/>
      <c r="J756" s="349"/>
      <c r="K756" s="349"/>
      <c r="L756" s="349"/>
      <c r="M756" s="349"/>
      <c r="N756" s="349"/>
      <c r="O756" s="349"/>
      <c r="P756" s="349"/>
      <c r="Q756" s="349"/>
      <c r="R756" s="349"/>
      <c r="S756" s="349"/>
      <c r="T756" s="349"/>
      <c r="U756" s="349"/>
      <c r="V756" s="349"/>
      <c r="W756" s="333"/>
      <c r="X756" s="333"/>
      <c r="Y756" s="333"/>
      <c r="Z756" s="333"/>
    </row>
    <row r="757" customFormat="false" ht="21.75" hidden="false" customHeight="true" outlineLevel="0" collapsed="false">
      <c r="A757" s="349"/>
      <c r="B757" s="349"/>
      <c r="C757" s="349"/>
      <c r="D757" s="350"/>
      <c r="E757" s="350"/>
      <c r="F757" s="349"/>
      <c r="G757" s="349"/>
      <c r="H757" s="349"/>
      <c r="I757" s="349"/>
      <c r="J757" s="349"/>
      <c r="K757" s="349"/>
      <c r="L757" s="349"/>
      <c r="M757" s="349"/>
      <c r="N757" s="349"/>
      <c r="O757" s="349"/>
      <c r="P757" s="349"/>
      <c r="Q757" s="349"/>
      <c r="R757" s="349"/>
      <c r="S757" s="349"/>
      <c r="T757" s="349"/>
      <c r="U757" s="349"/>
      <c r="V757" s="349"/>
      <c r="W757" s="333"/>
      <c r="X757" s="333"/>
      <c r="Y757" s="333"/>
      <c r="Z757" s="333"/>
    </row>
    <row r="758" customFormat="false" ht="21.75" hidden="false" customHeight="true" outlineLevel="0" collapsed="false">
      <c r="A758" s="349"/>
      <c r="B758" s="349"/>
      <c r="C758" s="349"/>
      <c r="D758" s="350"/>
      <c r="E758" s="350"/>
      <c r="F758" s="349"/>
      <c r="G758" s="349"/>
      <c r="H758" s="349"/>
      <c r="I758" s="349"/>
      <c r="J758" s="349"/>
      <c r="K758" s="349"/>
      <c r="L758" s="349"/>
      <c r="M758" s="349"/>
      <c r="N758" s="349"/>
      <c r="O758" s="349"/>
      <c r="P758" s="349"/>
      <c r="Q758" s="349"/>
      <c r="R758" s="349"/>
      <c r="S758" s="349"/>
      <c r="T758" s="349"/>
      <c r="U758" s="349"/>
      <c r="V758" s="349"/>
      <c r="W758" s="333"/>
      <c r="X758" s="333"/>
      <c r="Y758" s="333"/>
      <c r="Z758" s="333"/>
    </row>
    <row r="759" customFormat="false" ht="21.75" hidden="false" customHeight="true" outlineLevel="0" collapsed="false">
      <c r="A759" s="349"/>
      <c r="B759" s="349"/>
      <c r="C759" s="349"/>
      <c r="D759" s="350"/>
      <c r="E759" s="350"/>
      <c r="F759" s="349"/>
      <c r="G759" s="349"/>
      <c r="H759" s="349"/>
      <c r="I759" s="349"/>
      <c r="J759" s="349"/>
      <c r="K759" s="349"/>
      <c r="L759" s="349"/>
      <c r="M759" s="349"/>
      <c r="N759" s="349"/>
      <c r="O759" s="349"/>
      <c r="P759" s="349"/>
      <c r="Q759" s="349"/>
      <c r="R759" s="349"/>
      <c r="S759" s="349"/>
      <c r="T759" s="349"/>
      <c r="U759" s="349"/>
      <c r="V759" s="349"/>
      <c r="W759" s="333"/>
      <c r="X759" s="333"/>
      <c r="Y759" s="333"/>
      <c r="Z759" s="333"/>
    </row>
    <row r="760" customFormat="false" ht="21.75" hidden="false" customHeight="true" outlineLevel="0" collapsed="false">
      <c r="A760" s="349"/>
      <c r="B760" s="349"/>
      <c r="C760" s="349"/>
      <c r="D760" s="350"/>
      <c r="E760" s="350"/>
      <c r="F760" s="349"/>
      <c r="G760" s="349"/>
      <c r="H760" s="349"/>
      <c r="I760" s="349"/>
      <c r="J760" s="349"/>
      <c r="K760" s="349"/>
      <c r="L760" s="349"/>
      <c r="M760" s="349"/>
      <c r="N760" s="349"/>
      <c r="O760" s="349"/>
      <c r="P760" s="349"/>
      <c r="Q760" s="349"/>
      <c r="R760" s="349"/>
      <c r="S760" s="349"/>
      <c r="T760" s="349"/>
      <c r="U760" s="349"/>
      <c r="V760" s="349"/>
      <c r="W760" s="333"/>
      <c r="X760" s="333"/>
      <c r="Y760" s="333"/>
      <c r="Z760" s="333"/>
    </row>
    <row r="761" customFormat="false" ht="21.75" hidden="false" customHeight="true" outlineLevel="0" collapsed="false">
      <c r="A761" s="349"/>
      <c r="B761" s="349"/>
      <c r="C761" s="349"/>
      <c r="D761" s="350"/>
      <c r="E761" s="350"/>
      <c r="F761" s="349"/>
      <c r="G761" s="349"/>
      <c r="H761" s="349"/>
      <c r="I761" s="349"/>
      <c r="J761" s="349"/>
      <c r="K761" s="349"/>
      <c r="L761" s="349"/>
      <c r="M761" s="349"/>
      <c r="N761" s="349"/>
      <c r="O761" s="349"/>
      <c r="P761" s="349"/>
      <c r="Q761" s="349"/>
      <c r="R761" s="349"/>
      <c r="S761" s="349"/>
      <c r="T761" s="349"/>
      <c r="U761" s="349"/>
      <c r="V761" s="349"/>
      <c r="W761" s="333"/>
      <c r="X761" s="333"/>
      <c r="Y761" s="333"/>
      <c r="Z761" s="333"/>
    </row>
    <row r="762" customFormat="false" ht="21.75" hidden="false" customHeight="true" outlineLevel="0" collapsed="false">
      <c r="A762" s="349"/>
      <c r="B762" s="349"/>
      <c r="C762" s="349"/>
      <c r="D762" s="350"/>
      <c r="E762" s="350"/>
      <c r="F762" s="349"/>
      <c r="G762" s="349"/>
      <c r="H762" s="349"/>
      <c r="I762" s="349"/>
      <c r="J762" s="349"/>
      <c r="K762" s="349"/>
      <c r="L762" s="349"/>
      <c r="M762" s="349"/>
      <c r="N762" s="349"/>
      <c r="O762" s="349"/>
      <c r="P762" s="349"/>
      <c r="Q762" s="349"/>
      <c r="R762" s="349"/>
      <c r="S762" s="349"/>
      <c r="T762" s="349"/>
      <c r="U762" s="349"/>
      <c r="V762" s="349"/>
      <c r="W762" s="333"/>
      <c r="X762" s="333"/>
      <c r="Y762" s="333"/>
      <c r="Z762" s="333"/>
    </row>
    <row r="763" customFormat="false" ht="21.75" hidden="false" customHeight="true" outlineLevel="0" collapsed="false">
      <c r="A763" s="349"/>
      <c r="B763" s="349"/>
      <c r="C763" s="349"/>
      <c r="D763" s="350"/>
      <c r="E763" s="350"/>
      <c r="F763" s="349"/>
      <c r="G763" s="349"/>
      <c r="H763" s="349"/>
      <c r="I763" s="349"/>
      <c r="J763" s="349"/>
      <c r="K763" s="349"/>
      <c r="L763" s="349"/>
      <c r="M763" s="349"/>
      <c r="N763" s="349"/>
      <c r="O763" s="349"/>
      <c r="P763" s="349"/>
      <c r="Q763" s="349"/>
      <c r="R763" s="349"/>
      <c r="S763" s="349"/>
      <c r="T763" s="349"/>
      <c r="U763" s="349"/>
      <c r="V763" s="349"/>
      <c r="W763" s="333"/>
      <c r="X763" s="333"/>
      <c r="Y763" s="333"/>
      <c r="Z763" s="333"/>
    </row>
    <row r="764" customFormat="false" ht="21.75" hidden="false" customHeight="true" outlineLevel="0" collapsed="false">
      <c r="A764" s="349"/>
      <c r="B764" s="349"/>
      <c r="C764" s="349"/>
      <c r="D764" s="350"/>
      <c r="E764" s="350"/>
      <c r="F764" s="349"/>
      <c r="G764" s="349"/>
      <c r="H764" s="349"/>
      <c r="I764" s="349"/>
      <c r="J764" s="349"/>
      <c r="K764" s="349"/>
      <c r="L764" s="349"/>
      <c r="M764" s="349"/>
      <c r="N764" s="349"/>
      <c r="O764" s="349"/>
      <c r="P764" s="349"/>
      <c r="Q764" s="349"/>
      <c r="R764" s="349"/>
      <c r="S764" s="349"/>
      <c r="T764" s="349"/>
      <c r="U764" s="349"/>
      <c r="V764" s="349"/>
      <c r="W764" s="333"/>
      <c r="X764" s="333"/>
      <c r="Y764" s="333"/>
      <c r="Z764" s="333"/>
    </row>
    <row r="765" customFormat="false" ht="21.75" hidden="false" customHeight="true" outlineLevel="0" collapsed="false">
      <c r="A765" s="349"/>
      <c r="B765" s="349"/>
      <c r="C765" s="349"/>
      <c r="D765" s="350"/>
      <c r="E765" s="350"/>
      <c r="F765" s="349"/>
      <c r="G765" s="349"/>
      <c r="H765" s="349"/>
      <c r="I765" s="349"/>
      <c r="J765" s="349"/>
      <c r="K765" s="349"/>
      <c r="L765" s="349"/>
      <c r="M765" s="349"/>
      <c r="N765" s="349"/>
      <c r="O765" s="349"/>
      <c r="P765" s="349"/>
      <c r="Q765" s="349"/>
      <c r="R765" s="349"/>
      <c r="S765" s="349"/>
      <c r="T765" s="349"/>
      <c r="U765" s="349"/>
      <c r="V765" s="349"/>
      <c r="W765" s="333"/>
      <c r="X765" s="333"/>
      <c r="Y765" s="333"/>
      <c r="Z765" s="333"/>
    </row>
    <row r="766" customFormat="false" ht="21.75" hidden="false" customHeight="true" outlineLevel="0" collapsed="false">
      <c r="A766" s="349"/>
      <c r="B766" s="349"/>
      <c r="C766" s="349"/>
      <c r="D766" s="350"/>
      <c r="E766" s="350"/>
      <c r="F766" s="349"/>
      <c r="G766" s="349"/>
      <c r="H766" s="349"/>
      <c r="I766" s="349"/>
      <c r="J766" s="349"/>
      <c r="K766" s="349"/>
      <c r="L766" s="349"/>
      <c r="M766" s="349"/>
      <c r="N766" s="349"/>
      <c r="O766" s="349"/>
      <c r="P766" s="349"/>
      <c r="Q766" s="349"/>
      <c r="R766" s="349"/>
      <c r="S766" s="349"/>
      <c r="T766" s="349"/>
      <c r="U766" s="349"/>
      <c r="V766" s="349"/>
      <c r="W766" s="333"/>
      <c r="X766" s="333"/>
      <c r="Y766" s="333"/>
      <c r="Z766" s="333"/>
    </row>
    <row r="767" customFormat="false" ht="21.75" hidden="false" customHeight="true" outlineLevel="0" collapsed="false">
      <c r="A767" s="349"/>
      <c r="B767" s="349"/>
      <c r="C767" s="349"/>
      <c r="D767" s="350"/>
      <c r="E767" s="350"/>
      <c r="F767" s="349"/>
      <c r="G767" s="349"/>
      <c r="H767" s="349"/>
      <c r="I767" s="349"/>
      <c r="J767" s="349"/>
      <c r="K767" s="349"/>
      <c r="L767" s="349"/>
      <c r="M767" s="349"/>
      <c r="N767" s="349"/>
      <c r="O767" s="349"/>
      <c r="P767" s="349"/>
      <c r="Q767" s="349"/>
      <c r="R767" s="349"/>
      <c r="S767" s="349"/>
      <c r="T767" s="349"/>
      <c r="U767" s="349"/>
      <c r="V767" s="349"/>
      <c r="W767" s="333"/>
      <c r="X767" s="333"/>
      <c r="Y767" s="333"/>
      <c r="Z767" s="333"/>
    </row>
    <row r="768" customFormat="false" ht="21.75" hidden="false" customHeight="true" outlineLevel="0" collapsed="false">
      <c r="A768" s="349"/>
      <c r="B768" s="349"/>
      <c r="C768" s="349"/>
      <c r="D768" s="350"/>
      <c r="E768" s="350"/>
      <c r="F768" s="349"/>
      <c r="G768" s="349"/>
      <c r="H768" s="349"/>
      <c r="I768" s="349"/>
      <c r="J768" s="349"/>
      <c r="K768" s="349"/>
      <c r="L768" s="349"/>
      <c r="M768" s="349"/>
      <c r="N768" s="349"/>
      <c r="O768" s="349"/>
      <c r="P768" s="349"/>
      <c r="Q768" s="349"/>
      <c r="R768" s="349"/>
      <c r="S768" s="349"/>
      <c r="T768" s="349"/>
      <c r="U768" s="349"/>
      <c r="V768" s="349"/>
      <c r="W768" s="333"/>
      <c r="X768" s="333"/>
      <c r="Y768" s="333"/>
      <c r="Z768" s="333"/>
    </row>
    <row r="769" customFormat="false" ht="21.75" hidden="false" customHeight="true" outlineLevel="0" collapsed="false">
      <c r="A769" s="349"/>
      <c r="B769" s="349"/>
      <c r="C769" s="349"/>
      <c r="D769" s="350"/>
      <c r="E769" s="350"/>
      <c r="F769" s="349"/>
      <c r="G769" s="349"/>
      <c r="H769" s="349"/>
      <c r="I769" s="349"/>
      <c r="J769" s="349"/>
      <c r="K769" s="349"/>
      <c r="L769" s="349"/>
      <c r="M769" s="349"/>
      <c r="N769" s="349"/>
      <c r="O769" s="349"/>
      <c r="P769" s="349"/>
      <c r="Q769" s="349"/>
      <c r="R769" s="349"/>
      <c r="S769" s="349"/>
      <c r="T769" s="349"/>
      <c r="U769" s="349"/>
      <c r="V769" s="349"/>
      <c r="W769" s="333"/>
      <c r="X769" s="333"/>
      <c r="Y769" s="333"/>
      <c r="Z769" s="333"/>
    </row>
    <row r="770" customFormat="false" ht="21.75" hidden="false" customHeight="true" outlineLevel="0" collapsed="false">
      <c r="A770" s="349"/>
      <c r="B770" s="349"/>
      <c r="C770" s="349"/>
      <c r="D770" s="350"/>
      <c r="E770" s="350"/>
      <c r="F770" s="349"/>
      <c r="G770" s="349"/>
      <c r="H770" s="349"/>
      <c r="I770" s="349"/>
      <c r="J770" s="349"/>
      <c r="K770" s="349"/>
      <c r="L770" s="349"/>
      <c r="M770" s="349"/>
      <c r="N770" s="349"/>
      <c r="O770" s="349"/>
      <c r="P770" s="349"/>
      <c r="Q770" s="349"/>
      <c r="R770" s="349"/>
      <c r="S770" s="349"/>
      <c r="T770" s="349"/>
      <c r="U770" s="349"/>
      <c r="V770" s="349"/>
      <c r="W770" s="333"/>
      <c r="X770" s="333"/>
      <c r="Y770" s="333"/>
      <c r="Z770" s="333"/>
    </row>
    <row r="771" customFormat="false" ht="21.75" hidden="false" customHeight="true" outlineLevel="0" collapsed="false">
      <c r="A771" s="349"/>
      <c r="B771" s="349"/>
      <c r="C771" s="349"/>
      <c r="D771" s="350"/>
      <c r="E771" s="350"/>
      <c r="F771" s="349"/>
      <c r="G771" s="349"/>
      <c r="H771" s="349"/>
      <c r="I771" s="349"/>
      <c r="J771" s="349"/>
      <c r="K771" s="349"/>
      <c r="L771" s="349"/>
      <c r="M771" s="349"/>
      <c r="N771" s="349"/>
      <c r="O771" s="349"/>
      <c r="P771" s="349"/>
      <c r="Q771" s="349"/>
      <c r="R771" s="349"/>
      <c r="S771" s="349"/>
      <c r="T771" s="349"/>
      <c r="U771" s="349"/>
      <c r="V771" s="349"/>
      <c r="W771" s="333"/>
      <c r="X771" s="333"/>
      <c r="Y771" s="333"/>
      <c r="Z771" s="333"/>
    </row>
    <row r="772" customFormat="false" ht="21.75" hidden="false" customHeight="true" outlineLevel="0" collapsed="false">
      <c r="A772" s="349"/>
      <c r="B772" s="349"/>
      <c r="C772" s="349"/>
      <c r="D772" s="350"/>
      <c r="E772" s="350"/>
      <c r="F772" s="349"/>
      <c r="G772" s="349"/>
      <c r="H772" s="349"/>
      <c r="I772" s="349"/>
      <c r="J772" s="349"/>
      <c r="K772" s="349"/>
      <c r="L772" s="349"/>
      <c r="M772" s="349"/>
      <c r="N772" s="349"/>
      <c r="O772" s="349"/>
      <c r="P772" s="349"/>
      <c r="Q772" s="349"/>
      <c r="R772" s="349"/>
      <c r="S772" s="349"/>
      <c r="T772" s="349"/>
      <c r="U772" s="349"/>
      <c r="V772" s="349"/>
      <c r="W772" s="333"/>
      <c r="X772" s="333"/>
      <c r="Y772" s="333"/>
      <c r="Z772" s="333"/>
    </row>
    <row r="773" customFormat="false" ht="21.75" hidden="false" customHeight="true" outlineLevel="0" collapsed="false">
      <c r="A773" s="349"/>
      <c r="B773" s="349"/>
      <c r="C773" s="349"/>
      <c r="D773" s="350"/>
      <c r="E773" s="350"/>
      <c r="F773" s="349"/>
      <c r="G773" s="349"/>
      <c r="H773" s="349"/>
      <c r="I773" s="349"/>
      <c r="J773" s="349"/>
      <c r="K773" s="349"/>
      <c r="L773" s="349"/>
      <c r="M773" s="349"/>
      <c r="N773" s="349"/>
      <c r="O773" s="349"/>
      <c r="P773" s="349"/>
      <c r="Q773" s="349"/>
      <c r="R773" s="349"/>
      <c r="S773" s="349"/>
      <c r="T773" s="349"/>
      <c r="U773" s="349"/>
      <c r="V773" s="349"/>
      <c r="W773" s="333"/>
      <c r="X773" s="333"/>
      <c r="Y773" s="333"/>
      <c r="Z773" s="333"/>
    </row>
    <row r="774" customFormat="false" ht="21.75" hidden="false" customHeight="true" outlineLevel="0" collapsed="false">
      <c r="A774" s="349"/>
      <c r="B774" s="349"/>
      <c r="C774" s="349"/>
      <c r="D774" s="350"/>
      <c r="E774" s="350"/>
      <c r="F774" s="349"/>
      <c r="G774" s="349"/>
      <c r="H774" s="349"/>
      <c r="I774" s="349"/>
      <c r="J774" s="349"/>
      <c r="K774" s="349"/>
      <c r="L774" s="349"/>
      <c r="M774" s="349"/>
      <c r="N774" s="349"/>
      <c r="O774" s="349"/>
      <c r="P774" s="349"/>
      <c r="Q774" s="349"/>
      <c r="R774" s="349"/>
      <c r="S774" s="349"/>
      <c r="T774" s="349"/>
      <c r="U774" s="349"/>
      <c r="V774" s="349"/>
      <c r="W774" s="333"/>
      <c r="X774" s="333"/>
      <c r="Y774" s="333"/>
      <c r="Z774" s="333"/>
    </row>
    <row r="775" customFormat="false" ht="21.75" hidden="false" customHeight="true" outlineLevel="0" collapsed="false">
      <c r="A775" s="349"/>
      <c r="B775" s="349"/>
      <c r="C775" s="349"/>
      <c r="D775" s="350"/>
      <c r="E775" s="350"/>
      <c r="F775" s="349"/>
      <c r="G775" s="349"/>
      <c r="H775" s="349"/>
      <c r="I775" s="349"/>
      <c r="J775" s="349"/>
      <c r="K775" s="349"/>
      <c r="L775" s="349"/>
      <c r="M775" s="349"/>
      <c r="N775" s="349"/>
      <c r="O775" s="349"/>
      <c r="P775" s="349"/>
      <c r="Q775" s="349"/>
      <c r="R775" s="349"/>
      <c r="S775" s="349"/>
      <c r="T775" s="349"/>
      <c r="U775" s="349"/>
      <c r="V775" s="349"/>
      <c r="W775" s="333"/>
      <c r="X775" s="333"/>
      <c r="Y775" s="333"/>
      <c r="Z775" s="333"/>
    </row>
    <row r="776" customFormat="false" ht="21.75" hidden="false" customHeight="true" outlineLevel="0" collapsed="false">
      <c r="A776" s="349"/>
      <c r="B776" s="349"/>
      <c r="C776" s="349"/>
      <c r="D776" s="350"/>
      <c r="E776" s="350"/>
      <c r="F776" s="349"/>
      <c r="G776" s="349"/>
      <c r="H776" s="349"/>
      <c r="I776" s="349"/>
      <c r="J776" s="349"/>
      <c r="K776" s="349"/>
      <c r="L776" s="349"/>
      <c r="M776" s="349"/>
      <c r="N776" s="349"/>
      <c r="O776" s="349"/>
      <c r="P776" s="349"/>
      <c r="Q776" s="349"/>
      <c r="R776" s="349"/>
      <c r="S776" s="349"/>
      <c r="T776" s="349"/>
      <c r="U776" s="349"/>
      <c r="V776" s="349"/>
      <c r="W776" s="333"/>
      <c r="X776" s="333"/>
      <c r="Y776" s="333"/>
      <c r="Z776" s="333"/>
    </row>
    <row r="777" customFormat="false" ht="21.75" hidden="false" customHeight="true" outlineLevel="0" collapsed="false">
      <c r="A777" s="349"/>
      <c r="B777" s="349"/>
      <c r="C777" s="349"/>
      <c r="D777" s="350"/>
      <c r="E777" s="350"/>
      <c r="F777" s="349"/>
      <c r="G777" s="349"/>
      <c r="H777" s="349"/>
      <c r="I777" s="349"/>
      <c r="J777" s="349"/>
      <c r="K777" s="349"/>
      <c r="L777" s="349"/>
      <c r="M777" s="349"/>
      <c r="N777" s="349"/>
      <c r="O777" s="349"/>
      <c r="P777" s="349"/>
      <c r="Q777" s="349"/>
      <c r="R777" s="349"/>
      <c r="S777" s="349"/>
      <c r="T777" s="349"/>
      <c r="U777" s="349"/>
      <c r="V777" s="349"/>
      <c r="W777" s="333"/>
      <c r="X777" s="333"/>
      <c r="Y777" s="333"/>
      <c r="Z777" s="333"/>
    </row>
    <row r="778" customFormat="false" ht="21.75" hidden="false" customHeight="true" outlineLevel="0" collapsed="false">
      <c r="A778" s="349"/>
      <c r="B778" s="349"/>
      <c r="C778" s="349"/>
      <c r="D778" s="350"/>
      <c r="E778" s="350"/>
      <c r="F778" s="349"/>
      <c r="G778" s="349"/>
      <c r="H778" s="349"/>
      <c r="I778" s="349"/>
      <c r="J778" s="349"/>
      <c r="K778" s="349"/>
      <c r="L778" s="349"/>
      <c r="M778" s="349"/>
      <c r="N778" s="349"/>
      <c r="O778" s="349"/>
      <c r="P778" s="349"/>
      <c r="Q778" s="349"/>
      <c r="R778" s="349"/>
      <c r="S778" s="349"/>
      <c r="T778" s="349"/>
      <c r="U778" s="349"/>
      <c r="V778" s="349"/>
      <c r="W778" s="333"/>
      <c r="X778" s="333"/>
      <c r="Y778" s="333"/>
      <c r="Z778" s="333"/>
    </row>
    <row r="779" customFormat="false" ht="21.75" hidden="false" customHeight="true" outlineLevel="0" collapsed="false">
      <c r="A779" s="349"/>
      <c r="B779" s="349"/>
      <c r="C779" s="349"/>
      <c r="D779" s="350"/>
      <c r="E779" s="350"/>
      <c r="F779" s="349"/>
      <c r="G779" s="349"/>
      <c r="H779" s="349"/>
      <c r="I779" s="349"/>
      <c r="J779" s="349"/>
      <c r="K779" s="349"/>
      <c r="L779" s="349"/>
      <c r="M779" s="349"/>
      <c r="N779" s="349"/>
      <c r="O779" s="349"/>
      <c r="P779" s="349"/>
      <c r="Q779" s="349"/>
      <c r="R779" s="349"/>
      <c r="S779" s="349"/>
      <c r="T779" s="349"/>
      <c r="U779" s="349"/>
      <c r="V779" s="349"/>
      <c r="W779" s="333"/>
      <c r="X779" s="333"/>
      <c r="Y779" s="333"/>
      <c r="Z779" s="333"/>
    </row>
    <row r="780" customFormat="false" ht="21.75" hidden="false" customHeight="true" outlineLevel="0" collapsed="false">
      <c r="A780" s="349"/>
      <c r="B780" s="349"/>
      <c r="C780" s="349"/>
      <c r="D780" s="350"/>
      <c r="E780" s="350"/>
      <c r="F780" s="349"/>
      <c r="G780" s="349"/>
      <c r="H780" s="349"/>
      <c r="I780" s="349"/>
      <c r="J780" s="349"/>
      <c r="K780" s="349"/>
      <c r="L780" s="349"/>
      <c r="M780" s="349"/>
      <c r="N780" s="349"/>
      <c r="O780" s="349"/>
      <c r="P780" s="349"/>
      <c r="Q780" s="349"/>
      <c r="R780" s="349"/>
      <c r="S780" s="349"/>
      <c r="T780" s="349"/>
      <c r="U780" s="349"/>
      <c r="V780" s="349"/>
      <c r="W780" s="333"/>
      <c r="X780" s="333"/>
      <c r="Y780" s="333"/>
      <c r="Z780" s="333"/>
    </row>
    <row r="781" customFormat="false" ht="21.75" hidden="false" customHeight="true" outlineLevel="0" collapsed="false">
      <c r="A781" s="349"/>
      <c r="B781" s="349"/>
      <c r="C781" s="349"/>
      <c r="D781" s="350"/>
      <c r="E781" s="350"/>
      <c r="F781" s="349"/>
      <c r="G781" s="349"/>
      <c r="H781" s="349"/>
      <c r="I781" s="349"/>
      <c r="J781" s="349"/>
      <c r="K781" s="349"/>
      <c r="L781" s="349"/>
      <c r="M781" s="349"/>
      <c r="N781" s="349"/>
      <c r="O781" s="349"/>
      <c r="P781" s="349"/>
      <c r="Q781" s="349"/>
      <c r="R781" s="349"/>
      <c r="S781" s="349"/>
      <c r="T781" s="349"/>
      <c r="U781" s="349"/>
      <c r="V781" s="349"/>
      <c r="W781" s="333"/>
      <c r="X781" s="333"/>
      <c r="Y781" s="333"/>
      <c r="Z781" s="333"/>
    </row>
    <row r="782" customFormat="false" ht="21.75" hidden="false" customHeight="true" outlineLevel="0" collapsed="false">
      <c r="A782" s="349"/>
      <c r="B782" s="349"/>
      <c r="C782" s="349"/>
      <c r="D782" s="350"/>
      <c r="E782" s="350"/>
      <c r="F782" s="349"/>
      <c r="G782" s="349"/>
      <c r="H782" s="349"/>
      <c r="I782" s="349"/>
      <c r="J782" s="349"/>
      <c r="K782" s="349"/>
      <c r="L782" s="349"/>
      <c r="M782" s="349"/>
      <c r="N782" s="349"/>
      <c r="O782" s="349"/>
      <c r="P782" s="349"/>
      <c r="Q782" s="349"/>
      <c r="R782" s="349"/>
      <c r="S782" s="349"/>
      <c r="T782" s="349"/>
      <c r="U782" s="349"/>
      <c r="V782" s="349"/>
      <c r="W782" s="333"/>
      <c r="X782" s="333"/>
      <c r="Y782" s="333"/>
      <c r="Z782" s="333"/>
    </row>
    <row r="783" customFormat="false" ht="21.75" hidden="false" customHeight="true" outlineLevel="0" collapsed="false">
      <c r="A783" s="349"/>
      <c r="B783" s="349"/>
      <c r="C783" s="349"/>
      <c r="D783" s="350"/>
      <c r="E783" s="350"/>
      <c r="F783" s="349"/>
      <c r="G783" s="349"/>
      <c r="H783" s="349"/>
      <c r="I783" s="349"/>
      <c r="J783" s="349"/>
      <c r="K783" s="349"/>
      <c r="L783" s="349"/>
      <c r="M783" s="349"/>
      <c r="N783" s="349"/>
      <c r="O783" s="349"/>
      <c r="P783" s="349"/>
      <c r="Q783" s="349"/>
      <c r="R783" s="349"/>
      <c r="S783" s="349"/>
      <c r="T783" s="349"/>
      <c r="U783" s="349"/>
      <c r="V783" s="349"/>
      <c r="W783" s="333"/>
      <c r="X783" s="333"/>
      <c r="Y783" s="333"/>
      <c r="Z783" s="333"/>
    </row>
    <row r="784" customFormat="false" ht="21.75" hidden="false" customHeight="true" outlineLevel="0" collapsed="false">
      <c r="A784" s="349"/>
      <c r="B784" s="349"/>
      <c r="C784" s="349"/>
      <c r="D784" s="350"/>
      <c r="E784" s="350"/>
      <c r="F784" s="349"/>
      <c r="G784" s="349"/>
      <c r="H784" s="349"/>
      <c r="I784" s="349"/>
      <c r="J784" s="349"/>
      <c r="K784" s="349"/>
      <c r="L784" s="349"/>
      <c r="M784" s="349"/>
      <c r="N784" s="349"/>
      <c r="O784" s="349"/>
      <c r="P784" s="349"/>
      <c r="Q784" s="349"/>
      <c r="R784" s="349"/>
      <c r="S784" s="349"/>
      <c r="T784" s="349"/>
      <c r="U784" s="349"/>
      <c r="V784" s="349"/>
      <c r="W784" s="333"/>
      <c r="X784" s="333"/>
      <c r="Y784" s="333"/>
      <c r="Z784" s="333"/>
    </row>
    <row r="785" customFormat="false" ht="21.75" hidden="false" customHeight="true" outlineLevel="0" collapsed="false">
      <c r="A785" s="349"/>
      <c r="B785" s="349"/>
      <c r="C785" s="349"/>
      <c r="D785" s="350"/>
      <c r="E785" s="350"/>
      <c r="F785" s="349"/>
      <c r="G785" s="349"/>
      <c r="H785" s="349"/>
      <c r="I785" s="349"/>
      <c r="J785" s="349"/>
      <c r="K785" s="349"/>
      <c r="L785" s="349"/>
      <c r="M785" s="349"/>
      <c r="N785" s="349"/>
      <c r="O785" s="349"/>
      <c r="P785" s="349"/>
      <c r="Q785" s="349"/>
      <c r="R785" s="349"/>
      <c r="S785" s="349"/>
      <c r="T785" s="349"/>
      <c r="U785" s="349"/>
      <c r="V785" s="349"/>
      <c r="W785" s="333"/>
      <c r="X785" s="333"/>
      <c r="Y785" s="333"/>
      <c r="Z785" s="333"/>
    </row>
    <row r="786" customFormat="false" ht="21.75" hidden="false" customHeight="true" outlineLevel="0" collapsed="false">
      <c r="A786" s="349"/>
      <c r="B786" s="349"/>
      <c r="C786" s="349"/>
      <c r="D786" s="350"/>
      <c r="E786" s="350"/>
      <c r="F786" s="349"/>
      <c r="G786" s="349"/>
      <c r="H786" s="349"/>
      <c r="I786" s="349"/>
      <c r="J786" s="349"/>
      <c r="K786" s="349"/>
      <c r="L786" s="349"/>
      <c r="M786" s="349"/>
      <c r="N786" s="349"/>
      <c r="O786" s="349"/>
      <c r="P786" s="349"/>
      <c r="Q786" s="349"/>
      <c r="R786" s="349"/>
      <c r="S786" s="349"/>
      <c r="T786" s="349"/>
      <c r="U786" s="349"/>
      <c r="V786" s="349"/>
      <c r="W786" s="333"/>
      <c r="X786" s="333"/>
      <c r="Y786" s="333"/>
      <c r="Z786" s="333"/>
    </row>
    <row r="787" customFormat="false" ht="21.75" hidden="false" customHeight="true" outlineLevel="0" collapsed="false">
      <c r="A787" s="349"/>
      <c r="B787" s="349"/>
      <c r="C787" s="349"/>
      <c r="D787" s="350"/>
      <c r="E787" s="350"/>
      <c r="F787" s="349"/>
      <c r="G787" s="349"/>
      <c r="H787" s="349"/>
      <c r="I787" s="349"/>
      <c r="J787" s="349"/>
      <c r="K787" s="349"/>
      <c r="L787" s="349"/>
      <c r="M787" s="349"/>
      <c r="N787" s="349"/>
      <c r="O787" s="349"/>
      <c r="P787" s="349"/>
      <c r="Q787" s="349"/>
      <c r="R787" s="349"/>
      <c r="S787" s="349"/>
      <c r="T787" s="349"/>
      <c r="U787" s="349"/>
      <c r="V787" s="349"/>
      <c r="W787" s="333"/>
      <c r="X787" s="333"/>
      <c r="Y787" s="333"/>
      <c r="Z787" s="333"/>
    </row>
    <row r="788" customFormat="false" ht="21.75" hidden="false" customHeight="true" outlineLevel="0" collapsed="false">
      <c r="A788" s="349"/>
      <c r="B788" s="349"/>
      <c r="C788" s="349"/>
      <c r="D788" s="350"/>
      <c r="E788" s="350"/>
      <c r="F788" s="349"/>
      <c r="G788" s="349"/>
      <c r="H788" s="349"/>
      <c r="I788" s="349"/>
      <c r="J788" s="349"/>
      <c r="K788" s="349"/>
      <c r="L788" s="349"/>
      <c r="M788" s="349"/>
      <c r="N788" s="349"/>
      <c r="O788" s="349"/>
      <c r="P788" s="349"/>
      <c r="Q788" s="349"/>
      <c r="R788" s="349"/>
      <c r="S788" s="349"/>
      <c r="T788" s="349"/>
      <c r="U788" s="349"/>
      <c r="V788" s="349"/>
      <c r="W788" s="333"/>
      <c r="X788" s="333"/>
      <c r="Y788" s="333"/>
      <c r="Z788" s="333"/>
    </row>
    <row r="789" customFormat="false" ht="21.75" hidden="false" customHeight="true" outlineLevel="0" collapsed="false">
      <c r="A789" s="349"/>
      <c r="B789" s="349"/>
      <c r="C789" s="349"/>
      <c r="D789" s="350"/>
      <c r="E789" s="350"/>
      <c r="F789" s="349"/>
      <c r="G789" s="349"/>
      <c r="H789" s="349"/>
      <c r="I789" s="349"/>
      <c r="J789" s="349"/>
      <c r="K789" s="349"/>
      <c r="L789" s="349"/>
      <c r="M789" s="349"/>
      <c r="N789" s="349"/>
      <c r="O789" s="349"/>
      <c r="P789" s="349"/>
      <c r="Q789" s="349"/>
      <c r="R789" s="349"/>
      <c r="S789" s="349"/>
      <c r="T789" s="349"/>
      <c r="U789" s="349"/>
      <c r="V789" s="349"/>
      <c r="W789" s="333"/>
      <c r="X789" s="333"/>
      <c r="Y789" s="333"/>
      <c r="Z789" s="333"/>
    </row>
    <row r="790" customFormat="false" ht="21.75" hidden="false" customHeight="true" outlineLevel="0" collapsed="false">
      <c r="A790" s="349"/>
      <c r="B790" s="349"/>
      <c r="C790" s="349"/>
      <c r="D790" s="350"/>
      <c r="E790" s="350"/>
      <c r="F790" s="349"/>
      <c r="G790" s="349"/>
      <c r="H790" s="349"/>
      <c r="I790" s="349"/>
      <c r="J790" s="349"/>
      <c r="K790" s="349"/>
      <c r="L790" s="349"/>
      <c r="M790" s="349"/>
      <c r="N790" s="349"/>
      <c r="O790" s="349"/>
      <c r="P790" s="349"/>
      <c r="Q790" s="349"/>
      <c r="R790" s="349"/>
      <c r="S790" s="349"/>
      <c r="T790" s="349"/>
      <c r="U790" s="349"/>
      <c r="V790" s="349"/>
      <c r="W790" s="333"/>
      <c r="X790" s="333"/>
      <c r="Y790" s="333"/>
      <c r="Z790" s="333"/>
    </row>
    <row r="791" customFormat="false" ht="21.75" hidden="false" customHeight="true" outlineLevel="0" collapsed="false">
      <c r="A791" s="349"/>
      <c r="B791" s="349"/>
      <c r="C791" s="349"/>
      <c r="D791" s="350"/>
      <c r="E791" s="350"/>
      <c r="F791" s="349"/>
      <c r="G791" s="349"/>
      <c r="H791" s="349"/>
      <c r="I791" s="349"/>
      <c r="J791" s="349"/>
      <c r="K791" s="349"/>
      <c r="L791" s="349"/>
      <c r="M791" s="349"/>
      <c r="N791" s="349"/>
      <c r="O791" s="349"/>
      <c r="P791" s="349"/>
      <c r="Q791" s="349"/>
      <c r="R791" s="349"/>
      <c r="S791" s="349"/>
      <c r="T791" s="349"/>
      <c r="U791" s="349"/>
      <c r="V791" s="349"/>
      <c r="W791" s="333"/>
      <c r="X791" s="333"/>
      <c r="Y791" s="333"/>
      <c r="Z791" s="333"/>
    </row>
    <row r="792" customFormat="false" ht="21.75" hidden="false" customHeight="true" outlineLevel="0" collapsed="false">
      <c r="A792" s="349"/>
      <c r="B792" s="349"/>
      <c r="C792" s="349"/>
      <c r="D792" s="350"/>
      <c r="E792" s="350"/>
      <c r="F792" s="349"/>
      <c r="G792" s="349"/>
      <c r="H792" s="349"/>
      <c r="I792" s="349"/>
      <c r="J792" s="349"/>
      <c r="K792" s="349"/>
      <c r="L792" s="349"/>
      <c r="M792" s="349"/>
      <c r="N792" s="349"/>
      <c r="O792" s="349"/>
      <c r="P792" s="349"/>
      <c r="Q792" s="349"/>
      <c r="R792" s="349"/>
      <c r="S792" s="349"/>
      <c r="T792" s="349"/>
      <c r="U792" s="349"/>
      <c r="V792" s="349"/>
      <c r="W792" s="333"/>
      <c r="X792" s="333"/>
      <c r="Y792" s="333"/>
      <c r="Z792" s="333"/>
    </row>
    <row r="793" customFormat="false" ht="21.75" hidden="false" customHeight="true" outlineLevel="0" collapsed="false">
      <c r="A793" s="349"/>
      <c r="B793" s="349"/>
      <c r="C793" s="349"/>
      <c r="D793" s="350"/>
      <c r="E793" s="350"/>
      <c r="F793" s="349"/>
      <c r="G793" s="349"/>
      <c r="H793" s="349"/>
      <c r="I793" s="349"/>
      <c r="J793" s="349"/>
      <c r="K793" s="349"/>
      <c r="L793" s="349"/>
      <c r="M793" s="349"/>
      <c r="N793" s="349"/>
      <c r="O793" s="349"/>
      <c r="P793" s="349"/>
      <c r="Q793" s="349"/>
      <c r="R793" s="349"/>
      <c r="S793" s="349"/>
      <c r="T793" s="349"/>
      <c r="U793" s="349"/>
      <c r="V793" s="349"/>
      <c r="W793" s="333"/>
      <c r="X793" s="333"/>
      <c r="Y793" s="333"/>
      <c r="Z793" s="333"/>
    </row>
    <row r="794" customFormat="false" ht="21.75" hidden="false" customHeight="true" outlineLevel="0" collapsed="false">
      <c r="A794" s="349"/>
      <c r="B794" s="349"/>
      <c r="C794" s="349"/>
      <c r="D794" s="350"/>
      <c r="E794" s="350"/>
      <c r="F794" s="349"/>
      <c r="G794" s="349"/>
      <c r="H794" s="349"/>
      <c r="I794" s="349"/>
      <c r="J794" s="349"/>
      <c r="K794" s="349"/>
      <c r="L794" s="349"/>
      <c r="M794" s="349"/>
      <c r="N794" s="349"/>
      <c r="O794" s="349"/>
      <c r="P794" s="349"/>
      <c r="Q794" s="349"/>
      <c r="R794" s="349"/>
      <c r="S794" s="349"/>
      <c r="T794" s="349"/>
      <c r="U794" s="349"/>
      <c r="V794" s="349"/>
      <c r="W794" s="333"/>
      <c r="X794" s="333"/>
      <c r="Y794" s="333"/>
      <c r="Z794" s="333"/>
    </row>
    <row r="795" customFormat="false" ht="21.75" hidden="false" customHeight="true" outlineLevel="0" collapsed="false">
      <c r="A795" s="349"/>
      <c r="B795" s="349"/>
      <c r="C795" s="349"/>
      <c r="D795" s="350"/>
      <c r="E795" s="350"/>
      <c r="F795" s="349"/>
      <c r="G795" s="349"/>
      <c r="H795" s="349"/>
      <c r="I795" s="349"/>
      <c r="J795" s="349"/>
      <c r="K795" s="349"/>
      <c r="L795" s="349"/>
      <c r="M795" s="349"/>
      <c r="N795" s="349"/>
      <c r="O795" s="349"/>
      <c r="P795" s="349"/>
      <c r="Q795" s="349"/>
      <c r="R795" s="349"/>
      <c r="S795" s="349"/>
      <c r="T795" s="349"/>
      <c r="U795" s="349"/>
      <c r="V795" s="349"/>
      <c r="W795" s="333"/>
      <c r="X795" s="333"/>
      <c r="Y795" s="333"/>
      <c r="Z795" s="333"/>
    </row>
    <row r="796" customFormat="false" ht="21.75" hidden="false" customHeight="true" outlineLevel="0" collapsed="false">
      <c r="A796" s="349"/>
      <c r="B796" s="349"/>
      <c r="C796" s="349"/>
      <c r="D796" s="350"/>
      <c r="E796" s="350"/>
      <c r="F796" s="349"/>
      <c r="G796" s="349"/>
      <c r="H796" s="349"/>
      <c r="I796" s="349"/>
      <c r="J796" s="349"/>
      <c r="K796" s="349"/>
      <c r="L796" s="349"/>
      <c r="M796" s="349"/>
      <c r="N796" s="349"/>
      <c r="O796" s="349"/>
      <c r="P796" s="349"/>
      <c r="Q796" s="349"/>
      <c r="R796" s="349"/>
      <c r="S796" s="349"/>
      <c r="T796" s="349"/>
      <c r="U796" s="349"/>
      <c r="V796" s="349"/>
      <c r="W796" s="333"/>
      <c r="X796" s="333"/>
      <c r="Y796" s="333"/>
      <c r="Z796" s="333"/>
    </row>
    <row r="797" customFormat="false" ht="21.75" hidden="false" customHeight="true" outlineLevel="0" collapsed="false">
      <c r="A797" s="349"/>
      <c r="B797" s="349"/>
      <c r="C797" s="349"/>
      <c r="D797" s="350"/>
      <c r="E797" s="350"/>
      <c r="F797" s="349"/>
      <c r="G797" s="349"/>
      <c r="H797" s="349"/>
      <c r="I797" s="349"/>
      <c r="J797" s="349"/>
      <c r="K797" s="349"/>
      <c r="L797" s="349"/>
      <c r="M797" s="349"/>
      <c r="N797" s="349"/>
      <c r="O797" s="349"/>
      <c r="P797" s="349"/>
      <c r="Q797" s="349"/>
      <c r="R797" s="349"/>
      <c r="S797" s="349"/>
      <c r="T797" s="349"/>
      <c r="U797" s="349"/>
      <c r="V797" s="349"/>
      <c r="W797" s="333"/>
      <c r="X797" s="333"/>
      <c r="Y797" s="333"/>
      <c r="Z797" s="333"/>
    </row>
    <row r="798" customFormat="false" ht="21.75" hidden="false" customHeight="true" outlineLevel="0" collapsed="false">
      <c r="A798" s="349"/>
      <c r="B798" s="349"/>
      <c r="C798" s="349"/>
      <c r="D798" s="350"/>
      <c r="E798" s="350"/>
      <c r="F798" s="349"/>
      <c r="G798" s="349"/>
      <c r="H798" s="349"/>
      <c r="I798" s="349"/>
      <c r="J798" s="349"/>
      <c r="K798" s="349"/>
      <c r="L798" s="349"/>
      <c r="M798" s="349"/>
      <c r="N798" s="349"/>
      <c r="O798" s="349"/>
      <c r="P798" s="349"/>
      <c r="Q798" s="349"/>
      <c r="R798" s="349"/>
      <c r="S798" s="349"/>
      <c r="T798" s="349"/>
      <c r="U798" s="349"/>
      <c r="V798" s="349"/>
      <c r="W798" s="333"/>
      <c r="X798" s="333"/>
      <c r="Y798" s="333"/>
      <c r="Z798" s="333"/>
    </row>
    <row r="799" customFormat="false" ht="21.75" hidden="false" customHeight="true" outlineLevel="0" collapsed="false">
      <c r="A799" s="349"/>
      <c r="B799" s="349"/>
      <c r="C799" s="349"/>
      <c r="D799" s="350"/>
      <c r="E799" s="350"/>
      <c r="F799" s="349"/>
      <c r="G799" s="349"/>
      <c r="H799" s="349"/>
      <c r="I799" s="349"/>
      <c r="J799" s="349"/>
      <c r="K799" s="349"/>
      <c r="L799" s="349"/>
      <c r="M799" s="349"/>
      <c r="N799" s="349"/>
      <c r="O799" s="349"/>
      <c r="P799" s="349"/>
      <c r="Q799" s="349"/>
      <c r="R799" s="349"/>
      <c r="S799" s="349"/>
      <c r="T799" s="349"/>
      <c r="U799" s="349"/>
      <c r="V799" s="349"/>
      <c r="W799" s="333"/>
      <c r="X799" s="333"/>
      <c r="Y799" s="333"/>
      <c r="Z799" s="333"/>
    </row>
    <row r="800" customFormat="false" ht="21.75" hidden="false" customHeight="true" outlineLevel="0" collapsed="false">
      <c r="A800" s="349"/>
      <c r="B800" s="349"/>
      <c r="C800" s="349"/>
      <c r="D800" s="350"/>
      <c r="E800" s="350"/>
      <c r="F800" s="349"/>
      <c r="G800" s="349"/>
      <c r="H800" s="349"/>
      <c r="I800" s="349"/>
      <c r="J800" s="349"/>
      <c r="K800" s="349"/>
      <c r="L800" s="349"/>
      <c r="M800" s="349"/>
      <c r="N800" s="349"/>
      <c r="O800" s="349"/>
      <c r="P800" s="349"/>
      <c r="Q800" s="349"/>
      <c r="R800" s="349"/>
      <c r="S800" s="349"/>
      <c r="T800" s="349"/>
      <c r="U800" s="349"/>
      <c r="V800" s="349"/>
      <c r="W800" s="333"/>
      <c r="X800" s="333"/>
      <c r="Y800" s="333"/>
      <c r="Z800" s="333"/>
    </row>
    <row r="801" customFormat="false" ht="21.75" hidden="false" customHeight="true" outlineLevel="0" collapsed="false">
      <c r="A801" s="349"/>
      <c r="B801" s="349"/>
      <c r="C801" s="349"/>
      <c r="D801" s="350"/>
      <c r="E801" s="350"/>
      <c r="F801" s="349"/>
      <c r="G801" s="349"/>
      <c r="H801" s="349"/>
      <c r="I801" s="349"/>
      <c r="J801" s="349"/>
      <c r="K801" s="349"/>
      <c r="L801" s="349"/>
      <c r="M801" s="349"/>
      <c r="N801" s="349"/>
      <c r="O801" s="349"/>
      <c r="P801" s="349"/>
      <c r="Q801" s="349"/>
      <c r="R801" s="349"/>
      <c r="S801" s="349"/>
      <c r="T801" s="349"/>
      <c r="U801" s="349"/>
      <c r="V801" s="349"/>
      <c r="W801" s="333"/>
      <c r="X801" s="333"/>
      <c r="Y801" s="333"/>
      <c r="Z801" s="333"/>
    </row>
    <row r="802" customFormat="false" ht="21.75" hidden="false" customHeight="true" outlineLevel="0" collapsed="false">
      <c r="A802" s="349"/>
      <c r="B802" s="349"/>
      <c r="C802" s="349"/>
      <c r="D802" s="350"/>
      <c r="E802" s="350"/>
      <c r="F802" s="349"/>
      <c r="G802" s="349"/>
      <c r="H802" s="349"/>
      <c r="I802" s="349"/>
      <c r="J802" s="349"/>
      <c r="K802" s="349"/>
      <c r="L802" s="349"/>
      <c r="M802" s="349"/>
      <c r="N802" s="349"/>
      <c r="O802" s="349"/>
      <c r="P802" s="349"/>
      <c r="Q802" s="349"/>
      <c r="R802" s="349"/>
      <c r="S802" s="349"/>
      <c r="T802" s="349"/>
      <c r="U802" s="349"/>
      <c r="V802" s="349"/>
      <c r="W802" s="333"/>
      <c r="X802" s="333"/>
      <c r="Y802" s="333"/>
      <c r="Z802" s="333"/>
    </row>
    <row r="803" customFormat="false" ht="21.75" hidden="false" customHeight="true" outlineLevel="0" collapsed="false">
      <c r="A803" s="349"/>
      <c r="B803" s="349"/>
      <c r="C803" s="349"/>
      <c r="D803" s="350"/>
      <c r="E803" s="350"/>
      <c r="F803" s="349"/>
      <c r="G803" s="349"/>
      <c r="H803" s="349"/>
      <c r="I803" s="349"/>
      <c r="J803" s="349"/>
      <c r="K803" s="349"/>
      <c r="L803" s="349"/>
      <c r="M803" s="349"/>
      <c r="N803" s="349"/>
      <c r="O803" s="349"/>
      <c r="P803" s="349"/>
      <c r="Q803" s="349"/>
      <c r="R803" s="349"/>
      <c r="S803" s="349"/>
      <c r="T803" s="349"/>
      <c r="U803" s="349"/>
      <c r="V803" s="349"/>
      <c r="W803" s="333"/>
      <c r="X803" s="333"/>
      <c r="Y803" s="333"/>
      <c r="Z803" s="333"/>
    </row>
    <row r="804" customFormat="false" ht="21.75" hidden="false" customHeight="true" outlineLevel="0" collapsed="false">
      <c r="A804" s="349"/>
      <c r="B804" s="349"/>
      <c r="C804" s="349"/>
      <c r="D804" s="350"/>
      <c r="E804" s="350"/>
      <c r="F804" s="349"/>
      <c r="G804" s="349"/>
      <c r="H804" s="349"/>
      <c r="I804" s="349"/>
      <c r="J804" s="349"/>
      <c r="K804" s="349"/>
      <c r="L804" s="349"/>
      <c r="M804" s="349"/>
      <c r="N804" s="349"/>
      <c r="O804" s="349"/>
      <c r="P804" s="349"/>
      <c r="Q804" s="349"/>
      <c r="R804" s="349"/>
      <c r="S804" s="349"/>
      <c r="T804" s="349"/>
      <c r="U804" s="349"/>
      <c r="V804" s="349"/>
      <c r="W804" s="333"/>
      <c r="X804" s="333"/>
      <c r="Y804" s="333"/>
      <c r="Z804" s="333"/>
    </row>
    <row r="805" customFormat="false" ht="21.75" hidden="false" customHeight="true" outlineLevel="0" collapsed="false">
      <c r="A805" s="349"/>
      <c r="B805" s="349"/>
      <c r="C805" s="349"/>
      <c r="D805" s="350"/>
      <c r="E805" s="350"/>
      <c r="F805" s="349"/>
      <c r="G805" s="349"/>
      <c r="H805" s="349"/>
      <c r="I805" s="349"/>
      <c r="J805" s="349"/>
      <c r="K805" s="349"/>
      <c r="L805" s="349"/>
      <c r="M805" s="349"/>
      <c r="N805" s="349"/>
      <c r="O805" s="349"/>
      <c r="P805" s="349"/>
      <c r="Q805" s="349"/>
      <c r="R805" s="349"/>
      <c r="S805" s="349"/>
      <c r="T805" s="349"/>
      <c r="U805" s="349"/>
      <c r="V805" s="349"/>
      <c r="W805" s="333"/>
      <c r="X805" s="333"/>
      <c r="Y805" s="333"/>
      <c r="Z805" s="333"/>
    </row>
    <row r="806" customFormat="false" ht="21.75" hidden="false" customHeight="true" outlineLevel="0" collapsed="false">
      <c r="A806" s="349"/>
      <c r="B806" s="349"/>
      <c r="C806" s="349"/>
      <c r="D806" s="350"/>
      <c r="E806" s="350"/>
      <c r="F806" s="349"/>
      <c r="G806" s="349"/>
      <c r="H806" s="349"/>
      <c r="I806" s="349"/>
      <c r="J806" s="349"/>
      <c r="K806" s="349"/>
      <c r="L806" s="349"/>
      <c r="M806" s="349"/>
      <c r="N806" s="349"/>
      <c r="O806" s="349"/>
      <c r="P806" s="349"/>
      <c r="Q806" s="349"/>
      <c r="R806" s="349"/>
      <c r="S806" s="349"/>
      <c r="T806" s="349"/>
      <c r="U806" s="349"/>
      <c r="V806" s="349"/>
      <c r="W806" s="333"/>
      <c r="X806" s="333"/>
      <c r="Y806" s="333"/>
      <c r="Z806" s="333"/>
    </row>
    <row r="807" customFormat="false" ht="21.75" hidden="false" customHeight="true" outlineLevel="0" collapsed="false">
      <c r="A807" s="349"/>
      <c r="B807" s="349"/>
      <c r="C807" s="349"/>
      <c r="D807" s="350"/>
      <c r="E807" s="350"/>
      <c r="F807" s="349"/>
      <c r="G807" s="349"/>
      <c r="H807" s="349"/>
      <c r="I807" s="349"/>
      <c r="J807" s="349"/>
      <c r="K807" s="349"/>
      <c r="L807" s="349"/>
      <c r="M807" s="349"/>
      <c r="N807" s="349"/>
      <c r="O807" s="349"/>
      <c r="P807" s="349"/>
      <c r="Q807" s="349"/>
      <c r="R807" s="349"/>
      <c r="S807" s="349"/>
      <c r="T807" s="349"/>
      <c r="U807" s="349"/>
      <c r="V807" s="349"/>
      <c r="W807" s="333"/>
      <c r="X807" s="333"/>
      <c r="Y807" s="333"/>
      <c r="Z807" s="333"/>
    </row>
    <row r="808" customFormat="false" ht="21.75" hidden="false" customHeight="true" outlineLevel="0" collapsed="false">
      <c r="A808" s="349"/>
      <c r="B808" s="349"/>
      <c r="C808" s="349"/>
      <c r="D808" s="350"/>
      <c r="E808" s="350"/>
      <c r="F808" s="349"/>
      <c r="G808" s="349"/>
      <c r="H808" s="349"/>
      <c r="I808" s="349"/>
      <c r="J808" s="349"/>
      <c r="K808" s="349"/>
      <c r="L808" s="349"/>
      <c r="M808" s="349"/>
      <c r="N808" s="349"/>
      <c r="O808" s="349"/>
      <c r="P808" s="349"/>
      <c r="Q808" s="349"/>
      <c r="R808" s="349"/>
      <c r="S808" s="349"/>
      <c r="T808" s="349"/>
      <c r="U808" s="349"/>
      <c r="V808" s="349"/>
      <c r="W808" s="333"/>
      <c r="X808" s="333"/>
      <c r="Y808" s="333"/>
      <c r="Z808" s="333"/>
    </row>
    <row r="809" customFormat="false" ht="21.75" hidden="false" customHeight="true" outlineLevel="0" collapsed="false">
      <c r="A809" s="349"/>
      <c r="B809" s="349"/>
      <c r="C809" s="349"/>
      <c r="D809" s="350"/>
      <c r="E809" s="350"/>
      <c r="F809" s="349"/>
      <c r="G809" s="349"/>
      <c r="H809" s="349"/>
      <c r="I809" s="349"/>
      <c r="J809" s="349"/>
      <c r="K809" s="349"/>
      <c r="L809" s="349"/>
      <c r="M809" s="349"/>
      <c r="N809" s="349"/>
      <c r="O809" s="349"/>
      <c r="P809" s="349"/>
      <c r="Q809" s="349"/>
      <c r="R809" s="349"/>
      <c r="S809" s="349"/>
      <c r="T809" s="349"/>
      <c r="U809" s="349"/>
      <c r="V809" s="349"/>
      <c r="W809" s="333"/>
      <c r="X809" s="333"/>
      <c r="Y809" s="333"/>
      <c r="Z809" s="333"/>
    </row>
    <row r="810" customFormat="false" ht="21.75" hidden="false" customHeight="true" outlineLevel="0" collapsed="false">
      <c r="A810" s="349"/>
      <c r="B810" s="349"/>
      <c r="C810" s="349"/>
      <c r="D810" s="350"/>
      <c r="E810" s="350"/>
      <c r="F810" s="349"/>
      <c r="G810" s="349"/>
      <c r="H810" s="349"/>
      <c r="I810" s="349"/>
      <c r="J810" s="349"/>
      <c r="K810" s="349"/>
      <c r="L810" s="349"/>
      <c r="M810" s="349"/>
      <c r="N810" s="349"/>
      <c r="O810" s="349"/>
      <c r="P810" s="349"/>
      <c r="Q810" s="349"/>
      <c r="R810" s="349"/>
      <c r="S810" s="349"/>
      <c r="T810" s="349"/>
      <c r="U810" s="349"/>
      <c r="V810" s="349"/>
      <c r="W810" s="333"/>
      <c r="X810" s="333"/>
      <c r="Y810" s="333"/>
      <c r="Z810" s="333"/>
    </row>
    <row r="811" customFormat="false" ht="21.75" hidden="false" customHeight="true" outlineLevel="0" collapsed="false">
      <c r="A811" s="349"/>
      <c r="B811" s="349"/>
      <c r="C811" s="349"/>
      <c r="D811" s="350"/>
      <c r="E811" s="350"/>
      <c r="F811" s="349"/>
      <c r="G811" s="349"/>
      <c r="H811" s="349"/>
      <c r="I811" s="349"/>
      <c r="J811" s="349"/>
      <c r="K811" s="349"/>
      <c r="L811" s="349"/>
      <c r="M811" s="349"/>
      <c r="N811" s="349"/>
      <c r="O811" s="349"/>
      <c r="P811" s="349"/>
      <c r="Q811" s="349"/>
      <c r="R811" s="349"/>
      <c r="S811" s="349"/>
      <c r="T811" s="349"/>
      <c r="U811" s="349"/>
      <c r="V811" s="349"/>
      <c r="W811" s="333"/>
      <c r="X811" s="333"/>
      <c r="Y811" s="333"/>
      <c r="Z811" s="333"/>
    </row>
    <row r="812" customFormat="false" ht="21.75" hidden="false" customHeight="true" outlineLevel="0" collapsed="false">
      <c r="A812" s="349"/>
      <c r="B812" s="349"/>
      <c r="C812" s="349"/>
      <c r="D812" s="350"/>
      <c r="E812" s="350"/>
      <c r="F812" s="349"/>
      <c r="G812" s="349"/>
      <c r="H812" s="349"/>
      <c r="I812" s="349"/>
      <c r="J812" s="349"/>
      <c r="K812" s="349"/>
      <c r="L812" s="349"/>
      <c r="M812" s="349"/>
      <c r="N812" s="349"/>
      <c r="O812" s="349"/>
      <c r="P812" s="349"/>
      <c r="Q812" s="349"/>
      <c r="R812" s="349"/>
      <c r="S812" s="349"/>
      <c r="T812" s="349"/>
      <c r="U812" s="349"/>
      <c r="V812" s="349"/>
      <c r="W812" s="333"/>
      <c r="X812" s="333"/>
      <c r="Y812" s="333"/>
      <c r="Z812" s="333"/>
    </row>
    <row r="813" customFormat="false" ht="21.75" hidden="false" customHeight="true" outlineLevel="0" collapsed="false">
      <c r="A813" s="349"/>
      <c r="B813" s="349"/>
      <c r="C813" s="349"/>
      <c r="D813" s="350"/>
      <c r="E813" s="350"/>
      <c r="F813" s="349"/>
      <c r="G813" s="349"/>
      <c r="H813" s="349"/>
      <c r="I813" s="349"/>
      <c r="J813" s="349"/>
      <c r="K813" s="349"/>
      <c r="L813" s="349"/>
      <c r="M813" s="349"/>
      <c r="N813" s="349"/>
      <c r="O813" s="349"/>
      <c r="P813" s="349"/>
      <c r="Q813" s="349"/>
      <c r="R813" s="349"/>
      <c r="S813" s="349"/>
      <c r="T813" s="349"/>
      <c r="U813" s="349"/>
      <c r="V813" s="349"/>
      <c r="W813" s="333"/>
      <c r="X813" s="333"/>
      <c r="Y813" s="333"/>
      <c r="Z813" s="333"/>
    </row>
    <row r="814" customFormat="false" ht="21.75" hidden="false" customHeight="true" outlineLevel="0" collapsed="false">
      <c r="A814" s="349"/>
      <c r="B814" s="349"/>
      <c r="C814" s="349"/>
      <c r="D814" s="350"/>
      <c r="E814" s="350"/>
      <c r="F814" s="349"/>
      <c r="G814" s="349"/>
      <c r="H814" s="349"/>
      <c r="I814" s="349"/>
      <c r="J814" s="349"/>
      <c r="K814" s="349"/>
      <c r="L814" s="349"/>
      <c r="M814" s="349"/>
      <c r="N814" s="349"/>
      <c r="O814" s="349"/>
      <c r="P814" s="349"/>
      <c r="Q814" s="349"/>
      <c r="R814" s="349"/>
      <c r="S814" s="349"/>
      <c r="T814" s="349"/>
      <c r="U814" s="349"/>
      <c r="V814" s="349"/>
      <c r="W814" s="333"/>
      <c r="X814" s="333"/>
      <c r="Y814" s="333"/>
      <c r="Z814" s="333"/>
    </row>
    <row r="815" customFormat="false" ht="21.75" hidden="false" customHeight="true" outlineLevel="0" collapsed="false">
      <c r="A815" s="349"/>
      <c r="B815" s="349"/>
      <c r="C815" s="349"/>
      <c r="D815" s="350"/>
      <c r="E815" s="350"/>
      <c r="F815" s="349"/>
      <c r="G815" s="349"/>
      <c r="H815" s="349"/>
      <c r="I815" s="349"/>
      <c r="J815" s="349"/>
      <c r="K815" s="349"/>
      <c r="L815" s="349"/>
      <c r="M815" s="349"/>
      <c r="N815" s="349"/>
      <c r="O815" s="349"/>
      <c r="P815" s="349"/>
      <c r="Q815" s="349"/>
      <c r="R815" s="349"/>
      <c r="S815" s="349"/>
      <c r="T815" s="349"/>
      <c r="U815" s="349"/>
      <c r="V815" s="349"/>
      <c r="W815" s="333"/>
      <c r="X815" s="333"/>
      <c r="Y815" s="333"/>
      <c r="Z815" s="333"/>
    </row>
    <row r="816" customFormat="false" ht="21.75" hidden="false" customHeight="true" outlineLevel="0" collapsed="false">
      <c r="A816" s="349"/>
      <c r="B816" s="349"/>
      <c r="C816" s="349"/>
      <c r="D816" s="350"/>
      <c r="E816" s="350"/>
      <c r="F816" s="349"/>
      <c r="G816" s="349"/>
      <c r="H816" s="349"/>
      <c r="I816" s="349"/>
      <c r="J816" s="349"/>
      <c r="K816" s="349"/>
      <c r="L816" s="349"/>
      <c r="M816" s="349"/>
      <c r="N816" s="349"/>
      <c r="O816" s="349"/>
      <c r="P816" s="349"/>
      <c r="Q816" s="349"/>
      <c r="R816" s="349"/>
      <c r="S816" s="349"/>
      <c r="T816" s="349"/>
      <c r="U816" s="349"/>
      <c r="V816" s="349"/>
      <c r="W816" s="333"/>
      <c r="X816" s="333"/>
      <c r="Y816" s="333"/>
      <c r="Z816" s="333"/>
    </row>
    <row r="817" customFormat="false" ht="21.75" hidden="false" customHeight="true" outlineLevel="0" collapsed="false">
      <c r="A817" s="349"/>
      <c r="B817" s="349"/>
      <c r="C817" s="349"/>
      <c r="D817" s="350"/>
      <c r="E817" s="350"/>
      <c r="F817" s="349"/>
      <c r="G817" s="349"/>
      <c r="H817" s="349"/>
      <c r="I817" s="349"/>
      <c r="J817" s="349"/>
      <c r="K817" s="349"/>
      <c r="L817" s="349"/>
      <c r="M817" s="349"/>
      <c r="N817" s="349"/>
      <c r="O817" s="349"/>
      <c r="P817" s="349"/>
      <c r="Q817" s="349"/>
      <c r="R817" s="349"/>
      <c r="S817" s="349"/>
      <c r="T817" s="349"/>
      <c r="U817" s="349"/>
      <c r="V817" s="349"/>
      <c r="W817" s="333"/>
      <c r="X817" s="333"/>
      <c r="Y817" s="333"/>
      <c r="Z817" s="333"/>
    </row>
    <row r="818" customFormat="false" ht="21.75" hidden="false" customHeight="true" outlineLevel="0" collapsed="false">
      <c r="A818" s="349"/>
      <c r="B818" s="349"/>
      <c r="C818" s="349"/>
      <c r="D818" s="350"/>
      <c r="E818" s="350"/>
      <c r="F818" s="349"/>
      <c r="G818" s="349"/>
      <c r="H818" s="349"/>
      <c r="I818" s="349"/>
      <c r="J818" s="349"/>
      <c r="K818" s="349"/>
      <c r="L818" s="349"/>
      <c r="M818" s="349"/>
      <c r="N818" s="349"/>
      <c r="O818" s="349"/>
      <c r="P818" s="349"/>
      <c r="Q818" s="349"/>
      <c r="R818" s="349"/>
      <c r="S818" s="349"/>
      <c r="T818" s="349"/>
      <c r="U818" s="349"/>
      <c r="V818" s="349"/>
      <c r="W818" s="333"/>
      <c r="X818" s="333"/>
      <c r="Y818" s="333"/>
      <c r="Z818" s="333"/>
    </row>
    <row r="819" customFormat="false" ht="21.75" hidden="false" customHeight="true" outlineLevel="0" collapsed="false">
      <c r="A819" s="349"/>
      <c r="B819" s="349"/>
      <c r="C819" s="349"/>
      <c r="D819" s="350"/>
      <c r="E819" s="350"/>
      <c r="F819" s="349"/>
      <c r="G819" s="349"/>
      <c r="H819" s="349"/>
      <c r="I819" s="349"/>
      <c r="J819" s="349"/>
      <c r="K819" s="349"/>
      <c r="L819" s="349"/>
      <c r="M819" s="349"/>
      <c r="N819" s="349"/>
      <c r="O819" s="349"/>
      <c r="P819" s="349"/>
      <c r="Q819" s="349"/>
      <c r="R819" s="349"/>
      <c r="S819" s="349"/>
      <c r="T819" s="349"/>
      <c r="U819" s="349"/>
      <c r="V819" s="349"/>
      <c r="W819" s="333"/>
      <c r="X819" s="333"/>
      <c r="Y819" s="333"/>
      <c r="Z819" s="333"/>
    </row>
    <row r="820" customFormat="false" ht="21.75" hidden="false" customHeight="true" outlineLevel="0" collapsed="false">
      <c r="A820" s="349"/>
      <c r="B820" s="349"/>
      <c r="C820" s="349"/>
      <c r="D820" s="350"/>
      <c r="E820" s="350"/>
      <c r="F820" s="349"/>
      <c r="G820" s="349"/>
      <c r="H820" s="349"/>
      <c r="I820" s="349"/>
      <c r="J820" s="349"/>
      <c r="K820" s="349"/>
      <c r="L820" s="349"/>
      <c r="M820" s="349"/>
      <c r="N820" s="349"/>
      <c r="O820" s="349"/>
      <c r="P820" s="349"/>
      <c r="Q820" s="349"/>
      <c r="R820" s="349"/>
      <c r="S820" s="349"/>
      <c r="T820" s="349"/>
      <c r="U820" s="349"/>
      <c r="V820" s="349"/>
      <c r="W820" s="333"/>
      <c r="X820" s="333"/>
      <c r="Y820" s="333"/>
      <c r="Z820" s="333"/>
    </row>
    <row r="821" customFormat="false" ht="21.75" hidden="false" customHeight="true" outlineLevel="0" collapsed="false">
      <c r="A821" s="349"/>
      <c r="B821" s="349"/>
      <c r="C821" s="349"/>
      <c r="D821" s="350"/>
      <c r="E821" s="350"/>
      <c r="F821" s="349"/>
      <c r="G821" s="349"/>
      <c r="H821" s="349"/>
      <c r="I821" s="349"/>
      <c r="J821" s="349"/>
      <c r="K821" s="349"/>
      <c r="L821" s="349"/>
      <c r="M821" s="349"/>
      <c r="N821" s="349"/>
      <c r="O821" s="349"/>
      <c r="P821" s="349"/>
      <c r="Q821" s="349"/>
      <c r="R821" s="349"/>
      <c r="S821" s="349"/>
      <c r="T821" s="349"/>
      <c r="U821" s="349"/>
      <c r="V821" s="349"/>
      <c r="W821" s="333"/>
      <c r="X821" s="333"/>
      <c r="Y821" s="333"/>
      <c r="Z821" s="333"/>
    </row>
    <row r="822" customFormat="false" ht="21.75" hidden="false" customHeight="true" outlineLevel="0" collapsed="false">
      <c r="A822" s="349"/>
      <c r="B822" s="349"/>
      <c r="C822" s="349"/>
      <c r="D822" s="350"/>
      <c r="E822" s="350"/>
      <c r="F822" s="349"/>
      <c r="G822" s="349"/>
      <c r="H822" s="349"/>
      <c r="I822" s="349"/>
      <c r="J822" s="349"/>
      <c r="K822" s="349"/>
      <c r="L822" s="349"/>
      <c r="M822" s="349"/>
      <c r="N822" s="349"/>
      <c r="O822" s="349"/>
      <c r="P822" s="349"/>
      <c r="Q822" s="349"/>
      <c r="R822" s="349"/>
      <c r="S822" s="349"/>
      <c r="T822" s="349"/>
      <c r="U822" s="349"/>
      <c r="V822" s="349"/>
      <c r="W822" s="333"/>
      <c r="X822" s="333"/>
      <c r="Y822" s="333"/>
      <c r="Z822" s="333"/>
    </row>
    <row r="823" customFormat="false" ht="21.75" hidden="false" customHeight="true" outlineLevel="0" collapsed="false">
      <c r="A823" s="349"/>
      <c r="B823" s="349"/>
      <c r="C823" s="349"/>
      <c r="D823" s="350"/>
      <c r="E823" s="350"/>
      <c r="F823" s="349"/>
      <c r="G823" s="349"/>
      <c r="H823" s="349"/>
      <c r="I823" s="349"/>
      <c r="J823" s="349"/>
      <c r="K823" s="349"/>
      <c r="L823" s="349"/>
      <c r="M823" s="349"/>
      <c r="N823" s="349"/>
      <c r="O823" s="349"/>
      <c r="P823" s="349"/>
      <c r="Q823" s="349"/>
      <c r="R823" s="349"/>
      <c r="S823" s="349"/>
      <c r="T823" s="349"/>
      <c r="U823" s="349"/>
      <c r="V823" s="349"/>
      <c r="W823" s="333"/>
      <c r="X823" s="333"/>
      <c r="Y823" s="333"/>
      <c r="Z823" s="333"/>
    </row>
    <row r="824" customFormat="false" ht="21.75" hidden="false" customHeight="true" outlineLevel="0" collapsed="false">
      <c r="A824" s="349"/>
      <c r="B824" s="349"/>
      <c r="C824" s="349"/>
      <c r="D824" s="350"/>
      <c r="E824" s="350"/>
      <c r="F824" s="349"/>
      <c r="G824" s="349"/>
      <c r="H824" s="349"/>
      <c r="I824" s="349"/>
      <c r="J824" s="349"/>
      <c r="K824" s="349"/>
      <c r="L824" s="349"/>
      <c r="M824" s="349"/>
      <c r="N824" s="349"/>
      <c r="O824" s="349"/>
      <c r="P824" s="349"/>
      <c r="Q824" s="349"/>
      <c r="R824" s="349"/>
      <c r="S824" s="349"/>
      <c r="T824" s="349"/>
      <c r="U824" s="349"/>
      <c r="V824" s="349"/>
      <c r="W824" s="333"/>
      <c r="X824" s="333"/>
      <c r="Y824" s="333"/>
      <c r="Z824" s="333"/>
    </row>
    <row r="825" customFormat="false" ht="21.75" hidden="false" customHeight="true" outlineLevel="0" collapsed="false">
      <c r="A825" s="349"/>
      <c r="B825" s="349"/>
      <c r="C825" s="349"/>
      <c r="D825" s="350"/>
      <c r="E825" s="350"/>
      <c r="F825" s="349"/>
      <c r="G825" s="349"/>
      <c r="H825" s="349"/>
      <c r="I825" s="349"/>
      <c r="J825" s="349"/>
      <c r="K825" s="349"/>
      <c r="L825" s="349"/>
      <c r="M825" s="349"/>
      <c r="N825" s="349"/>
      <c r="O825" s="349"/>
      <c r="P825" s="349"/>
      <c r="Q825" s="349"/>
      <c r="R825" s="349"/>
      <c r="S825" s="349"/>
      <c r="T825" s="349"/>
      <c r="U825" s="349"/>
      <c r="V825" s="349"/>
      <c r="W825" s="333"/>
      <c r="X825" s="333"/>
      <c r="Y825" s="333"/>
      <c r="Z825" s="333"/>
    </row>
    <row r="826" customFormat="false" ht="21.75" hidden="false" customHeight="true" outlineLevel="0" collapsed="false">
      <c r="A826" s="349"/>
      <c r="B826" s="349"/>
      <c r="C826" s="349"/>
      <c r="D826" s="350"/>
      <c r="E826" s="350"/>
      <c r="F826" s="349"/>
      <c r="G826" s="349"/>
      <c r="H826" s="349"/>
      <c r="I826" s="349"/>
      <c r="J826" s="349"/>
      <c r="K826" s="349"/>
      <c r="L826" s="349"/>
      <c r="M826" s="349"/>
      <c r="N826" s="349"/>
      <c r="O826" s="349"/>
      <c r="P826" s="349"/>
      <c r="Q826" s="349"/>
      <c r="R826" s="349"/>
      <c r="S826" s="349"/>
      <c r="T826" s="349"/>
      <c r="U826" s="349"/>
      <c r="V826" s="349"/>
      <c r="W826" s="333"/>
      <c r="X826" s="333"/>
      <c r="Y826" s="333"/>
      <c r="Z826" s="333"/>
    </row>
    <row r="827" customFormat="false" ht="21.75" hidden="false" customHeight="true" outlineLevel="0" collapsed="false">
      <c r="A827" s="349"/>
      <c r="B827" s="349"/>
      <c r="C827" s="349"/>
      <c r="D827" s="350"/>
      <c r="E827" s="350"/>
      <c r="F827" s="349"/>
      <c r="G827" s="349"/>
      <c r="H827" s="349"/>
      <c r="I827" s="349"/>
      <c r="J827" s="349"/>
      <c r="K827" s="349"/>
      <c r="L827" s="349"/>
      <c r="M827" s="349"/>
      <c r="N827" s="349"/>
      <c r="O827" s="349"/>
      <c r="P827" s="349"/>
      <c r="Q827" s="349"/>
      <c r="R827" s="349"/>
      <c r="S827" s="349"/>
      <c r="T827" s="349"/>
      <c r="U827" s="349"/>
      <c r="V827" s="349"/>
      <c r="W827" s="333"/>
      <c r="X827" s="333"/>
      <c r="Y827" s="333"/>
      <c r="Z827" s="333"/>
    </row>
    <row r="828" customFormat="false" ht="21.75" hidden="false" customHeight="true" outlineLevel="0" collapsed="false">
      <c r="A828" s="349"/>
      <c r="B828" s="349"/>
      <c r="C828" s="349"/>
      <c r="D828" s="350"/>
      <c r="E828" s="350"/>
      <c r="F828" s="349"/>
      <c r="G828" s="349"/>
      <c r="H828" s="349"/>
      <c r="I828" s="349"/>
      <c r="J828" s="349"/>
      <c r="K828" s="349"/>
      <c r="L828" s="349"/>
      <c r="M828" s="349"/>
      <c r="N828" s="349"/>
      <c r="O828" s="349"/>
      <c r="P828" s="349"/>
      <c r="Q828" s="349"/>
      <c r="R828" s="349"/>
      <c r="S828" s="349"/>
      <c r="T828" s="349"/>
      <c r="U828" s="349"/>
      <c r="V828" s="349"/>
      <c r="W828" s="333"/>
      <c r="X828" s="333"/>
      <c r="Y828" s="333"/>
      <c r="Z828" s="333"/>
    </row>
    <row r="829" customFormat="false" ht="21.75" hidden="false" customHeight="true" outlineLevel="0" collapsed="false">
      <c r="A829" s="349"/>
      <c r="B829" s="349"/>
      <c r="C829" s="349"/>
      <c r="D829" s="350"/>
      <c r="E829" s="350"/>
      <c r="F829" s="349"/>
      <c r="G829" s="349"/>
      <c r="H829" s="349"/>
      <c r="I829" s="349"/>
      <c r="J829" s="349"/>
      <c r="K829" s="349"/>
      <c r="L829" s="349"/>
      <c r="M829" s="349"/>
      <c r="N829" s="349"/>
      <c r="O829" s="349"/>
      <c r="P829" s="349"/>
      <c r="Q829" s="349"/>
      <c r="R829" s="349"/>
      <c r="S829" s="349"/>
      <c r="T829" s="349"/>
      <c r="U829" s="349"/>
      <c r="V829" s="349"/>
      <c r="W829" s="333"/>
      <c r="X829" s="333"/>
      <c r="Y829" s="333"/>
      <c r="Z829" s="333"/>
    </row>
    <row r="830" customFormat="false" ht="21.75" hidden="false" customHeight="true" outlineLevel="0" collapsed="false">
      <c r="A830" s="349"/>
      <c r="B830" s="349"/>
      <c r="C830" s="349"/>
      <c r="D830" s="350"/>
      <c r="E830" s="350"/>
      <c r="F830" s="349"/>
      <c r="G830" s="349"/>
      <c r="H830" s="349"/>
      <c r="I830" s="349"/>
      <c r="J830" s="349"/>
      <c r="K830" s="349"/>
      <c r="L830" s="349"/>
      <c r="M830" s="349"/>
      <c r="N830" s="349"/>
      <c r="O830" s="349"/>
      <c r="P830" s="349"/>
      <c r="Q830" s="349"/>
      <c r="R830" s="349"/>
      <c r="S830" s="349"/>
      <c r="T830" s="349"/>
      <c r="U830" s="349"/>
      <c r="V830" s="349"/>
      <c r="W830" s="333"/>
      <c r="X830" s="333"/>
      <c r="Y830" s="333"/>
      <c r="Z830" s="333"/>
    </row>
    <row r="831" customFormat="false" ht="21.75" hidden="false" customHeight="true" outlineLevel="0" collapsed="false">
      <c r="A831" s="349"/>
      <c r="B831" s="349"/>
      <c r="C831" s="349"/>
      <c r="D831" s="350"/>
      <c r="E831" s="350"/>
      <c r="F831" s="349"/>
      <c r="G831" s="349"/>
      <c r="H831" s="349"/>
      <c r="I831" s="349"/>
      <c r="J831" s="349"/>
      <c r="K831" s="349"/>
      <c r="L831" s="349"/>
      <c r="M831" s="349"/>
      <c r="N831" s="349"/>
      <c r="O831" s="349"/>
      <c r="P831" s="349"/>
      <c r="Q831" s="349"/>
      <c r="R831" s="349"/>
      <c r="S831" s="349"/>
      <c r="T831" s="349"/>
      <c r="U831" s="349"/>
      <c r="V831" s="349"/>
      <c r="W831" s="333"/>
      <c r="X831" s="333"/>
      <c r="Y831" s="333"/>
      <c r="Z831" s="333"/>
    </row>
    <row r="832" customFormat="false" ht="21.75" hidden="false" customHeight="true" outlineLevel="0" collapsed="false">
      <c r="A832" s="349"/>
      <c r="B832" s="349"/>
      <c r="C832" s="349"/>
      <c r="D832" s="350"/>
      <c r="E832" s="350"/>
      <c r="F832" s="349"/>
      <c r="G832" s="349"/>
      <c r="H832" s="349"/>
      <c r="I832" s="349"/>
      <c r="J832" s="349"/>
      <c r="K832" s="349"/>
      <c r="L832" s="349"/>
      <c r="M832" s="349"/>
      <c r="N832" s="349"/>
      <c r="O832" s="349"/>
      <c r="P832" s="349"/>
      <c r="Q832" s="349"/>
      <c r="R832" s="349"/>
      <c r="S832" s="349"/>
      <c r="T832" s="349"/>
      <c r="U832" s="349"/>
      <c r="V832" s="349"/>
      <c r="W832" s="333"/>
      <c r="X832" s="333"/>
      <c r="Y832" s="333"/>
      <c r="Z832" s="333"/>
    </row>
    <row r="833" customFormat="false" ht="21.75" hidden="false" customHeight="true" outlineLevel="0" collapsed="false">
      <c r="A833" s="349"/>
      <c r="B833" s="349"/>
      <c r="C833" s="349"/>
      <c r="D833" s="350"/>
      <c r="E833" s="350"/>
      <c r="F833" s="349"/>
      <c r="G833" s="349"/>
      <c r="H833" s="349"/>
      <c r="I833" s="349"/>
      <c r="J833" s="349"/>
      <c r="K833" s="349"/>
      <c r="L833" s="349"/>
      <c r="M833" s="349"/>
      <c r="N833" s="349"/>
      <c r="O833" s="349"/>
      <c r="P833" s="349"/>
      <c r="Q833" s="349"/>
      <c r="R833" s="349"/>
      <c r="S833" s="349"/>
      <c r="T833" s="349"/>
      <c r="U833" s="349"/>
      <c r="V833" s="349"/>
      <c r="W833" s="333"/>
      <c r="X833" s="333"/>
      <c r="Y833" s="333"/>
      <c r="Z833" s="333"/>
    </row>
    <row r="834" customFormat="false" ht="21.75" hidden="false" customHeight="true" outlineLevel="0" collapsed="false">
      <c r="A834" s="349"/>
      <c r="B834" s="349"/>
      <c r="C834" s="349"/>
      <c r="D834" s="350"/>
      <c r="E834" s="350"/>
      <c r="F834" s="349"/>
      <c r="G834" s="349"/>
      <c r="H834" s="349"/>
      <c r="I834" s="349"/>
      <c r="J834" s="349"/>
      <c r="K834" s="349"/>
      <c r="L834" s="349"/>
      <c r="M834" s="349"/>
      <c r="N834" s="349"/>
      <c r="O834" s="349"/>
      <c r="P834" s="349"/>
      <c r="Q834" s="349"/>
      <c r="R834" s="349"/>
      <c r="S834" s="349"/>
      <c r="T834" s="349"/>
      <c r="U834" s="349"/>
      <c r="V834" s="349"/>
      <c r="W834" s="333"/>
      <c r="X834" s="333"/>
      <c r="Y834" s="333"/>
      <c r="Z834" s="333"/>
    </row>
    <row r="835" customFormat="false" ht="21.75" hidden="false" customHeight="true" outlineLevel="0" collapsed="false">
      <c r="A835" s="349"/>
      <c r="B835" s="349"/>
      <c r="C835" s="349"/>
      <c r="D835" s="350"/>
      <c r="E835" s="350"/>
      <c r="F835" s="349"/>
      <c r="G835" s="349"/>
      <c r="H835" s="349"/>
      <c r="I835" s="349"/>
      <c r="J835" s="349"/>
      <c r="K835" s="349"/>
      <c r="L835" s="349"/>
      <c r="M835" s="349"/>
      <c r="N835" s="349"/>
      <c r="O835" s="349"/>
      <c r="P835" s="349"/>
      <c r="Q835" s="349"/>
      <c r="R835" s="349"/>
      <c r="S835" s="349"/>
      <c r="T835" s="349"/>
      <c r="U835" s="349"/>
      <c r="V835" s="349"/>
      <c r="W835" s="333"/>
      <c r="X835" s="333"/>
      <c r="Y835" s="333"/>
      <c r="Z835" s="333"/>
    </row>
    <row r="836" customFormat="false" ht="21.75" hidden="false" customHeight="true" outlineLevel="0" collapsed="false">
      <c r="A836" s="349"/>
      <c r="B836" s="349"/>
      <c r="C836" s="349"/>
      <c r="D836" s="350"/>
      <c r="E836" s="350"/>
      <c r="F836" s="349"/>
      <c r="G836" s="349"/>
      <c r="H836" s="349"/>
      <c r="I836" s="349"/>
      <c r="J836" s="349"/>
      <c r="K836" s="349"/>
      <c r="L836" s="349"/>
      <c r="M836" s="349"/>
      <c r="N836" s="349"/>
      <c r="O836" s="349"/>
      <c r="P836" s="349"/>
      <c r="Q836" s="349"/>
      <c r="R836" s="349"/>
      <c r="S836" s="349"/>
      <c r="T836" s="349"/>
      <c r="U836" s="349"/>
      <c r="V836" s="349"/>
      <c r="W836" s="333"/>
      <c r="X836" s="333"/>
      <c r="Y836" s="333"/>
      <c r="Z836" s="333"/>
    </row>
    <row r="837" customFormat="false" ht="21.75" hidden="false" customHeight="true" outlineLevel="0" collapsed="false">
      <c r="A837" s="349"/>
      <c r="B837" s="349"/>
      <c r="C837" s="349"/>
      <c r="D837" s="350"/>
      <c r="E837" s="350"/>
      <c r="F837" s="349"/>
      <c r="G837" s="349"/>
      <c r="H837" s="349"/>
      <c r="I837" s="349"/>
      <c r="J837" s="349"/>
      <c r="K837" s="349"/>
      <c r="L837" s="349"/>
      <c r="M837" s="349"/>
      <c r="N837" s="349"/>
      <c r="O837" s="349"/>
      <c r="P837" s="349"/>
      <c r="Q837" s="349"/>
      <c r="R837" s="349"/>
      <c r="S837" s="349"/>
      <c r="T837" s="349"/>
      <c r="U837" s="349"/>
      <c r="V837" s="349"/>
      <c r="W837" s="333"/>
      <c r="X837" s="333"/>
      <c r="Y837" s="333"/>
      <c r="Z837" s="333"/>
    </row>
    <row r="838" customFormat="false" ht="21.75" hidden="false" customHeight="true" outlineLevel="0" collapsed="false">
      <c r="A838" s="349"/>
      <c r="B838" s="349"/>
      <c r="C838" s="349"/>
      <c r="D838" s="350"/>
      <c r="E838" s="350"/>
      <c r="F838" s="349"/>
      <c r="G838" s="349"/>
      <c r="H838" s="349"/>
      <c r="I838" s="349"/>
      <c r="J838" s="349"/>
      <c r="K838" s="349"/>
      <c r="L838" s="349"/>
      <c r="M838" s="349"/>
      <c r="N838" s="349"/>
      <c r="O838" s="349"/>
      <c r="P838" s="349"/>
      <c r="Q838" s="349"/>
      <c r="R838" s="349"/>
      <c r="S838" s="349"/>
      <c r="T838" s="349"/>
      <c r="U838" s="349"/>
      <c r="V838" s="349"/>
      <c r="W838" s="333"/>
      <c r="X838" s="333"/>
      <c r="Y838" s="333"/>
      <c r="Z838" s="333"/>
    </row>
    <row r="839" customFormat="false" ht="21.75" hidden="false" customHeight="true" outlineLevel="0" collapsed="false">
      <c r="A839" s="349"/>
      <c r="B839" s="349"/>
      <c r="C839" s="349"/>
      <c r="D839" s="350"/>
      <c r="E839" s="350"/>
      <c r="F839" s="349"/>
      <c r="G839" s="349"/>
      <c r="H839" s="349"/>
      <c r="I839" s="349"/>
      <c r="J839" s="349"/>
      <c r="K839" s="349"/>
      <c r="L839" s="349"/>
      <c r="M839" s="349"/>
      <c r="N839" s="349"/>
      <c r="O839" s="349"/>
      <c r="P839" s="349"/>
      <c r="Q839" s="349"/>
      <c r="R839" s="349"/>
      <c r="S839" s="349"/>
      <c r="T839" s="349"/>
      <c r="U839" s="349"/>
      <c r="V839" s="349"/>
      <c r="W839" s="333"/>
      <c r="X839" s="333"/>
      <c r="Y839" s="333"/>
      <c r="Z839" s="333"/>
    </row>
    <row r="840" customFormat="false" ht="21.75" hidden="false" customHeight="true" outlineLevel="0" collapsed="false">
      <c r="A840" s="349"/>
      <c r="B840" s="349"/>
      <c r="C840" s="349"/>
      <c r="D840" s="350"/>
      <c r="E840" s="350"/>
      <c r="F840" s="349"/>
      <c r="G840" s="349"/>
      <c r="H840" s="349"/>
      <c r="I840" s="349"/>
      <c r="J840" s="349"/>
      <c r="K840" s="349"/>
      <c r="L840" s="349"/>
      <c r="M840" s="349"/>
      <c r="N840" s="349"/>
      <c r="O840" s="349"/>
      <c r="P840" s="349"/>
      <c r="Q840" s="349"/>
      <c r="R840" s="349"/>
      <c r="S840" s="349"/>
      <c r="T840" s="349"/>
      <c r="U840" s="349"/>
      <c r="V840" s="349"/>
      <c r="W840" s="333"/>
      <c r="X840" s="333"/>
      <c r="Y840" s="333"/>
      <c r="Z840" s="333"/>
    </row>
    <row r="841" customFormat="false" ht="21.75" hidden="false" customHeight="true" outlineLevel="0" collapsed="false">
      <c r="A841" s="349"/>
      <c r="B841" s="349"/>
      <c r="C841" s="349"/>
      <c r="D841" s="350"/>
      <c r="E841" s="350"/>
      <c r="F841" s="349"/>
      <c r="G841" s="349"/>
      <c r="H841" s="349"/>
      <c r="I841" s="349"/>
      <c r="J841" s="349"/>
      <c r="K841" s="349"/>
      <c r="L841" s="349"/>
      <c r="M841" s="349"/>
      <c r="N841" s="349"/>
      <c r="O841" s="349"/>
      <c r="P841" s="349"/>
      <c r="Q841" s="349"/>
      <c r="R841" s="349"/>
      <c r="S841" s="349"/>
      <c r="T841" s="349"/>
      <c r="U841" s="349"/>
      <c r="V841" s="349"/>
      <c r="W841" s="333"/>
      <c r="X841" s="333"/>
      <c r="Y841" s="333"/>
      <c r="Z841" s="333"/>
    </row>
    <row r="842" customFormat="false" ht="21.75" hidden="false" customHeight="true" outlineLevel="0" collapsed="false">
      <c r="A842" s="349"/>
      <c r="B842" s="349"/>
      <c r="C842" s="349"/>
      <c r="D842" s="350"/>
      <c r="E842" s="350"/>
      <c r="F842" s="349"/>
      <c r="G842" s="349"/>
      <c r="H842" s="349"/>
      <c r="I842" s="349"/>
      <c r="J842" s="349"/>
      <c r="K842" s="349"/>
      <c r="L842" s="349"/>
      <c r="M842" s="349"/>
      <c r="N842" s="349"/>
      <c r="O842" s="349"/>
      <c r="P842" s="349"/>
      <c r="Q842" s="349"/>
      <c r="R842" s="349"/>
      <c r="S842" s="349"/>
      <c r="T842" s="349"/>
      <c r="U842" s="349"/>
      <c r="V842" s="349"/>
      <c r="W842" s="333"/>
      <c r="X842" s="333"/>
      <c r="Y842" s="333"/>
      <c r="Z842" s="333"/>
    </row>
    <row r="843" customFormat="false" ht="21.75" hidden="false" customHeight="true" outlineLevel="0" collapsed="false">
      <c r="A843" s="349"/>
      <c r="B843" s="349"/>
      <c r="C843" s="349"/>
      <c r="D843" s="350"/>
      <c r="E843" s="350"/>
      <c r="F843" s="349"/>
      <c r="G843" s="349"/>
      <c r="H843" s="349"/>
      <c r="I843" s="349"/>
      <c r="J843" s="349"/>
      <c r="K843" s="349"/>
      <c r="L843" s="349"/>
      <c r="M843" s="349"/>
      <c r="N843" s="349"/>
      <c r="O843" s="349"/>
      <c r="P843" s="349"/>
      <c r="Q843" s="349"/>
      <c r="R843" s="349"/>
      <c r="S843" s="349"/>
      <c r="T843" s="349"/>
      <c r="U843" s="349"/>
      <c r="V843" s="349"/>
      <c r="W843" s="333"/>
      <c r="X843" s="333"/>
      <c r="Y843" s="333"/>
      <c r="Z843" s="333"/>
    </row>
    <row r="844" customFormat="false" ht="21.75" hidden="false" customHeight="true" outlineLevel="0" collapsed="false">
      <c r="A844" s="349"/>
      <c r="B844" s="349"/>
      <c r="C844" s="349"/>
      <c r="D844" s="350"/>
      <c r="E844" s="350"/>
      <c r="F844" s="349"/>
      <c r="G844" s="349"/>
      <c r="H844" s="349"/>
      <c r="I844" s="349"/>
      <c r="J844" s="349"/>
      <c r="K844" s="349"/>
      <c r="L844" s="349"/>
      <c r="M844" s="349"/>
      <c r="N844" s="349"/>
      <c r="O844" s="349"/>
      <c r="P844" s="349"/>
      <c r="Q844" s="349"/>
      <c r="R844" s="349"/>
      <c r="S844" s="349"/>
      <c r="T844" s="349"/>
      <c r="U844" s="349"/>
      <c r="V844" s="349"/>
      <c r="W844" s="333"/>
      <c r="X844" s="333"/>
      <c r="Y844" s="333"/>
      <c r="Z844" s="333"/>
    </row>
    <row r="845" customFormat="false" ht="21.75" hidden="false" customHeight="true" outlineLevel="0" collapsed="false">
      <c r="A845" s="349"/>
      <c r="B845" s="349"/>
      <c r="C845" s="349"/>
      <c r="D845" s="350"/>
      <c r="E845" s="350"/>
      <c r="F845" s="349"/>
      <c r="G845" s="349"/>
      <c r="H845" s="349"/>
      <c r="I845" s="349"/>
      <c r="J845" s="349"/>
      <c r="K845" s="349"/>
      <c r="L845" s="349"/>
      <c r="M845" s="349"/>
      <c r="N845" s="349"/>
      <c r="O845" s="349"/>
      <c r="P845" s="349"/>
      <c r="Q845" s="349"/>
      <c r="R845" s="349"/>
      <c r="S845" s="349"/>
      <c r="T845" s="349"/>
      <c r="U845" s="349"/>
      <c r="V845" s="349"/>
      <c r="W845" s="333"/>
      <c r="X845" s="333"/>
      <c r="Y845" s="333"/>
      <c r="Z845" s="333"/>
    </row>
    <row r="846" customFormat="false" ht="21.75" hidden="false" customHeight="true" outlineLevel="0" collapsed="false">
      <c r="A846" s="349"/>
      <c r="B846" s="349"/>
      <c r="C846" s="349"/>
      <c r="D846" s="350"/>
      <c r="E846" s="350"/>
      <c r="F846" s="349"/>
      <c r="G846" s="349"/>
      <c r="H846" s="349"/>
      <c r="I846" s="349"/>
      <c r="J846" s="349"/>
      <c r="K846" s="349"/>
      <c r="L846" s="349"/>
      <c r="M846" s="349"/>
      <c r="N846" s="349"/>
      <c r="O846" s="349"/>
      <c r="P846" s="349"/>
      <c r="Q846" s="349"/>
      <c r="R846" s="349"/>
      <c r="S846" s="349"/>
      <c r="T846" s="349"/>
      <c r="U846" s="349"/>
      <c r="V846" s="349"/>
      <c r="W846" s="333"/>
      <c r="X846" s="333"/>
      <c r="Y846" s="333"/>
      <c r="Z846" s="333"/>
    </row>
    <row r="847" customFormat="false" ht="21.75" hidden="false" customHeight="true" outlineLevel="0" collapsed="false">
      <c r="A847" s="349"/>
      <c r="B847" s="349"/>
      <c r="C847" s="349"/>
      <c r="D847" s="350"/>
      <c r="E847" s="350"/>
      <c r="F847" s="349"/>
      <c r="G847" s="349"/>
      <c r="H847" s="349"/>
      <c r="I847" s="349"/>
      <c r="J847" s="349"/>
      <c r="K847" s="349"/>
      <c r="L847" s="349"/>
      <c r="M847" s="349"/>
      <c r="N847" s="349"/>
      <c r="O847" s="349"/>
      <c r="P847" s="349"/>
      <c r="Q847" s="349"/>
      <c r="R847" s="349"/>
      <c r="S847" s="349"/>
      <c r="T847" s="349"/>
      <c r="U847" s="349"/>
      <c r="V847" s="349"/>
      <c r="W847" s="333"/>
      <c r="X847" s="333"/>
      <c r="Y847" s="333"/>
      <c r="Z847" s="333"/>
    </row>
    <row r="848" customFormat="false" ht="21.75" hidden="false" customHeight="true" outlineLevel="0" collapsed="false">
      <c r="A848" s="349"/>
      <c r="B848" s="349"/>
      <c r="C848" s="349"/>
      <c r="D848" s="350"/>
      <c r="E848" s="350"/>
      <c r="F848" s="349"/>
      <c r="G848" s="349"/>
      <c r="H848" s="349"/>
      <c r="I848" s="349"/>
      <c r="J848" s="349"/>
      <c r="K848" s="349"/>
      <c r="L848" s="349"/>
      <c r="M848" s="349"/>
      <c r="N848" s="349"/>
      <c r="O848" s="349"/>
      <c r="P848" s="349"/>
      <c r="Q848" s="349"/>
      <c r="R848" s="349"/>
      <c r="S848" s="349"/>
      <c r="T848" s="349"/>
      <c r="U848" s="349"/>
      <c r="V848" s="349"/>
      <c r="W848" s="333"/>
      <c r="X848" s="333"/>
      <c r="Y848" s="333"/>
      <c r="Z848" s="333"/>
    </row>
    <row r="849" customFormat="false" ht="21.75" hidden="false" customHeight="true" outlineLevel="0" collapsed="false">
      <c r="A849" s="349"/>
      <c r="B849" s="349"/>
      <c r="C849" s="349"/>
      <c r="D849" s="350"/>
      <c r="E849" s="350"/>
      <c r="F849" s="349"/>
      <c r="G849" s="349"/>
      <c r="H849" s="349"/>
      <c r="I849" s="349"/>
      <c r="J849" s="349"/>
      <c r="K849" s="349"/>
      <c r="L849" s="349"/>
      <c r="M849" s="349"/>
      <c r="N849" s="349"/>
      <c r="O849" s="349"/>
      <c r="P849" s="349"/>
      <c r="Q849" s="349"/>
      <c r="R849" s="349"/>
      <c r="S849" s="349"/>
      <c r="T849" s="349"/>
      <c r="U849" s="349"/>
      <c r="V849" s="349"/>
      <c r="W849" s="333"/>
      <c r="X849" s="333"/>
      <c r="Y849" s="333"/>
      <c r="Z849" s="333"/>
    </row>
    <row r="850" customFormat="false" ht="21.75" hidden="false" customHeight="true" outlineLevel="0" collapsed="false">
      <c r="A850" s="349"/>
      <c r="B850" s="349"/>
      <c r="C850" s="349"/>
      <c r="D850" s="350"/>
      <c r="E850" s="350"/>
      <c r="F850" s="349"/>
      <c r="G850" s="349"/>
      <c r="H850" s="349"/>
      <c r="I850" s="349"/>
      <c r="J850" s="349"/>
      <c r="K850" s="349"/>
      <c r="L850" s="349"/>
      <c r="M850" s="349"/>
      <c r="N850" s="349"/>
      <c r="O850" s="349"/>
      <c r="P850" s="349"/>
      <c r="Q850" s="349"/>
      <c r="R850" s="349"/>
      <c r="S850" s="349"/>
      <c r="T850" s="349"/>
      <c r="U850" s="349"/>
      <c r="V850" s="349"/>
      <c r="W850" s="333"/>
      <c r="X850" s="333"/>
      <c r="Y850" s="333"/>
      <c r="Z850" s="333"/>
    </row>
    <row r="851" customFormat="false" ht="21.75" hidden="false" customHeight="true" outlineLevel="0" collapsed="false">
      <c r="A851" s="349"/>
      <c r="B851" s="349"/>
      <c r="C851" s="349"/>
      <c r="D851" s="350"/>
      <c r="E851" s="350"/>
      <c r="F851" s="349"/>
      <c r="G851" s="349"/>
      <c r="H851" s="349"/>
      <c r="I851" s="349"/>
      <c r="J851" s="349"/>
      <c r="K851" s="349"/>
      <c r="L851" s="349"/>
      <c r="M851" s="349"/>
      <c r="N851" s="349"/>
      <c r="O851" s="349"/>
      <c r="P851" s="349"/>
      <c r="Q851" s="349"/>
      <c r="R851" s="349"/>
      <c r="S851" s="349"/>
      <c r="T851" s="349"/>
      <c r="U851" s="349"/>
      <c r="V851" s="349"/>
      <c r="W851" s="333"/>
      <c r="X851" s="333"/>
      <c r="Y851" s="333"/>
      <c r="Z851" s="333"/>
    </row>
    <row r="852" customFormat="false" ht="21.75" hidden="false" customHeight="true" outlineLevel="0" collapsed="false">
      <c r="A852" s="349"/>
      <c r="B852" s="349"/>
      <c r="C852" s="349"/>
      <c r="D852" s="350"/>
      <c r="E852" s="350"/>
      <c r="F852" s="349"/>
      <c r="G852" s="349"/>
      <c r="H852" s="349"/>
      <c r="I852" s="349"/>
      <c r="J852" s="349"/>
      <c r="K852" s="349"/>
      <c r="L852" s="349"/>
      <c r="M852" s="349"/>
      <c r="N852" s="349"/>
      <c r="O852" s="349"/>
      <c r="P852" s="349"/>
      <c r="Q852" s="349"/>
      <c r="R852" s="349"/>
      <c r="S852" s="349"/>
      <c r="T852" s="349"/>
      <c r="U852" s="349"/>
      <c r="V852" s="349"/>
      <c r="W852" s="333"/>
      <c r="X852" s="333"/>
      <c r="Y852" s="333"/>
      <c r="Z852" s="333"/>
    </row>
    <row r="853" customFormat="false" ht="21.75" hidden="false" customHeight="true" outlineLevel="0" collapsed="false">
      <c r="A853" s="349"/>
      <c r="B853" s="349"/>
      <c r="C853" s="349"/>
      <c r="D853" s="350"/>
      <c r="E853" s="350"/>
      <c r="F853" s="349"/>
      <c r="G853" s="349"/>
      <c r="H853" s="349"/>
      <c r="I853" s="349"/>
      <c r="J853" s="349"/>
      <c r="K853" s="349"/>
      <c r="L853" s="349"/>
      <c r="M853" s="349"/>
      <c r="N853" s="349"/>
      <c r="O853" s="349"/>
      <c r="P853" s="349"/>
      <c r="Q853" s="349"/>
      <c r="R853" s="349"/>
      <c r="S853" s="349"/>
      <c r="T853" s="349"/>
      <c r="U853" s="349"/>
      <c r="V853" s="349"/>
      <c r="W853" s="333"/>
      <c r="X853" s="333"/>
      <c r="Y853" s="333"/>
      <c r="Z853" s="333"/>
    </row>
    <row r="854" customFormat="false" ht="21.75" hidden="false" customHeight="true" outlineLevel="0" collapsed="false">
      <c r="A854" s="349"/>
      <c r="B854" s="349"/>
      <c r="C854" s="349"/>
      <c r="D854" s="350"/>
      <c r="E854" s="350"/>
      <c r="F854" s="349"/>
      <c r="G854" s="349"/>
      <c r="H854" s="349"/>
      <c r="I854" s="349"/>
      <c r="J854" s="349"/>
      <c r="K854" s="349"/>
      <c r="L854" s="349"/>
      <c r="M854" s="349"/>
      <c r="N854" s="349"/>
      <c r="O854" s="349"/>
      <c r="P854" s="349"/>
      <c r="Q854" s="349"/>
      <c r="R854" s="349"/>
      <c r="S854" s="349"/>
      <c r="T854" s="349"/>
      <c r="U854" s="349"/>
      <c r="V854" s="349"/>
      <c r="W854" s="333"/>
      <c r="X854" s="333"/>
      <c r="Y854" s="333"/>
      <c r="Z854" s="333"/>
    </row>
    <row r="855" customFormat="false" ht="21.75" hidden="false" customHeight="true" outlineLevel="0" collapsed="false">
      <c r="A855" s="349"/>
      <c r="B855" s="349"/>
      <c r="C855" s="349"/>
      <c r="D855" s="350"/>
      <c r="E855" s="350"/>
      <c r="F855" s="349"/>
      <c r="G855" s="349"/>
      <c r="H855" s="349"/>
      <c r="I855" s="349"/>
      <c r="J855" s="349"/>
      <c r="K855" s="349"/>
      <c r="L855" s="349"/>
      <c r="M855" s="349"/>
      <c r="N855" s="349"/>
      <c r="O855" s="349"/>
      <c r="P855" s="349"/>
      <c r="Q855" s="349"/>
      <c r="R855" s="349"/>
      <c r="S855" s="349"/>
      <c r="T855" s="349"/>
      <c r="U855" s="349"/>
      <c r="V855" s="349"/>
      <c r="W855" s="333"/>
      <c r="X855" s="333"/>
      <c r="Y855" s="333"/>
      <c r="Z855" s="333"/>
    </row>
    <row r="856" customFormat="false" ht="21.75" hidden="false" customHeight="true" outlineLevel="0" collapsed="false">
      <c r="A856" s="349"/>
      <c r="B856" s="349"/>
      <c r="C856" s="349"/>
      <c r="D856" s="350"/>
      <c r="E856" s="350"/>
      <c r="F856" s="349"/>
      <c r="G856" s="349"/>
      <c r="H856" s="349"/>
      <c r="I856" s="349"/>
      <c r="J856" s="349"/>
      <c r="K856" s="349"/>
      <c r="L856" s="349"/>
      <c r="M856" s="349"/>
      <c r="N856" s="349"/>
      <c r="O856" s="349"/>
      <c r="P856" s="349"/>
      <c r="Q856" s="349"/>
      <c r="R856" s="349"/>
      <c r="S856" s="349"/>
      <c r="T856" s="349"/>
      <c r="U856" s="349"/>
      <c r="V856" s="349"/>
      <c r="W856" s="333"/>
      <c r="X856" s="333"/>
      <c r="Y856" s="333"/>
      <c r="Z856" s="333"/>
    </row>
    <row r="857" customFormat="false" ht="21.75" hidden="false" customHeight="true" outlineLevel="0" collapsed="false">
      <c r="A857" s="349"/>
      <c r="B857" s="349"/>
      <c r="C857" s="349"/>
      <c r="D857" s="350"/>
      <c r="E857" s="350"/>
      <c r="F857" s="349"/>
      <c r="G857" s="349"/>
      <c r="H857" s="349"/>
      <c r="I857" s="349"/>
      <c r="J857" s="349"/>
      <c r="K857" s="349"/>
      <c r="L857" s="349"/>
      <c r="M857" s="349"/>
      <c r="N857" s="349"/>
      <c r="O857" s="349"/>
      <c r="P857" s="349"/>
      <c r="Q857" s="349"/>
      <c r="R857" s="349"/>
      <c r="S857" s="349"/>
      <c r="T857" s="349"/>
      <c r="U857" s="349"/>
      <c r="V857" s="349"/>
      <c r="W857" s="333"/>
      <c r="X857" s="333"/>
      <c r="Y857" s="333"/>
      <c r="Z857" s="333"/>
    </row>
    <row r="858" customFormat="false" ht="21.75" hidden="false" customHeight="true" outlineLevel="0" collapsed="false">
      <c r="A858" s="349"/>
      <c r="B858" s="349"/>
      <c r="C858" s="349"/>
      <c r="D858" s="350"/>
      <c r="E858" s="350"/>
      <c r="F858" s="349"/>
      <c r="G858" s="349"/>
      <c r="H858" s="349"/>
      <c r="I858" s="349"/>
      <c r="J858" s="349"/>
      <c r="K858" s="349"/>
      <c r="L858" s="349"/>
      <c r="M858" s="349"/>
      <c r="N858" s="349"/>
      <c r="O858" s="349"/>
      <c r="P858" s="349"/>
      <c r="Q858" s="349"/>
      <c r="R858" s="349"/>
      <c r="S858" s="349"/>
      <c r="T858" s="349"/>
      <c r="U858" s="349"/>
      <c r="V858" s="349"/>
      <c r="W858" s="333"/>
      <c r="X858" s="333"/>
      <c r="Y858" s="333"/>
      <c r="Z858" s="333"/>
    </row>
    <row r="859" customFormat="false" ht="21.75" hidden="false" customHeight="true" outlineLevel="0" collapsed="false">
      <c r="A859" s="349"/>
      <c r="B859" s="349"/>
      <c r="C859" s="349"/>
      <c r="D859" s="350"/>
      <c r="E859" s="350"/>
      <c r="F859" s="349"/>
      <c r="G859" s="349"/>
      <c r="H859" s="349"/>
      <c r="I859" s="349"/>
      <c r="J859" s="349"/>
      <c r="K859" s="349"/>
      <c r="L859" s="349"/>
      <c r="M859" s="349"/>
      <c r="N859" s="349"/>
      <c r="O859" s="349"/>
      <c r="P859" s="349"/>
      <c r="Q859" s="349"/>
      <c r="R859" s="349"/>
      <c r="S859" s="349"/>
      <c r="T859" s="349"/>
      <c r="U859" s="349"/>
      <c r="V859" s="349"/>
      <c r="W859" s="333"/>
      <c r="X859" s="333"/>
      <c r="Y859" s="333"/>
      <c r="Z859" s="333"/>
    </row>
    <row r="860" customFormat="false" ht="21.75" hidden="false" customHeight="true" outlineLevel="0" collapsed="false">
      <c r="A860" s="349"/>
      <c r="B860" s="349"/>
      <c r="C860" s="349"/>
      <c r="D860" s="350"/>
      <c r="E860" s="350"/>
      <c r="F860" s="349"/>
      <c r="G860" s="349"/>
      <c r="H860" s="349"/>
      <c r="I860" s="349"/>
      <c r="J860" s="349"/>
      <c r="K860" s="349"/>
      <c r="L860" s="349"/>
      <c r="M860" s="349"/>
      <c r="N860" s="349"/>
      <c r="O860" s="349"/>
      <c r="P860" s="349"/>
      <c r="Q860" s="349"/>
      <c r="R860" s="349"/>
      <c r="S860" s="349"/>
      <c r="T860" s="349"/>
      <c r="U860" s="349"/>
      <c r="V860" s="349"/>
      <c r="W860" s="333"/>
      <c r="X860" s="333"/>
      <c r="Y860" s="333"/>
      <c r="Z860" s="333"/>
    </row>
    <row r="861" customFormat="false" ht="21.75" hidden="false" customHeight="true" outlineLevel="0" collapsed="false">
      <c r="A861" s="349"/>
      <c r="B861" s="349"/>
      <c r="C861" s="349"/>
      <c r="D861" s="350"/>
      <c r="E861" s="350"/>
      <c r="F861" s="349"/>
      <c r="G861" s="349"/>
      <c r="H861" s="349"/>
      <c r="I861" s="349"/>
      <c r="J861" s="349"/>
      <c r="K861" s="349"/>
      <c r="L861" s="349"/>
      <c r="M861" s="349"/>
      <c r="N861" s="349"/>
      <c r="O861" s="349"/>
      <c r="P861" s="349"/>
      <c r="Q861" s="349"/>
      <c r="R861" s="349"/>
      <c r="S861" s="349"/>
      <c r="T861" s="349"/>
      <c r="U861" s="349"/>
      <c r="V861" s="349"/>
      <c r="W861" s="333"/>
      <c r="X861" s="333"/>
      <c r="Y861" s="333"/>
      <c r="Z861" s="333"/>
    </row>
    <row r="862" customFormat="false" ht="21.75" hidden="false" customHeight="true" outlineLevel="0" collapsed="false">
      <c r="A862" s="349"/>
      <c r="B862" s="349"/>
      <c r="C862" s="349"/>
      <c r="D862" s="350"/>
      <c r="E862" s="350"/>
      <c r="F862" s="349"/>
      <c r="G862" s="349"/>
      <c r="H862" s="349"/>
      <c r="I862" s="349"/>
      <c r="J862" s="349"/>
      <c r="K862" s="349"/>
      <c r="L862" s="349"/>
      <c r="M862" s="349"/>
      <c r="N862" s="349"/>
      <c r="O862" s="349"/>
      <c r="P862" s="349"/>
      <c r="Q862" s="349"/>
      <c r="R862" s="349"/>
      <c r="S862" s="349"/>
      <c r="T862" s="349"/>
      <c r="U862" s="349"/>
      <c r="V862" s="349"/>
      <c r="W862" s="333"/>
      <c r="X862" s="333"/>
      <c r="Y862" s="333"/>
      <c r="Z862" s="333"/>
    </row>
    <row r="863" customFormat="false" ht="21.75" hidden="false" customHeight="true" outlineLevel="0" collapsed="false">
      <c r="A863" s="349"/>
      <c r="B863" s="349"/>
      <c r="C863" s="349"/>
      <c r="D863" s="350"/>
      <c r="E863" s="350"/>
      <c r="F863" s="349"/>
      <c r="G863" s="349"/>
      <c r="H863" s="349"/>
      <c r="I863" s="349"/>
      <c r="J863" s="349"/>
      <c r="K863" s="349"/>
      <c r="L863" s="349"/>
      <c r="M863" s="349"/>
      <c r="N863" s="349"/>
      <c r="O863" s="349"/>
      <c r="P863" s="349"/>
      <c r="Q863" s="349"/>
      <c r="R863" s="349"/>
      <c r="S863" s="349"/>
      <c r="T863" s="349"/>
      <c r="U863" s="349"/>
      <c r="V863" s="349"/>
      <c r="W863" s="333"/>
      <c r="X863" s="333"/>
      <c r="Y863" s="333"/>
      <c r="Z863" s="333"/>
    </row>
    <row r="864" customFormat="false" ht="21.75" hidden="false" customHeight="true" outlineLevel="0" collapsed="false">
      <c r="A864" s="349"/>
      <c r="B864" s="349"/>
      <c r="C864" s="349"/>
      <c r="D864" s="350"/>
      <c r="E864" s="350"/>
      <c r="F864" s="349"/>
      <c r="G864" s="349"/>
      <c r="H864" s="349"/>
      <c r="I864" s="349"/>
      <c r="J864" s="349"/>
      <c r="K864" s="349"/>
      <c r="L864" s="349"/>
      <c r="M864" s="349"/>
      <c r="N864" s="349"/>
      <c r="O864" s="349"/>
      <c r="P864" s="349"/>
      <c r="Q864" s="349"/>
      <c r="R864" s="349"/>
      <c r="S864" s="349"/>
      <c r="T864" s="349"/>
      <c r="U864" s="349"/>
      <c r="V864" s="349"/>
      <c r="W864" s="333"/>
      <c r="X864" s="333"/>
      <c r="Y864" s="333"/>
      <c r="Z864" s="333"/>
    </row>
    <row r="865" customFormat="false" ht="21.75" hidden="false" customHeight="true" outlineLevel="0" collapsed="false">
      <c r="A865" s="349"/>
      <c r="B865" s="349"/>
      <c r="C865" s="349"/>
      <c r="D865" s="350"/>
      <c r="E865" s="350"/>
      <c r="F865" s="349"/>
      <c r="G865" s="349"/>
      <c r="H865" s="349"/>
      <c r="I865" s="349"/>
      <c r="J865" s="349"/>
      <c r="K865" s="349"/>
      <c r="L865" s="349"/>
      <c r="M865" s="349"/>
      <c r="N865" s="349"/>
      <c r="O865" s="349"/>
      <c r="P865" s="349"/>
      <c r="Q865" s="349"/>
      <c r="R865" s="349"/>
      <c r="S865" s="349"/>
      <c r="T865" s="349"/>
      <c r="U865" s="349"/>
      <c r="V865" s="349"/>
      <c r="W865" s="333"/>
      <c r="X865" s="333"/>
      <c r="Y865" s="333"/>
      <c r="Z865" s="333"/>
    </row>
    <row r="866" customFormat="false" ht="21.75" hidden="false" customHeight="true" outlineLevel="0" collapsed="false">
      <c r="A866" s="349"/>
      <c r="B866" s="349"/>
      <c r="C866" s="349"/>
      <c r="D866" s="350"/>
      <c r="E866" s="350"/>
      <c r="F866" s="349"/>
      <c r="G866" s="349"/>
      <c r="H866" s="349"/>
      <c r="I866" s="349"/>
      <c r="J866" s="349"/>
      <c r="K866" s="349"/>
      <c r="L866" s="349"/>
      <c r="M866" s="349"/>
      <c r="N866" s="349"/>
      <c r="O866" s="349"/>
      <c r="P866" s="349"/>
      <c r="Q866" s="349"/>
      <c r="R866" s="349"/>
      <c r="S866" s="349"/>
      <c r="T866" s="349"/>
      <c r="U866" s="349"/>
      <c r="V866" s="349"/>
      <c r="W866" s="333"/>
      <c r="X866" s="333"/>
      <c r="Y866" s="333"/>
      <c r="Z866" s="333"/>
    </row>
    <row r="867" customFormat="false" ht="21.75" hidden="false" customHeight="true" outlineLevel="0" collapsed="false">
      <c r="A867" s="349"/>
      <c r="B867" s="349"/>
      <c r="C867" s="349"/>
      <c r="D867" s="350"/>
      <c r="E867" s="350"/>
      <c r="F867" s="349"/>
      <c r="G867" s="349"/>
      <c r="H867" s="349"/>
      <c r="I867" s="349"/>
      <c r="J867" s="349"/>
      <c r="K867" s="349"/>
      <c r="L867" s="349"/>
      <c r="M867" s="349"/>
      <c r="N867" s="349"/>
      <c r="O867" s="349"/>
      <c r="P867" s="349"/>
      <c r="Q867" s="349"/>
      <c r="R867" s="349"/>
      <c r="S867" s="349"/>
      <c r="T867" s="349"/>
      <c r="U867" s="349"/>
      <c r="V867" s="349"/>
      <c r="W867" s="333"/>
      <c r="X867" s="333"/>
      <c r="Y867" s="333"/>
      <c r="Z867" s="333"/>
    </row>
    <row r="868" customFormat="false" ht="21.75" hidden="false" customHeight="true" outlineLevel="0" collapsed="false">
      <c r="A868" s="349"/>
      <c r="B868" s="349"/>
      <c r="C868" s="349"/>
      <c r="D868" s="350"/>
      <c r="E868" s="350"/>
      <c r="F868" s="349"/>
      <c r="G868" s="349"/>
      <c r="H868" s="349"/>
      <c r="I868" s="349"/>
      <c r="J868" s="349"/>
      <c r="K868" s="349"/>
      <c r="L868" s="349"/>
      <c r="M868" s="349"/>
      <c r="N868" s="349"/>
      <c r="O868" s="349"/>
      <c r="P868" s="349"/>
      <c r="Q868" s="349"/>
      <c r="R868" s="349"/>
      <c r="S868" s="349"/>
      <c r="T868" s="349"/>
      <c r="U868" s="349"/>
      <c r="V868" s="349"/>
      <c r="W868" s="333"/>
      <c r="X868" s="333"/>
      <c r="Y868" s="333"/>
      <c r="Z868" s="333"/>
    </row>
    <row r="869" customFormat="false" ht="21.75" hidden="false" customHeight="true" outlineLevel="0" collapsed="false">
      <c r="A869" s="349"/>
      <c r="B869" s="349"/>
      <c r="C869" s="349"/>
      <c r="D869" s="350"/>
      <c r="E869" s="350"/>
      <c r="F869" s="349"/>
      <c r="G869" s="349"/>
      <c r="H869" s="349"/>
      <c r="I869" s="349"/>
      <c r="J869" s="349"/>
      <c r="K869" s="349"/>
      <c r="L869" s="349"/>
      <c r="M869" s="349"/>
      <c r="N869" s="349"/>
      <c r="O869" s="349"/>
      <c r="P869" s="349"/>
      <c r="Q869" s="349"/>
      <c r="R869" s="349"/>
      <c r="S869" s="349"/>
      <c r="T869" s="349"/>
      <c r="U869" s="349"/>
      <c r="V869" s="349"/>
      <c r="W869" s="333"/>
      <c r="X869" s="333"/>
      <c r="Y869" s="333"/>
      <c r="Z869" s="333"/>
    </row>
    <row r="870" customFormat="false" ht="21.75" hidden="false" customHeight="true" outlineLevel="0" collapsed="false">
      <c r="A870" s="349"/>
      <c r="B870" s="349"/>
      <c r="C870" s="349"/>
      <c r="D870" s="350"/>
      <c r="E870" s="350"/>
      <c r="F870" s="349"/>
      <c r="G870" s="349"/>
      <c r="H870" s="349"/>
      <c r="I870" s="349"/>
      <c r="J870" s="349"/>
      <c r="K870" s="349"/>
      <c r="L870" s="349"/>
      <c r="M870" s="349"/>
      <c r="N870" s="349"/>
      <c r="O870" s="349"/>
      <c r="P870" s="349"/>
      <c r="Q870" s="349"/>
      <c r="R870" s="349"/>
      <c r="S870" s="349"/>
      <c r="T870" s="349"/>
      <c r="U870" s="349"/>
      <c r="V870" s="349"/>
      <c r="W870" s="333"/>
      <c r="X870" s="333"/>
      <c r="Y870" s="333"/>
      <c r="Z870" s="333"/>
    </row>
    <row r="871" customFormat="false" ht="21.75" hidden="false" customHeight="true" outlineLevel="0" collapsed="false">
      <c r="A871" s="349"/>
      <c r="B871" s="349"/>
      <c r="C871" s="349"/>
      <c r="D871" s="350"/>
      <c r="E871" s="350"/>
      <c r="F871" s="349"/>
      <c r="G871" s="349"/>
      <c r="H871" s="349"/>
      <c r="I871" s="349"/>
      <c r="J871" s="349"/>
      <c r="K871" s="349"/>
      <c r="L871" s="349"/>
      <c r="M871" s="349"/>
      <c r="N871" s="349"/>
      <c r="O871" s="349"/>
      <c r="P871" s="349"/>
      <c r="Q871" s="349"/>
      <c r="R871" s="349"/>
      <c r="S871" s="349"/>
      <c r="T871" s="349"/>
      <c r="U871" s="349"/>
      <c r="V871" s="349"/>
      <c r="W871" s="333"/>
      <c r="X871" s="333"/>
      <c r="Y871" s="333"/>
      <c r="Z871" s="333"/>
    </row>
    <row r="872" customFormat="false" ht="21.75" hidden="false" customHeight="true" outlineLevel="0" collapsed="false">
      <c r="A872" s="349"/>
      <c r="B872" s="349"/>
      <c r="C872" s="349"/>
      <c r="D872" s="350"/>
      <c r="E872" s="350"/>
      <c r="F872" s="349"/>
      <c r="G872" s="349"/>
      <c r="H872" s="349"/>
      <c r="I872" s="349"/>
      <c r="J872" s="349"/>
      <c r="K872" s="349"/>
      <c r="L872" s="349"/>
      <c r="M872" s="349"/>
      <c r="N872" s="349"/>
      <c r="O872" s="349"/>
      <c r="P872" s="349"/>
      <c r="Q872" s="349"/>
      <c r="R872" s="349"/>
      <c r="S872" s="349"/>
      <c r="T872" s="349"/>
      <c r="U872" s="349"/>
      <c r="V872" s="349"/>
      <c r="W872" s="333"/>
      <c r="X872" s="333"/>
      <c r="Y872" s="333"/>
      <c r="Z872" s="333"/>
    </row>
    <row r="873" customFormat="false" ht="21.75" hidden="false" customHeight="true" outlineLevel="0" collapsed="false">
      <c r="A873" s="349"/>
      <c r="B873" s="349"/>
      <c r="C873" s="349"/>
      <c r="D873" s="350"/>
      <c r="E873" s="350"/>
      <c r="F873" s="349"/>
      <c r="G873" s="349"/>
      <c r="H873" s="349"/>
      <c r="I873" s="349"/>
      <c r="J873" s="349"/>
      <c r="K873" s="349"/>
      <c r="L873" s="349"/>
      <c r="M873" s="349"/>
      <c r="N873" s="349"/>
      <c r="O873" s="349"/>
      <c r="P873" s="349"/>
      <c r="Q873" s="349"/>
      <c r="R873" s="349"/>
      <c r="S873" s="349"/>
      <c r="T873" s="349"/>
      <c r="U873" s="349"/>
      <c r="V873" s="349"/>
      <c r="W873" s="333"/>
      <c r="X873" s="333"/>
      <c r="Y873" s="333"/>
      <c r="Z873" s="333"/>
    </row>
    <row r="874" customFormat="false" ht="21.75" hidden="false" customHeight="true" outlineLevel="0" collapsed="false">
      <c r="A874" s="349"/>
      <c r="B874" s="349"/>
      <c r="C874" s="349"/>
      <c r="D874" s="350"/>
      <c r="E874" s="350"/>
      <c r="F874" s="349"/>
      <c r="G874" s="349"/>
      <c r="H874" s="349"/>
      <c r="I874" s="349"/>
      <c r="J874" s="349"/>
      <c r="K874" s="349"/>
      <c r="L874" s="349"/>
      <c r="M874" s="349"/>
      <c r="N874" s="349"/>
      <c r="O874" s="349"/>
      <c r="P874" s="349"/>
      <c r="Q874" s="349"/>
      <c r="R874" s="349"/>
      <c r="S874" s="349"/>
      <c r="T874" s="349"/>
      <c r="U874" s="349"/>
      <c r="V874" s="349"/>
      <c r="W874" s="333"/>
      <c r="X874" s="333"/>
      <c r="Y874" s="333"/>
      <c r="Z874" s="333"/>
    </row>
    <row r="875" customFormat="false" ht="21.75" hidden="false" customHeight="true" outlineLevel="0" collapsed="false">
      <c r="A875" s="349"/>
      <c r="B875" s="349"/>
      <c r="C875" s="349"/>
      <c r="D875" s="350"/>
      <c r="E875" s="350"/>
      <c r="F875" s="349"/>
      <c r="G875" s="349"/>
      <c r="H875" s="349"/>
      <c r="I875" s="349"/>
      <c r="J875" s="349"/>
      <c r="K875" s="349"/>
      <c r="L875" s="349"/>
      <c r="M875" s="349"/>
      <c r="N875" s="349"/>
      <c r="O875" s="349"/>
      <c r="P875" s="349"/>
      <c r="Q875" s="349"/>
      <c r="R875" s="349"/>
      <c r="S875" s="349"/>
      <c r="T875" s="349"/>
      <c r="U875" s="349"/>
      <c r="V875" s="349"/>
      <c r="W875" s="333"/>
      <c r="X875" s="333"/>
      <c r="Y875" s="333"/>
      <c r="Z875" s="333"/>
    </row>
    <row r="876" customFormat="false" ht="21.75" hidden="false" customHeight="true" outlineLevel="0" collapsed="false">
      <c r="A876" s="349"/>
      <c r="B876" s="349"/>
      <c r="C876" s="349"/>
      <c r="D876" s="350"/>
      <c r="E876" s="350"/>
      <c r="F876" s="349"/>
      <c r="G876" s="349"/>
      <c r="H876" s="349"/>
      <c r="I876" s="349"/>
      <c r="J876" s="349"/>
      <c r="K876" s="349"/>
      <c r="L876" s="349"/>
      <c r="M876" s="349"/>
      <c r="N876" s="349"/>
      <c r="O876" s="349"/>
      <c r="P876" s="349"/>
      <c r="Q876" s="349"/>
      <c r="R876" s="349"/>
      <c r="S876" s="349"/>
      <c r="T876" s="349"/>
      <c r="U876" s="349"/>
      <c r="V876" s="349"/>
      <c r="W876" s="333"/>
      <c r="X876" s="333"/>
      <c r="Y876" s="333"/>
      <c r="Z876" s="333"/>
    </row>
    <row r="877" customFormat="false" ht="21.75" hidden="false" customHeight="true" outlineLevel="0" collapsed="false">
      <c r="A877" s="349"/>
      <c r="B877" s="349"/>
      <c r="C877" s="349"/>
      <c r="D877" s="350"/>
      <c r="E877" s="350"/>
      <c r="F877" s="349"/>
      <c r="G877" s="349"/>
      <c r="H877" s="349"/>
      <c r="I877" s="349"/>
      <c r="J877" s="349"/>
      <c r="K877" s="349"/>
      <c r="L877" s="349"/>
      <c r="M877" s="349"/>
      <c r="N877" s="349"/>
      <c r="O877" s="349"/>
      <c r="P877" s="349"/>
      <c r="Q877" s="349"/>
      <c r="R877" s="349"/>
      <c r="S877" s="349"/>
      <c r="T877" s="349"/>
      <c r="U877" s="349"/>
      <c r="V877" s="349"/>
      <c r="W877" s="333"/>
      <c r="X877" s="333"/>
      <c r="Y877" s="333"/>
      <c r="Z877" s="333"/>
    </row>
    <row r="878" customFormat="false" ht="21.75" hidden="false" customHeight="true" outlineLevel="0" collapsed="false">
      <c r="A878" s="349"/>
      <c r="B878" s="349"/>
      <c r="C878" s="349"/>
      <c r="D878" s="350"/>
      <c r="E878" s="350"/>
      <c r="F878" s="349"/>
      <c r="G878" s="349"/>
      <c r="H878" s="349"/>
      <c r="I878" s="349"/>
      <c r="J878" s="349"/>
      <c r="K878" s="349"/>
      <c r="L878" s="349"/>
      <c r="M878" s="349"/>
      <c r="N878" s="349"/>
      <c r="O878" s="349"/>
      <c r="P878" s="349"/>
      <c r="Q878" s="349"/>
      <c r="R878" s="349"/>
      <c r="S878" s="349"/>
      <c r="T878" s="349"/>
      <c r="U878" s="349"/>
      <c r="V878" s="349"/>
      <c r="W878" s="333"/>
      <c r="X878" s="333"/>
      <c r="Y878" s="333"/>
      <c r="Z878" s="333"/>
    </row>
    <row r="879" customFormat="false" ht="21.75" hidden="false" customHeight="true" outlineLevel="0" collapsed="false">
      <c r="A879" s="349"/>
      <c r="B879" s="349"/>
      <c r="C879" s="349"/>
      <c r="D879" s="350"/>
      <c r="E879" s="350"/>
      <c r="F879" s="349"/>
      <c r="G879" s="349"/>
      <c r="H879" s="349"/>
      <c r="I879" s="349"/>
      <c r="J879" s="349"/>
      <c r="K879" s="349"/>
      <c r="L879" s="349"/>
      <c r="M879" s="349"/>
      <c r="N879" s="349"/>
      <c r="O879" s="349"/>
      <c r="P879" s="349"/>
      <c r="Q879" s="349"/>
      <c r="R879" s="349"/>
      <c r="S879" s="349"/>
      <c r="T879" s="349"/>
      <c r="U879" s="349"/>
      <c r="V879" s="349"/>
      <c r="W879" s="333"/>
      <c r="X879" s="333"/>
      <c r="Y879" s="333"/>
      <c r="Z879" s="333"/>
    </row>
    <row r="880" customFormat="false" ht="21.75" hidden="false" customHeight="true" outlineLevel="0" collapsed="false">
      <c r="A880" s="349"/>
      <c r="B880" s="349"/>
      <c r="C880" s="349"/>
      <c r="D880" s="350"/>
      <c r="E880" s="350"/>
      <c r="F880" s="349"/>
      <c r="G880" s="349"/>
      <c r="H880" s="349"/>
      <c r="I880" s="349"/>
      <c r="J880" s="349"/>
      <c r="K880" s="349"/>
      <c r="L880" s="349"/>
      <c r="M880" s="349"/>
      <c r="N880" s="349"/>
      <c r="O880" s="349"/>
      <c r="P880" s="349"/>
      <c r="Q880" s="349"/>
      <c r="R880" s="349"/>
      <c r="S880" s="349"/>
      <c r="T880" s="349"/>
      <c r="U880" s="349"/>
      <c r="V880" s="349"/>
      <c r="W880" s="333"/>
      <c r="X880" s="333"/>
      <c r="Y880" s="333"/>
      <c r="Z880" s="333"/>
    </row>
    <row r="881" customFormat="false" ht="21.75" hidden="false" customHeight="true" outlineLevel="0" collapsed="false">
      <c r="A881" s="349"/>
      <c r="B881" s="349"/>
      <c r="C881" s="349"/>
      <c r="D881" s="350"/>
      <c r="E881" s="350"/>
      <c r="F881" s="349"/>
      <c r="G881" s="349"/>
      <c r="H881" s="349"/>
      <c r="I881" s="349"/>
      <c r="J881" s="349"/>
      <c r="K881" s="349"/>
      <c r="L881" s="349"/>
      <c r="M881" s="349"/>
      <c r="N881" s="349"/>
      <c r="O881" s="349"/>
      <c r="P881" s="349"/>
      <c r="Q881" s="349"/>
      <c r="R881" s="349"/>
      <c r="S881" s="349"/>
      <c r="T881" s="349"/>
      <c r="U881" s="349"/>
      <c r="V881" s="349"/>
      <c r="W881" s="333"/>
      <c r="X881" s="333"/>
      <c r="Y881" s="333"/>
      <c r="Z881" s="333"/>
    </row>
    <row r="882" customFormat="false" ht="21.75" hidden="false" customHeight="true" outlineLevel="0" collapsed="false">
      <c r="A882" s="349"/>
      <c r="B882" s="349"/>
      <c r="C882" s="349"/>
      <c r="D882" s="350"/>
      <c r="E882" s="350"/>
      <c r="F882" s="349"/>
      <c r="G882" s="349"/>
      <c r="H882" s="349"/>
      <c r="I882" s="349"/>
      <c r="J882" s="349"/>
      <c r="K882" s="349"/>
      <c r="L882" s="349"/>
      <c r="M882" s="349"/>
      <c r="N882" s="349"/>
      <c r="O882" s="349"/>
      <c r="P882" s="349"/>
      <c r="Q882" s="349"/>
      <c r="R882" s="349"/>
      <c r="S882" s="349"/>
      <c r="T882" s="349"/>
      <c r="U882" s="349"/>
      <c r="V882" s="349"/>
      <c r="W882" s="333"/>
      <c r="X882" s="333"/>
      <c r="Y882" s="333"/>
      <c r="Z882" s="333"/>
    </row>
    <row r="883" customFormat="false" ht="21.75" hidden="false" customHeight="true" outlineLevel="0" collapsed="false">
      <c r="A883" s="349"/>
      <c r="B883" s="349"/>
      <c r="C883" s="349"/>
      <c r="D883" s="350"/>
      <c r="E883" s="350"/>
      <c r="F883" s="349"/>
      <c r="G883" s="349"/>
      <c r="H883" s="349"/>
      <c r="I883" s="349"/>
      <c r="J883" s="349"/>
      <c r="K883" s="349"/>
      <c r="L883" s="349"/>
      <c r="M883" s="349"/>
      <c r="N883" s="349"/>
      <c r="O883" s="349"/>
      <c r="P883" s="349"/>
      <c r="Q883" s="349"/>
      <c r="R883" s="349"/>
      <c r="S883" s="349"/>
      <c r="T883" s="349"/>
      <c r="U883" s="349"/>
      <c r="V883" s="349"/>
      <c r="W883" s="333"/>
      <c r="X883" s="333"/>
      <c r="Y883" s="333"/>
      <c r="Z883" s="333"/>
    </row>
    <row r="884" customFormat="false" ht="21.75" hidden="false" customHeight="true" outlineLevel="0" collapsed="false">
      <c r="A884" s="349"/>
      <c r="B884" s="349"/>
      <c r="C884" s="349"/>
      <c r="D884" s="350"/>
      <c r="E884" s="350"/>
      <c r="F884" s="349"/>
      <c r="G884" s="349"/>
      <c r="H884" s="349"/>
      <c r="I884" s="349"/>
      <c r="J884" s="349"/>
      <c r="K884" s="349"/>
      <c r="L884" s="349"/>
      <c r="M884" s="349"/>
      <c r="N884" s="349"/>
      <c r="O884" s="349"/>
      <c r="P884" s="349"/>
      <c r="Q884" s="349"/>
      <c r="R884" s="349"/>
      <c r="S884" s="349"/>
      <c r="T884" s="349"/>
      <c r="U884" s="349"/>
      <c r="V884" s="349"/>
      <c r="W884" s="333"/>
      <c r="X884" s="333"/>
      <c r="Y884" s="333"/>
      <c r="Z884" s="333"/>
    </row>
    <row r="885" customFormat="false" ht="21.75" hidden="false" customHeight="true" outlineLevel="0" collapsed="false">
      <c r="A885" s="349"/>
      <c r="B885" s="349"/>
      <c r="C885" s="349"/>
      <c r="D885" s="350"/>
      <c r="E885" s="350"/>
      <c r="F885" s="349"/>
      <c r="G885" s="349"/>
      <c r="H885" s="349"/>
      <c r="I885" s="349"/>
      <c r="J885" s="349"/>
      <c r="K885" s="349"/>
      <c r="L885" s="349"/>
      <c r="M885" s="349"/>
      <c r="N885" s="349"/>
      <c r="O885" s="349"/>
      <c r="P885" s="349"/>
      <c r="Q885" s="349"/>
      <c r="R885" s="349"/>
      <c r="S885" s="349"/>
      <c r="T885" s="349"/>
      <c r="U885" s="349"/>
      <c r="V885" s="349"/>
      <c r="W885" s="333"/>
      <c r="X885" s="333"/>
      <c r="Y885" s="333"/>
      <c r="Z885" s="333"/>
    </row>
    <row r="886" customFormat="false" ht="21.75" hidden="false" customHeight="true" outlineLevel="0" collapsed="false">
      <c r="A886" s="349"/>
      <c r="B886" s="349"/>
      <c r="C886" s="349"/>
      <c r="D886" s="350"/>
      <c r="E886" s="350"/>
      <c r="F886" s="349"/>
      <c r="G886" s="349"/>
      <c r="H886" s="349"/>
      <c r="I886" s="349"/>
      <c r="J886" s="349"/>
      <c r="K886" s="349"/>
      <c r="L886" s="349"/>
      <c r="M886" s="349"/>
      <c r="N886" s="349"/>
      <c r="O886" s="349"/>
      <c r="P886" s="349"/>
      <c r="Q886" s="349"/>
      <c r="R886" s="349"/>
      <c r="S886" s="349"/>
      <c r="T886" s="349"/>
      <c r="U886" s="349"/>
      <c r="V886" s="349"/>
      <c r="W886" s="333"/>
      <c r="X886" s="333"/>
      <c r="Y886" s="333"/>
      <c r="Z886" s="333"/>
    </row>
    <row r="887" customFormat="false" ht="21.75" hidden="false" customHeight="true" outlineLevel="0" collapsed="false">
      <c r="A887" s="349"/>
      <c r="B887" s="349"/>
      <c r="C887" s="349"/>
      <c r="D887" s="350"/>
      <c r="E887" s="350"/>
      <c r="F887" s="349"/>
      <c r="G887" s="349"/>
      <c r="H887" s="349"/>
      <c r="I887" s="349"/>
      <c r="J887" s="349"/>
      <c r="K887" s="349"/>
      <c r="L887" s="349"/>
      <c r="M887" s="349"/>
      <c r="N887" s="349"/>
      <c r="O887" s="349"/>
      <c r="P887" s="349"/>
      <c r="Q887" s="349"/>
      <c r="R887" s="349"/>
      <c r="S887" s="349"/>
      <c r="T887" s="349"/>
      <c r="U887" s="349"/>
      <c r="V887" s="349"/>
      <c r="W887" s="333"/>
      <c r="X887" s="333"/>
      <c r="Y887" s="333"/>
      <c r="Z887" s="333"/>
    </row>
    <row r="888" customFormat="false" ht="21.75" hidden="false" customHeight="true" outlineLevel="0" collapsed="false">
      <c r="A888" s="349"/>
      <c r="B888" s="349"/>
      <c r="C888" s="349"/>
      <c r="D888" s="350"/>
      <c r="E888" s="350"/>
      <c r="F888" s="349"/>
      <c r="G888" s="349"/>
      <c r="H888" s="349"/>
      <c r="I888" s="349"/>
      <c r="J888" s="349"/>
      <c r="K888" s="349"/>
      <c r="L888" s="349"/>
      <c r="M888" s="349"/>
      <c r="N888" s="349"/>
      <c r="O888" s="349"/>
      <c r="P888" s="349"/>
      <c r="Q888" s="349"/>
      <c r="R888" s="349"/>
      <c r="S888" s="349"/>
      <c r="T888" s="349"/>
      <c r="U888" s="349"/>
      <c r="V888" s="349"/>
      <c r="W888" s="333"/>
      <c r="X888" s="333"/>
      <c r="Y888" s="333"/>
      <c r="Z888" s="333"/>
    </row>
    <row r="889" customFormat="false" ht="21.75" hidden="false" customHeight="true" outlineLevel="0" collapsed="false">
      <c r="A889" s="349"/>
      <c r="B889" s="349"/>
      <c r="C889" s="349"/>
      <c r="D889" s="350"/>
      <c r="E889" s="350"/>
      <c r="F889" s="349"/>
      <c r="G889" s="349"/>
      <c r="H889" s="349"/>
      <c r="I889" s="349"/>
      <c r="J889" s="349"/>
      <c r="K889" s="349"/>
      <c r="L889" s="349"/>
      <c r="M889" s="349"/>
      <c r="N889" s="349"/>
      <c r="O889" s="349"/>
      <c r="P889" s="349"/>
      <c r="Q889" s="349"/>
      <c r="R889" s="349"/>
      <c r="S889" s="349"/>
      <c r="T889" s="349"/>
      <c r="U889" s="349"/>
      <c r="V889" s="349"/>
      <c r="W889" s="333"/>
      <c r="X889" s="333"/>
      <c r="Y889" s="333"/>
      <c r="Z889" s="333"/>
    </row>
    <row r="890" customFormat="false" ht="21.75" hidden="false" customHeight="true" outlineLevel="0" collapsed="false">
      <c r="A890" s="349"/>
      <c r="B890" s="349"/>
      <c r="C890" s="349"/>
      <c r="D890" s="350"/>
      <c r="E890" s="350"/>
      <c r="F890" s="349"/>
      <c r="G890" s="349"/>
      <c r="H890" s="349"/>
      <c r="I890" s="349"/>
      <c r="J890" s="349"/>
      <c r="K890" s="349"/>
      <c r="L890" s="349"/>
      <c r="M890" s="349"/>
      <c r="N890" s="349"/>
      <c r="O890" s="349"/>
      <c r="P890" s="349"/>
      <c r="Q890" s="349"/>
      <c r="R890" s="349"/>
      <c r="S890" s="349"/>
      <c r="T890" s="349"/>
      <c r="U890" s="349"/>
      <c r="V890" s="349"/>
      <c r="W890" s="333"/>
      <c r="X890" s="333"/>
      <c r="Y890" s="333"/>
      <c r="Z890" s="333"/>
    </row>
    <row r="891" customFormat="false" ht="21.75" hidden="false" customHeight="true" outlineLevel="0" collapsed="false">
      <c r="A891" s="349"/>
      <c r="B891" s="349"/>
      <c r="C891" s="349"/>
      <c r="D891" s="350"/>
      <c r="E891" s="350"/>
      <c r="F891" s="349"/>
      <c r="G891" s="349"/>
      <c r="H891" s="349"/>
      <c r="I891" s="349"/>
      <c r="J891" s="349"/>
      <c r="K891" s="349"/>
      <c r="L891" s="349"/>
      <c r="M891" s="349"/>
      <c r="N891" s="349"/>
      <c r="O891" s="349"/>
      <c r="P891" s="349"/>
      <c r="Q891" s="349"/>
      <c r="R891" s="349"/>
      <c r="S891" s="349"/>
      <c r="T891" s="349"/>
      <c r="U891" s="349"/>
      <c r="V891" s="349"/>
      <c r="W891" s="333"/>
      <c r="X891" s="333"/>
      <c r="Y891" s="333"/>
      <c r="Z891" s="333"/>
    </row>
    <row r="892" customFormat="false" ht="21.75" hidden="false" customHeight="true" outlineLevel="0" collapsed="false">
      <c r="A892" s="349"/>
      <c r="B892" s="349"/>
      <c r="C892" s="349"/>
      <c r="D892" s="350"/>
      <c r="E892" s="350"/>
      <c r="F892" s="349"/>
      <c r="G892" s="349"/>
      <c r="H892" s="349"/>
      <c r="I892" s="349"/>
      <c r="J892" s="349"/>
      <c r="K892" s="349"/>
      <c r="L892" s="349"/>
      <c r="M892" s="349"/>
      <c r="N892" s="349"/>
      <c r="O892" s="349"/>
      <c r="P892" s="349"/>
      <c r="Q892" s="349"/>
      <c r="R892" s="349"/>
      <c r="S892" s="349"/>
      <c r="T892" s="349"/>
      <c r="U892" s="349"/>
      <c r="V892" s="349"/>
      <c r="W892" s="333"/>
      <c r="X892" s="333"/>
      <c r="Y892" s="333"/>
      <c r="Z892" s="333"/>
    </row>
    <row r="893" customFormat="false" ht="21.75" hidden="false" customHeight="true" outlineLevel="0" collapsed="false">
      <c r="A893" s="349"/>
      <c r="B893" s="349"/>
      <c r="C893" s="349"/>
      <c r="D893" s="350"/>
      <c r="E893" s="350"/>
      <c r="F893" s="349"/>
      <c r="G893" s="349"/>
      <c r="H893" s="349"/>
      <c r="I893" s="349"/>
      <c r="J893" s="349"/>
      <c r="K893" s="349"/>
      <c r="L893" s="349"/>
      <c r="M893" s="349"/>
      <c r="N893" s="349"/>
      <c r="O893" s="349"/>
      <c r="P893" s="349"/>
      <c r="Q893" s="349"/>
      <c r="R893" s="349"/>
      <c r="S893" s="349"/>
      <c r="T893" s="349"/>
      <c r="U893" s="349"/>
      <c r="V893" s="349"/>
      <c r="W893" s="333"/>
      <c r="X893" s="333"/>
      <c r="Y893" s="333"/>
      <c r="Z893" s="333"/>
    </row>
    <row r="894" customFormat="false" ht="21.75" hidden="false" customHeight="true" outlineLevel="0" collapsed="false">
      <c r="A894" s="349"/>
      <c r="B894" s="349"/>
      <c r="C894" s="349"/>
      <c r="D894" s="350"/>
      <c r="E894" s="350"/>
      <c r="F894" s="349"/>
      <c r="G894" s="349"/>
      <c r="H894" s="349"/>
      <c r="I894" s="349"/>
      <c r="J894" s="349"/>
      <c r="K894" s="349"/>
      <c r="L894" s="349"/>
      <c r="M894" s="349"/>
      <c r="N894" s="349"/>
      <c r="O894" s="349"/>
      <c r="P894" s="349"/>
      <c r="Q894" s="349"/>
      <c r="R894" s="349"/>
      <c r="S894" s="349"/>
      <c r="T894" s="349"/>
      <c r="U894" s="349"/>
      <c r="V894" s="349"/>
      <c r="W894" s="333"/>
      <c r="X894" s="333"/>
      <c r="Y894" s="333"/>
      <c r="Z894" s="333"/>
    </row>
    <row r="895" customFormat="false" ht="21.75" hidden="false" customHeight="true" outlineLevel="0" collapsed="false">
      <c r="A895" s="349"/>
      <c r="B895" s="349"/>
      <c r="C895" s="349"/>
      <c r="D895" s="350"/>
      <c r="E895" s="350"/>
      <c r="F895" s="349"/>
      <c r="G895" s="349"/>
      <c r="H895" s="349"/>
      <c r="I895" s="349"/>
      <c r="J895" s="349"/>
      <c r="K895" s="349"/>
      <c r="L895" s="349"/>
      <c r="M895" s="349"/>
      <c r="N895" s="349"/>
      <c r="O895" s="349"/>
      <c r="P895" s="349"/>
      <c r="Q895" s="349"/>
      <c r="R895" s="349"/>
      <c r="S895" s="349"/>
      <c r="T895" s="349"/>
      <c r="U895" s="349"/>
      <c r="V895" s="349"/>
      <c r="W895" s="333"/>
      <c r="X895" s="333"/>
      <c r="Y895" s="333"/>
      <c r="Z895" s="333"/>
    </row>
    <row r="896" customFormat="false" ht="21.75" hidden="false" customHeight="true" outlineLevel="0" collapsed="false">
      <c r="A896" s="349"/>
      <c r="B896" s="349"/>
      <c r="C896" s="349"/>
      <c r="D896" s="350"/>
      <c r="E896" s="350"/>
      <c r="F896" s="349"/>
      <c r="G896" s="349"/>
      <c r="H896" s="349"/>
      <c r="I896" s="349"/>
      <c r="J896" s="349"/>
      <c r="K896" s="349"/>
      <c r="L896" s="349"/>
      <c r="M896" s="349"/>
      <c r="N896" s="349"/>
      <c r="O896" s="349"/>
      <c r="P896" s="349"/>
      <c r="Q896" s="349"/>
      <c r="R896" s="349"/>
      <c r="S896" s="349"/>
      <c r="T896" s="349"/>
      <c r="U896" s="349"/>
      <c r="V896" s="349"/>
      <c r="W896" s="333"/>
      <c r="X896" s="333"/>
      <c r="Y896" s="333"/>
      <c r="Z896" s="333"/>
    </row>
    <row r="897" customFormat="false" ht="21.75" hidden="false" customHeight="true" outlineLevel="0" collapsed="false">
      <c r="A897" s="349"/>
      <c r="B897" s="349"/>
      <c r="C897" s="349"/>
      <c r="D897" s="350"/>
      <c r="E897" s="350"/>
      <c r="F897" s="349"/>
      <c r="G897" s="349"/>
      <c r="H897" s="349"/>
      <c r="I897" s="349"/>
      <c r="J897" s="349"/>
      <c r="K897" s="349"/>
      <c r="L897" s="349"/>
      <c r="M897" s="349"/>
      <c r="N897" s="349"/>
      <c r="O897" s="349"/>
      <c r="P897" s="349"/>
      <c r="Q897" s="349"/>
      <c r="R897" s="349"/>
      <c r="S897" s="349"/>
      <c r="T897" s="349"/>
      <c r="U897" s="349"/>
      <c r="V897" s="349"/>
      <c r="W897" s="333"/>
      <c r="X897" s="333"/>
      <c r="Y897" s="333"/>
      <c r="Z897" s="333"/>
    </row>
    <row r="898" customFormat="false" ht="21.75" hidden="false" customHeight="true" outlineLevel="0" collapsed="false">
      <c r="A898" s="349"/>
      <c r="B898" s="349"/>
      <c r="C898" s="349"/>
      <c r="D898" s="350"/>
      <c r="E898" s="350"/>
      <c r="F898" s="349"/>
      <c r="G898" s="349"/>
      <c r="H898" s="349"/>
      <c r="I898" s="349"/>
      <c r="J898" s="349"/>
      <c r="K898" s="349"/>
      <c r="L898" s="349"/>
      <c r="M898" s="349"/>
      <c r="N898" s="349"/>
      <c r="O898" s="349"/>
      <c r="P898" s="349"/>
      <c r="Q898" s="349"/>
      <c r="R898" s="349"/>
      <c r="S898" s="349"/>
      <c r="T898" s="349"/>
      <c r="U898" s="349"/>
      <c r="V898" s="349"/>
      <c r="W898" s="333"/>
      <c r="X898" s="333"/>
      <c r="Y898" s="333"/>
      <c r="Z898" s="333"/>
    </row>
    <row r="899" customFormat="false" ht="21.75" hidden="false" customHeight="true" outlineLevel="0" collapsed="false">
      <c r="A899" s="349"/>
      <c r="B899" s="349"/>
      <c r="C899" s="349"/>
      <c r="D899" s="350"/>
      <c r="E899" s="350"/>
      <c r="F899" s="349"/>
      <c r="G899" s="349"/>
      <c r="H899" s="349"/>
      <c r="I899" s="349"/>
      <c r="J899" s="349"/>
      <c r="K899" s="349"/>
      <c r="L899" s="349"/>
      <c r="M899" s="349"/>
      <c r="N899" s="349"/>
      <c r="O899" s="349"/>
      <c r="P899" s="349"/>
      <c r="Q899" s="349"/>
      <c r="R899" s="349"/>
      <c r="S899" s="349"/>
      <c r="T899" s="349"/>
      <c r="U899" s="349"/>
      <c r="V899" s="349"/>
      <c r="W899" s="333"/>
      <c r="X899" s="333"/>
      <c r="Y899" s="333"/>
      <c r="Z899" s="333"/>
    </row>
    <row r="900" customFormat="false" ht="21.75" hidden="false" customHeight="true" outlineLevel="0" collapsed="false">
      <c r="A900" s="349"/>
      <c r="B900" s="349"/>
      <c r="C900" s="349"/>
      <c r="D900" s="350"/>
      <c r="E900" s="350"/>
      <c r="F900" s="349"/>
      <c r="G900" s="349"/>
      <c r="H900" s="349"/>
      <c r="I900" s="349"/>
      <c r="J900" s="349"/>
      <c r="K900" s="349"/>
      <c r="L900" s="349"/>
      <c r="M900" s="349"/>
      <c r="N900" s="349"/>
      <c r="O900" s="349"/>
      <c r="P900" s="349"/>
      <c r="Q900" s="349"/>
      <c r="R900" s="349"/>
      <c r="S900" s="349"/>
      <c r="T900" s="349"/>
      <c r="U900" s="349"/>
      <c r="V900" s="349"/>
      <c r="W900" s="333"/>
      <c r="X900" s="333"/>
      <c r="Y900" s="333"/>
      <c r="Z900" s="333"/>
    </row>
    <row r="901" customFormat="false" ht="21.75" hidden="false" customHeight="true" outlineLevel="0" collapsed="false">
      <c r="A901" s="349"/>
      <c r="B901" s="349"/>
      <c r="C901" s="349"/>
      <c r="D901" s="350"/>
      <c r="E901" s="350"/>
      <c r="F901" s="349"/>
      <c r="G901" s="349"/>
      <c r="H901" s="349"/>
      <c r="I901" s="349"/>
      <c r="J901" s="349"/>
      <c r="K901" s="349"/>
      <c r="L901" s="349"/>
      <c r="M901" s="349"/>
      <c r="N901" s="349"/>
      <c r="O901" s="349"/>
      <c r="P901" s="349"/>
      <c r="Q901" s="349"/>
      <c r="R901" s="349"/>
      <c r="S901" s="349"/>
      <c r="T901" s="349"/>
      <c r="U901" s="349"/>
      <c r="V901" s="349"/>
      <c r="W901" s="333"/>
      <c r="X901" s="333"/>
      <c r="Y901" s="333"/>
      <c r="Z901" s="333"/>
    </row>
    <row r="902" customFormat="false" ht="21.75" hidden="false" customHeight="true" outlineLevel="0" collapsed="false">
      <c r="A902" s="349"/>
      <c r="B902" s="349"/>
      <c r="C902" s="349"/>
      <c r="D902" s="350"/>
      <c r="E902" s="350"/>
      <c r="F902" s="349"/>
      <c r="G902" s="349"/>
      <c r="H902" s="349"/>
      <c r="I902" s="349"/>
      <c r="J902" s="349"/>
      <c r="K902" s="349"/>
      <c r="L902" s="349"/>
      <c r="M902" s="349"/>
      <c r="N902" s="349"/>
      <c r="O902" s="349"/>
      <c r="P902" s="349"/>
      <c r="Q902" s="349"/>
      <c r="R902" s="349"/>
      <c r="S902" s="349"/>
      <c r="T902" s="349"/>
      <c r="U902" s="349"/>
      <c r="V902" s="349"/>
      <c r="W902" s="333"/>
      <c r="X902" s="333"/>
      <c r="Y902" s="333"/>
      <c r="Z902" s="333"/>
    </row>
    <row r="903" customFormat="false" ht="21.75" hidden="false" customHeight="true" outlineLevel="0" collapsed="false">
      <c r="A903" s="349"/>
      <c r="B903" s="349"/>
      <c r="C903" s="349"/>
      <c r="D903" s="350"/>
      <c r="E903" s="350"/>
      <c r="F903" s="349"/>
      <c r="G903" s="349"/>
      <c r="H903" s="349"/>
      <c r="I903" s="349"/>
      <c r="J903" s="349"/>
      <c r="K903" s="349"/>
      <c r="L903" s="349"/>
      <c r="M903" s="349"/>
      <c r="N903" s="349"/>
      <c r="O903" s="349"/>
      <c r="P903" s="349"/>
      <c r="Q903" s="349"/>
      <c r="R903" s="349"/>
      <c r="S903" s="349"/>
      <c r="T903" s="349"/>
      <c r="U903" s="349"/>
      <c r="V903" s="349"/>
      <c r="W903" s="333"/>
      <c r="X903" s="333"/>
      <c r="Y903" s="333"/>
      <c r="Z903" s="333"/>
    </row>
    <row r="904" customFormat="false" ht="21.75" hidden="false" customHeight="true" outlineLevel="0" collapsed="false">
      <c r="A904" s="349"/>
      <c r="B904" s="349"/>
      <c r="C904" s="349"/>
      <c r="D904" s="350"/>
      <c r="E904" s="350"/>
      <c r="F904" s="349"/>
      <c r="G904" s="349"/>
      <c r="H904" s="349"/>
      <c r="I904" s="349"/>
      <c r="J904" s="349"/>
      <c r="K904" s="349"/>
      <c r="L904" s="349"/>
      <c r="M904" s="349"/>
      <c r="N904" s="349"/>
      <c r="O904" s="349"/>
      <c r="P904" s="349"/>
      <c r="Q904" s="349"/>
      <c r="R904" s="349"/>
      <c r="S904" s="349"/>
      <c r="T904" s="349"/>
      <c r="U904" s="349"/>
      <c r="V904" s="349"/>
      <c r="W904" s="333"/>
      <c r="X904" s="333"/>
      <c r="Y904" s="333"/>
      <c r="Z904" s="333"/>
    </row>
    <row r="905" customFormat="false" ht="21.75" hidden="false" customHeight="true" outlineLevel="0" collapsed="false">
      <c r="A905" s="349"/>
      <c r="B905" s="349"/>
      <c r="C905" s="349"/>
      <c r="D905" s="350"/>
      <c r="E905" s="350"/>
      <c r="F905" s="349"/>
      <c r="G905" s="349"/>
      <c r="H905" s="349"/>
      <c r="I905" s="349"/>
      <c r="J905" s="349"/>
      <c r="K905" s="349"/>
      <c r="L905" s="349"/>
      <c r="M905" s="349"/>
      <c r="N905" s="349"/>
      <c r="O905" s="349"/>
      <c r="P905" s="349"/>
      <c r="Q905" s="349"/>
      <c r="R905" s="349"/>
      <c r="S905" s="349"/>
      <c r="T905" s="349"/>
      <c r="U905" s="349"/>
      <c r="V905" s="349"/>
      <c r="W905" s="333"/>
      <c r="X905" s="333"/>
      <c r="Y905" s="333"/>
      <c r="Z905" s="333"/>
    </row>
    <row r="906" customFormat="false" ht="21.75" hidden="false" customHeight="true" outlineLevel="0" collapsed="false">
      <c r="A906" s="349"/>
      <c r="B906" s="349"/>
      <c r="C906" s="349"/>
      <c r="D906" s="350"/>
      <c r="E906" s="350"/>
      <c r="F906" s="349"/>
      <c r="G906" s="349"/>
      <c r="H906" s="349"/>
      <c r="I906" s="349"/>
      <c r="J906" s="349"/>
      <c r="K906" s="349"/>
      <c r="L906" s="349"/>
      <c r="M906" s="349"/>
      <c r="N906" s="349"/>
      <c r="O906" s="349"/>
      <c r="P906" s="349"/>
      <c r="Q906" s="349"/>
      <c r="R906" s="349"/>
      <c r="S906" s="349"/>
      <c r="T906" s="349"/>
      <c r="U906" s="349"/>
      <c r="V906" s="349"/>
      <c r="W906" s="333"/>
      <c r="X906" s="333"/>
      <c r="Y906" s="333"/>
      <c r="Z906" s="333"/>
    </row>
    <row r="907" customFormat="false" ht="21.75" hidden="false" customHeight="true" outlineLevel="0" collapsed="false">
      <c r="A907" s="349"/>
      <c r="B907" s="349"/>
      <c r="C907" s="349"/>
      <c r="D907" s="350"/>
      <c r="E907" s="350"/>
      <c r="F907" s="349"/>
      <c r="G907" s="349"/>
      <c r="H907" s="349"/>
      <c r="I907" s="349"/>
      <c r="J907" s="349"/>
      <c r="K907" s="349"/>
      <c r="L907" s="349"/>
      <c r="M907" s="349"/>
      <c r="N907" s="349"/>
      <c r="O907" s="349"/>
      <c r="P907" s="349"/>
      <c r="Q907" s="349"/>
      <c r="R907" s="349"/>
      <c r="S907" s="349"/>
      <c r="T907" s="349"/>
      <c r="U907" s="349"/>
      <c r="V907" s="349"/>
      <c r="W907" s="333"/>
      <c r="X907" s="333"/>
      <c r="Y907" s="333"/>
      <c r="Z907" s="333"/>
    </row>
    <row r="908" customFormat="false" ht="21.75" hidden="false" customHeight="true" outlineLevel="0" collapsed="false">
      <c r="A908" s="349"/>
      <c r="B908" s="349"/>
      <c r="C908" s="349"/>
      <c r="D908" s="350"/>
      <c r="E908" s="350"/>
      <c r="F908" s="349"/>
      <c r="G908" s="349"/>
      <c r="H908" s="349"/>
      <c r="I908" s="349"/>
      <c r="J908" s="349"/>
      <c r="K908" s="349"/>
      <c r="L908" s="349"/>
      <c r="M908" s="349"/>
      <c r="N908" s="349"/>
      <c r="O908" s="349"/>
      <c r="P908" s="349"/>
      <c r="Q908" s="349"/>
      <c r="R908" s="349"/>
      <c r="S908" s="349"/>
      <c r="T908" s="349"/>
      <c r="U908" s="349"/>
      <c r="V908" s="349"/>
      <c r="W908" s="333"/>
      <c r="X908" s="333"/>
      <c r="Y908" s="333"/>
      <c r="Z908" s="333"/>
    </row>
    <row r="909" customFormat="false" ht="21.75" hidden="false" customHeight="true" outlineLevel="0" collapsed="false">
      <c r="A909" s="349"/>
      <c r="B909" s="349"/>
      <c r="C909" s="349"/>
      <c r="D909" s="350"/>
      <c r="E909" s="350"/>
      <c r="F909" s="349"/>
      <c r="G909" s="349"/>
      <c r="H909" s="349"/>
      <c r="I909" s="349"/>
      <c r="J909" s="349"/>
      <c r="K909" s="349"/>
      <c r="L909" s="349"/>
      <c r="M909" s="349"/>
      <c r="N909" s="349"/>
      <c r="O909" s="349"/>
      <c r="P909" s="349"/>
      <c r="Q909" s="349"/>
      <c r="R909" s="349"/>
      <c r="S909" s="349"/>
      <c r="T909" s="349"/>
      <c r="U909" s="349"/>
      <c r="V909" s="349"/>
      <c r="W909" s="333"/>
      <c r="X909" s="333"/>
      <c r="Y909" s="333"/>
      <c r="Z909" s="333"/>
    </row>
    <row r="910" customFormat="false" ht="21.75" hidden="false" customHeight="true" outlineLevel="0" collapsed="false">
      <c r="A910" s="349"/>
      <c r="B910" s="349"/>
      <c r="C910" s="349"/>
      <c r="D910" s="350"/>
      <c r="E910" s="350"/>
      <c r="F910" s="349"/>
      <c r="G910" s="349"/>
      <c r="H910" s="349"/>
      <c r="I910" s="349"/>
      <c r="J910" s="349"/>
      <c r="K910" s="349"/>
      <c r="L910" s="349"/>
      <c r="M910" s="349"/>
      <c r="N910" s="349"/>
      <c r="O910" s="349"/>
      <c r="P910" s="349"/>
      <c r="Q910" s="349"/>
      <c r="R910" s="349"/>
      <c r="S910" s="349"/>
      <c r="T910" s="349"/>
      <c r="U910" s="349"/>
      <c r="V910" s="349"/>
      <c r="W910" s="333"/>
      <c r="X910" s="333"/>
      <c r="Y910" s="333"/>
      <c r="Z910" s="333"/>
    </row>
    <row r="911" customFormat="false" ht="21.75" hidden="false" customHeight="true" outlineLevel="0" collapsed="false">
      <c r="A911" s="349"/>
      <c r="B911" s="349"/>
      <c r="C911" s="349"/>
      <c r="D911" s="350"/>
      <c r="E911" s="350"/>
      <c r="F911" s="349"/>
      <c r="G911" s="349"/>
      <c r="H911" s="349"/>
      <c r="I911" s="349"/>
      <c r="J911" s="349"/>
      <c r="K911" s="349"/>
      <c r="L911" s="349"/>
      <c r="M911" s="349"/>
      <c r="N911" s="349"/>
      <c r="O911" s="349"/>
      <c r="P911" s="349"/>
      <c r="Q911" s="349"/>
      <c r="R911" s="349"/>
      <c r="S911" s="349"/>
      <c r="T911" s="349"/>
      <c r="U911" s="349"/>
      <c r="V911" s="349"/>
      <c r="W911" s="333"/>
      <c r="X911" s="333"/>
      <c r="Y911" s="333"/>
      <c r="Z911" s="333"/>
    </row>
    <row r="912" customFormat="false" ht="21.75" hidden="false" customHeight="true" outlineLevel="0" collapsed="false">
      <c r="A912" s="349"/>
      <c r="B912" s="349"/>
      <c r="C912" s="349"/>
      <c r="D912" s="350"/>
      <c r="E912" s="350"/>
      <c r="F912" s="349"/>
      <c r="G912" s="349"/>
      <c r="H912" s="349"/>
      <c r="I912" s="349"/>
      <c r="J912" s="349"/>
      <c r="K912" s="349"/>
      <c r="L912" s="349"/>
      <c r="M912" s="349"/>
      <c r="N912" s="349"/>
      <c r="O912" s="349"/>
      <c r="P912" s="349"/>
      <c r="Q912" s="349"/>
      <c r="R912" s="349"/>
      <c r="S912" s="349"/>
      <c r="T912" s="349"/>
      <c r="U912" s="349"/>
      <c r="V912" s="349"/>
      <c r="W912" s="333"/>
      <c r="X912" s="333"/>
      <c r="Y912" s="333"/>
      <c r="Z912" s="333"/>
    </row>
    <row r="913" customFormat="false" ht="21.75" hidden="false" customHeight="true" outlineLevel="0" collapsed="false">
      <c r="A913" s="349"/>
      <c r="B913" s="349"/>
      <c r="C913" s="349"/>
      <c r="D913" s="350"/>
      <c r="E913" s="350"/>
      <c r="F913" s="349"/>
      <c r="G913" s="349"/>
      <c r="H913" s="349"/>
      <c r="I913" s="349"/>
      <c r="J913" s="349"/>
      <c r="K913" s="349"/>
      <c r="L913" s="349"/>
      <c r="M913" s="349"/>
      <c r="N913" s="349"/>
      <c r="O913" s="349"/>
      <c r="P913" s="349"/>
      <c r="Q913" s="349"/>
      <c r="R913" s="349"/>
      <c r="S913" s="349"/>
      <c r="T913" s="349"/>
      <c r="U913" s="349"/>
      <c r="V913" s="349"/>
      <c r="W913" s="333"/>
      <c r="X913" s="333"/>
      <c r="Y913" s="333"/>
      <c r="Z913" s="333"/>
    </row>
    <row r="914" customFormat="false" ht="21.75" hidden="false" customHeight="true" outlineLevel="0" collapsed="false">
      <c r="A914" s="349"/>
      <c r="B914" s="349"/>
      <c r="C914" s="349"/>
      <c r="D914" s="350"/>
      <c r="E914" s="350"/>
      <c r="F914" s="349"/>
      <c r="G914" s="349"/>
      <c r="H914" s="349"/>
      <c r="I914" s="349"/>
      <c r="J914" s="349"/>
      <c r="K914" s="349"/>
      <c r="L914" s="349"/>
      <c r="M914" s="349"/>
      <c r="N914" s="349"/>
      <c r="O914" s="349"/>
      <c r="P914" s="349"/>
      <c r="Q914" s="349"/>
      <c r="R914" s="349"/>
      <c r="S914" s="349"/>
      <c r="T914" s="349"/>
      <c r="U914" s="349"/>
      <c r="V914" s="349"/>
      <c r="W914" s="333"/>
      <c r="X914" s="333"/>
      <c r="Y914" s="333"/>
      <c r="Z914" s="333"/>
    </row>
    <row r="915" customFormat="false" ht="21.75" hidden="false" customHeight="true" outlineLevel="0" collapsed="false">
      <c r="A915" s="349"/>
      <c r="B915" s="349"/>
      <c r="C915" s="349"/>
      <c r="D915" s="350"/>
      <c r="E915" s="350"/>
      <c r="F915" s="349"/>
      <c r="G915" s="349"/>
      <c r="H915" s="349"/>
      <c r="I915" s="349"/>
      <c r="J915" s="349"/>
      <c r="K915" s="349"/>
      <c r="L915" s="349"/>
      <c r="M915" s="349"/>
      <c r="N915" s="349"/>
      <c r="O915" s="349"/>
      <c r="P915" s="349"/>
      <c r="Q915" s="349"/>
      <c r="R915" s="349"/>
      <c r="S915" s="349"/>
      <c r="T915" s="349"/>
      <c r="U915" s="349"/>
      <c r="V915" s="349"/>
      <c r="W915" s="333"/>
      <c r="X915" s="333"/>
      <c r="Y915" s="333"/>
      <c r="Z915" s="333"/>
    </row>
    <row r="916" customFormat="false" ht="21.75" hidden="false" customHeight="true" outlineLevel="0" collapsed="false">
      <c r="A916" s="349"/>
      <c r="B916" s="349"/>
      <c r="C916" s="349"/>
      <c r="D916" s="350"/>
      <c r="E916" s="350"/>
      <c r="F916" s="349"/>
      <c r="G916" s="349"/>
      <c r="H916" s="349"/>
      <c r="I916" s="349"/>
      <c r="J916" s="349"/>
      <c r="K916" s="349"/>
      <c r="L916" s="349"/>
      <c r="M916" s="349"/>
      <c r="N916" s="349"/>
      <c r="O916" s="349"/>
      <c r="P916" s="349"/>
      <c r="Q916" s="349"/>
      <c r="R916" s="349"/>
      <c r="S916" s="349"/>
      <c r="T916" s="349"/>
      <c r="U916" s="349"/>
      <c r="V916" s="349"/>
      <c r="W916" s="333"/>
      <c r="X916" s="333"/>
      <c r="Y916" s="333"/>
      <c r="Z916" s="333"/>
    </row>
    <row r="917" customFormat="false" ht="21.75" hidden="false" customHeight="true" outlineLevel="0" collapsed="false">
      <c r="A917" s="349"/>
      <c r="B917" s="349"/>
      <c r="C917" s="349"/>
      <c r="D917" s="350"/>
      <c r="E917" s="350"/>
      <c r="F917" s="349"/>
      <c r="G917" s="349"/>
      <c r="H917" s="349"/>
      <c r="I917" s="349"/>
      <c r="J917" s="349"/>
      <c r="K917" s="349"/>
      <c r="L917" s="349"/>
      <c r="M917" s="349"/>
      <c r="N917" s="349"/>
      <c r="O917" s="349"/>
      <c r="P917" s="349"/>
      <c r="Q917" s="349"/>
      <c r="R917" s="349"/>
      <c r="S917" s="349"/>
      <c r="T917" s="349"/>
      <c r="U917" s="349"/>
      <c r="V917" s="349"/>
      <c r="W917" s="333"/>
      <c r="X917" s="333"/>
      <c r="Y917" s="333"/>
      <c r="Z917" s="333"/>
    </row>
    <row r="918" customFormat="false" ht="21.75" hidden="false" customHeight="true" outlineLevel="0" collapsed="false">
      <c r="A918" s="349"/>
      <c r="B918" s="349"/>
      <c r="C918" s="349"/>
      <c r="D918" s="350"/>
      <c r="E918" s="350"/>
      <c r="F918" s="349"/>
      <c r="G918" s="349"/>
      <c r="H918" s="349"/>
      <c r="I918" s="349"/>
      <c r="J918" s="349"/>
      <c r="K918" s="349"/>
      <c r="L918" s="349"/>
      <c r="M918" s="349"/>
      <c r="N918" s="349"/>
      <c r="O918" s="349"/>
      <c r="P918" s="349"/>
      <c r="Q918" s="349"/>
      <c r="R918" s="349"/>
      <c r="S918" s="349"/>
      <c r="T918" s="349"/>
      <c r="U918" s="349"/>
      <c r="V918" s="349"/>
      <c r="W918" s="333"/>
      <c r="X918" s="333"/>
      <c r="Y918" s="333"/>
      <c r="Z918" s="333"/>
    </row>
    <row r="919" customFormat="false" ht="21.75" hidden="false" customHeight="true" outlineLevel="0" collapsed="false">
      <c r="A919" s="349"/>
      <c r="B919" s="349"/>
      <c r="C919" s="349"/>
      <c r="D919" s="350"/>
      <c r="E919" s="350"/>
      <c r="F919" s="349"/>
      <c r="G919" s="349"/>
      <c r="H919" s="349"/>
      <c r="I919" s="349"/>
      <c r="J919" s="349"/>
      <c r="K919" s="349"/>
      <c r="L919" s="349"/>
      <c r="M919" s="349"/>
      <c r="N919" s="349"/>
      <c r="O919" s="349"/>
      <c r="P919" s="349"/>
      <c r="Q919" s="349"/>
      <c r="R919" s="349"/>
      <c r="S919" s="349"/>
      <c r="T919" s="349"/>
      <c r="U919" s="349"/>
      <c r="V919" s="349"/>
      <c r="W919" s="333"/>
      <c r="X919" s="333"/>
      <c r="Y919" s="333"/>
      <c r="Z919" s="333"/>
    </row>
    <row r="920" customFormat="false" ht="21.75" hidden="false" customHeight="true" outlineLevel="0" collapsed="false">
      <c r="A920" s="349"/>
      <c r="B920" s="349"/>
      <c r="C920" s="349"/>
      <c r="D920" s="350"/>
      <c r="E920" s="350"/>
      <c r="F920" s="349"/>
      <c r="G920" s="349"/>
      <c r="H920" s="349"/>
      <c r="I920" s="349"/>
      <c r="J920" s="349"/>
      <c r="K920" s="349"/>
      <c r="L920" s="349"/>
      <c r="M920" s="349"/>
      <c r="N920" s="349"/>
      <c r="O920" s="349"/>
      <c r="P920" s="349"/>
      <c r="Q920" s="349"/>
      <c r="R920" s="349"/>
      <c r="S920" s="349"/>
      <c r="T920" s="349"/>
      <c r="U920" s="349"/>
      <c r="V920" s="349"/>
      <c r="W920" s="333"/>
      <c r="X920" s="333"/>
      <c r="Y920" s="333"/>
      <c r="Z920" s="333"/>
    </row>
    <row r="921" customFormat="false" ht="21.75" hidden="false" customHeight="true" outlineLevel="0" collapsed="false">
      <c r="A921" s="349"/>
      <c r="B921" s="349"/>
      <c r="C921" s="349"/>
      <c r="D921" s="350"/>
      <c r="E921" s="350"/>
      <c r="F921" s="349"/>
      <c r="G921" s="349"/>
      <c r="H921" s="349"/>
      <c r="I921" s="349"/>
      <c r="J921" s="349"/>
      <c r="K921" s="349"/>
      <c r="L921" s="349"/>
      <c r="M921" s="349"/>
      <c r="N921" s="349"/>
      <c r="O921" s="349"/>
      <c r="P921" s="349"/>
      <c r="Q921" s="349"/>
      <c r="R921" s="349"/>
      <c r="S921" s="349"/>
      <c r="T921" s="349"/>
      <c r="U921" s="349"/>
      <c r="V921" s="349"/>
      <c r="W921" s="333"/>
      <c r="X921" s="333"/>
      <c r="Y921" s="333"/>
      <c r="Z921" s="333"/>
    </row>
    <row r="922" customFormat="false" ht="21.75" hidden="false" customHeight="true" outlineLevel="0" collapsed="false">
      <c r="A922" s="349"/>
      <c r="B922" s="349"/>
      <c r="C922" s="349"/>
      <c r="D922" s="350"/>
      <c r="E922" s="350"/>
      <c r="F922" s="349"/>
      <c r="G922" s="349"/>
      <c r="H922" s="349"/>
      <c r="I922" s="349"/>
      <c r="J922" s="349"/>
      <c r="K922" s="349"/>
      <c r="L922" s="349"/>
      <c r="M922" s="349"/>
      <c r="N922" s="349"/>
      <c r="O922" s="349"/>
      <c r="P922" s="349"/>
      <c r="Q922" s="349"/>
      <c r="R922" s="349"/>
      <c r="S922" s="349"/>
      <c r="T922" s="349"/>
      <c r="U922" s="349"/>
      <c r="V922" s="349"/>
      <c r="W922" s="333"/>
      <c r="X922" s="333"/>
      <c r="Y922" s="333"/>
      <c r="Z922" s="333"/>
    </row>
    <row r="923" customFormat="false" ht="21.75" hidden="false" customHeight="true" outlineLevel="0" collapsed="false">
      <c r="A923" s="349"/>
      <c r="B923" s="349"/>
      <c r="C923" s="349"/>
      <c r="D923" s="350"/>
      <c r="E923" s="350"/>
      <c r="F923" s="349"/>
      <c r="G923" s="349"/>
      <c r="H923" s="349"/>
      <c r="I923" s="349"/>
      <c r="J923" s="349"/>
      <c r="K923" s="349"/>
      <c r="L923" s="349"/>
      <c r="M923" s="349"/>
      <c r="N923" s="349"/>
      <c r="O923" s="349"/>
      <c r="P923" s="349"/>
      <c r="Q923" s="349"/>
      <c r="R923" s="349"/>
      <c r="S923" s="349"/>
      <c r="T923" s="349"/>
      <c r="U923" s="349"/>
      <c r="V923" s="349"/>
      <c r="W923" s="333"/>
      <c r="X923" s="333"/>
      <c r="Y923" s="333"/>
      <c r="Z923" s="333"/>
    </row>
    <row r="924" customFormat="false" ht="21.75" hidden="false" customHeight="true" outlineLevel="0" collapsed="false">
      <c r="A924" s="349"/>
      <c r="B924" s="349"/>
      <c r="C924" s="349"/>
      <c r="D924" s="350"/>
      <c r="E924" s="350"/>
      <c r="F924" s="349"/>
      <c r="G924" s="349"/>
      <c r="H924" s="349"/>
      <c r="I924" s="349"/>
      <c r="J924" s="349"/>
      <c r="K924" s="349"/>
      <c r="L924" s="349"/>
      <c r="M924" s="349"/>
      <c r="N924" s="349"/>
      <c r="O924" s="349"/>
      <c r="P924" s="349"/>
      <c r="Q924" s="349"/>
      <c r="R924" s="349"/>
      <c r="S924" s="349"/>
      <c r="T924" s="349"/>
      <c r="U924" s="349"/>
      <c r="V924" s="349"/>
      <c r="W924" s="333"/>
      <c r="X924" s="333"/>
      <c r="Y924" s="333"/>
      <c r="Z924" s="333"/>
    </row>
    <row r="925" customFormat="false" ht="21.75" hidden="false" customHeight="true" outlineLevel="0" collapsed="false">
      <c r="A925" s="349"/>
      <c r="B925" s="349"/>
      <c r="C925" s="349"/>
      <c r="D925" s="350"/>
      <c r="E925" s="350"/>
      <c r="F925" s="349"/>
      <c r="G925" s="349"/>
      <c r="H925" s="349"/>
      <c r="I925" s="349"/>
      <c r="J925" s="349"/>
      <c r="K925" s="349"/>
      <c r="L925" s="349"/>
      <c r="M925" s="349"/>
      <c r="N925" s="349"/>
      <c r="O925" s="349"/>
      <c r="P925" s="349"/>
      <c r="Q925" s="349"/>
      <c r="R925" s="349"/>
      <c r="S925" s="349"/>
      <c r="T925" s="349"/>
      <c r="U925" s="349"/>
      <c r="V925" s="349"/>
      <c r="W925" s="333"/>
      <c r="X925" s="333"/>
      <c r="Y925" s="333"/>
      <c r="Z925" s="333"/>
    </row>
    <row r="926" customFormat="false" ht="21.75" hidden="false" customHeight="true" outlineLevel="0" collapsed="false">
      <c r="A926" s="349"/>
      <c r="B926" s="349"/>
      <c r="C926" s="349"/>
      <c r="D926" s="350"/>
      <c r="E926" s="350"/>
      <c r="F926" s="349"/>
      <c r="G926" s="349"/>
      <c r="H926" s="349"/>
      <c r="I926" s="349"/>
      <c r="J926" s="349"/>
      <c r="K926" s="349"/>
      <c r="L926" s="349"/>
      <c r="M926" s="349"/>
      <c r="N926" s="349"/>
      <c r="O926" s="349"/>
      <c r="P926" s="349"/>
      <c r="Q926" s="349"/>
      <c r="R926" s="349"/>
      <c r="S926" s="349"/>
      <c r="T926" s="349"/>
      <c r="U926" s="349"/>
      <c r="V926" s="349"/>
      <c r="W926" s="333"/>
      <c r="X926" s="333"/>
      <c r="Y926" s="333"/>
      <c r="Z926" s="333"/>
    </row>
    <row r="927" customFormat="false" ht="21.75" hidden="false" customHeight="true" outlineLevel="0" collapsed="false">
      <c r="A927" s="349"/>
      <c r="B927" s="349"/>
      <c r="C927" s="349"/>
      <c r="D927" s="350"/>
      <c r="E927" s="350"/>
      <c r="F927" s="349"/>
      <c r="G927" s="349"/>
      <c r="H927" s="349"/>
      <c r="I927" s="349"/>
      <c r="J927" s="349"/>
      <c r="K927" s="349"/>
      <c r="L927" s="349"/>
      <c r="M927" s="349"/>
      <c r="N927" s="349"/>
      <c r="O927" s="349"/>
      <c r="P927" s="349"/>
      <c r="Q927" s="349"/>
      <c r="R927" s="349"/>
      <c r="S927" s="349"/>
      <c r="T927" s="349"/>
      <c r="U927" s="349"/>
      <c r="V927" s="349"/>
      <c r="W927" s="333"/>
      <c r="X927" s="333"/>
      <c r="Y927" s="333"/>
      <c r="Z927" s="333"/>
    </row>
    <row r="928" customFormat="false" ht="21.75" hidden="false" customHeight="true" outlineLevel="0" collapsed="false">
      <c r="A928" s="349"/>
      <c r="B928" s="349"/>
      <c r="C928" s="349"/>
      <c r="D928" s="350"/>
      <c r="E928" s="350"/>
      <c r="F928" s="349"/>
      <c r="G928" s="349"/>
      <c r="H928" s="349"/>
      <c r="I928" s="349"/>
      <c r="J928" s="349"/>
      <c r="K928" s="349"/>
      <c r="L928" s="349"/>
      <c r="M928" s="349"/>
      <c r="N928" s="349"/>
      <c r="O928" s="349"/>
      <c r="P928" s="349"/>
      <c r="Q928" s="349"/>
      <c r="R928" s="349"/>
      <c r="S928" s="349"/>
      <c r="T928" s="349"/>
      <c r="U928" s="349"/>
      <c r="V928" s="349"/>
      <c r="W928" s="333"/>
      <c r="X928" s="333"/>
      <c r="Y928" s="333"/>
      <c r="Z928" s="333"/>
    </row>
    <row r="929" customFormat="false" ht="21.75" hidden="false" customHeight="true" outlineLevel="0" collapsed="false">
      <c r="A929" s="349"/>
      <c r="B929" s="349"/>
      <c r="C929" s="349"/>
      <c r="D929" s="350"/>
      <c r="E929" s="350"/>
      <c r="F929" s="349"/>
      <c r="G929" s="349"/>
      <c r="H929" s="349"/>
      <c r="I929" s="349"/>
      <c r="J929" s="349"/>
      <c r="K929" s="349"/>
      <c r="L929" s="349"/>
      <c r="M929" s="349"/>
      <c r="N929" s="349"/>
      <c r="O929" s="349"/>
      <c r="P929" s="349"/>
      <c r="Q929" s="349"/>
      <c r="R929" s="349"/>
      <c r="S929" s="349"/>
      <c r="T929" s="349"/>
      <c r="U929" s="349"/>
      <c r="V929" s="349"/>
      <c r="W929" s="333"/>
      <c r="X929" s="333"/>
      <c r="Y929" s="333"/>
      <c r="Z929" s="333"/>
    </row>
    <row r="930" customFormat="false" ht="21.75" hidden="false" customHeight="true" outlineLevel="0" collapsed="false">
      <c r="A930" s="349"/>
      <c r="B930" s="349"/>
      <c r="C930" s="349"/>
      <c r="D930" s="350"/>
      <c r="E930" s="350"/>
      <c r="F930" s="349"/>
      <c r="G930" s="349"/>
      <c r="H930" s="349"/>
      <c r="I930" s="349"/>
      <c r="J930" s="349"/>
      <c r="K930" s="349"/>
      <c r="L930" s="349"/>
      <c r="M930" s="349"/>
      <c r="N930" s="349"/>
      <c r="O930" s="349"/>
      <c r="P930" s="349"/>
      <c r="Q930" s="349"/>
      <c r="R930" s="349"/>
      <c r="S930" s="349"/>
      <c r="T930" s="349"/>
      <c r="U930" s="349"/>
      <c r="V930" s="349"/>
      <c r="W930" s="333"/>
      <c r="X930" s="333"/>
      <c r="Y930" s="333"/>
      <c r="Z930" s="333"/>
    </row>
    <row r="931" customFormat="false" ht="21.75" hidden="false" customHeight="true" outlineLevel="0" collapsed="false">
      <c r="A931" s="349"/>
      <c r="B931" s="349"/>
      <c r="C931" s="349"/>
      <c r="D931" s="350"/>
      <c r="E931" s="350"/>
      <c r="F931" s="349"/>
      <c r="G931" s="349"/>
      <c r="H931" s="349"/>
      <c r="I931" s="349"/>
      <c r="J931" s="349"/>
      <c r="K931" s="349"/>
      <c r="L931" s="349"/>
      <c r="M931" s="349"/>
      <c r="N931" s="349"/>
      <c r="O931" s="349"/>
      <c r="P931" s="349"/>
      <c r="Q931" s="349"/>
      <c r="R931" s="349"/>
      <c r="S931" s="349"/>
      <c r="T931" s="349"/>
      <c r="U931" s="349"/>
      <c r="V931" s="349"/>
      <c r="W931" s="333"/>
      <c r="X931" s="333"/>
      <c r="Y931" s="333"/>
      <c r="Z931" s="333"/>
    </row>
    <row r="932" customFormat="false" ht="21.75" hidden="false" customHeight="true" outlineLevel="0" collapsed="false">
      <c r="A932" s="349"/>
      <c r="B932" s="349"/>
      <c r="C932" s="349"/>
      <c r="D932" s="350"/>
      <c r="E932" s="350"/>
      <c r="F932" s="349"/>
      <c r="G932" s="349"/>
      <c r="H932" s="349"/>
      <c r="I932" s="349"/>
      <c r="J932" s="349"/>
      <c r="K932" s="349"/>
      <c r="L932" s="349"/>
      <c r="M932" s="349"/>
      <c r="N932" s="349"/>
      <c r="O932" s="349"/>
      <c r="P932" s="349"/>
      <c r="Q932" s="349"/>
      <c r="R932" s="349"/>
      <c r="S932" s="349"/>
      <c r="T932" s="349"/>
      <c r="U932" s="349"/>
      <c r="V932" s="349"/>
      <c r="W932" s="333"/>
      <c r="X932" s="333"/>
      <c r="Y932" s="333"/>
      <c r="Z932" s="333"/>
    </row>
    <row r="933" customFormat="false" ht="21.75" hidden="false" customHeight="true" outlineLevel="0" collapsed="false">
      <c r="A933" s="349"/>
      <c r="B933" s="349"/>
      <c r="C933" s="349"/>
      <c r="D933" s="350"/>
      <c r="E933" s="350"/>
      <c r="F933" s="349"/>
      <c r="G933" s="349"/>
      <c r="H933" s="349"/>
      <c r="I933" s="349"/>
      <c r="J933" s="349"/>
      <c r="K933" s="349"/>
      <c r="L933" s="349"/>
      <c r="M933" s="349"/>
      <c r="N933" s="349"/>
      <c r="O933" s="349"/>
      <c r="P933" s="349"/>
      <c r="Q933" s="349"/>
      <c r="R933" s="349"/>
      <c r="S933" s="349"/>
      <c r="T933" s="349"/>
      <c r="U933" s="349"/>
      <c r="V933" s="349"/>
      <c r="W933" s="333"/>
      <c r="X933" s="333"/>
      <c r="Y933" s="333"/>
      <c r="Z933" s="333"/>
    </row>
    <row r="934" customFormat="false" ht="21.75" hidden="false" customHeight="true" outlineLevel="0" collapsed="false">
      <c r="A934" s="349"/>
      <c r="B934" s="349"/>
      <c r="C934" s="349"/>
      <c r="D934" s="350"/>
      <c r="E934" s="350"/>
      <c r="F934" s="349"/>
      <c r="G934" s="349"/>
      <c r="H934" s="349"/>
      <c r="I934" s="349"/>
      <c r="J934" s="349"/>
      <c r="K934" s="349"/>
      <c r="L934" s="349"/>
      <c r="M934" s="349"/>
      <c r="N934" s="349"/>
      <c r="O934" s="349"/>
      <c r="P934" s="349"/>
      <c r="Q934" s="349"/>
      <c r="R934" s="349"/>
      <c r="S934" s="349"/>
      <c r="T934" s="349"/>
      <c r="U934" s="349"/>
      <c r="V934" s="349"/>
      <c r="W934" s="333"/>
      <c r="X934" s="333"/>
      <c r="Y934" s="333"/>
      <c r="Z934" s="333"/>
    </row>
    <row r="935" customFormat="false" ht="21.75" hidden="false" customHeight="true" outlineLevel="0" collapsed="false">
      <c r="A935" s="349"/>
      <c r="B935" s="349"/>
      <c r="C935" s="349"/>
      <c r="D935" s="350"/>
      <c r="E935" s="350"/>
      <c r="F935" s="349"/>
      <c r="G935" s="349"/>
      <c r="H935" s="349"/>
      <c r="I935" s="349"/>
      <c r="J935" s="349"/>
      <c r="K935" s="349"/>
      <c r="L935" s="349"/>
      <c r="M935" s="349"/>
      <c r="N935" s="349"/>
      <c r="O935" s="349"/>
      <c r="P935" s="349"/>
      <c r="Q935" s="349"/>
      <c r="R935" s="349"/>
      <c r="S935" s="349"/>
      <c r="T935" s="349"/>
      <c r="U935" s="349"/>
      <c r="V935" s="349"/>
      <c r="W935" s="333"/>
      <c r="X935" s="333"/>
      <c r="Y935" s="333"/>
      <c r="Z935" s="333"/>
    </row>
    <row r="936" customFormat="false" ht="21.75" hidden="false" customHeight="true" outlineLevel="0" collapsed="false">
      <c r="A936" s="349"/>
      <c r="B936" s="349"/>
      <c r="C936" s="349"/>
      <c r="D936" s="350"/>
      <c r="E936" s="350"/>
      <c r="F936" s="349"/>
      <c r="G936" s="349"/>
      <c r="H936" s="349"/>
      <c r="I936" s="349"/>
      <c r="J936" s="349"/>
      <c r="K936" s="349"/>
      <c r="L936" s="349"/>
      <c r="M936" s="349"/>
      <c r="N936" s="349"/>
      <c r="O936" s="349"/>
      <c r="P936" s="349"/>
      <c r="Q936" s="349"/>
      <c r="R936" s="349"/>
      <c r="S936" s="349"/>
      <c r="T936" s="349"/>
      <c r="U936" s="349"/>
      <c r="V936" s="349"/>
      <c r="W936" s="333"/>
      <c r="X936" s="333"/>
      <c r="Y936" s="333"/>
      <c r="Z936" s="333"/>
    </row>
    <row r="937" customFormat="false" ht="21.75" hidden="false" customHeight="true" outlineLevel="0" collapsed="false">
      <c r="A937" s="349"/>
      <c r="B937" s="349"/>
      <c r="C937" s="349"/>
      <c r="D937" s="350"/>
      <c r="E937" s="350"/>
      <c r="F937" s="349"/>
      <c r="G937" s="349"/>
      <c r="H937" s="349"/>
      <c r="I937" s="349"/>
      <c r="J937" s="349"/>
      <c r="K937" s="349"/>
      <c r="L937" s="349"/>
      <c r="M937" s="349"/>
      <c r="N937" s="349"/>
      <c r="O937" s="349"/>
      <c r="P937" s="349"/>
      <c r="Q937" s="349"/>
      <c r="R937" s="349"/>
      <c r="S937" s="349"/>
      <c r="T937" s="349"/>
      <c r="U937" s="349"/>
      <c r="V937" s="349"/>
      <c r="W937" s="333"/>
      <c r="X937" s="333"/>
      <c r="Y937" s="333"/>
      <c r="Z937" s="333"/>
    </row>
    <row r="938" customFormat="false" ht="21.75" hidden="false" customHeight="true" outlineLevel="0" collapsed="false">
      <c r="A938" s="349"/>
      <c r="B938" s="349"/>
      <c r="C938" s="349"/>
      <c r="D938" s="350"/>
      <c r="E938" s="350"/>
      <c r="F938" s="349"/>
      <c r="G938" s="349"/>
      <c r="H938" s="349"/>
      <c r="I938" s="349"/>
      <c r="J938" s="349"/>
      <c r="K938" s="349"/>
      <c r="L938" s="349"/>
      <c r="M938" s="349"/>
      <c r="N938" s="349"/>
      <c r="O938" s="349"/>
      <c r="P938" s="349"/>
      <c r="Q938" s="349"/>
      <c r="R938" s="349"/>
      <c r="S938" s="349"/>
      <c r="T938" s="349"/>
      <c r="U938" s="349"/>
      <c r="V938" s="349"/>
      <c r="W938" s="333"/>
      <c r="X938" s="333"/>
      <c r="Y938" s="333"/>
      <c r="Z938" s="333"/>
    </row>
    <row r="939" customFormat="false" ht="21.75" hidden="false" customHeight="true" outlineLevel="0" collapsed="false">
      <c r="A939" s="349"/>
      <c r="B939" s="349"/>
      <c r="C939" s="349"/>
      <c r="D939" s="350"/>
      <c r="E939" s="350"/>
      <c r="F939" s="349"/>
      <c r="G939" s="349"/>
      <c r="H939" s="349"/>
      <c r="I939" s="349"/>
      <c r="J939" s="349"/>
      <c r="K939" s="349"/>
      <c r="L939" s="349"/>
      <c r="M939" s="349"/>
      <c r="N939" s="349"/>
      <c r="O939" s="349"/>
      <c r="P939" s="349"/>
      <c r="Q939" s="349"/>
      <c r="R939" s="349"/>
      <c r="S939" s="349"/>
      <c r="T939" s="349"/>
      <c r="U939" s="349"/>
      <c r="V939" s="349"/>
      <c r="W939" s="333"/>
      <c r="X939" s="333"/>
      <c r="Y939" s="333"/>
      <c r="Z939" s="333"/>
    </row>
    <row r="940" customFormat="false" ht="21.75" hidden="false" customHeight="true" outlineLevel="0" collapsed="false">
      <c r="A940" s="349"/>
      <c r="B940" s="349"/>
      <c r="C940" s="349"/>
      <c r="D940" s="350"/>
      <c r="E940" s="350"/>
      <c r="F940" s="349"/>
      <c r="G940" s="349"/>
      <c r="H940" s="349"/>
      <c r="I940" s="349"/>
      <c r="J940" s="349"/>
      <c r="K940" s="349"/>
      <c r="L940" s="349"/>
      <c r="M940" s="349"/>
      <c r="N940" s="349"/>
      <c r="O940" s="349"/>
      <c r="P940" s="349"/>
      <c r="Q940" s="349"/>
      <c r="R940" s="349"/>
      <c r="S940" s="349"/>
      <c r="T940" s="349"/>
      <c r="U940" s="349"/>
      <c r="V940" s="349"/>
      <c r="W940" s="333"/>
      <c r="X940" s="333"/>
      <c r="Y940" s="333"/>
      <c r="Z940" s="333"/>
    </row>
    <row r="941" customFormat="false" ht="21.75" hidden="false" customHeight="true" outlineLevel="0" collapsed="false">
      <c r="A941" s="349"/>
      <c r="B941" s="349"/>
      <c r="C941" s="349"/>
      <c r="D941" s="350"/>
      <c r="E941" s="350"/>
      <c r="F941" s="349"/>
      <c r="G941" s="349"/>
      <c r="H941" s="349"/>
      <c r="I941" s="349"/>
      <c r="J941" s="349"/>
      <c r="K941" s="349"/>
      <c r="L941" s="349"/>
      <c r="M941" s="349"/>
      <c r="N941" s="349"/>
      <c r="O941" s="349"/>
      <c r="P941" s="349"/>
      <c r="Q941" s="349"/>
      <c r="R941" s="349"/>
      <c r="S941" s="349"/>
      <c r="T941" s="349"/>
      <c r="U941" s="349"/>
      <c r="V941" s="349"/>
      <c r="W941" s="333"/>
      <c r="X941" s="333"/>
      <c r="Y941" s="333"/>
      <c r="Z941" s="333"/>
    </row>
    <row r="942" customFormat="false" ht="21.75" hidden="false" customHeight="true" outlineLevel="0" collapsed="false">
      <c r="A942" s="349"/>
      <c r="B942" s="349"/>
      <c r="C942" s="349"/>
      <c r="D942" s="350"/>
      <c r="E942" s="350"/>
      <c r="F942" s="349"/>
      <c r="G942" s="349"/>
      <c r="H942" s="349"/>
      <c r="I942" s="349"/>
      <c r="J942" s="349"/>
      <c r="K942" s="349"/>
      <c r="L942" s="349"/>
      <c r="M942" s="349"/>
      <c r="N942" s="349"/>
      <c r="O942" s="349"/>
      <c r="P942" s="349"/>
      <c r="Q942" s="349"/>
      <c r="R942" s="349"/>
      <c r="S942" s="349"/>
      <c r="T942" s="349"/>
      <c r="U942" s="349"/>
      <c r="V942" s="349"/>
      <c r="W942" s="333"/>
      <c r="X942" s="333"/>
      <c r="Y942" s="333"/>
      <c r="Z942" s="333"/>
    </row>
    <row r="943" customFormat="false" ht="21.75" hidden="false" customHeight="true" outlineLevel="0" collapsed="false">
      <c r="A943" s="349"/>
      <c r="B943" s="349"/>
      <c r="C943" s="349"/>
      <c r="D943" s="350"/>
      <c r="E943" s="350"/>
      <c r="F943" s="349"/>
      <c r="G943" s="349"/>
      <c r="H943" s="349"/>
      <c r="I943" s="349"/>
      <c r="J943" s="349"/>
      <c r="K943" s="349"/>
      <c r="L943" s="349"/>
      <c r="M943" s="349"/>
      <c r="N943" s="349"/>
      <c r="O943" s="349"/>
      <c r="P943" s="349"/>
      <c r="Q943" s="349"/>
      <c r="R943" s="349"/>
      <c r="S943" s="349"/>
      <c r="T943" s="349"/>
      <c r="U943" s="349"/>
      <c r="V943" s="349"/>
      <c r="W943" s="333"/>
      <c r="X943" s="333"/>
      <c r="Y943" s="333"/>
      <c r="Z943" s="333"/>
    </row>
    <row r="944" customFormat="false" ht="21.75" hidden="false" customHeight="true" outlineLevel="0" collapsed="false">
      <c r="A944" s="349"/>
      <c r="B944" s="349"/>
      <c r="C944" s="349"/>
      <c r="D944" s="350"/>
      <c r="E944" s="350"/>
      <c r="F944" s="349"/>
      <c r="G944" s="349"/>
      <c r="H944" s="349"/>
      <c r="I944" s="349"/>
      <c r="J944" s="349"/>
      <c r="K944" s="349"/>
      <c r="L944" s="349"/>
      <c r="M944" s="349"/>
      <c r="N944" s="349"/>
      <c r="O944" s="349"/>
      <c r="P944" s="349"/>
      <c r="Q944" s="349"/>
      <c r="R944" s="349"/>
      <c r="S944" s="349"/>
      <c r="T944" s="349"/>
      <c r="U944" s="349"/>
      <c r="V944" s="349"/>
      <c r="W944" s="333"/>
      <c r="X944" s="333"/>
      <c r="Y944" s="333"/>
      <c r="Z944" s="333"/>
    </row>
    <row r="945" customFormat="false" ht="21.75" hidden="false" customHeight="true" outlineLevel="0" collapsed="false">
      <c r="A945" s="349"/>
      <c r="B945" s="349"/>
      <c r="C945" s="349"/>
      <c r="D945" s="350"/>
      <c r="E945" s="350"/>
      <c r="F945" s="349"/>
      <c r="G945" s="349"/>
      <c r="H945" s="349"/>
      <c r="I945" s="349"/>
      <c r="J945" s="349"/>
      <c r="K945" s="349"/>
      <c r="L945" s="349"/>
      <c r="M945" s="349"/>
      <c r="N945" s="349"/>
      <c r="O945" s="349"/>
      <c r="P945" s="349"/>
      <c r="Q945" s="349"/>
      <c r="R945" s="349"/>
      <c r="S945" s="349"/>
      <c r="T945" s="349"/>
      <c r="U945" s="349"/>
      <c r="V945" s="349"/>
      <c r="W945" s="333"/>
      <c r="X945" s="333"/>
      <c r="Y945" s="333"/>
      <c r="Z945" s="333"/>
    </row>
    <row r="946" customFormat="false" ht="21.75" hidden="false" customHeight="true" outlineLevel="0" collapsed="false">
      <c r="A946" s="349"/>
      <c r="B946" s="349"/>
      <c r="C946" s="349"/>
      <c r="D946" s="350"/>
      <c r="E946" s="350"/>
      <c r="F946" s="349"/>
      <c r="G946" s="349"/>
      <c r="H946" s="349"/>
      <c r="I946" s="349"/>
      <c r="J946" s="349"/>
      <c r="K946" s="349"/>
      <c r="L946" s="349"/>
      <c r="M946" s="349"/>
      <c r="N946" s="349"/>
      <c r="O946" s="349"/>
      <c r="P946" s="349"/>
      <c r="Q946" s="349"/>
      <c r="R946" s="349"/>
      <c r="S946" s="349"/>
      <c r="T946" s="349"/>
      <c r="U946" s="349"/>
      <c r="V946" s="349"/>
      <c r="W946" s="333"/>
      <c r="X946" s="333"/>
      <c r="Y946" s="333"/>
      <c r="Z946" s="333"/>
    </row>
    <row r="947" customFormat="false" ht="21.75" hidden="false" customHeight="true" outlineLevel="0" collapsed="false">
      <c r="A947" s="349"/>
      <c r="B947" s="349"/>
      <c r="C947" s="349"/>
      <c r="D947" s="350"/>
      <c r="E947" s="350"/>
      <c r="F947" s="349"/>
      <c r="G947" s="349"/>
      <c r="H947" s="349"/>
      <c r="I947" s="349"/>
      <c r="J947" s="349"/>
      <c r="K947" s="349"/>
      <c r="L947" s="349"/>
      <c r="M947" s="349"/>
      <c r="N947" s="349"/>
      <c r="O947" s="349"/>
      <c r="P947" s="349"/>
      <c r="Q947" s="349"/>
      <c r="R947" s="349"/>
      <c r="S947" s="349"/>
      <c r="T947" s="349"/>
      <c r="U947" s="349"/>
      <c r="V947" s="349"/>
      <c r="W947" s="333"/>
      <c r="X947" s="333"/>
      <c r="Y947" s="333"/>
      <c r="Z947" s="333"/>
    </row>
    <row r="948" customFormat="false" ht="21.75" hidden="false" customHeight="true" outlineLevel="0" collapsed="false">
      <c r="A948" s="349"/>
      <c r="B948" s="349"/>
      <c r="C948" s="349"/>
      <c r="D948" s="350"/>
      <c r="E948" s="350"/>
      <c r="F948" s="349"/>
      <c r="G948" s="349"/>
      <c r="H948" s="349"/>
      <c r="I948" s="349"/>
      <c r="J948" s="349"/>
      <c r="K948" s="349"/>
      <c r="L948" s="349"/>
      <c r="M948" s="349"/>
      <c r="N948" s="349"/>
      <c r="O948" s="349"/>
      <c r="P948" s="349"/>
      <c r="Q948" s="349"/>
      <c r="R948" s="349"/>
      <c r="S948" s="349"/>
      <c r="T948" s="349"/>
      <c r="U948" s="349"/>
      <c r="V948" s="349"/>
      <c r="W948" s="333"/>
      <c r="X948" s="333"/>
      <c r="Y948" s="333"/>
      <c r="Z948" s="333"/>
    </row>
    <row r="949" customFormat="false" ht="21.75" hidden="false" customHeight="true" outlineLevel="0" collapsed="false">
      <c r="A949" s="349"/>
      <c r="B949" s="349"/>
      <c r="C949" s="349"/>
      <c r="D949" s="350"/>
      <c r="E949" s="350"/>
      <c r="F949" s="349"/>
      <c r="G949" s="349"/>
      <c r="H949" s="349"/>
      <c r="I949" s="349"/>
      <c r="J949" s="349"/>
      <c r="K949" s="349"/>
      <c r="L949" s="349"/>
      <c r="M949" s="349"/>
      <c r="N949" s="349"/>
      <c r="O949" s="349"/>
      <c r="P949" s="349"/>
      <c r="Q949" s="349"/>
      <c r="R949" s="349"/>
      <c r="S949" s="349"/>
      <c r="T949" s="349"/>
      <c r="U949" s="349"/>
      <c r="V949" s="349"/>
      <c r="W949" s="333"/>
      <c r="X949" s="333"/>
      <c r="Y949" s="333"/>
      <c r="Z949" s="333"/>
    </row>
    <row r="950" customFormat="false" ht="21.75" hidden="false" customHeight="true" outlineLevel="0" collapsed="false">
      <c r="A950" s="349"/>
      <c r="B950" s="349"/>
      <c r="C950" s="349"/>
      <c r="D950" s="350"/>
      <c r="E950" s="350"/>
      <c r="F950" s="349"/>
      <c r="G950" s="349"/>
      <c r="H950" s="349"/>
      <c r="I950" s="349"/>
      <c r="J950" s="349"/>
      <c r="K950" s="349"/>
      <c r="L950" s="349"/>
      <c r="M950" s="349"/>
      <c r="N950" s="349"/>
      <c r="O950" s="349"/>
      <c r="P950" s="349"/>
      <c r="Q950" s="349"/>
      <c r="R950" s="349"/>
      <c r="S950" s="349"/>
      <c r="T950" s="349"/>
      <c r="U950" s="349"/>
      <c r="V950" s="349"/>
      <c r="W950" s="333"/>
      <c r="X950" s="333"/>
      <c r="Y950" s="333"/>
      <c r="Z950" s="333"/>
    </row>
    <row r="951" customFormat="false" ht="21.75" hidden="false" customHeight="true" outlineLevel="0" collapsed="false">
      <c r="A951" s="349"/>
      <c r="B951" s="349"/>
      <c r="C951" s="349"/>
      <c r="D951" s="350"/>
      <c r="E951" s="350"/>
      <c r="F951" s="349"/>
      <c r="G951" s="349"/>
      <c r="H951" s="349"/>
      <c r="I951" s="349"/>
      <c r="J951" s="349"/>
      <c r="K951" s="349"/>
      <c r="L951" s="349"/>
      <c r="M951" s="349"/>
      <c r="N951" s="349"/>
      <c r="O951" s="349"/>
      <c r="P951" s="349"/>
      <c r="Q951" s="349"/>
      <c r="R951" s="349"/>
      <c r="S951" s="349"/>
      <c r="T951" s="349"/>
      <c r="U951" s="349"/>
      <c r="V951" s="349"/>
      <c r="W951" s="333"/>
      <c r="X951" s="333"/>
      <c r="Y951" s="333"/>
      <c r="Z951" s="333"/>
    </row>
    <row r="952" customFormat="false" ht="21.75" hidden="false" customHeight="true" outlineLevel="0" collapsed="false">
      <c r="A952" s="349"/>
      <c r="B952" s="349"/>
      <c r="C952" s="349"/>
      <c r="D952" s="350"/>
      <c r="E952" s="350"/>
      <c r="F952" s="349"/>
      <c r="G952" s="349"/>
      <c r="H952" s="349"/>
      <c r="I952" s="349"/>
      <c r="J952" s="349"/>
      <c r="K952" s="349"/>
      <c r="L952" s="349"/>
      <c r="M952" s="349"/>
      <c r="N952" s="349"/>
      <c r="O952" s="349"/>
      <c r="P952" s="349"/>
      <c r="Q952" s="349"/>
      <c r="R952" s="349"/>
      <c r="S952" s="349"/>
      <c r="T952" s="349"/>
      <c r="U952" s="349"/>
      <c r="V952" s="349"/>
      <c r="W952" s="333"/>
      <c r="X952" s="333"/>
      <c r="Y952" s="333"/>
      <c r="Z952" s="333"/>
    </row>
    <row r="953" customFormat="false" ht="21.75" hidden="false" customHeight="true" outlineLevel="0" collapsed="false">
      <c r="A953" s="349"/>
      <c r="B953" s="349"/>
      <c r="C953" s="349"/>
      <c r="D953" s="350"/>
      <c r="E953" s="350"/>
      <c r="F953" s="349"/>
      <c r="G953" s="349"/>
      <c r="H953" s="349"/>
      <c r="I953" s="349"/>
      <c r="J953" s="349"/>
      <c r="K953" s="349"/>
      <c r="L953" s="349"/>
      <c r="M953" s="349"/>
      <c r="N953" s="349"/>
      <c r="O953" s="349"/>
      <c r="P953" s="349"/>
      <c r="Q953" s="349"/>
      <c r="R953" s="349"/>
      <c r="S953" s="349"/>
      <c r="T953" s="349"/>
      <c r="U953" s="349"/>
      <c r="V953" s="349"/>
      <c r="W953" s="333"/>
      <c r="X953" s="333"/>
      <c r="Y953" s="333"/>
      <c r="Z953" s="333"/>
    </row>
    <row r="954" customFormat="false" ht="21.75" hidden="false" customHeight="true" outlineLevel="0" collapsed="false">
      <c r="A954" s="349"/>
      <c r="B954" s="349"/>
      <c r="C954" s="349"/>
      <c r="D954" s="350"/>
      <c r="E954" s="350"/>
      <c r="F954" s="349"/>
      <c r="G954" s="349"/>
      <c r="H954" s="349"/>
      <c r="I954" s="349"/>
      <c r="J954" s="349"/>
      <c r="K954" s="349"/>
      <c r="L954" s="349"/>
      <c r="M954" s="349"/>
      <c r="N954" s="349"/>
      <c r="O954" s="349"/>
      <c r="P954" s="349"/>
      <c r="Q954" s="349"/>
      <c r="R954" s="349"/>
      <c r="S954" s="349"/>
      <c r="T954" s="349"/>
      <c r="U954" s="349"/>
      <c r="V954" s="349"/>
      <c r="W954" s="333"/>
      <c r="X954" s="333"/>
      <c r="Y954" s="333"/>
      <c r="Z954" s="333"/>
    </row>
    <row r="955" customFormat="false" ht="21.75" hidden="false" customHeight="true" outlineLevel="0" collapsed="false">
      <c r="A955" s="349"/>
      <c r="B955" s="349"/>
      <c r="C955" s="349"/>
      <c r="D955" s="350"/>
      <c r="E955" s="350"/>
      <c r="F955" s="349"/>
      <c r="G955" s="349"/>
      <c r="H955" s="349"/>
      <c r="I955" s="349"/>
      <c r="J955" s="349"/>
      <c r="K955" s="349"/>
      <c r="L955" s="349"/>
      <c r="M955" s="349"/>
      <c r="N955" s="349"/>
      <c r="O955" s="349"/>
      <c r="P955" s="349"/>
      <c r="Q955" s="349"/>
      <c r="R955" s="349"/>
      <c r="S955" s="349"/>
      <c r="T955" s="349"/>
      <c r="U955" s="349"/>
      <c r="V955" s="349"/>
      <c r="W955" s="333"/>
      <c r="X955" s="333"/>
      <c r="Y955" s="333"/>
      <c r="Z955" s="333"/>
    </row>
    <row r="956" customFormat="false" ht="21.75" hidden="false" customHeight="true" outlineLevel="0" collapsed="false">
      <c r="A956" s="349"/>
      <c r="B956" s="349"/>
      <c r="C956" s="349"/>
      <c r="D956" s="350"/>
      <c r="E956" s="350"/>
      <c r="F956" s="349"/>
      <c r="G956" s="349"/>
      <c r="H956" s="349"/>
      <c r="I956" s="349"/>
      <c r="J956" s="349"/>
      <c r="K956" s="349"/>
      <c r="L956" s="349"/>
      <c r="M956" s="349"/>
      <c r="N956" s="349"/>
      <c r="O956" s="349"/>
      <c r="P956" s="349"/>
      <c r="Q956" s="349"/>
      <c r="R956" s="349"/>
      <c r="S956" s="349"/>
      <c r="T956" s="349"/>
      <c r="U956" s="349"/>
      <c r="V956" s="349"/>
      <c r="W956" s="333"/>
      <c r="X956" s="333"/>
      <c r="Y956" s="333"/>
      <c r="Z956" s="333"/>
    </row>
    <row r="957" customFormat="false" ht="21.75" hidden="false" customHeight="true" outlineLevel="0" collapsed="false">
      <c r="A957" s="349"/>
      <c r="B957" s="349"/>
      <c r="C957" s="349"/>
      <c r="D957" s="350"/>
      <c r="E957" s="350"/>
      <c r="F957" s="349"/>
      <c r="G957" s="349"/>
      <c r="H957" s="349"/>
      <c r="I957" s="349"/>
      <c r="J957" s="349"/>
      <c r="K957" s="349"/>
      <c r="L957" s="349"/>
      <c r="M957" s="349"/>
      <c r="N957" s="349"/>
      <c r="O957" s="349"/>
      <c r="P957" s="349"/>
      <c r="Q957" s="349"/>
      <c r="R957" s="349"/>
      <c r="S957" s="349"/>
      <c r="T957" s="349"/>
      <c r="U957" s="349"/>
      <c r="V957" s="349"/>
      <c r="W957" s="333"/>
      <c r="X957" s="333"/>
      <c r="Y957" s="333"/>
      <c r="Z957" s="333"/>
    </row>
    <row r="958" customFormat="false" ht="21.75" hidden="false" customHeight="true" outlineLevel="0" collapsed="false">
      <c r="A958" s="349"/>
      <c r="B958" s="349"/>
      <c r="C958" s="349"/>
      <c r="D958" s="350"/>
      <c r="E958" s="350"/>
      <c r="F958" s="349"/>
      <c r="G958" s="349"/>
      <c r="H958" s="349"/>
      <c r="I958" s="349"/>
      <c r="J958" s="349"/>
      <c r="K958" s="349"/>
      <c r="L958" s="349"/>
      <c r="M958" s="349"/>
      <c r="N958" s="349"/>
      <c r="O958" s="349"/>
      <c r="P958" s="349"/>
      <c r="Q958" s="349"/>
      <c r="R958" s="349"/>
      <c r="S958" s="349"/>
      <c r="T958" s="349"/>
      <c r="U958" s="349"/>
      <c r="V958" s="349"/>
      <c r="W958" s="333"/>
      <c r="X958" s="333"/>
      <c r="Y958" s="333"/>
      <c r="Z958" s="333"/>
    </row>
    <row r="959" customFormat="false" ht="21.75" hidden="false" customHeight="true" outlineLevel="0" collapsed="false">
      <c r="A959" s="349"/>
      <c r="B959" s="349"/>
      <c r="C959" s="349"/>
      <c r="D959" s="350"/>
      <c r="E959" s="350"/>
      <c r="F959" s="349"/>
      <c r="G959" s="349"/>
      <c r="H959" s="349"/>
      <c r="I959" s="349"/>
      <c r="J959" s="349"/>
      <c r="K959" s="349"/>
      <c r="L959" s="349"/>
      <c r="M959" s="349"/>
      <c r="N959" s="349"/>
      <c r="O959" s="349"/>
      <c r="P959" s="349"/>
      <c r="Q959" s="349"/>
      <c r="R959" s="349"/>
      <c r="S959" s="349"/>
      <c r="T959" s="349"/>
      <c r="U959" s="349"/>
      <c r="V959" s="349"/>
      <c r="W959" s="333"/>
      <c r="X959" s="333"/>
      <c r="Y959" s="333"/>
      <c r="Z959" s="333"/>
    </row>
    <row r="960" customFormat="false" ht="21.75" hidden="false" customHeight="true" outlineLevel="0" collapsed="false">
      <c r="A960" s="349"/>
      <c r="B960" s="349"/>
      <c r="C960" s="349"/>
      <c r="D960" s="350"/>
      <c r="E960" s="350"/>
      <c r="F960" s="349"/>
      <c r="G960" s="349"/>
      <c r="H960" s="349"/>
      <c r="I960" s="349"/>
      <c r="J960" s="349"/>
      <c r="K960" s="349"/>
      <c r="L960" s="349"/>
      <c r="M960" s="349"/>
      <c r="N960" s="349"/>
      <c r="O960" s="349"/>
      <c r="P960" s="349"/>
      <c r="Q960" s="349"/>
      <c r="R960" s="349"/>
      <c r="S960" s="349"/>
      <c r="T960" s="349"/>
      <c r="U960" s="349"/>
      <c r="V960" s="349"/>
      <c r="W960" s="333"/>
      <c r="X960" s="333"/>
      <c r="Y960" s="333"/>
      <c r="Z960" s="333"/>
    </row>
    <row r="961" customFormat="false" ht="21.75" hidden="false" customHeight="true" outlineLevel="0" collapsed="false">
      <c r="A961" s="349"/>
      <c r="B961" s="349"/>
      <c r="C961" s="349"/>
      <c r="D961" s="350"/>
      <c r="E961" s="350"/>
      <c r="F961" s="349"/>
      <c r="G961" s="349"/>
      <c r="H961" s="349"/>
      <c r="I961" s="349"/>
      <c r="J961" s="349"/>
      <c r="K961" s="349"/>
      <c r="L961" s="349"/>
      <c r="M961" s="349"/>
      <c r="N961" s="349"/>
      <c r="O961" s="349"/>
      <c r="P961" s="349"/>
      <c r="Q961" s="349"/>
      <c r="R961" s="349"/>
      <c r="S961" s="349"/>
      <c r="T961" s="349"/>
      <c r="U961" s="349"/>
      <c r="V961" s="349"/>
      <c r="W961" s="333"/>
      <c r="X961" s="333"/>
      <c r="Y961" s="333"/>
      <c r="Z961" s="333"/>
    </row>
    <row r="962" customFormat="false" ht="21.75" hidden="false" customHeight="true" outlineLevel="0" collapsed="false">
      <c r="A962" s="349"/>
      <c r="B962" s="349"/>
      <c r="C962" s="349"/>
      <c r="D962" s="350"/>
      <c r="E962" s="350"/>
      <c r="F962" s="349"/>
      <c r="G962" s="349"/>
      <c r="H962" s="349"/>
      <c r="I962" s="349"/>
      <c r="J962" s="349"/>
      <c r="K962" s="349"/>
      <c r="L962" s="349"/>
      <c r="M962" s="349"/>
      <c r="N962" s="349"/>
      <c r="O962" s="349"/>
      <c r="P962" s="349"/>
      <c r="Q962" s="349"/>
      <c r="R962" s="349"/>
      <c r="S962" s="349"/>
      <c r="T962" s="349"/>
      <c r="U962" s="349"/>
      <c r="V962" s="349"/>
      <c r="W962" s="333"/>
      <c r="X962" s="333"/>
      <c r="Y962" s="333"/>
      <c r="Z962" s="333"/>
    </row>
    <row r="963" customFormat="false" ht="21.75" hidden="false" customHeight="true" outlineLevel="0" collapsed="false">
      <c r="A963" s="349"/>
      <c r="B963" s="349"/>
      <c r="C963" s="349"/>
      <c r="D963" s="350"/>
      <c r="E963" s="350"/>
      <c r="F963" s="349"/>
      <c r="G963" s="349"/>
      <c r="H963" s="349"/>
      <c r="I963" s="349"/>
      <c r="J963" s="349"/>
      <c r="K963" s="349"/>
      <c r="L963" s="349"/>
      <c r="M963" s="349"/>
      <c r="N963" s="349"/>
      <c r="O963" s="349"/>
      <c r="P963" s="349"/>
      <c r="Q963" s="349"/>
      <c r="R963" s="349"/>
      <c r="S963" s="349"/>
      <c r="T963" s="349"/>
      <c r="U963" s="349"/>
      <c r="V963" s="349"/>
      <c r="W963" s="333"/>
      <c r="X963" s="333"/>
      <c r="Y963" s="333"/>
      <c r="Z963" s="333"/>
    </row>
    <row r="964" customFormat="false" ht="21.75" hidden="false" customHeight="true" outlineLevel="0" collapsed="false">
      <c r="A964" s="349"/>
      <c r="B964" s="349"/>
      <c r="C964" s="349"/>
      <c r="D964" s="350"/>
      <c r="E964" s="350"/>
      <c r="F964" s="349"/>
      <c r="G964" s="349"/>
      <c r="H964" s="349"/>
      <c r="I964" s="349"/>
      <c r="J964" s="349"/>
      <c r="K964" s="349"/>
      <c r="L964" s="349"/>
      <c r="M964" s="349"/>
      <c r="N964" s="349"/>
      <c r="O964" s="349"/>
      <c r="P964" s="349"/>
      <c r="Q964" s="349"/>
      <c r="R964" s="349"/>
      <c r="S964" s="349"/>
      <c r="T964" s="349"/>
      <c r="U964" s="349"/>
      <c r="V964" s="349"/>
      <c r="W964" s="333"/>
      <c r="X964" s="333"/>
      <c r="Y964" s="333"/>
      <c r="Z964" s="333"/>
    </row>
    <row r="965" customFormat="false" ht="21.75" hidden="false" customHeight="true" outlineLevel="0" collapsed="false">
      <c r="A965" s="349"/>
      <c r="B965" s="349"/>
      <c r="C965" s="349"/>
      <c r="D965" s="350"/>
      <c r="E965" s="350"/>
      <c r="F965" s="349"/>
      <c r="G965" s="349"/>
      <c r="H965" s="349"/>
      <c r="I965" s="349"/>
      <c r="J965" s="349"/>
      <c r="K965" s="349"/>
      <c r="L965" s="349"/>
      <c r="M965" s="349"/>
      <c r="N965" s="349"/>
      <c r="O965" s="349"/>
      <c r="P965" s="349"/>
      <c r="Q965" s="349"/>
      <c r="R965" s="349"/>
      <c r="S965" s="349"/>
      <c r="T965" s="349"/>
      <c r="U965" s="349"/>
      <c r="V965" s="349"/>
      <c r="W965" s="333"/>
      <c r="X965" s="333"/>
      <c r="Y965" s="333"/>
      <c r="Z965" s="333"/>
    </row>
    <row r="966" customFormat="false" ht="21.75" hidden="false" customHeight="true" outlineLevel="0" collapsed="false">
      <c r="A966" s="349"/>
      <c r="B966" s="349"/>
      <c r="C966" s="349"/>
      <c r="D966" s="350"/>
      <c r="E966" s="350"/>
      <c r="F966" s="349"/>
      <c r="G966" s="349"/>
      <c r="H966" s="349"/>
      <c r="I966" s="349"/>
      <c r="J966" s="349"/>
      <c r="K966" s="349"/>
      <c r="L966" s="349"/>
      <c r="M966" s="349"/>
      <c r="N966" s="349"/>
      <c r="O966" s="349"/>
      <c r="P966" s="349"/>
      <c r="Q966" s="349"/>
      <c r="R966" s="349"/>
      <c r="S966" s="349"/>
      <c r="T966" s="349"/>
      <c r="U966" s="349"/>
      <c r="V966" s="349"/>
      <c r="W966" s="333"/>
      <c r="X966" s="333"/>
      <c r="Y966" s="333"/>
      <c r="Z966" s="333"/>
    </row>
    <row r="967" customFormat="false" ht="21.75" hidden="false" customHeight="true" outlineLevel="0" collapsed="false">
      <c r="A967" s="349"/>
      <c r="B967" s="349"/>
      <c r="C967" s="349"/>
      <c r="D967" s="350"/>
      <c r="E967" s="350"/>
      <c r="F967" s="349"/>
      <c r="G967" s="349"/>
      <c r="H967" s="349"/>
      <c r="I967" s="349"/>
      <c r="J967" s="349"/>
      <c r="K967" s="349"/>
      <c r="L967" s="349"/>
      <c r="M967" s="349"/>
      <c r="N967" s="349"/>
      <c r="O967" s="349"/>
      <c r="P967" s="349"/>
      <c r="Q967" s="349"/>
      <c r="R967" s="349"/>
      <c r="S967" s="349"/>
      <c r="T967" s="349"/>
      <c r="U967" s="349"/>
      <c r="V967" s="349"/>
      <c r="W967" s="333"/>
      <c r="X967" s="333"/>
      <c r="Y967" s="333"/>
      <c r="Z967" s="333"/>
    </row>
    <row r="968" customFormat="false" ht="21.75" hidden="false" customHeight="true" outlineLevel="0" collapsed="false">
      <c r="A968" s="349"/>
      <c r="B968" s="349"/>
      <c r="C968" s="349"/>
      <c r="D968" s="350"/>
      <c r="E968" s="350"/>
      <c r="F968" s="349"/>
      <c r="G968" s="349"/>
      <c r="H968" s="349"/>
      <c r="I968" s="349"/>
      <c r="J968" s="349"/>
      <c r="K968" s="349"/>
      <c r="L968" s="349"/>
      <c r="M968" s="349"/>
      <c r="N968" s="349"/>
      <c r="O968" s="349"/>
      <c r="P968" s="349"/>
      <c r="Q968" s="349"/>
      <c r="R968" s="349"/>
      <c r="S968" s="349"/>
      <c r="T968" s="349"/>
      <c r="U968" s="349"/>
      <c r="V968" s="349"/>
      <c r="W968" s="333"/>
      <c r="X968" s="333"/>
      <c r="Y968" s="333"/>
      <c r="Z968" s="333"/>
    </row>
    <row r="969" customFormat="false" ht="21.75" hidden="false" customHeight="true" outlineLevel="0" collapsed="false">
      <c r="A969" s="349"/>
      <c r="B969" s="349"/>
      <c r="C969" s="349"/>
      <c r="D969" s="350"/>
      <c r="E969" s="350"/>
      <c r="F969" s="349"/>
      <c r="G969" s="349"/>
      <c r="H969" s="349"/>
      <c r="I969" s="349"/>
      <c r="J969" s="349"/>
      <c r="K969" s="349"/>
      <c r="L969" s="349"/>
      <c r="M969" s="349"/>
      <c r="N969" s="349"/>
      <c r="O969" s="349"/>
      <c r="P969" s="349"/>
      <c r="Q969" s="349"/>
      <c r="R969" s="349"/>
      <c r="S969" s="349"/>
      <c r="T969" s="349"/>
      <c r="U969" s="349"/>
      <c r="V969" s="349"/>
      <c r="W969" s="333"/>
      <c r="X969" s="333"/>
      <c r="Y969" s="333"/>
      <c r="Z969" s="333"/>
    </row>
    <row r="970" customFormat="false" ht="21.75" hidden="false" customHeight="true" outlineLevel="0" collapsed="false">
      <c r="A970" s="349"/>
      <c r="B970" s="349"/>
      <c r="C970" s="349"/>
      <c r="D970" s="350"/>
      <c r="E970" s="350"/>
      <c r="F970" s="349"/>
      <c r="G970" s="349"/>
      <c r="H970" s="349"/>
      <c r="I970" s="349"/>
      <c r="J970" s="349"/>
      <c r="K970" s="349"/>
      <c r="L970" s="349"/>
      <c r="M970" s="349"/>
      <c r="N970" s="349"/>
      <c r="O970" s="349"/>
      <c r="P970" s="349"/>
      <c r="Q970" s="349"/>
      <c r="R970" s="349"/>
      <c r="S970" s="349"/>
      <c r="T970" s="349"/>
      <c r="U970" s="349"/>
      <c r="V970" s="349"/>
      <c r="W970" s="333"/>
      <c r="X970" s="333"/>
      <c r="Y970" s="333"/>
      <c r="Z970" s="333"/>
    </row>
    <row r="971" customFormat="false" ht="21.75" hidden="false" customHeight="true" outlineLevel="0" collapsed="false">
      <c r="A971" s="349"/>
      <c r="B971" s="349"/>
      <c r="C971" s="349"/>
      <c r="D971" s="350"/>
      <c r="E971" s="350"/>
      <c r="F971" s="349"/>
      <c r="G971" s="349"/>
      <c r="H971" s="349"/>
      <c r="I971" s="349"/>
      <c r="J971" s="349"/>
      <c r="K971" s="349"/>
      <c r="L971" s="349"/>
      <c r="M971" s="349"/>
      <c r="N971" s="349"/>
      <c r="O971" s="349"/>
      <c r="P971" s="349"/>
      <c r="Q971" s="349"/>
      <c r="R971" s="349"/>
      <c r="S971" s="349"/>
      <c r="T971" s="349"/>
      <c r="U971" s="349"/>
      <c r="V971" s="349"/>
      <c r="W971" s="333"/>
      <c r="X971" s="333"/>
      <c r="Y971" s="333"/>
      <c r="Z971" s="333"/>
    </row>
    <row r="972" customFormat="false" ht="21.75" hidden="false" customHeight="true" outlineLevel="0" collapsed="false">
      <c r="A972" s="349"/>
      <c r="B972" s="349"/>
      <c r="C972" s="349"/>
      <c r="D972" s="350"/>
      <c r="E972" s="350"/>
      <c r="F972" s="349"/>
      <c r="G972" s="349"/>
      <c r="H972" s="349"/>
      <c r="I972" s="349"/>
      <c r="J972" s="349"/>
      <c r="K972" s="349"/>
      <c r="L972" s="349"/>
      <c r="M972" s="349"/>
      <c r="N972" s="349"/>
      <c r="O972" s="349"/>
      <c r="P972" s="349"/>
      <c r="Q972" s="349"/>
      <c r="R972" s="349"/>
      <c r="S972" s="349"/>
      <c r="T972" s="349"/>
      <c r="U972" s="349"/>
      <c r="V972" s="349"/>
      <c r="W972" s="333"/>
      <c r="X972" s="333"/>
      <c r="Y972" s="333"/>
      <c r="Z972" s="333"/>
    </row>
    <row r="973" customFormat="false" ht="21.75" hidden="false" customHeight="true" outlineLevel="0" collapsed="false">
      <c r="A973" s="349"/>
      <c r="B973" s="349"/>
      <c r="C973" s="349"/>
      <c r="D973" s="350"/>
      <c r="E973" s="350"/>
      <c r="F973" s="349"/>
      <c r="G973" s="349"/>
      <c r="H973" s="349"/>
      <c r="I973" s="349"/>
      <c r="J973" s="349"/>
      <c r="K973" s="349"/>
      <c r="L973" s="349"/>
      <c r="M973" s="349"/>
      <c r="N973" s="349"/>
      <c r="O973" s="349"/>
      <c r="P973" s="349"/>
      <c r="Q973" s="349"/>
      <c r="R973" s="349"/>
      <c r="S973" s="349"/>
      <c r="T973" s="349"/>
      <c r="U973" s="349"/>
      <c r="V973" s="349"/>
      <c r="W973" s="333"/>
      <c r="X973" s="333"/>
      <c r="Y973" s="333"/>
      <c r="Z973" s="333"/>
    </row>
    <row r="974" customFormat="false" ht="21.75" hidden="false" customHeight="true" outlineLevel="0" collapsed="false">
      <c r="A974" s="349"/>
      <c r="B974" s="349"/>
      <c r="C974" s="349"/>
      <c r="D974" s="350"/>
      <c r="E974" s="350"/>
      <c r="F974" s="349"/>
      <c r="G974" s="349"/>
      <c r="H974" s="349"/>
      <c r="I974" s="349"/>
      <c r="J974" s="349"/>
      <c r="K974" s="349"/>
      <c r="L974" s="349"/>
      <c r="M974" s="349"/>
      <c r="N974" s="349"/>
      <c r="O974" s="349"/>
      <c r="P974" s="349"/>
      <c r="Q974" s="349"/>
      <c r="R974" s="349"/>
      <c r="S974" s="349"/>
      <c r="T974" s="349"/>
      <c r="U974" s="349"/>
      <c r="V974" s="349"/>
      <c r="W974" s="333"/>
      <c r="X974" s="333"/>
      <c r="Y974" s="333"/>
      <c r="Z974" s="333"/>
    </row>
    <row r="975" customFormat="false" ht="21.75" hidden="false" customHeight="true" outlineLevel="0" collapsed="false">
      <c r="A975" s="349"/>
      <c r="B975" s="349"/>
      <c r="C975" s="349"/>
      <c r="D975" s="350"/>
      <c r="E975" s="350"/>
      <c r="F975" s="349"/>
      <c r="G975" s="349"/>
      <c r="H975" s="349"/>
      <c r="I975" s="349"/>
      <c r="J975" s="349"/>
      <c r="K975" s="349"/>
      <c r="L975" s="349"/>
      <c r="M975" s="349"/>
      <c r="N975" s="349"/>
      <c r="O975" s="349"/>
      <c r="P975" s="349"/>
      <c r="Q975" s="349"/>
      <c r="R975" s="349"/>
      <c r="S975" s="349"/>
      <c r="T975" s="349"/>
      <c r="U975" s="349"/>
      <c r="V975" s="349"/>
      <c r="W975" s="333"/>
      <c r="X975" s="333"/>
      <c r="Y975" s="333"/>
      <c r="Z975" s="333"/>
    </row>
    <row r="976" customFormat="false" ht="21.75" hidden="false" customHeight="true" outlineLevel="0" collapsed="false">
      <c r="A976" s="349"/>
      <c r="B976" s="349"/>
      <c r="C976" s="349"/>
      <c r="D976" s="350"/>
      <c r="E976" s="350"/>
      <c r="F976" s="349"/>
      <c r="G976" s="349"/>
      <c r="H976" s="349"/>
      <c r="I976" s="349"/>
      <c r="J976" s="349"/>
      <c r="K976" s="349"/>
      <c r="L976" s="349"/>
      <c r="M976" s="349"/>
      <c r="N976" s="349"/>
      <c r="O976" s="349"/>
      <c r="P976" s="349"/>
      <c r="Q976" s="349"/>
      <c r="R976" s="349"/>
      <c r="S976" s="349"/>
      <c r="T976" s="349"/>
      <c r="U976" s="349"/>
      <c r="V976" s="349"/>
      <c r="W976" s="333"/>
      <c r="X976" s="333"/>
      <c r="Y976" s="333"/>
      <c r="Z976" s="333"/>
    </row>
    <row r="977" customFormat="false" ht="21.75" hidden="false" customHeight="true" outlineLevel="0" collapsed="false">
      <c r="A977" s="349"/>
      <c r="B977" s="349"/>
      <c r="C977" s="349"/>
      <c r="D977" s="350"/>
      <c r="E977" s="350"/>
      <c r="F977" s="349"/>
      <c r="G977" s="349"/>
      <c r="H977" s="349"/>
      <c r="I977" s="349"/>
      <c r="J977" s="349"/>
      <c r="K977" s="349"/>
      <c r="L977" s="349"/>
      <c r="M977" s="349"/>
      <c r="N977" s="349"/>
      <c r="O977" s="349"/>
      <c r="P977" s="349"/>
      <c r="Q977" s="349"/>
      <c r="R977" s="349"/>
      <c r="S977" s="349"/>
      <c r="T977" s="349"/>
      <c r="U977" s="349"/>
      <c r="V977" s="349"/>
      <c r="W977" s="333"/>
      <c r="X977" s="333"/>
      <c r="Y977" s="333"/>
      <c r="Z977" s="333"/>
    </row>
    <row r="978" customFormat="false" ht="21.75" hidden="false" customHeight="true" outlineLevel="0" collapsed="false">
      <c r="A978" s="349"/>
      <c r="B978" s="349"/>
      <c r="C978" s="349"/>
      <c r="D978" s="350"/>
      <c r="E978" s="350"/>
      <c r="F978" s="349"/>
      <c r="G978" s="349"/>
      <c r="H978" s="349"/>
      <c r="I978" s="349"/>
      <c r="J978" s="349"/>
      <c r="K978" s="349"/>
      <c r="L978" s="349"/>
      <c r="M978" s="349"/>
      <c r="N978" s="349"/>
      <c r="O978" s="349"/>
      <c r="P978" s="349"/>
      <c r="Q978" s="349"/>
      <c r="R978" s="349"/>
      <c r="S978" s="349"/>
      <c r="T978" s="349"/>
      <c r="U978" s="349"/>
      <c r="V978" s="349"/>
      <c r="W978" s="333"/>
      <c r="X978" s="333"/>
      <c r="Y978" s="333"/>
      <c r="Z978" s="333"/>
    </row>
    <row r="979" customFormat="false" ht="21.75" hidden="false" customHeight="true" outlineLevel="0" collapsed="false">
      <c r="A979" s="349"/>
      <c r="B979" s="349"/>
      <c r="C979" s="349"/>
      <c r="D979" s="350"/>
      <c r="E979" s="350"/>
      <c r="F979" s="349"/>
      <c r="G979" s="349"/>
      <c r="H979" s="349"/>
      <c r="I979" s="349"/>
      <c r="J979" s="349"/>
      <c r="K979" s="349"/>
      <c r="L979" s="349"/>
      <c r="M979" s="349"/>
      <c r="N979" s="349"/>
      <c r="O979" s="349"/>
      <c r="P979" s="349"/>
      <c r="Q979" s="349"/>
      <c r="R979" s="349"/>
      <c r="S979" s="349"/>
      <c r="T979" s="349"/>
      <c r="U979" s="349"/>
      <c r="V979" s="349"/>
      <c r="W979" s="333"/>
      <c r="X979" s="333"/>
      <c r="Y979" s="333"/>
      <c r="Z979" s="333"/>
    </row>
    <row r="980" customFormat="false" ht="21.75" hidden="false" customHeight="true" outlineLevel="0" collapsed="false">
      <c r="A980" s="349"/>
      <c r="B980" s="349"/>
      <c r="C980" s="349"/>
      <c r="D980" s="350"/>
      <c r="E980" s="350"/>
      <c r="F980" s="349"/>
      <c r="G980" s="349"/>
      <c r="H980" s="349"/>
      <c r="I980" s="349"/>
      <c r="J980" s="349"/>
      <c r="K980" s="349"/>
      <c r="L980" s="349"/>
      <c r="M980" s="349"/>
      <c r="N980" s="349"/>
      <c r="O980" s="349"/>
      <c r="P980" s="349"/>
      <c r="Q980" s="349"/>
      <c r="R980" s="349"/>
      <c r="S980" s="349"/>
      <c r="T980" s="349"/>
      <c r="U980" s="349"/>
      <c r="V980" s="349"/>
      <c r="W980" s="333"/>
      <c r="X980" s="333"/>
      <c r="Y980" s="333"/>
      <c r="Z980" s="333"/>
    </row>
    <row r="981" customFormat="false" ht="21.75" hidden="false" customHeight="true" outlineLevel="0" collapsed="false">
      <c r="A981" s="349"/>
      <c r="B981" s="349"/>
      <c r="C981" s="349"/>
      <c r="D981" s="350"/>
      <c r="E981" s="350"/>
      <c r="F981" s="349"/>
      <c r="G981" s="349"/>
      <c r="H981" s="349"/>
      <c r="I981" s="349"/>
      <c r="J981" s="349"/>
      <c r="K981" s="349"/>
      <c r="L981" s="349"/>
      <c r="M981" s="349"/>
      <c r="N981" s="349"/>
      <c r="O981" s="349"/>
      <c r="P981" s="349"/>
      <c r="Q981" s="349"/>
      <c r="R981" s="349"/>
      <c r="S981" s="349"/>
      <c r="T981" s="349"/>
      <c r="U981" s="349"/>
      <c r="V981" s="349"/>
      <c r="W981" s="333"/>
      <c r="X981" s="333"/>
      <c r="Y981" s="333"/>
      <c r="Z981" s="333"/>
    </row>
    <row r="982" customFormat="false" ht="21.75" hidden="false" customHeight="true" outlineLevel="0" collapsed="false">
      <c r="A982" s="349"/>
      <c r="B982" s="349"/>
      <c r="C982" s="349"/>
      <c r="D982" s="350"/>
      <c r="E982" s="350"/>
      <c r="F982" s="349"/>
      <c r="G982" s="349"/>
      <c r="H982" s="349"/>
      <c r="I982" s="349"/>
      <c r="J982" s="349"/>
      <c r="K982" s="349"/>
      <c r="L982" s="349"/>
      <c r="M982" s="349"/>
      <c r="N982" s="349"/>
      <c r="O982" s="349"/>
      <c r="P982" s="349"/>
      <c r="Q982" s="349"/>
      <c r="R982" s="349"/>
      <c r="S982" s="349"/>
      <c r="T982" s="349"/>
      <c r="U982" s="349"/>
      <c r="V982" s="349"/>
      <c r="W982" s="333"/>
      <c r="X982" s="333"/>
      <c r="Y982" s="333"/>
      <c r="Z982" s="333"/>
    </row>
    <row r="983" customFormat="false" ht="21.75" hidden="false" customHeight="true" outlineLevel="0" collapsed="false">
      <c r="A983" s="349"/>
      <c r="B983" s="349"/>
      <c r="C983" s="349"/>
      <c r="D983" s="350"/>
      <c r="E983" s="350"/>
      <c r="F983" s="349"/>
      <c r="G983" s="349"/>
      <c r="H983" s="349"/>
      <c r="I983" s="349"/>
      <c r="J983" s="349"/>
      <c r="K983" s="349"/>
      <c r="L983" s="349"/>
      <c r="M983" s="349"/>
      <c r="N983" s="349"/>
      <c r="O983" s="349"/>
      <c r="P983" s="349"/>
      <c r="Q983" s="349"/>
      <c r="R983" s="349"/>
      <c r="S983" s="349"/>
      <c r="T983" s="349"/>
      <c r="U983" s="349"/>
      <c r="V983" s="349"/>
      <c r="W983" s="333"/>
      <c r="X983" s="333"/>
      <c r="Y983" s="333"/>
      <c r="Z983" s="333"/>
    </row>
    <row r="984" customFormat="false" ht="21.75" hidden="false" customHeight="true" outlineLevel="0" collapsed="false">
      <c r="A984" s="349"/>
      <c r="B984" s="349"/>
      <c r="C984" s="349"/>
      <c r="D984" s="350"/>
      <c r="E984" s="350"/>
      <c r="F984" s="349"/>
      <c r="G984" s="349"/>
      <c r="H984" s="349"/>
      <c r="I984" s="349"/>
      <c r="J984" s="349"/>
      <c r="K984" s="349"/>
      <c r="L984" s="349"/>
      <c r="M984" s="349"/>
      <c r="N984" s="349"/>
      <c r="O984" s="349"/>
      <c r="P984" s="349"/>
      <c r="Q984" s="349"/>
      <c r="R984" s="349"/>
      <c r="S984" s="349"/>
      <c r="T984" s="349"/>
      <c r="U984" s="349"/>
      <c r="V984" s="349"/>
      <c r="W984" s="333"/>
      <c r="X984" s="333"/>
      <c r="Y984" s="333"/>
      <c r="Z984" s="333"/>
    </row>
    <row r="985" customFormat="false" ht="21.75" hidden="false" customHeight="true" outlineLevel="0" collapsed="false">
      <c r="A985" s="349"/>
      <c r="B985" s="349"/>
      <c r="C985" s="349"/>
      <c r="D985" s="350"/>
      <c r="E985" s="350"/>
      <c r="F985" s="349"/>
      <c r="G985" s="349"/>
      <c r="H985" s="349"/>
      <c r="I985" s="349"/>
      <c r="J985" s="349"/>
      <c r="K985" s="349"/>
      <c r="L985" s="349"/>
      <c r="M985" s="349"/>
      <c r="N985" s="349"/>
      <c r="O985" s="349"/>
      <c r="P985" s="349"/>
      <c r="Q985" s="349"/>
      <c r="R985" s="349"/>
      <c r="S985" s="349"/>
      <c r="T985" s="349"/>
      <c r="U985" s="349"/>
      <c r="V985" s="349"/>
      <c r="W985" s="333"/>
      <c r="X985" s="333"/>
      <c r="Y985" s="333"/>
      <c r="Z985" s="333"/>
    </row>
    <row r="986" customFormat="false" ht="21.75" hidden="false" customHeight="true" outlineLevel="0" collapsed="false">
      <c r="A986" s="349"/>
      <c r="B986" s="349"/>
      <c r="C986" s="349"/>
      <c r="D986" s="350"/>
      <c r="E986" s="350"/>
      <c r="F986" s="349"/>
      <c r="G986" s="349"/>
      <c r="H986" s="349"/>
      <c r="I986" s="349"/>
      <c r="J986" s="349"/>
      <c r="K986" s="349"/>
      <c r="L986" s="349"/>
      <c r="M986" s="349"/>
      <c r="N986" s="349"/>
      <c r="O986" s="349"/>
      <c r="P986" s="349"/>
      <c r="Q986" s="349"/>
      <c r="R986" s="349"/>
      <c r="S986" s="349"/>
      <c r="T986" s="349"/>
      <c r="U986" s="349"/>
      <c r="V986" s="349"/>
      <c r="W986" s="333"/>
      <c r="X986" s="333"/>
      <c r="Y986" s="333"/>
      <c r="Z986" s="333"/>
    </row>
    <row r="987" customFormat="false" ht="21.75" hidden="false" customHeight="true" outlineLevel="0" collapsed="false">
      <c r="A987" s="349"/>
      <c r="B987" s="349"/>
      <c r="C987" s="349"/>
      <c r="D987" s="350"/>
      <c r="E987" s="350"/>
      <c r="F987" s="349"/>
      <c r="G987" s="349"/>
      <c r="H987" s="349"/>
      <c r="I987" s="349"/>
      <c r="J987" s="349"/>
      <c r="K987" s="349"/>
      <c r="L987" s="349"/>
      <c r="M987" s="349"/>
      <c r="N987" s="349"/>
      <c r="O987" s="349"/>
      <c r="P987" s="349"/>
      <c r="Q987" s="349"/>
      <c r="R987" s="349"/>
      <c r="S987" s="349"/>
      <c r="T987" s="349"/>
      <c r="U987" s="349"/>
      <c r="V987" s="349"/>
      <c r="W987" s="333"/>
      <c r="X987" s="333"/>
      <c r="Y987" s="333"/>
      <c r="Z987" s="333"/>
    </row>
    <row r="988" customFormat="false" ht="21.75" hidden="false" customHeight="true" outlineLevel="0" collapsed="false">
      <c r="A988" s="349"/>
      <c r="B988" s="349"/>
      <c r="C988" s="349"/>
      <c r="D988" s="350"/>
      <c r="E988" s="350"/>
      <c r="F988" s="349"/>
      <c r="G988" s="349"/>
      <c r="H988" s="349"/>
      <c r="I988" s="349"/>
      <c r="J988" s="349"/>
      <c r="K988" s="349"/>
      <c r="L988" s="349"/>
      <c r="M988" s="349"/>
      <c r="N988" s="349"/>
      <c r="O988" s="349"/>
      <c r="P988" s="349"/>
      <c r="Q988" s="349"/>
      <c r="R988" s="349"/>
      <c r="S988" s="349"/>
      <c r="T988" s="349"/>
      <c r="U988" s="349"/>
      <c r="V988" s="349"/>
      <c r="W988" s="333"/>
      <c r="X988" s="333"/>
      <c r="Y988" s="333"/>
      <c r="Z988" s="333"/>
    </row>
    <row r="989" customFormat="false" ht="21.75" hidden="false" customHeight="true" outlineLevel="0" collapsed="false">
      <c r="A989" s="349"/>
      <c r="B989" s="349"/>
      <c r="C989" s="349"/>
      <c r="D989" s="350"/>
      <c r="E989" s="350"/>
      <c r="F989" s="349"/>
      <c r="G989" s="349"/>
      <c r="H989" s="349"/>
      <c r="I989" s="349"/>
      <c r="J989" s="349"/>
      <c r="K989" s="349"/>
      <c r="L989" s="349"/>
      <c r="M989" s="349"/>
      <c r="N989" s="349"/>
      <c r="O989" s="349"/>
      <c r="P989" s="349"/>
      <c r="Q989" s="349"/>
      <c r="R989" s="349"/>
      <c r="S989" s="349"/>
      <c r="T989" s="349"/>
      <c r="U989" s="349"/>
      <c r="V989" s="349"/>
      <c r="W989" s="333"/>
      <c r="X989" s="333"/>
      <c r="Y989" s="333"/>
      <c r="Z989" s="333"/>
    </row>
    <row r="990" customFormat="false" ht="21.75" hidden="false" customHeight="true" outlineLevel="0" collapsed="false">
      <c r="A990" s="349"/>
      <c r="B990" s="349"/>
      <c r="C990" s="349"/>
      <c r="D990" s="350"/>
      <c r="E990" s="350"/>
      <c r="F990" s="349"/>
      <c r="G990" s="349"/>
      <c r="H990" s="349"/>
      <c r="I990" s="349"/>
      <c r="J990" s="349"/>
      <c r="K990" s="349"/>
      <c r="L990" s="349"/>
      <c r="M990" s="349"/>
      <c r="N990" s="349"/>
      <c r="O990" s="349"/>
      <c r="P990" s="349"/>
      <c r="Q990" s="349"/>
      <c r="R990" s="349"/>
      <c r="S990" s="349"/>
      <c r="T990" s="349"/>
      <c r="U990" s="349"/>
      <c r="V990" s="349"/>
      <c r="W990" s="333"/>
      <c r="X990" s="333"/>
      <c r="Y990" s="333"/>
      <c r="Z990" s="333"/>
    </row>
    <row r="991" customFormat="false" ht="21.75" hidden="false" customHeight="true" outlineLevel="0" collapsed="false">
      <c r="A991" s="349"/>
      <c r="B991" s="349"/>
      <c r="C991" s="349"/>
      <c r="D991" s="350"/>
      <c r="E991" s="350"/>
      <c r="F991" s="349"/>
      <c r="G991" s="349"/>
      <c r="H991" s="349"/>
      <c r="I991" s="349"/>
      <c r="J991" s="349"/>
      <c r="K991" s="349"/>
      <c r="L991" s="349"/>
      <c r="M991" s="349"/>
      <c r="N991" s="349"/>
      <c r="O991" s="349"/>
      <c r="P991" s="349"/>
      <c r="Q991" s="349"/>
      <c r="R991" s="349"/>
      <c r="S991" s="349"/>
      <c r="T991" s="349"/>
      <c r="U991" s="349"/>
      <c r="V991" s="349"/>
      <c r="W991" s="333"/>
      <c r="X991" s="333"/>
      <c r="Y991" s="333"/>
      <c r="Z991" s="333"/>
    </row>
    <row r="992" customFormat="false" ht="21.75" hidden="false" customHeight="true" outlineLevel="0" collapsed="false">
      <c r="A992" s="349"/>
      <c r="B992" s="349"/>
      <c r="C992" s="349"/>
      <c r="D992" s="350"/>
      <c r="E992" s="350"/>
      <c r="F992" s="349"/>
      <c r="G992" s="349"/>
      <c r="H992" s="349"/>
      <c r="I992" s="349"/>
      <c r="J992" s="349"/>
      <c r="K992" s="349"/>
      <c r="L992" s="349"/>
      <c r="M992" s="349"/>
      <c r="N992" s="349"/>
      <c r="O992" s="349"/>
      <c r="P992" s="349"/>
      <c r="Q992" s="349"/>
      <c r="R992" s="349"/>
      <c r="S992" s="349"/>
      <c r="T992" s="349"/>
      <c r="U992" s="349"/>
      <c r="V992" s="349"/>
      <c r="W992" s="333"/>
      <c r="X992" s="333"/>
      <c r="Y992" s="333"/>
      <c r="Z992" s="333"/>
    </row>
    <row r="993" customFormat="false" ht="21.75" hidden="false" customHeight="true" outlineLevel="0" collapsed="false">
      <c r="A993" s="349"/>
      <c r="B993" s="349"/>
      <c r="C993" s="349"/>
      <c r="D993" s="350"/>
      <c r="E993" s="350"/>
      <c r="F993" s="349"/>
      <c r="G993" s="349"/>
      <c r="H993" s="349"/>
      <c r="I993" s="349"/>
      <c r="J993" s="349"/>
      <c r="K993" s="349"/>
      <c r="L993" s="349"/>
      <c r="M993" s="349"/>
      <c r="N993" s="349"/>
      <c r="O993" s="349"/>
      <c r="P993" s="349"/>
      <c r="Q993" s="349"/>
      <c r="R993" s="349"/>
      <c r="S993" s="349"/>
      <c r="T993" s="349"/>
      <c r="U993" s="349"/>
      <c r="V993" s="349"/>
      <c r="W993" s="333"/>
      <c r="X993" s="333"/>
      <c r="Y993" s="333"/>
      <c r="Z993" s="333"/>
    </row>
    <row r="994" customFormat="false" ht="21.75" hidden="false" customHeight="true" outlineLevel="0" collapsed="false">
      <c r="A994" s="349"/>
      <c r="B994" s="349"/>
      <c r="C994" s="349"/>
      <c r="D994" s="350"/>
      <c r="E994" s="350"/>
      <c r="F994" s="349"/>
      <c r="G994" s="349"/>
      <c r="H994" s="349"/>
      <c r="I994" s="349"/>
      <c r="J994" s="349"/>
      <c r="K994" s="349"/>
      <c r="L994" s="349"/>
      <c r="M994" s="349"/>
      <c r="N994" s="349"/>
      <c r="O994" s="349"/>
      <c r="P994" s="349"/>
      <c r="Q994" s="349"/>
      <c r="R994" s="349"/>
      <c r="S994" s="349"/>
      <c r="T994" s="349"/>
      <c r="U994" s="349"/>
      <c r="V994" s="349"/>
      <c r="W994" s="333"/>
      <c r="X994" s="333"/>
      <c r="Y994" s="333"/>
      <c r="Z994" s="333"/>
    </row>
    <row r="995" customFormat="false" ht="21.75" hidden="false" customHeight="true" outlineLevel="0" collapsed="false">
      <c r="A995" s="349"/>
      <c r="B995" s="349"/>
      <c r="C995" s="349"/>
      <c r="D995" s="350"/>
      <c r="E995" s="350"/>
      <c r="F995" s="349"/>
      <c r="G995" s="349"/>
      <c r="H995" s="349"/>
      <c r="I995" s="349"/>
      <c r="J995" s="349"/>
      <c r="K995" s="349"/>
      <c r="L995" s="349"/>
      <c r="M995" s="349"/>
      <c r="N995" s="349"/>
      <c r="O995" s="349"/>
      <c r="P995" s="349"/>
      <c r="Q995" s="349"/>
      <c r="R995" s="349"/>
      <c r="S995" s="349"/>
      <c r="T995" s="349"/>
      <c r="U995" s="349"/>
      <c r="V995" s="349"/>
      <c r="W995" s="333"/>
      <c r="X995" s="333"/>
      <c r="Y995" s="333"/>
      <c r="Z995" s="333"/>
    </row>
    <row r="996" customFormat="false" ht="21.75" hidden="false" customHeight="true" outlineLevel="0" collapsed="false">
      <c r="A996" s="349"/>
      <c r="B996" s="349"/>
      <c r="C996" s="349"/>
      <c r="D996" s="350"/>
      <c r="E996" s="350"/>
      <c r="F996" s="349"/>
      <c r="G996" s="349"/>
      <c r="H996" s="349"/>
      <c r="I996" s="349"/>
      <c r="J996" s="349"/>
      <c r="K996" s="349"/>
      <c r="L996" s="349"/>
      <c r="M996" s="349"/>
      <c r="N996" s="349"/>
      <c r="O996" s="349"/>
      <c r="P996" s="349"/>
      <c r="Q996" s="349"/>
      <c r="R996" s="349"/>
      <c r="S996" s="349"/>
      <c r="T996" s="349"/>
      <c r="U996" s="349"/>
      <c r="V996" s="349"/>
      <c r="W996" s="333"/>
      <c r="X996" s="333"/>
      <c r="Y996" s="333"/>
      <c r="Z996" s="333"/>
    </row>
    <row r="997" customFormat="false" ht="21.75" hidden="false" customHeight="true" outlineLevel="0" collapsed="false">
      <c r="A997" s="349"/>
      <c r="B997" s="349"/>
      <c r="C997" s="349"/>
      <c r="D997" s="350"/>
      <c r="E997" s="350"/>
      <c r="F997" s="349"/>
      <c r="G997" s="349"/>
      <c r="H997" s="349"/>
      <c r="I997" s="349"/>
      <c r="J997" s="349"/>
      <c r="K997" s="349"/>
      <c r="L997" s="349"/>
      <c r="M997" s="349"/>
      <c r="N997" s="349"/>
      <c r="O997" s="349"/>
      <c r="P997" s="349"/>
      <c r="Q997" s="349"/>
      <c r="R997" s="349"/>
      <c r="S997" s="349"/>
      <c r="T997" s="349"/>
      <c r="U997" s="349"/>
      <c r="V997" s="349"/>
      <c r="W997" s="333"/>
      <c r="X997" s="333"/>
      <c r="Y997" s="333"/>
      <c r="Z997" s="333"/>
    </row>
    <row r="998" customFormat="false" ht="21.75" hidden="false" customHeight="true" outlineLevel="0" collapsed="false">
      <c r="A998" s="349"/>
      <c r="B998" s="349"/>
      <c r="C998" s="349"/>
      <c r="D998" s="350"/>
      <c r="E998" s="350"/>
      <c r="F998" s="349"/>
      <c r="G998" s="349"/>
      <c r="H998" s="349"/>
      <c r="I998" s="349"/>
      <c r="J998" s="349"/>
      <c r="K998" s="349"/>
      <c r="L998" s="349"/>
      <c r="M998" s="349"/>
      <c r="N998" s="349"/>
      <c r="O998" s="349"/>
      <c r="P998" s="349"/>
      <c r="Q998" s="349"/>
      <c r="R998" s="349"/>
      <c r="S998" s="349"/>
      <c r="T998" s="349"/>
      <c r="U998" s="349"/>
      <c r="V998" s="349"/>
      <c r="W998" s="333"/>
      <c r="X998" s="333"/>
      <c r="Y998" s="333"/>
      <c r="Z998" s="333"/>
    </row>
    <row r="999" customFormat="false" ht="21.75" hidden="false" customHeight="true" outlineLevel="0" collapsed="false">
      <c r="A999" s="349"/>
      <c r="B999" s="349"/>
      <c r="C999" s="349"/>
      <c r="D999" s="350"/>
      <c r="E999" s="350"/>
      <c r="F999" s="349"/>
      <c r="G999" s="349"/>
      <c r="H999" s="349"/>
      <c r="I999" s="349"/>
      <c r="J999" s="349"/>
      <c r="K999" s="349"/>
      <c r="L999" s="349"/>
      <c r="M999" s="349"/>
      <c r="N999" s="349"/>
      <c r="O999" s="349"/>
      <c r="P999" s="349"/>
      <c r="Q999" s="349"/>
      <c r="R999" s="349"/>
      <c r="S999" s="349"/>
      <c r="T999" s="349"/>
      <c r="U999" s="349"/>
      <c r="V999" s="349"/>
      <c r="W999" s="333"/>
      <c r="X999" s="333"/>
      <c r="Y999" s="333"/>
      <c r="Z999" s="333"/>
    </row>
    <row r="1000" customFormat="false" ht="21.75" hidden="false" customHeight="true" outlineLevel="0" collapsed="false">
      <c r="A1000" s="349"/>
      <c r="B1000" s="349"/>
      <c r="C1000" s="349"/>
      <c r="D1000" s="350"/>
      <c r="E1000" s="350"/>
      <c r="F1000" s="349"/>
      <c r="G1000" s="349"/>
      <c r="H1000" s="349"/>
      <c r="I1000" s="349"/>
      <c r="J1000" s="349"/>
      <c r="K1000" s="349"/>
      <c r="L1000" s="349"/>
      <c r="M1000" s="349"/>
      <c r="N1000" s="349"/>
      <c r="O1000" s="349"/>
      <c r="P1000" s="349"/>
      <c r="Q1000" s="349"/>
      <c r="R1000" s="349"/>
      <c r="S1000" s="349"/>
      <c r="T1000" s="349"/>
      <c r="U1000" s="349"/>
      <c r="V1000" s="349"/>
      <c r="W1000" s="333"/>
      <c r="X1000" s="333"/>
      <c r="Y1000" s="333"/>
      <c r="Z1000" s="333"/>
    </row>
  </sheetData>
  <sheetProtection sheet="true" formatCells="false" formatColumns="false" formatRows="false" sort="false" autoFilter="false"/>
  <mergeCells count="3">
    <mergeCell ref="A1:V1"/>
    <mergeCell ref="A2:V2"/>
    <mergeCell ref="A3:V3"/>
  </mergeCells>
  <conditionalFormatting sqref="S6:S45">
    <cfRule type="expression" priority="2" aboveAverage="0" equalAverage="0" bottom="0" percent="0" rank="0" text="" dxfId="2">
      <formula>$S6="Fail"</formula>
    </cfRule>
    <cfRule type="expression" priority="3" aboveAverage="0" equalAverage="0" bottom="0" percent="0" rank="0" text="" dxfId="3">
      <formula>$S6="Pass"</formula>
    </cfRule>
    <cfRule type="expression" priority="4" aboveAverage="0" equalAverage="0" bottom="0" percent="0" rank="0" text="" dxfId="12">
      <formula>$S6="Fail"</formula>
    </cfRule>
    <cfRule type="expression" priority="5" aboveAverage="0" equalAverage="0" bottom="0" percent="0" rank="0" text="" dxfId="13">
      <formula>$S6="Passed"</formula>
    </cfRule>
    <cfRule type="expression" priority="6" aboveAverage="0" equalAverage="0" bottom="0" percent="0" rank="0" text="" dxfId="14">
      <formula>OR($S6="Incomplete",$S6="Setup Required")</formula>
    </cfRule>
  </conditionalFormatting>
  <conditionalFormatting sqref="V6:V45">
    <cfRule type="expression" priority="7" aboveAverage="0" equalAverage="0" bottom="0" percent="0" rank="0" text="" dxfId="14">
      <formula>$V6&lt;&gt;"OK"</formula>
    </cfRule>
  </conditionalFormatting>
  <conditionalFormatting sqref="O6:O45">
    <cfRule type="dataBar" priority="8">
      <dataBar showValue="1" minLength="10" maxLength="90">
        <cfvo type="min" val="0"/>
        <cfvo type="max" val="0"/>
        <color rgb="FF4F81BD"/>
      </dataBar>
      <extLst>
        <ext uri="{B025F937-C7B1-47D3-B67F-A62EFF666E3E}">
          <ns1:id>{3AF05242-BCE2-4D41-B220-772C40942936}</ns1:id>
        </ext>
      </extLst>
    </cfRule>
  </conditionalFormatting>
  <conditionalFormatting sqref="Q6:Q45">
    <cfRule type="iconSet" priority="9">
      <iconSet iconSet="3Symbols2">
        <cfvo type="percent" val="0"/>
        <cfvo type="percent" val="40"/>
        <cfvo type="percent" val="80"/>
      </iconSet>
    </cfRule>
  </conditionalFormatting>
  <conditionalFormatting sqref="T6:T45">
    <cfRule type="colorScale" priority="10">
      <colorScale>
        <cfvo type="num" val="0"/>
        <cfvo type="num" val="75"/>
        <cfvo type="num" val="100"/>
        <color rgb="FFF7FBFF"/>
        <color rgb="FF6BAED6"/>
        <color rgb="FF08519C"/>
      </colorScale>
    </cfRule>
  </conditionalFormatting>
  <conditionalFormatting sqref="G6:N45">
    <cfRule type="expression" priority="11" aboveAverage="0" equalAverage="0" bottom="0" percent="0" rank="0" text="" dxfId="15">
      <formula>AND(ISNUMBER(G6), G6 &lt; G$4 * 0.33)</formula>
    </cfRule>
  </conditionalFormatting>
  <dataValidations count="2">
    <dataValidation allowBlank="true" errorStyle="stop" operator="between" showDropDown="false" showErrorMessage="false" showInputMessage="false" sqref="G6:N45 T6:T45" type="decimal">
      <formula1>0</formula1>
      <formula2>100</formula2>
    </dataValidation>
    <dataValidation allowBlank="true" errorStyle="stop" operator="between" showDropDown="false" showErrorMessage="false" showInputMessage="false" sqref="B6:B45" type="decimal">
      <formula1>1</formula1>
      <formula2>9999</formula2>
    </dataValidation>
  </dataValidations>
  <printOptions headings="false" gridLines="false" gridLinesSet="true" horizontalCentered="true" verticalCentered="false"/>
  <pageMargins left="0.25" right="0.25" top="0.25" bottom="0.2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extLst>
    <ext uri="{78C0D931-6437-407d-A8EE-F0AAD7539E65}">
      <ns1:conditionalFormattings>
        <ns1:conditionalFormatting>
          <ns1:cfRule type="dataBar" id="{3AF05242-BCE2-4D41-B220-772C40942936}">
            <ns1:dataBar minLength="10" maxLength="90" axisPosition="none" gradient="true">
              <ns1:cfvo type="min"/>
              <ns1:cfvo type="max"/>
              <ns1:negativeFillColor rgb="FF4F81BD"/>
              <ns1:axisColor rgb="FF000000"/>
            </ns1:dataBar>
          </ns1:cfRule>
          <ns2:sqref>O6:O45</ns2:sqref>
        </ns1:conditionalFormatting>
      </ns1:conditionalFormattings>
    </ext>
  </extLst>
</worksheet>
</file>

<file path=xl/worksheets/sheet24.xml><?xml version="1.0" encoding="utf-8"?>
<worksheet xmlns="http://schemas.openxmlformats.org/spreadsheetml/2006/main" xmlns:ns1="http://schemas.microsoft.com/office/spreadsheetml/2009/9/main" xmlns:ns2="http://schemas.microsoft.com/office/excel/2006/main">
  <sheetPr filterMode="false">
    <tabColor rgb="FF2E75B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3" min="1" style="1" width="11.89"/>
    <col collapsed="false" customWidth="true" hidden="false" outlineLevel="0" max="4" min="4" style="1" width="18.75"/>
    <col collapsed="false" customWidth="true" hidden="false" outlineLevel="0" max="5" min="5" style="1" width="17.75"/>
    <col collapsed="false" customWidth="true" hidden="false" outlineLevel="0" max="6" min="6" style="1" width="17.13"/>
    <col collapsed="false" customWidth="true" hidden="false" outlineLevel="0" max="12" min="7" style="1" width="11.89"/>
    <col collapsed="false" customWidth="true" hidden="true" outlineLevel="0" max="14" min="13" style="1" width="11.89"/>
    <col collapsed="false" customWidth="true" hidden="false" outlineLevel="0" max="20" min="15" style="1" width="9"/>
    <col collapsed="false" customWidth="true" hidden="false" outlineLevel="0" max="26" min="21" style="1" width="24"/>
  </cols>
  <sheetData>
    <row r="1" customFormat="false" ht="23.25" hidden="false" customHeight="true" outlineLevel="0" collapsed="false">
      <c r="A1" s="268" t="str">
        <f aca="false">IFERROR(Settings!$B$5,"")</f>
        <v>বেজখন্ড সঃ প্রাঃ বিদ্যালয়</v>
      </c>
      <c r="B1" s="268"/>
      <c r="C1" s="268"/>
      <c r="D1" s="268"/>
      <c r="E1" s="268"/>
      <c r="F1" s="268"/>
      <c r="G1" s="268"/>
      <c r="H1" s="268"/>
      <c r="I1" s="268"/>
      <c r="J1" s="268"/>
      <c r="K1" s="268"/>
      <c r="L1" s="268"/>
      <c r="M1" s="268"/>
      <c r="N1" s="268"/>
      <c r="O1" s="268"/>
      <c r="P1" s="268"/>
      <c r="Q1" s="268"/>
      <c r="R1" s="268"/>
      <c r="S1" s="268"/>
      <c r="T1" s="268"/>
      <c r="U1" s="268"/>
      <c r="V1" s="268"/>
      <c r="W1" s="269"/>
      <c r="X1" s="333"/>
      <c r="Y1" s="333"/>
      <c r="Z1" s="333"/>
    </row>
    <row r="2" customFormat="false" ht="23.25" hidden="false" customHeight="true" outlineLevel="0" collapsed="false">
      <c r="A2" s="268" t="str">
        <f aca="false">IFERROR(Settings!$B$6&amp;" | শ্রেণি: চতুর্থ ","")</f>
        <v>প্রথম প্রান্তিক মূল্যায়ন | শ্রেণি: চতুর্থ </v>
      </c>
      <c r="B2" s="268"/>
      <c r="C2" s="268"/>
      <c r="D2" s="268"/>
      <c r="E2" s="268"/>
      <c r="F2" s="268"/>
      <c r="G2" s="268"/>
      <c r="H2" s="268"/>
      <c r="I2" s="268"/>
      <c r="J2" s="268"/>
      <c r="K2" s="268"/>
      <c r="L2" s="268"/>
      <c r="M2" s="268"/>
      <c r="N2" s="268"/>
      <c r="O2" s="268"/>
      <c r="P2" s="268"/>
      <c r="Q2" s="268"/>
      <c r="R2" s="268"/>
      <c r="S2" s="268"/>
      <c r="T2" s="268"/>
      <c r="U2" s="268"/>
      <c r="V2" s="268"/>
      <c r="W2" s="271"/>
      <c r="X2" s="333"/>
      <c r="Y2" s="333"/>
      <c r="Z2" s="333"/>
    </row>
    <row r="3" customFormat="false" ht="23.25" hidden="false" customHeight="true" outlineLevel="0" collapsed="false">
      <c r="A3" s="268"/>
      <c r="B3" s="268"/>
      <c r="C3" s="268"/>
      <c r="D3" s="268"/>
      <c r="E3" s="268"/>
      <c r="F3" s="268"/>
      <c r="G3" s="268"/>
      <c r="H3" s="268"/>
      <c r="I3" s="268"/>
      <c r="J3" s="268"/>
      <c r="K3" s="268"/>
      <c r="L3" s="268"/>
      <c r="M3" s="268"/>
      <c r="N3" s="268"/>
      <c r="O3" s="268"/>
      <c r="P3" s="268"/>
      <c r="Q3" s="268"/>
      <c r="R3" s="268"/>
      <c r="S3" s="268"/>
      <c r="T3" s="268"/>
      <c r="U3" s="268"/>
      <c r="V3" s="268"/>
      <c r="W3" s="271"/>
      <c r="X3" s="333"/>
      <c r="Y3" s="333"/>
      <c r="Z3" s="333"/>
    </row>
    <row r="4" customFormat="false" ht="33.75" hidden="false" customHeight="true" outlineLevel="0" collapsed="false">
      <c r="A4" s="272" t="s">
        <v>809</v>
      </c>
      <c r="B4" s="273"/>
      <c r="C4" s="273"/>
      <c r="D4" s="274"/>
      <c r="E4" s="274"/>
      <c r="F4" s="273"/>
      <c r="G4" s="275" t="n">
        <f aca="false">IFERROR(IF(Settings!$B$30&gt;0,Settings!$B$30,""),"")</f>
        <v>70</v>
      </c>
      <c r="H4" s="275" t="n">
        <f aca="false">IFERROR(IF(Settings!$C$30&gt;0,Settings!$C$30,""),"")</f>
        <v>70</v>
      </c>
      <c r="I4" s="275" t="n">
        <f aca="false">IFERROR(IF(Settings!$D$30&gt;0,Settings!$D$30,""),"")</f>
        <v>70</v>
      </c>
      <c r="J4" s="275" t="n">
        <f aca="false">IFERROR(IF(Settings!$F$30&gt;0,Settings!$F$30,""),"")</f>
        <v>70</v>
      </c>
      <c r="K4" s="275" t="n">
        <f aca="false">IFERROR(IF(Settings!$G$30&gt;0,Settings!$G$30,""),"")</f>
        <v>70</v>
      </c>
      <c r="L4" s="275" t="n">
        <f aca="false">IFERROR(IF(Settings!$H$30&gt;0,Settings!$H$30,""),"")</f>
        <v>70</v>
      </c>
      <c r="M4" s="275" t="str">
        <f aca="false">IFERROR(IF(Settings!$I$30&gt;0,Settings!$I$30,""),"")</f>
        <v/>
      </c>
      <c r="N4" s="275" t="str">
        <f aca="false">IFERROR(IF(Settings!$J$30&gt;0,Settings!$J$30,""),"")</f>
        <v/>
      </c>
      <c r="O4" s="273"/>
      <c r="P4" s="273"/>
      <c r="Q4" s="273"/>
      <c r="R4" s="273"/>
      <c r="S4" s="273"/>
      <c r="T4" s="273"/>
      <c r="U4" s="273"/>
      <c r="V4" s="273"/>
      <c r="W4" s="271"/>
      <c r="X4" s="333"/>
      <c r="Y4" s="333"/>
      <c r="Z4" s="333"/>
    </row>
    <row r="5" customFormat="false" ht="33.75" hidden="false" customHeight="true" outlineLevel="0" collapsed="false">
      <c r="A5" s="273" t="s">
        <v>810</v>
      </c>
      <c r="B5" s="272" t="s">
        <v>670</v>
      </c>
      <c r="C5" s="272" t="s">
        <v>811</v>
      </c>
      <c r="D5" s="272" t="s">
        <v>812</v>
      </c>
      <c r="E5" s="272" t="s">
        <v>674</v>
      </c>
      <c r="F5" s="272" t="s">
        <v>675</v>
      </c>
      <c r="G5" s="275" t="str">
        <f aca="false">IFERROR(IF(Settings!$B$30&gt;0,Settings!$B$26,""),"")</f>
        <v>বাংলা</v>
      </c>
      <c r="H5" s="275" t="str">
        <f aca="false">IFERROR(IF(Settings!$C$30&gt;0,Settings!$C$26,""),"")</f>
        <v>English</v>
      </c>
      <c r="I5" s="275" t="str">
        <f aca="false">IFERROR(IF(Settings!$D$30&gt;0,Settings!$D$26,""),"")</f>
        <v>গণিত</v>
      </c>
      <c r="J5" s="275" t="str">
        <f aca="false">IFERROR(IF(Settings!$F$30&gt;0,Settings!$F$26,""),"")</f>
        <v>প্রাথমিক বিজ্ঞান</v>
      </c>
      <c r="K5" s="275" t="str">
        <f aca="false">IFERROR(IF(Settings!$G$30&gt;0,Settings!$G$26,""),"")</f>
        <v>বাংলাদেশ ও বিশ্বপরিচয়</v>
      </c>
      <c r="L5" s="275" t="str">
        <f aca="false">IFERROR(IF(Settings!$H$30&gt;0,Settings!$H$26,""),"")</f>
        <v>ধর্ম</v>
      </c>
      <c r="M5" s="275" t="str">
        <f aca="false">IFERROR(IF(Settings!$I$30&gt;0,Settings!$I$26,""),"")</f>
        <v/>
      </c>
      <c r="N5" s="275" t="str">
        <f aca="false">IFERROR(IF(Settings!$J$30&gt;0,Settings!$J$26,""),"")</f>
        <v/>
      </c>
      <c r="O5" s="272" t="s">
        <v>646</v>
      </c>
      <c r="P5" s="276" t="s">
        <v>640</v>
      </c>
      <c r="Q5" s="277" t="s">
        <v>24</v>
      </c>
      <c r="R5" s="272" t="s">
        <v>679</v>
      </c>
      <c r="S5" s="272" t="s">
        <v>680</v>
      </c>
      <c r="T5" s="278" t="s">
        <v>681</v>
      </c>
      <c r="U5" s="273" t="s">
        <v>813</v>
      </c>
      <c r="V5" s="273" t="s">
        <v>814</v>
      </c>
      <c r="W5" s="271"/>
      <c r="X5" s="333"/>
      <c r="Y5" s="333"/>
      <c r="Z5" s="333"/>
    </row>
    <row r="6" customFormat="false" ht="33.75" hidden="false" customHeight="true" outlineLevel="0" collapsed="false">
      <c r="A6" s="279" t="n">
        <v>1</v>
      </c>
      <c r="B6" s="280" t="n">
        <v>1</v>
      </c>
      <c r="C6" s="279" t="str">
        <f aca="false">IFERROR(IF(OR($D6="",NOT(ISNUMBER($P6)),$S6&lt;&gt;"Passed"),"",COUNTIFS($P$6:$P$45,"&gt;"&amp;$P6,$S$6:$S$45,"Passed")+1),"")</f>
        <v/>
      </c>
      <c r="D6" s="281" t="s">
        <v>926</v>
      </c>
      <c r="E6" s="281" t="s">
        <v>927</v>
      </c>
      <c r="F6" s="351" t="s">
        <v>928</v>
      </c>
      <c r="G6" s="283" t="n">
        <v>44</v>
      </c>
      <c r="H6" s="283" t="n">
        <v>66</v>
      </c>
      <c r="I6" s="284"/>
      <c r="J6" s="284"/>
      <c r="K6" s="284"/>
      <c r="L6" s="284"/>
      <c r="M6" s="284"/>
      <c r="N6" s="284"/>
      <c r="O6" s="292" t="n">
        <f aca="false">IFERROR(IF(COUNT($G6:$N6)=0,"",SUMIF($G$4:$N$4,"&gt;0",$G6:$N6)),"")</f>
        <v>110</v>
      </c>
      <c r="P6" s="287" t="n">
        <f aca="false">IFERROR(IF($O6="","",IF(SUMIF($G$4:$N$4,"&gt;0",$G$4:$N$4)&lt;=0,"",ROUND($O6/SUMIF($G$4:$N$4,"&gt;0",$G$4:$N$4)*100,2))),"")</f>
        <v>26.19</v>
      </c>
      <c r="Q6" s="288" t="str">
        <f aca="false">IFERROR(IF($P6="","",IF($S6="Fail",0,IF($S6="Passed",VLOOKUP($P6,Settings!$A$16:$C$22,3,TRUE()),""))),"")</f>
        <v/>
      </c>
      <c r="R6" s="289" t="str">
        <f aca="false">IFERROR(IF($P6="","",IF($S6="Fail","F",IF($S6="Passed",VLOOKUP($P6,Settings!$A$16:$B$22,2,TRUE()),""))),"")</f>
        <v/>
      </c>
      <c r="S6" s="289" t="str">
        <f aca="false">IFERROR(IF(COUNT($G6:$N6)=0,"",IF(OR(SUMIF($G$4:$N$4,"&gt;0",$G$4:$N$4)&lt;=0,Settings!$K$27&lt;=0),"Setup Required",IF(SUMPRODUCT(--($G$4:$N$4&gt;0),--ISNUMBER($G6:$N6))&lt;COUNTIF($G$4:$N$4,"&gt;0"),"Incomplete",IF(SUMPRODUCT(--($G$4:$N$4&gt;0),--ISNUMBER($G6:$N6),--IFERROR($G6:$N6&lt;$G$4:$N$4*Settings!$K$27/100,FALSE()))&gt;0,"Fail","Passed")))),"Input Error")</f>
        <v>Incomplete</v>
      </c>
      <c r="T6" s="294"/>
      <c r="U6" s="289" t="str">
        <f aca="false">IFERROR(IF($D6="","",IF($S6="","",IF($S6="Incomplete","Marks incomplete",IF($S6="Setup Required","Check Settings",IF($S6="Fail","উন্নতির জন্য বিশেষ যত্ন প্রয়োজন",VLOOKUP($P6,Settings!$A$16:$E$22,5,TRUE())))))),"")</f>
        <v>Marks incomplete</v>
      </c>
      <c r="V6" s="289" t="str">
        <f aca="false">IFERROR(IF($D6="","",IF(COUNT($G6:$N6)=0,"No marks",IF(SUMPRODUCT(--($G$4:$N$4&lt;=0),--ISNUMBER($G6:$N6))&gt;0,"Extra subject mark",IF(SUMPRODUCT(--($G$4:$N$4&gt;0),--ISNUMBER($G6:$N6))&lt;COUNTIF($G$4:$N$4,"&gt;0"),"Missing marks",IF(SUMPRODUCT(--($G$4:$N$4&gt;0),--ISNUMBER($G6:$N6),--IFERROR($G6:$N6&gt;$G$4:$N$4,FALSE()))&gt;0,"Mark exceeds full mark",IF($S6="Setup Required","Settings issue","OK")))))),"Input error")</f>
        <v>Missing marks</v>
      </c>
      <c r="W6" s="271"/>
      <c r="X6" s="333"/>
      <c r="Y6" s="333"/>
      <c r="Z6" s="333"/>
    </row>
    <row r="7" customFormat="false" ht="33.75" hidden="false" customHeight="true" outlineLevel="0" collapsed="false">
      <c r="A7" s="279" t="n">
        <v>2</v>
      </c>
      <c r="B7" s="280" t="n">
        <v>2</v>
      </c>
      <c r="C7" s="279" t="str">
        <f aca="false">IFERROR(IF(OR($D7="",NOT(ISNUMBER($P7)),$S7&lt;&gt;"Passed"),"",COUNTIFS($P$6:$P$45,"&gt;"&amp;$P7,$S$6:$S$45,"Passed")+1),"")</f>
        <v/>
      </c>
      <c r="D7" s="281" t="s">
        <v>929</v>
      </c>
      <c r="E7" s="281" t="s">
        <v>930</v>
      </c>
      <c r="F7" s="351" t="s">
        <v>890</v>
      </c>
      <c r="G7" s="283" t="n">
        <v>30</v>
      </c>
      <c r="H7" s="283" t="n">
        <v>35</v>
      </c>
      <c r="I7" s="283" t="n">
        <v>14</v>
      </c>
      <c r="J7" s="283" t="n">
        <v>22</v>
      </c>
      <c r="K7" s="283" t="n">
        <v>31</v>
      </c>
      <c r="L7" s="283" t="n">
        <v>30</v>
      </c>
      <c r="M7" s="284"/>
      <c r="N7" s="284"/>
      <c r="O7" s="292" t="n">
        <f aca="false">IFERROR(IF(COUNT($G7:$N7)=0,"",SUMIF($G$4:$N$4,"&gt;0",$G7:$N7)),"")</f>
        <v>162</v>
      </c>
      <c r="P7" s="287" t="n">
        <f aca="false">IFERROR(IF($O7="","",IF(SUMIF($G$4:$N$4,"&gt;0",$G$4:$N$4)&lt;=0,"",ROUND($O7/SUMIF($G$4:$N$4,"&gt;0",$G$4:$N$4)*100,2))),"")</f>
        <v>38.57</v>
      </c>
      <c r="Q7" s="288" t="n">
        <f aca="false">IFERROR(IF($P7="","",IF($S7="Fail",0,IF($S7="Passed",VLOOKUP($P7,Settings!$A$16:$C$22,3,TRUE()),""))),"")</f>
        <v>0</v>
      </c>
      <c r="R7" s="289" t="str">
        <f aca="false">IFERROR(IF($P7="","",IF($S7="Fail","F",IF($S7="Passed",VLOOKUP($P7,Settings!$A$16:$B$22,2,TRUE()),""))),"")</f>
        <v>F</v>
      </c>
      <c r="S7" s="289" t="str">
        <f aca="false">IFERROR(IF(COUNT($G7:$N7)=0,"",IF(OR(SUMIF($G$4:$N$4,"&gt;0",$G$4:$N$4)&lt;=0,Settings!$K$27&lt;=0),"Setup Required",IF(SUMPRODUCT(--($G$4:$N$4&gt;0),--ISNUMBER($G7:$N7))&lt;COUNTIF($G$4:$N$4,"&gt;0"),"Incomplete",IF(SUMPRODUCT(--($G$4:$N$4&gt;0),--ISNUMBER($G7:$N7),--IFERROR($G7:$N7&lt;$G$4:$N$4*Settings!$K$27/100,FALSE()))&gt;0,"Fail","Passed")))),"Input Error")</f>
        <v>Fail</v>
      </c>
      <c r="T7" s="294"/>
      <c r="U7" s="289" t="str">
        <f aca="false">IFERROR(IF($D7="","",IF($S7="","",IF($S7="Incomplete","Marks incomplete",IF($S7="Setup Required","Check Settings",IF($S7="Fail","উন্নতির জন্য বিশেষ যত্ন প্রয়োজন",VLOOKUP($P7,Settings!$A$16:$E$22,5,TRUE())))))),"")</f>
        <v>উন্নতির জন্য বিশেষ যত্ন প্রয়োজন</v>
      </c>
      <c r="V7" s="289" t="str">
        <f aca="false">IFERROR(IF($D7="","",IF(COUNT($G7:$N7)=0,"No marks",IF(SUMPRODUCT(--($G$4:$N$4&lt;=0),--ISNUMBER($G7:$N7))&gt;0,"Extra subject mark",IF(SUMPRODUCT(--($G$4:$N$4&gt;0),--ISNUMBER($G7:$N7))&lt;COUNTIF($G$4:$N$4,"&gt;0"),"Missing marks",IF(SUMPRODUCT(--($G$4:$N$4&gt;0),--ISNUMBER($G7:$N7),--IFERROR($G7:$N7&gt;$G$4:$N$4,FALSE()))&gt;0,"Mark exceeds full mark",IF($S7="Setup Required","Settings issue","OK")))))),"Input error")</f>
        <v>OK</v>
      </c>
      <c r="W7" s="271"/>
      <c r="X7" s="333"/>
      <c r="Y7" s="333"/>
      <c r="Z7" s="333"/>
    </row>
    <row r="8" customFormat="false" ht="33.75" hidden="false" customHeight="true" outlineLevel="0" collapsed="false">
      <c r="A8" s="279" t="n">
        <v>3</v>
      </c>
      <c r="B8" s="280" t="n">
        <v>3</v>
      </c>
      <c r="C8" s="279" t="n">
        <f aca="false">IFERROR(IF(OR($D8="",NOT(ISNUMBER($P8)),$S8&lt;&gt;"Passed"),"",COUNTIFS($P$6:$P$45,"&gt;"&amp;$P8,$S$6:$S$45,"Passed")+1),"")</f>
        <v>1</v>
      </c>
      <c r="D8" s="281" t="s">
        <v>931</v>
      </c>
      <c r="E8" s="281" t="s">
        <v>932</v>
      </c>
      <c r="F8" s="351" t="s">
        <v>817</v>
      </c>
      <c r="G8" s="283" t="n">
        <v>52</v>
      </c>
      <c r="H8" s="283" t="n">
        <v>50</v>
      </c>
      <c r="I8" s="283" t="n">
        <v>53</v>
      </c>
      <c r="J8" s="283" t="n">
        <v>28</v>
      </c>
      <c r="K8" s="283" t="n">
        <v>40</v>
      </c>
      <c r="L8" s="283" t="n">
        <v>43</v>
      </c>
      <c r="M8" s="284"/>
      <c r="N8" s="284"/>
      <c r="O8" s="292" t="n">
        <f aca="false">IFERROR(IF(COUNT($G8:$N8)=0,"",SUMIF($G$4:$N$4,"&gt;0",$G8:$N8)),"")</f>
        <v>266</v>
      </c>
      <c r="P8" s="287" t="n">
        <f aca="false">IFERROR(IF($O8="","",IF(SUMIF($G$4:$N$4,"&gt;0",$G$4:$N$4)&lt;=0,"",ROUND($O8/SUMIF($G$4:$N$4,"&gt;0",$G$4:$N$4)*100,2))),"")</f>
        <v>63.33</v>
      </c>
      <c r="Q8" s="288" t="n">
        <f aca="false">IFERROR(IF($P8="","",IF($S8="Fail",0,IF($S8="Passed",VLOOKUP($P8,Settings!$A$16:$C$22,3,TRUE()),""))),"")</f>
        <v>3.5</v>
      </c>
      <c r="R8" s="289" t="str">
        <f aca="false">IFERROR(IF($P8="","",IF($S8="Fail","F",IF($S8="Passed",VLOOKUP($P8,Settings!$A$16:$B$22,2,TRUE()),""))),"")</f>
        <v>A-</v>
      </c>
      <c r="S8" s="289" t="str">
        <f aca="false">IFERROR(IF(COUNT($G8:$N8)=0,"",IF(OR(SUMIF($G$4:$N$4,"&gt;0",$G$4:$N$4)&lt;=0,Settings!$K$27&lt;=0),"Setup Required",IF(SUMPRODUCT(--($G$4:$N$4&gt;0),--ISNUMBER($G8:$N8))&lt;COUNTIF($G$4:$N$4,"&gt;0"),"Incomplete",IF(SUMPRODUCT(--($G$4:$N$4&gt;0),--ISNUMBER($G8:$N8),--IFERROR($G8:$N8&lt;$G$4:$N$4*Settings!$K$27/100,FALSE()))&gt;0,"Fail","Passed")))),"Input Error")</f>
        <v>Passed</v>
      </c>
      <c r="T8" s="294"/>
      <c r="U8" s="289" t="str">
        <f aca="false">IFERROR(IF($D8="","",IF($S8="","",IF($S8="Incomplete","Marks incomplete",IF($S8="Setup Required","Check Settings",IF($S8="Fail","উন্নতির জন্য বিশেষ যত্ন প্রয়োজন",VLOOKUP($P8,Settings!$A$16:$E$22,5,TRUE())))))),"")</f>
        <v>খুব ভালো</v>
      </c>
      <c r="V8" s="289" t="str">
        <f aca="false">IFERROR(IF($D8="","",IF(COUNT($G8:$N8)=0,"No marks",IF(SUMPRODUCT(--($G$4:$N$4&lt;=0),--ISNUMBER($G8:$N8))&gt;0,"Extra subject mark",IF(SUMPRODUCT(--($G$4:$N$4&gt;0),--ISNUMBER($G8:$N8))&lt;COUNTIF($G$4:$N$4,"&gt;0"),"Missing marks",IF(SUMPRODUCT(--($G$4:$N$4&gt;0),--ISNUMBER($G8:$N8),--IFERROR($G8:$N8&gt;$G$4:$N$4,FALSE()))&gt;0,"Mark exceeds full mark",IF($S8="Setup Required","Settings issue","OK")))))),"Input error")</f>
        <v>OK</v>
      </c>
      <c r="W8" s="271"/>
      <c r="X8" s="333"/>
      <c r="Y8" s="333"/>
      <c r="Z8" s="333"/>
    </row>
    <row r="9" customFormat="false" ht="33.75" hidden="false" customHeight="true" outlineLevel="0" collapsed="false">
      <c r="A9" s="279" t="n">
        <v>4</v>
      </c>
      <c r="B9" s="280" t="n">
        <v>4</v>
      </c>
      <c r="C9" s="279" t="str">
        <f aca="false">IFERROR(IF(OR($D9="",NOT(ISNUMBER($P9)),$S9&lt;&gt;"Passed"),"",COUNTIFS($P$6:$P$45,"&gt;"&amp;$P9,$S$6:$S$45,"Passed")+1),"")</f>
        <v/>
      </c>
      <c r="D9" s="281" t="s">
        <v>933</v>
      </c>
      <c r="E9" s="281" t="s">
        <v>934</v>
      </c>
      <c r="F9" s="351" t="s">
        <v>817</v>
      </c>
      <c r="G9" s="283" t="n">
        <v>24</v>
      </c>
      <c r="H9" s="283" t="n">
        <v>45</v>
      </c>
      <c r="I9" s="283" t="n">
        <v>29</v>
      </c>
      <c r="J9" s="283" t="n">
        <v>21</v>
      </c>
      <c r="K9" s="283" t="n">
        <v>24</v>
      </c>
      <c r="L9" s="283" t="n">
        <v>22</v>
      </c>
      <c r="M9" s="284"/>
      <c r="N9" s="284"/>
      <c r="O9" s="292" t="n">
        <f aca="false">IFERROR(IF(COUNT($G9:$N9)=0,"",SUMIF($G$4:$N$4,"&gt;0",$G9:$N9)),"")</f>
        <v>165</v>
      </c>
      <c r="P9" s="287" t="n">
        <f aca="false">IFERROR(IF($O9="","",IF(SUMIF($G$4:$N$4,"&gt;0",$G$4:$N$4)&lt;=0,"",ROUND($O9/SUMIF($G$4:$N$4,"&gt;0",$G$4:$N$4)*100,2))),"")</f>
        <v>39.29</v>
      </c>
      <c r="Q9" s="288" t="n">
        <f aca="false">IFERROR(IF($P9="","",IF($S9="Fail",0,IF($S9="Passed",VLOOKUP($P9,Settings!$A$16:$C$22,3,TRUE()),""))),"")</f>
        <v>0</v>
      </c>
      <c r="R9" s="289" t="str">
        <f aca="false">IFERROR(IF($P9="","",IF($S9="Fail","F",IF($S9="Passed",VLOOKUP($P9,Settings!$A$16:$B$22,2,TRUE()),""))),"")</f>
        <v>F</v>
      </c>
      <c r="S9" s="289" t="str">
        <f aca="false">IFERROR(IF(COUNT($G9:$N9)=0,"",IF(OR(SUMIF($G$4:$N$4,"&gt;0",$G$4:$N$4)&lt;=0,Settings!$K$27&lt;=0),"Setup Required",IF(SUMPRODUCT(--($G$4:$N$4&gt;0),--ISNUMBER($G9:$N9))&lt;COUNTIF($G$4:$N$4,"&gt;0"),"Incomplete",IF(SUMPRODUCT(--($G$4:$N$4&gt;0),--ISNUMBER($G9:$N9),--IFERROR($G9:$N9&lt;$G$4:$N$4*Settings!$K$27/100,FALSE()))&gt;0,"Fail","Passed")))),"Input Error")</f>
        <v>Fail</v>
      </c>
      <c r="T9" s="294"/>
      <c r="U9" s="289" t="str">
        <f aca="false">IFERROR(IF($D9="","",IF($S9="","",IF($S9="Incomplete","Marks incomplete",IF($S9="Setup Required","Check Settings",IF($S9="Fail","উন্নতির জন্য বিশেষ যত্ন প্রয়োজন",VLOOKUP($P9,Settings!$A$16:$E$22,5,TRUE())))))),"")</f>
        <v>উন্নতির জন্য বিশেষ যত্ন প্রয়োজন</v>
      </c>
      <c r="V9" s="289" t="str">
        <f aca="false">IFERROR(IF($D9="","",IF(COUNT($G9:$N9)=0,"No marks",IF(SUMPRODUCT(--($G$4:$N$4&lt;=0),--ISNUMBER($G9:$N9))&gt;0,"Extra subject mark",IF(SUMPRODUCT(--($G$4:$N$4&gt;0),--ISNUMBER($G9:$N9))&lt;COUNTIF($G$4:$N$4,"&gt;0"),"Missing marks",IF(SUMPRODUCT(--($G$4:$N$4&gt;0),--ISNUMBER($G9:$N9),--IFERROR($G9:$N9&gt;$G$4:$N$4,FALSE()))&gt;0,"Mark exceeds full mark",IF($S9="Setup Required","Settings issue","OK")))))),"Input error")</f>
        <v>OK</v>
      </c>
      <c r="W9" s="271"/>
      <c r="X9" s="333"/>
      <c r="Y9" s="333"/>
      <c r="Z9" s="333"/>
    </row>
    <row r="10" customFormat="false" ht="33.75" hidden="false" customHeight="true" outlineLevel="0" collapsed="false">
      <c r="A10" s="279" t="n">
        <v>5</v>
      </c>
      <c r="B10" s="280" t="n">
        <v>5</v>
      </c>
      <c r="C10" s="279" t="n">
        <f aca="false">IFERROR(IF(OR($D10="",NOT(ISNUMBER($P10)),$S10&lt;&gt;"Passed"),"",COUNTIFS($P$6:$P$45,"&gt;"&amp;$P10,$S$6:$S$45,"Passed")+1),"")</f>
        <v>2</v>
      </c>
      <c r="D10" s="281" t="s">
        <v>935</v>
      </c>
      <c r="E10" s="281" t="s">
        <v>936</v>
      </c>
      <c r="F10" s="351" t="s">
        <v>890</v>
      </c>
      <c r="G10" s="283" t="n">
        <v>30</v>
      </c>
      <c r="H10" s="283" t="n">
        <v>50</v>
      </c>
      <c r="I10" s="283" t="n">
        <v>37</v>
      </c>
      <c r="J10" s="283" t="n">
        <v>26</v>
      </c>
      <c r="K10" s="283" t="n">
        <v>30</v>
      </c>
      <c r="L10" s="283" t="n">
        <v>31</v>
      </c>
      <c r="M10" s="284"/>
      <c r="N10" s="284"/>
      <c r="O10" s="292" t="n">
        <f aca="false">IFERROR(IF(COUNT($G10:$N10)=0,"",SUMIF($G$4:$N$4,"&gt;0",$G10:$N10)),"")</f>
        <v>204</v>
      </c>
      <c r="P10" s="287" t="n">
        <f aca="false">IFERROR(IF($O10="","",IF(SUMIF($G$4:$N$4,"&gt;0",$G$4:$N$4)&lt;=0,"",ROUND($O10/SUMIF($G$4:$N$4,"&gt;0",$G$4:$N$4)*100,2))),"")</f>
        <v>48.57</v>
      </c>
      <c r="Q10" s="288" t="n">
        <f aca="false">IFERROR(IF($P10="","",IF($S10="Fail",0,IF($S10="Passed",VLOOKUP($P10,Settings!$A$16:$C$22,3,TRUE()),""))),"")</f>
        <v>2</v>
      </c>
      <c r="R10" s="289" t="str">
        <f aca="false">IFERROR(IF($P10="","",IF($S10="Fail","F",IF($S10="Passed",VLOOKUP($P10,Settings!$A$16:$B$22,2,TRUE()),""))),"")</f>
        <v>C</v>
      </c>
      <c r="S10" s="289" t="str">
        <f aca="false">IFERROR(IF(COUNT($G10:$N10)=0,"",IF(OR(SUMIF($G$4:$N$4,"&gt;0",$G$4:$N$4)&lt;=0,Settings!$K$27&lt;=0),"Setup Required",IF(SUMPRODUCT(--($G$4:$N$4&gt;0),--ISNUMBER($G10:$N10))&lt;COUNTIF($G$4:$N$4,"&gt;0"),"Incomplete",IF(SUMPRODUCT(--($G$4:$N$4&gt;0),--ISNUMBER($G10:$N10),--IFERROR($G10:$N10&lt;$G$4:$N$4*Settings!$K$27/100,FALSE()))&gt;0,"Fail","Passed")))),"Input Error")</f>
        <v>Passed</v>
      </c>
      <c r="T10" s="294"/>
      <c r="U10" s="289" t="str">
        <f aca="false">IFERROR(IF($D10="","",IF($S10="","",IF($S10="Incomplete","Marks incomplete",IF($S10="Setup Required","Check Settings",IF($S10="Fail","উন্নতির জন্য বিশেষ যত্ন প্রয়োজন",VLOOKUP($P10,Settings!$A$16:$E$22,5,TRUE())))))),"")</f>
        <v>সন্তোষজনক</v>
      </c>
      <c r="V10" s="289" t="str">
        <f aca="false">IFERROR(IF($D10="","",IF(COUNT($G10:$N10)=0,"No marks",IF(SUMPRODUCT(--($G$4:$N$4&lt;=0),--ISNUMBER($G10:$N10))&gt;0,"Extra subject mark",IF(SUMPRODUCT(--($G$4:$N$4&gt;0),--ISNUMBER($G10:$N10))&lt;COUNTIF($G$4:$N$4,"&gt;0"),"Missing marks",IF(SUMPRODUCT(--($G$4:$N$4&gt;0),--ISNUMBER($G10:$N10),--IFERROR($G10:$N10&gt;$G$4:$N$4,FALSE()))&gt;0,"Mark exceeds full mark",IF($S10="Setup Required","Settings issue","OK")))))),"Input error")</f>
        <v>OK</v>
      </c>
      <c r="W10" s="271"/>
      <c r="X10" s="333"/>
      <c r="Y10" s="333"/>
      <c r="Z10" s="333"/>
    </row>
    <row r="11" customFormat="false" ht="33.75" hidden="false" customHeight="true" outlineLevel="0" collapsed="false">
      <c r="A11" s="279" t="n">
        <v>6</v>
      </c>
      <c r="B11" s="280" t="n">
        <v>6</v>
      </c>
      <c r="C11" s="279" t="str">
        <f aca="false">IFERROR(IF(OR($D11="",NOT(ISNUMBER($P11)),$S11&lt;&gt;"Passed"),"",COUNTIFS($P$6:$P$45,"&gt;"&amp;$P11,$S$6:$S$45,"Passed")+1),"")</f>
        <v/>
      </c>
      <c r="D11" s="281" t="s">
        <v>862</v>
      </c>
      <c r="E11" s="281" t="s">
        <v>937</v>
      </c>
      <c r="F11" s="351" t="s">
        <v>890</v>
      </c>
      <c r="G11" s="284"/>
      <c r="H11" s="284"/>
      <c r="I11" s="284"/>
      <c r="J11" s="284"/>
      <c r="K11" s="284"/>
      <c r="L11" s="284"/>
      <c r="M11" s="284"/>
      <c r="N11" s="284"/>
      <c r="O11" s="292" t="str">
        <f aca="false">IFERROR(IF(COUNT($G11:$N11)=0,"",SUMIF($G$4:$N$4,"&gt;0",$G11:$N11)),"")</f>
        <v/>
      </c>
      <c r="P11" s="287" t="str">
        <f aca="false">IFERROR(IF($O11="","",IF(SUMIF($G$4:$N$4,"&gt;0",$G$4:$N$4)&lt;=0,"",ROUND($O11/SUMIF($G$4:$N$4,"&gt;0",$G$4:$N$4)*100,2))),"")</f>
        <v/>
      </c>
      <c r="Q11" s="288" t="str">
        <f aca="false">IFERROR(IF($P11="","",IF($S11="Fail",0,IF($S11="Passed",VLOOKUP($P11,Settings!$A$16:$C$22,3,TRUE()),""))),"")</f>
        <v/>
      </c>
      <c r="R11" s="289" t="str">
        <f aca="false">IFERROR(IF($P11="","",IF($S11="Fail","F",IF($S11="Passed",VLOOKUP($P11,Settings!$A$16:$B$22,2,TRUE()),""))),"")</f>
        <v/>
      </c>
      <c r="S11" s="289" t="str">
        <f aca="false">IFERROR(IF(COUNT($G11:$N11)=0,"",IF(OR(SUMIF($G$4:$N$4,"&gt;0",$G$4:$N$4)&lt;=0,Settings!$K$27&lt;=0),"Setup Required",IF(SUMPRODUCT(--($G$4:$N$4&gt;0),--ISNUMBER($G11:$N11))&lt;COUNTIF($G$4:$N$4,"&gt;0"),"Incomplete",IF(SUMPRODUCT(--($G$4:$N$4&gt;0),--ISNUMBER($G11:$N11),--IFERROR($G11:$N11&lt;$G$4:$N$4*Settings!$K$27/100,FALSE()))&gt;0,"Fail","Passed")))),"Input Error")</f>
        <v/>
      </c>
      <c r="T11" s="294"/>
      <c r="U11" s="289" t="str">
        <f aca="false">IFERROR(IF($D11="","",IF($S11="","",IF($S11="Incomplete","Marks incomplete",IF($S11="Setup Required","Check Settings",IF($S11="Fail","উন্নতির জন্য বিশেষ যত্ন প্রয়োজন",VLOOKUP($P11,Settings!$A$16:$E$22,5,TRUE())))))),"")</f>
        <v/>
      </c>
      <c r="V11" s="289" t="str">
        <f aca="false">IFERROR(IF($D11="","",IF(COUNT($G11:$N11)=0,"No marks",IF(SUMPRODUCT(--($G$4:$N$4&lt;=0),--ISNUMBER($G11:$N11))&gt;0,"Extra subject mark",IF(SUMPRODUCT(--($G$4:$N$4&gt;0),--ISNUMBER($G11:$N11))&lt;COUNTIF($G$4:$N$4,"&gt;0"),"Missing marks",IF(SUMPRODUCT(--($G$4:$N$4&gt;0),--ISNUMBER($G11:$N11),--IFERROR($G11:$N11&gt;$G$4:$N$4,FALSE()))&gt;0,"Mark exceeds full mark",IF($S11="Setup Required","Settings issue","OK")))))),"Input error")</f>
        <v>No marks</v>
      </c>
      <c r="W11" s="271"/>
      <c r="X11" s="333"/>
      <c r="Y11" s="333"/>
      <c r="Z11" s="333"/>
    </row>
    <row r="12" customFormat="false" ht="33.75" hidden="false" customHeight="true" outlineLevel="0" collapsed="false">
      <c r="A12" s="279" t="n">
        <v>7</v>
      </c>
      <c r="B12" s="280" t="n">
        <v>7</v>
      </c>
      <c r="C12" s="279" t="n">
        <f aca="false">IFERROR(IF(OR($D12="",NOT(ISNUMBER($P12)),$S12&lt;&gt;"Passed"),"",COUNTIFS($P$6:$P$45,"&gt;"&amp;$P12,$S$6:$S$45,"Passed")+1),"")</f>
        <v>3</v>
      </c>
      <c r="D12" s="281" t="s">
        <v>938</v>
      </c>
      <c r="E12" s="281" t="s">
        <v>939</v>
      </c>
      <c r="F12" s="351" t="s">
        <v>887</v>
      </c>
      <c r="G12" s="283" t="n">
        <v>28</v>
      </c>
      <c r="H12" s="283" t="n">
        <v>40</v>
      </c>
      <c r="I12" s="283" t="n">
        <v>32</v>
      </c>
      <c r="J12" s="283" t="n">
        <v>28</v>
      </c>
      <c r="K12" s="283" t="n">
        <v>25</v>
      </c>
      <c r="L12" s="283" t="n">
        <v>27</v>
      </c>
      <c r="M12" s="284"/>
      <c r="N12" s="284"/>
      <c r="O12" s="292" t="n">
        <f aca="false">IFERROR(IF(COUNT($G12:$N12)=0,"",SUMIF($G$4:$N$4,"&gt;0",$G12:$N12)),"")</f>
        <v>180</v>
      </c>
      <c r="P12" s="287" t="n">
        <f aca="false">IFERROR(IF($O12="","",IF(SUMIF($G$4:$N$4,"&gt;0",$G$4:$N$4)&lt;=0,"",ROUND($O12/SUMIF($G$4:$N$4,"&gt;0",$G$4:$N$4)*100,2))),"")</f>
        <v>42.86</v>
      </c>
      <c r="Q12" s="288" t="n">
        <f aca="false">IFERROR(IF($P12="","",IF($S12="Fail",0,IF($S12="Passed",VLOOKUP($P12,Settings!$A$16:$C$22,3,TRUE()),""))),"")</f>
        <v>2</v>
      </c>
      <c r="R12" s="289" t="str">
        <f aca="false">IFERROR(IF($P12="","",IF($S12="Fail","F",IF($S12="Passed",VLOOKUP($P12,Settings!$A$16:$B$22,2,TRUE()),""))),"")</f>
        <v>C</v>
      </c>
      <c r="S12" s="289" t="str">
        <f aca="false">IFERROR(IF(COUNT($G12:$N12)=0,"",IF(OR(SUMIF($G$4:$N$4,"&gt;0",$G$4:$N$4)&lt;=0,Settings!$K$27&lt;=0),"Setup Required",IF(SUMPRODUCT(--($G$4:$N$4&gt;0),--ISNUMBER($G12:$N12))&lt;COUNTIF($G$4:$N$4,"&gt;0"),"Incomplete",IF(SUMPRODUCT(--($G$4:$N$4&gt;0),--ISNUMBER($G12:$N12),--IFERROR($G12:$N12&lt;$G$4:$N$4*Settings!$K$27/100,FALSE()))&gt;0,"Fail","Passed")))),"Input Error")</f>
        <v>Passed</v>
      </c>
      <c r="T12" s="294"/>
      <c r="U12" s="289" t="str">
        <f aca="false">IFERROR(IF($D12="","",IF($S12="","",IF($S12="Incomplete","Marks incomplete",IF($S12="Setup Required","Check Settings",IF($S12="Fail","উন্নতির জন্য বিশেষ যত্ন প্রয়োজন",VLOOKUP($P12,Settings!$A$16:$E$22,5,TRUE())))))),"")</f>
        <v>সন্তোষজনক</v>
      </c>
      <c r="V12" s="289" t="str">
        <f aca="false">IFERROR(IF($D12="","",IF(COUNT($G12:$N12)=0,"No marks",IF(SUMPRODUCT(--($G$4:$N$4&lt;=0),--ISNUMBER($G12:$N12))&gt;0,"Extra subject mark",IF(SUMPRODUCT(--($G$4:$N$4&gt;0),--ISNUMBER($G12:$N12))&lt;COUNTIF($G$4:$N$4,"&gt;0"),"Missing marks",IF(SUMPRODUCT(--($G$4:$N$4&gt;0),--ISNUMBER($G12:$N12),--IFERROR($G12:$N12&gt;$G$4:$N$4,FALSE()))&gt;0,"Mark exceeds full mark",IF($S12="Setup Required","Settings issue","OK")))))),"Input error")</f>
        <v>OK</v>
      </c>
      <c r="W12" s="271"/>
      <c r="X12" s="333"/>
      <c r="Y12" s="333"/>
      <c r="Z12" s="333"/>
    </row>
    <row r="13" customFormat="false" ht="33.75" hidden="false" customHeight="true" outlineLevel="0" collapsed="false">
      <c r="A13" s="279" t="n">
        <v>8</v>
      </c>
      <c r="B13" s="280" t="n">
        <v>8</v>
      </c>
      <c r="C13" s="279" t="str">
        <f aca="false">IFERROR(IF(OR($D13="",NOT(ISNUMBER($P13)),$S13&lt;&gt;"Passed"),"",COUNTIFS($P$6:$P$45,"&gt;"&amp;$P13,$S$6:$S$45,"Passed")+1),"")</f>
        <v/>
      </c>
      <c r="D13" s="281" t="s">
        <v>940</v>
      </c>
      <c r="E13" s="281" t="s">
        <v>941</v>
      </c>
      <c r="F13" s="351" t="s">
        <v>890</v>
      </c>
      <c r="G13" s="283" t="n">
        <v>22</v>
      </c>
      <c r="H13" s="283" t="n">
        <v>33</v>
      </c>
      <c r="I13" s="283" t="n">
        <v>20</v>
      </c>
      <c r="J13" s="283" t="n">
        <v>24</v>
      </c>
      <c r="K13" s="283" t="n">
        <v>21</v>
      </c>
      <c r="L13" s="283" t="n">
        <v>21</v>
      </c>
      <c r="M13" s="284"/>
      <c r="N13" s="284"/>
      <c r="O13" s="292" t="n">
        <f aca="false">IFERROR(IF(COUNT($G13:$N13)=0,"",SUMIF($G$4:$N$4,"&gt;0",$G13:$N13)),"")</f>
        <v>141</v>
      </c>
      <c r="P13" s="287" t="n">
        <f aca="false">IFERROR(IF($O13="","",IF(SUMIF($G$4:$N$4,"&gt;0",$G$4:$N$4)&lt;=0,"",ROUND($O13/SUMIF($G$4:$N$4,"&gt;0",$G$4:$N$4)*100,2))),"")</f>
        <v>33.57</v>
      </c>
      <c r="Q13" s="288" t="n">
        <f aca="false">IFERROR(IF($P13="","",IF($S13="Fail",0,IF($S13="Passed",VLOOKUP($P13,Settings!$A$16:$C$22,3,TRUE()),""))),"")</f>
        <v>0</v>
      </c>
      <c r="R13" s="289" t="str">
        <f aca="false">IFERROR(IF($P13="","",IF($S13="Fail","F",IF($S13="Passed",VLOOKUP($P13,Settings!$A$16:$B$22,2,TRUE()),""))),"")</f>
        <v>F</v>
      </c>
      <c r="S13" s="289" t="str">
        <f aca="false">IFERROR(IF(COUNT($G13:$N13)=0,"",IF(OR(SUMIF($G$4:$N$4,"&gt;0",$G$4:$N$4)&lt;=0,Settings!$K$27&lt;=0),"Setup Required",IF(SUMPRODUCT(--($G$4:$N$4&gt;0),--ISNUMBER($G13:$N13))&lt;COUNTIF($G$4:$N$4,"&gt;0"),"Incomplete",IF(SUMPRODUCT(--($G$4:$N$4&gt;0),--ISNUMBER($G13:$N13),--IFERROR($G13:$N13&lt;$G$4:$N$4*Settings!$K$27/100,FALSE()))&gt;0,"Fail","Passed")))),"Input Error")</f>
        <v>Fail</v>
      </c>
      <c r="T13" s="294"/>
      <c r="U13" s="289" t="str">
        <f aca="false">IFERROR(IF($D13="","",IF($S13="","",IF($S13="Incomplete","Marks incomplete",IF($S13="Setup Required","Check Settings",IF($S13="Fail","উন্নতির জন্য বিশেষ যত্ন প্রয়োজন",VLOOKUP($P13,Settings!$A$16:$E$22,5,TRUE())))))),"")</f>
        <v>উন্নতির জন্য বিশেষ যত্ন প্রয়োজন</v>
      </c>
      <c r="V13" s="289" t="str">
        <f aca="false">IFERROR(IF($D13="","",IF(COUNT($G13:$N13)=0,"No marks",IF(SUMPRODUCT(--($G$4:$N$4&lt;=0),--ISNUMBER($G13:$N13))&gt;0,"Extra subject mark",IF(SUMPRODUCT(--($G$4:$N$4&gt;0),--ISNUMBER($G13:$N13))&lt;COUNTIF($G$4:$N$4,"&gt;0"),"Missing marks",IF(SUMPRODUCT(--($G$4:$N$4&gt;0),--ISNUMBER($G13:$N13),--IFERROR($G13:$N13&gt;$G$4:$N$4,FALSE()))&gt;0,"Mark exceeds full mark",IF($S13="Setup Required","Settings issue","OK")))))),"Input error")</f>
        <v>OK</v>
      </c>
      <c r="W13" s="271"/>
      <c r="X13" s="333"/>
      <c r="Y13" s="333"/>
      <c r="Z13" s="333"/>
    </row>
    <row r="14" customFormat="false" ht="33.75" hidden="false" customHeight="true" outlineLevel="0" collapsed="false">
      <c r="A14" s="279" t="n">
        <v>9</v>
      </c>
      <c r="B14" s="280" t="n">
        <v>9</v>
      </c>
      <c r="C14" s="279" t="str">
        <f aca="false">IFERROR(IF(OR($D14="",NOT(ISNUMBER($P14)),$S14&lt;&gt;"Passed"),"",COUNTIFS($P$6:$P$45,"&gt;"&amp;$P14,$S$6:$S$45,"Passed")+1),"")</f>
        <v/>
      </c>
      <c r="D14" s="281" t="s">
        <v>942</v>
      </c>
      <c r="E14" s="281" t="s">
        <v>919</v>
      </c>
      <c r="F14" s="351" t="s">
        <v>890</v>
      </c>
      <c r="G14" s="283" t="n">
        <v>30</v>
      </c>
      <c r="H14" s="283" t="n">
        <v>39</v>
      </c>
      <c r="I14" s="283" t="n">
        <v>31</v>
      </c>
      <c r="J14" s="283" t="n">
        <v>21</v>
      </c>
      <c r="K14" s="283" t="n">
        <v>37</v>
      </c>
      <c r="L14" s="283" t="n">
        <v>32</v>
      </c>
      <c r="M14" s="284"/>
      <c r="N14" s="284"/>
      <c r="O14" s="292" t="n">
        <f aca="false">IFERROR(IF(COUNT($G14:$N14)=0,"",SUMIF($G$4:$N$4,"&gt;0",$G14:$N14)),"")</f>
        <v>190</v>
      </c>
      <c r="P14" s="287" t="n">
        <f aca="false">IFERROR(IF($O14="","",IF(SUMIF($G$4:$N$4,"&gt;0",$G$4:$N$4)&lt;=0,"",ROUND($O14/SUMIF($G$4:$N$4,"&gt;0",$G$4:$N$4)*100,2))),"")</f>
        <v>45.24</v>
      </c>
      <c r="Q14" s="288" t="n">
        <f aca="false">IFERROR(IF($P14="","",IF($S14="Fail",0,IF($S14="Passed",VLOOKUP($P14,Settings!$A$16:$C$22,3,TRUE()),""))),"")</f>
        <v>0</v>
      </c>
      <c r="R14" s="289" t="str">
        <f aca="false">IFERROR(IF($P14="","",IF($S14="Fail","F",IF($S14="Passed",VLOOKUP($P14,Settings!$A$16:$B$22,2,TRUE()),""))),"")</f>
        <v>F</v>
      </c>
      <c r="S14" s="289" t="str">
        <f aca="false">IFERROR(IF(COUNT($G14:$N14)=0,"",IF(OR(SUMIF($G$4:$N$4,"&gt;0",$G$4:$N$4)&lt;=0,Settings!$K$27&lt;=0),"Setup Required",IF(SUMPRODUCT(--($G$4:$N$4&gt;0),--ISNUMBER($G14:$N14))&lt;COUNTIF($G$4:$N$4,"&gt;0"),"Incomplete",IF(SUMPRODUCT(--($G$4:$N$4&gt;0),--ISNUMBER($G14:$N14),--IFERROR($G14:$N14&lt;$G$4:$N$4*Settings!$K$27/100,FALSE()))&gt;0,"Fail","Passed")))),"Input Error")</f>
        <v>Fail</v>
      </c>
      <c r="T14" s="294"/>
      <c r="U14" s="289" t="str">
        <f aca="false">IFERROR(IF($D14="","",IF($S14="","",IF($S14="Incomplete","Marks incomplete",IF($S14="Setup Required","Check Settings",IF($S14="Fail","উন্নতির জন্য বিশেষ যত্ন প্রয়োজন",VLOOKUP($P14,Settings!$A$16:$E$22,5,TRUE())))))),"")</f>
        <v>উন্নতির জন্য বিশেষ যত্ন প্রয়োজন</v>
      </c>
      <c r="V14" s="289" t="str">
        <f aca="false">IFERROR(IF($D14="","",IF(COUNT($G14:$N14)=0,"No marks",IF(SUMPRODUCT(--($G$4:$N$4&lt;=0),--ISNUMBER($G14:$N14))&gt;0,"Extra subject mark",IF(SUMPRODUCT(--($G$4:$N$4&gt;0),--ISNUMBER($G14:$N14))&lt;COUNTIF($G$4:$N$4,"&gt;0"),"Missing marks",IF(SUMPRODUCT(--($G$4:$N$4&gt;0),--ISNUMBER($G14:$N14),--IFERROR($G14:$N14&gt;$G$4:$N$4,FALSE()))&gt;0,"Mark exceeds full mark",IF($S14="Setup Required","Settings issue","OK")))))),"Input error")</f>
        <v>OK</v>
      </c>
      <c r="W14" s="271"/>
      <c r="X14" s="333"/>
      <c r="Y14" s="333"/>
      <c r="Z14" s="333"/>
    </row>
    <row r="15" customFormat="false" ht="33.75" hidden="false" customHeight="true" outlineLevel="0" collapsed="false">
      <c r="A15" s="279" t="n">
        <v>10</v>
      </c>
      <c r="B15" s="280" t="n">
        <v>10</v>
      </c>
      <c r="C15" s="279" t="str">
        <f aca="false">IFERROR(IF(OR($D15="",NOT(ISNUMBER($P15)),$S15&lt;&gt;"Passed"),"",COUNTIFS($P$6:$P$45,"&gt;"&amp;$P15,$S$6:$S$45,"Passed")+1),"")</f>
        <v/>
      </c>
      <c r="D15" s="281" t="s">
        <v>943</v>
      </c>
      <c r="E15" s="281" t="s">
        <v>944</v>
      </c>
      <c r="F15" s="351" t="s">
        <v>890</v>
      </c>
      <c r="G15" s="283" t="n">
        <v>12</v>
      </c>
      <c r="H15" s="283" t="n">
        <v>33</v>
      </c>
      <c r="I15" s="283" t="n">
        <v>37</v>
      </c>
      <c r="J15" s="283" t="n">
        <v>24</v>
      </c>
      <c r="K15" s="283" t="n">
        <v>25</v>
      </c>
      <c r="L15" s="283" t="n">
        <v>24</v>
      </c>
      <c r="M15" s="284"/>
      <c r="N15" s="284"/>
      <c r="O15" s="292" t="n">
        <f aca="false">IFERROR(IF(COUNT($G15:$N15)=0,"",SUMIF($G$4:$N$4,"&gt;0",$G15:$N15)),"")</f>
        <v>155</v>
      </c>
      <c r="P15" s="287" t="n">
        <f aca="false">IFERROR(IF($O15="","",IF(SUMIF($G$4:$N$4,"&gt;0",$G$4:$N$4)&lt;=0,"",ROUND($O15/SUMIF($G$4:$N$4,"&gt;0",$G$4:$N$4)*100,2))),"")</f>
        <v>36.9</v>
      </c>
      <c r="Q15" s="288" t="n">
        <f aca="false">IFERROR(IF($P15="","",IF($S15="Fail",0,IF($S15="Passed",VLOOKUP($P15,Settings!$A$16:$C$22,3,TRUE()),""))),"")</f>
        <v>0</v>
      </c>
      <c r="R15" s="289" t="str">
        <f aca="false">IFERROR(IF($P15="","",IF($S15="Fail","F",IF($S15="Passed",VLOOKUP($P15,Settings!$A$16:$B$22,2,TRUE()),""))),"")</f>
        <v>F</v>
      </c>
      <c r="S15" s="289" t="str">
        <f aca="false">IFERROR(IF(COUNT($G15:$N15)=0,"",IF(OR(SUMIF($G$4:$N$4,"&gt;0",$G$4:$N$4)&lt;=0,Settings!$K$27&lt;=0),"Setup Required",IF(SUMPRODUCT(--($G$4:$N$4&gt;0),--ISNUMBER($G15:$N15))&lt;COUNTIF($G$4:$N$4,"&gt;0"),"Incomplete",IF(SUMPRODUCT(--($G$4:$N$4&gt;0),--ISNUMBER($G15:$N15),--IFERROR($G15:$N15&lt;$G$4:$N$4*Settings!$K$27/100,FALSE()))&gt;0,"Fail","Passed")))),"Input Error")</f>
        <v>Fail</v>
      </c>
      <c r="T15" s="294"/>
      <c r="U15" s="289" t="str">
        <f aca="false">IFERROR(IF($D15="","",IF($S15="","",IF($S15="Incomplete","Marks incomplete",IF($S15="Setup Required","Check Settings",IF($S15="Fail","উন্নতির জন্য বিশেষ যত্ন প্রয়োজন",VLOOKUP($P15,Settings!$A$16:$E$22,5,TRUE())))))),"")</f>
        <v>উন্নতির জন্য বিশেষ যত্ন প্রয়োজন</v>
      </c>
      <c r="V15" s="289" t="str">
        <f aca="false">IFERROR(IF($D15="","",IF(COUNT($G15:$N15)=0,"No marks",IF(SUMPRODUCT(--($G$4:$N$4&lt;=0),--ISNUMBER($G15:$N15))&gt;0,"Extra subject mark",IF(SUMPRODUCT(--($G$4:$N$4&gt;0),--ISNUMBER($G15:$N15))&lt;COUNTIF($G$4:$N$4,"&gt;0"),"Missing marks",IF(SUMPRODUCT(--($G$4:$N$4&gt;0),--ISNUMBER($G15:$N15),--IFERROR($G15:$N15&gt;$G$4:$N$4,FALSE()))&gt;0,"Mark exceeds full mark",IF($S15="Setup Required","Settings issue","OK")))))),"Input error")</f>
        <v>OK</v>
      </c>
      <c r="W15" s="271"/>
      <c r="X15" s="333"/>
      <c r="Y15" s="333"/>
      <c r="Z15" s="333"/>
    </row>
    <row r="16" customFormat="false" ht="33.75" hidden="false" customHeight="true" outlineLevel="0" collapsed="false">
      <c r="A16" s="279" t="n">
        <v>11</v>
      </c>
      <c r="B16" s="280" t="n">
        <v>11</v>
      </c>
      <c r="C16" s="279" t="str">
        <f aca="false">IFERROR(IF(OR($D16="",NOT(ISNUMBER($P16)),$S16&lt;&gt;"Passed"),"",COUNTIFS($P$6:$P$45,"&gt;"&amp;$P16,$S$6:$S$45,"Passed")+1),"")</f>
        <v/>
      </c>
      <c r="D16" s="281" t="s">
        <v>945</v>
      </c>
      <c r="E16" s="281" t="s">
        <v>946</v>
      </c>
      <c r="F16" s="351" t="s">
        <v>887</v>
      </c>
      <c r="G16" s="283" t="n">
        <v>24</v>
      </c>
      <c r="H16" s="283" t="n">
        <v>18</v>
      </c>
      <c r="I16" s="283" t="n">
        <v>24</v>
      </c>
      <c r="J16" s="283" t="n">
        <v>21</v>
      </c>
      <c r="K16" s="283" t="n">
        <v>26</v>
      </c>
      <c r="L16" s="283" t="n">
        <v>26</v>
      </c>
      <c r="M16" s="284"/>
      <c r="N16" s="284"/>
      <c r="O16" s="292" t="n">
        <f aca="false">IFERROR(IF(COUNT($G16:$N16)=0,"",SUMIF($G$4:$N$4,"&gt;0",$G16:$N16)),"")</f>
        <v>139</v>
      </c>
      <c r="P16" s="287" t="n">
        <f aca="false">IFERROR(IF($O16="","",IF(SUMIF($G$4:$N$4,"&gt;0",$G$4:$N$4)&lt;=0,"",ROUND($O16/SUMIF($G$4:$N$4,"&gt;0",$G$4:$N$4)*100,2))),"")</f>
        <v>33.1</v>
      </c>
      <c r="Q16" s="288" t="n">
        <f aca="false">IFERROR(IF($P16="","",IF($S16="Fail",0,IF($S16="Passed",VLOOKUP($P16,Settings!$A$16:$C$22,3,TRUE()),""))),"")</f>
        <v>0</v>
      </c>
      <c r="R16" s="289" t="str">
        <f aca="false">IFERROR(IF($P16="","",IF($S16="Fail","F",IF($S16="Passed",VLOOKUP($P16,Settings!$A$16:$B$22,2,TRUE()),""))),"")</f>
        <v>F</v>
      </c>
      <c r="S16" s="289" t="str">
        <f aca="false">IFERROR(IF(COUNT($G16:$N16)=0,"",IF(OR(SUMIF($G$4:$N$4,"&gt;0",$G$4:$N$4)&lt;=0,Settings!$K$27&lt;=0),"Setup Required",IF(SUMPRODUCT(--($G$4:$N$4&gt;0),--ISNUMBER($G16:$N16))&lt;COUNTIF($G$4:$N$4,"&gt;0"),"Incomplete",IF(SUMPRODUCT(--($G$4:$N$4&gt;0),--ISNUMBER($G16:$N16),--IFERROR($G16:$N16&lt;$G$4:$N$4*Settings!$K$27/100,FALSE()))&gt;0,"Fail","Passed")))),"Input Error")</f>
        <v>Fail</v>
      </c>
      <c r="T16" s="294"/>
      <c r="U16" s="289" t="str">
        <f aca="false">IFERROR(IF($D16="","",IF($S16="","",IF($S16="Incomplete","Marks incomplete",IF($S16="Setup Required","Check Settings",IF($S16="Fail","উন্নতির জন্য বিশেষ যত্ন প্রয়োজন",VLOOKUP($P16,Settings!$A$16:$E$22,5,TRUE())))))),"")</f>
        <v>উন্নতির জন্য বিশেষ যত্ন প্রয়োজন</v>
      </c>
      <c r="V16" s="289" t="str">
        <f aca="false">IFERROR(IF($D16="","",IF(COUNT($G16:$N16)=0,"No marks",IF(SUMPRODUCT(--($G$4:$N$4&lt;=0),--ISNUMBER($G16:$N16))&gt;0,"Extra subject mark",IF(SUMPRODUCT(--($G$4:$N$4&gt;0),--ISNUMBER($G16:$N16))&lt;COUNTIF($G$4:$N$4,"&gt;0"),"Missing marks",IF(SUMPRODUCT(--($G$4:$N$4&gt;0),--ISNUMBER($G16:$N16),--IFERROR($G16:$N16&gt;$G$4:$N$4,FALSE()))&gt;0,"Mark exceeds full mark",IF($S16="Setup Required","Settings issue","OK")))))),"Input error")</f>
        <v>OK</v>
      </c>
      <c r="W16" s="271"/>
      <c r="X16" s="333"/>
      <c r="Y16" s="333"/>
      <c r="Z16" s="333"/>
    </row>
    <row r="17" customFormat="false" ht="33.75" hidden="false" customHeight="true" outlineLevel="0" collapsed="false">
      <c r="A17" s="279" t="n">
        <v>12</v>
      </c>
      <c r="B17" s="280" t="n">
        <v>12</v>
      </c>
      <c r="C17" s="279" t="str">
        <f aca="false">IFERROR(IF(OR($D17="",NOT(ISNUMBER($P17)),$S17&lt;&gt;"Passed"),"",COUNTIFS($P$6:$P$45,"&gt;"&amp;$P17,$S$6:$S$45,"Passed")+1),"")</f>
        <v/>
      </c>
      <c r="D17" s="281" t="s">
        <v>947</v>
      </c>
      <c r="E17" s="281" t="s">
        <v>948</v>
      </c>
      <c r="F17" s="351" t="s">
        <v>890</v>
      </c>
      <c r="G17" s="283" t="n">
        <v>17</v>
      </c>
      <c r="H17" s="283" t="n">
        <v>30</v>
      </c>
      <c r="I17" s="283" t="n">
        <v>13</v>
      </c>
      <c r="J17" s="283" t="n">
        <v>13</v>
      </c>
      <c r="K17" s="283" t="n">
        <v>25</v>
      </c>
      <c r="L17" s="283" t="n">
        <v>24</v>
      </c>
      <c r="M17" s="284"/>
      <c r="N17" s="284"/>
      <c r="O17" s="292" t="n">
        <f aca="false">IFERROR(IF(COUNT($G17:$N17)=0,"",SUMIF($G$4:$N$4,"&gt;0",$G17:$N17)),"")</f>
        <v>122</v>
      </c>
      <c r="P17" s="287" t="n">
        <f aca="false">IFERROR(IF($O17="","",IF(SUMIF($G$4:$N$4,"&gt;0",$G$4:$N$4)&lt;=0,"",ROUND($O17/SUMIF($G$4:$N$4,"&gt;0",$G$4:$N$4)*100,2))),"")</f>
        <v>29.05</v>
      </c>
      <c r="Q17" s="288" t="n">
        <f aca="false">IFERROR(IF($P17="","",IF($S17="Fail",0,IF($S17="Passed",VLOOKUP($P17,Settings!$A$16:$C$22,3,TRUE()),""))),"")</f>
        <v>0</v>
      </c>
      <c r="R17" s="289" t="str">
        <f aca="false">IFERROR(IF($P17="","",IF($S17="Fail","F",IF($S17="Passed",VLOOKUP($P17,Settings!$A$16:$B$22,2,TRUE()),""))),"")</f>
        <v>F</v>
      </c>
      <c r="S17" s="289" t="str">
        <f aca="false">IFERROR(IF(COUNT($G17:$N17)=0,"",IF(OR(SUMIF($G$4:$N$4,"&gt;0",$G$4:$N$4)&lt;=0,Settings!$K$27&lt;=0),"Setup Required",IF(SUMPRODUCT(--($G$4:$N$4&gt;0),--ISNUMBER($G17:$N17))&lt;COUNTIF($G$4:$N$4,"&gt;0"),"Incomplete",IF(SUMPRODUCT(--($G$4:$N$4&gt;0),--ISNUMBER($G17:$N17),--IFERROR($G17:$N17&lt;$G$4:$N$4*Settings!$K$27/100,FALSE()))&gt;0,"Fail","Passed")))),"Input Error")</f>
        <v>Fail</v>
      </c>
      <c r="T17" s="294"/>
      <c r="U17" s="289" t="str">
        <f aca="false">IFERROR(IF($D17="","",IF($S17="","",IF($S17="Incomplete","Marks incomplete",IF($S17="Setup Required","Check Settings",IF($S17="Fail","উন্নতির জন্য বিশেষ যত্ন প্রয়োজন",VLOOKUP($P17,Settings!$A$16:$E$22,5,TRUE())))))),"")</f>
        <v>উন্নতির জন্য বিশেষ যত্ন প্রয়োজন</v>
      </c>
      <c r="V17" s="289" t="str">
        <f aca="false">IFERROR(IF($D17="","",IF(COUNT($G17:$N17)=0,"No marks",IF(SUMPRODUCT(--($G$4:$N$4&lt;=0),--ISNUMBER($G17:$N17))&gt;0,"Extra subject mark",IF(SUMPRODUCT(--($G$4:$N$4&gt;0),--ISNUMBER($G17:$N17))&lt;COUNTIF($G$4:$N$4,"&gt;0"),"Missing marks",IF(SUMPRODUCT(--($G$4:$N$4&gt;0),--ISNUMBER($G17:$N17),--IFERROR($G17:$N17&gt;$G$4:$N$4,FALSE()))&gt;0,"Mark exceeds full mark",IF($S17="Setup Required","Settings issue","OK")))))),"Input error")</f>
        <v>OK</v>
      </c>
      <c r="W17" s="271"/>
      <c r="X17" s="333"/>
      <c r="Y17" s="333"/>
      <c r="Z17" s="333"/>
    </row>
    <row r="18" customFormat="false" ht="33.75" hidden="false" customHeight="true" outlineLevel="0" collapsed="false">
      <c r="A18" s="279" t="n">
        <v>13</v>
      </c>
      <c r="B18" s="280" t="n">
        <v>13</v>
      </c>
      <c r="C18" s="279" t="str">
        <f aca="false">IFERROR(IF(OR($D18="",NOT(ISNUMBER($P18)),$S18&lt;&gt;"Passed"),"",COUNTIFS($P$6:$P$45,"&gt;"&amp;$P18,$S$6:$S$45,"Passed")+1),"")</f>
        <v/>
      </c>
      <c r="D18" s="281" t="s">
        <v>949</v>
      </c>
      <c r="E18" s="281" t="s">
        <v>950</v>
      </c>
      <c r="F18" s="351" t="s">
        <v>887</v>
      </c>
      <c r="G18" s="283" t="n">
        <v>26</v>
      </c>
      <c r="H18" s="283" t="n">
        <v>27</v>
      </c>
      <c r="I18" s="283" t="n">
        <v>22</v>
      </c>
      <c r="J18" s="283" t="n">
        <v>12</v>
      </c>
      <c r="K18" s="283" t="n">
        <v>31</v>
      </c>
      <c r="L18" s="283" t="n">
        <v>31</v>
      </c>
      <c r="M18" s="284"/>
      <c r="N18" s="284"/>
      <c r="O18" s="292" t="n">
        <f aca="false">IFERROR(IF(COUNT($G18:$N18)=0,"",SUMIF($G$4:$N$4,"&gt;0",$G18:$N18)),"")</f>
        <v>149</v>
      </c>
      <c r="P18" s="287" t="n">
        <f aca="false">IFERROR(IF($O18="","",IF(SUMIF($G$4:$N$4,"&gt;0",$G$4:$N$4)&lt;=0,"",ROUND($O18/SUMIF($G$4:$N$4,"&gt;0",$G$4:$N$4)*100,2))),"")</f>
        <v>35.48</v>
      </c>
      <c r="Q18" s="288" t="n">
        <f aca="false">IFERROR(IF($P18="","",IF($S18="Fail",0,IF($S18="Passed",VLOOKUP($P18,Settings!$A$16:$C$22,3,TRUE()),""))),"")</f>
        <v>0</v>
      </c>
      <c r="R18" s="289" t="str">
        <f aca="false">IFERROR(IF($P18="","",IF($S18="Fail","F",IF($S18="Passed",VLOOKUP($P18,Settings!$A$16:$B$22,2,TRUE()),""))),"")</f>
        <v>F</v>
      </c>
      <c r="S18" s="289" t="str">
        <f aca="false">IFERROR(IF(COUNT($G18:$N18)=0,"",IF(OR(SUMIF($G$4:$N$4,"&gt;0",$G$4:$N$4)&lt;=0,Settings!$K$27&lt;=0),"Setup Required",IF(SUMPRODUCT(--($G$4:$N$4&gt;0),--ISNUMBER($G18:$N18))&lt;COUNTIF($G$4:$N$4,"&gt;0"),"Incomplete",IF(SUMPRODUCT(--($G$4:$N$4&gt;0),--ISNUMBER($G18:$N18),--IFERROR($G18:$N18&lt;$G$4:$N$4*Settings!$K$27/100,FALSE()))&gt;0,"Fail","Passed")))),"Input Error")</f>
        <v>Fail</v>
      </c>
      <c r="T18" s="294"/>
      <c r="U18" s="289" t="str">
        <f aca="false">IFERROR(IF($D18="","",IF($S18="","",IF($S18="Incomplete","Marks incomplete",IF($S18="Setup Required","Check Settings",IF($S18="Fail","উন্নতির জন্য বিশেষ যত্ন প্রয়োজন",VLOOKUP($P18,Settings!$A$16:$E$22,5,TRUE())))))),"")</f>
        <v>উন্নতির জন্য বিশেষ যত্ন প্রয়োজন</v>
      </c>
      <c r="V18" s="289" t="str">
        <f aca="false">IFERROR(IF($D18="","",IF(COUNT($G18:$N18)=0,"No marks",IF(SUMPRODUCT(--($G$4:$N$4&lt;=0),--ISNUMBER($G18:$N18))&gt;0,"Extra subject mark",IF(SUMPRODUCT(--($G$4:$N$4&gt;0),--ISNUMBER($G18:$N18))&lt;COUNTIF($G$4:$N$4,"&gt;0"),"Missing marks",IF(SUMPRODUCT(--($G$4:$N$4&gt;0),--ISNUMBER($G18:$N18),--IFERROR($G18:$N18&gt;$G$4:$N$4,FALSE()))&gt;0,"Mark exceeds full mark",IF($S18="Setup Required","Settings issue","OK")))))),"Input error")</f>
        <v>OK</v>
      </c>
      <c r="W18" s="271"/>
      <c r="X18" s="333"/>
      <c r="Y18" s="333"/>
      <c r="Z18" s="333"/>
    </row>
    <row r="19" customFormat="false" ht="33.75" hidden="false" customHeight="true" outlineLevel="0" collapsed="false">
      <c r="A19" s="279" t="n">
        <v>14</v>
      </c>
      <c r="B19" s="280" t="n">
        <v>14</v>
      </c>
      <c r="C19" s="279" t="str">
        <f aca="false">IFERROR(IF(OR($D19="",NOT(ISNUMBER($P19)),$S19&lt;&gt;"Passed"),"",COUNTIFS($P$6:$P$45,"&gt;"&amp;$P19,$S$6:$S$45,"Passed")+1),"")</f>
        <v/>
      </c>
      <c r="D19" s="281" t="s">
        <v>951</v>
      </c>
      <c r="E19" s="281" t="s">
        <v>952</v>
      </c>
      <c r="F19" s="351" t="s">
        <v>890</v>
      </c>
      <c r="G19" s="283" t="n">
        <v>0</v>
      </c>
      <c r="H19" s="283" t="n">
        <v>24</v>
      </c>
      <c r="I19" s="283" t="n">
        <v>10</v>
      </c>
      <c r="J19" s="283" t="n">
        <v>17</v>
      </c>
      <c r="K19" s="283" t="n">
        <v>13</v>
      </c>
      <c r="L19" s="283" t="n">
        <v>11</v>
      </c>
      <c r="M19" s="284"/>
      <c r="N19" s="284"/>
      <c r="O19" s="292" t="n">
        <f aca="false">IFERROR(IF(COUNT($G19:$N19)=0,"",SUMIF($G$4:$N$4,"&gt;0",$G19:$N19)),"")</f>
        <v>75</v>
      </c>
      <c r="P19" s="287" t="n">
        <f aca="false">IFERROR(IF($O19="","",IF(SUMIF($G$4:$N$4,"&gt;0",$G$4:$N$4)&lt;=0,"",ROUND($O19/SUMIF($G$4:$N$4,"&gt;0",$G$4:$N$4)*100,2))),"")</f>
        <v>17.86</v>
      </c>
      <c r="Q19" s="288" t="n">
        <f aca="false">IFERROR(IF($P19="","",IF($S19="Fail",0,IF($S19="Passed",VLOOKUP($P19,Settings!$A$16:$C$22,3,TRUE()),""))),"")</f>
        <v>0</v>
      </c>
      <c r="R19" s="289" t="str">
        <f aca="false">IFERROR(IF($P19="","",IF($S19="Fail","F",IF($S19="Passed",VLOOKUP($P19,Settings!$A$16:$B$22,2,TRUE()),""))),"")</f>
        <v>F</v>
      </c>
      <c r="S19" s="289" t="str">
        <f aca="false">IFERROR(IF(COUNT($G19:$N19)=0,"",IF(OR(SUMIF($G$4:$N$4,"&gt;0",$G$4:$N$4)&lt;=0,Settings!$K$27&lt;=0),"Setup Required",IF(SUMPRODUCT(--($G$4:$N$4&gt;0),--ISNUMBER($G19:$N19))&lt;COUNTIF($G$4:$N$4,"&gt;0"),"Incomplete",IF(SUMPRODUCT(--($G$4:$N$4&gt;0),--ISNUMBER($G19:$N19),--IFERROR($G19:$N19&lt;$G$4:$N$4*Settings!$K$27/100,FALSE()))&gt;0,"Fail","Passed")))),"Input Error")</f>
        <v>Fail</v>
      </c>
      <c r="T19" s="294"/>
      <c r="U19" s="289" t="str">
        <f aca="false">IFERROR(IF($D19="","",IF($S19="","",IF($S19="Incomplete","Marks incomplete",IF($S19="Setup Required","Check Settings",IF($S19="Fail","উন্নতির জন্য বিশেষ যত্ন প্রয়োজন",VLOOKUP($P19,Settings!$A$16:$E$22,5,TRUE())))))),"")</f>
        <v>উন্নতির জন্য বিশেষ যত্ন প্রয়োজন</v>
      </c>
      <c r="V19" s="289" t="str">
        <f aca="false">IFERROR(IF($D19="","",IF(COUNT($G19:$N19)=0,"No marks",IF(SUMPRODUCT(--($G$4:$N$4&lt;=0),--ISNUMBER($G19:$N19))&gt;0,"Extra subject mark",IF(SUMPRODUCT(--($G$4:$N$4&gt;0),--ISNUMBER($G19:$N19))&lt;COUNTIF($G$4:$N$4,"&gt;0"),"Missing marks",IF(SUMPRODUCT(--($G$4:$N$4&gt;0),--ISNUMBER($G19:$N19),--IFERROR($G19:$N19&gt;$G$4:$N$4,FALSE()))&gt;0,"Mark exceeds full mark",IF($S19="Setup Required","Settings issue","OK")))))),"Input error")</f>
        <v>OK</v>
      </c>
      <c r="W19" s="271"/>
      <c r="X19" s="333"/>
      <c r="Y19" s="333"/>
      <c r="Z19" s="333"/>
    </row>
    <row r="20" customFormat="false" ht="33.75" hidden="false" customHeight="true" outlineLevel="0" collapsed="false">
      <c r="A20" s="279" t="n">
        <v>15</v>
      </c>
      <c r="B20" s="280" t="n">
        <v>15</v>
      </c>
      <c r="C20" s="279" t="str">
        <f aca="false">IFERROR(IF(OR($D20="",NOT(ISNUMBER($P20)),$S20&lt;&gt;"Passed"),"",COUNTIFS($P$6:$P$45,"&gt;"&amp;$P20,$S$6:$S$45,"Passed")+1),"")</f>
        <v/>
      </c>
      <c r="D20" s="281" t="s">
        <v>953</v>
      </c>
      <c r="E20" s="281" t="s">
        <v>954</v>
      </c>
      <c r="F20" s="351" t="s">
        <v>817</v>
      </c>
      <c r="G20" s="283" t="n">
        <v>57</v>
      </c>
      <c r="H20" s="283" t="n">
        <v>51</v>
      </c>
      <c r="I20" s="283" t="n">
        <v>18</v>
      </c>
      <c r="J20" s="283" t="n">
        <v>41</v>
      </c>
      <c r="K20" s="283" t="n">
        <v>38</v>
      </c>
      <c r="L20" s="283" t="n">
        <v>48</v>
      </c>
      <c r="M20" s="284"/>
      <c r="N20" s="284"/>
      <c r="O20" s="292" t="n">
        <f aca="false">IFERROR(IF(COUNT($G20:$N20)=0,"",SUMIF($G$4:$N$4,"&gt;0",$G20:$N20)),"")</f>
        <v>253</v>
      </c>
      <c r="P20" s="287" t="n">
        <f aca="false">IFERROR(IF($O20="","",IF(SUMIF($G$4:$N$4,"&gt;0",$G$4:$N$4)&lt;=0,"",ROUND($O20/SUMIF($G$4:$N$4,"&gt;0",$G$4:$N$4)*100,2))),"")</f>
        <v>60.24</v>
      </c>
      <c r="Q20" s="288" t="n">
        <f aca="false">IFERROR(IF($P20="","",IF($S20="Fail",0,IF($S20="Passed",VLOOKUP($P20,Settings!$A$16:$C$22,3,TRUE()),""))),"")</f>
        <v>0</v>
      </c>
      <c r="R20" s="289" t="str">
        <f aca="false">IFERROR(IF($P20="","",IF($S20="Fail","F",IF($S20="Passed",VLOOKUP($P20,Settings!$A$16:$B$22,2,TRUE()),""))),"")</f>
        <v>F</v>
      </c>
      <c r="S20" s="289" t="str">
        <f aca="false">IFERROR(IF(COUNT($G20:$N20)=0,"",IF(OR(SUMIF($G$4:$N$4,"&gt;0",$G$4:$N$4)&lt;=0,Settings!$K$27&lt;=0),"Setup Required",IF(SUMPRODUCT(--($G$4:$N$4&gt;0),--ISNUMBER($G20:$N20))&lt;COUNTIF($G$4:$N$4,"&gt;0"),"Incomplete",IF(SUMPRODUCT(--($G$4:$N$4&gt;0),--ISNUMBER($G20:$N20),--IFERROR($G20:$N20&lt;$G$4:$N$4*Settings!$K$27/100,FALSE()))&gt;0,"Fail","Passed")))),"Input Error")</f>
        <v>Fail</v>
      </c>
      <c r="T20" s="294"/>
      <c r="U20" s="289" t="str">
        <f aca="false">IFERROR(IF($D20="","",IF($S20="","",IF($S20="Incomplete","Marks incomplete",IF($S20="Setup Required","Check Settings",IF($S20="Fail","উন্নতির জন্য বিশেষ যত্ন প্রয়োজন",VLOOKUP($P20,Settings!$A$16:$E$22,5,TRUE())))))),"")</f>
        <v>উন্নতির জন্য বিশেষ যত্ন প্রয়োজন</v>
      </c>
      <c r="V20" s="289" t="str">
        <f aca="false">IFERROR(IF($D20="","",IF(COUNT($G20:$N20)=0,"No marks",IF(SUMPRODUCT(--($G$4:$N$4&lt;=0),--ISNUMBER($G20:$N20))&gt;0,"Extra subject mark",IF(SUMPRODUCT(--($G$4:$N$4&gt;0),--ISNUMBER($G20:$N20))&lt;COUNTIF($G$4:$N$4,"&gt;0"),"Missing marks",IF(SUMPRODUCT(--($G$4:$N$4&gt;0),--ISNUMBER($G20:$N20),--IFERROR($G20:$N20&gt;$G$4:$N$4,FALSE()))&gt;0,"Mark exceeds full mark",IF($S20="Setup Required","Settings issue","OK")))))),"Input error")</f>
        <v>OK</v>
      </c>
      <c r="W20" s="271"/>
      <c r="X20" s="333"/>
      <c r="Y20" s="333"/>
      <c r="Z20" s="333"/>
    </row>
    <row r="21" customFormat="false" ht="33.75" hidden="false" customHeight="true" outlineLevel="0" collapsed="false">
      <c r="A21" s="279" t="n">
        <v>16</v>
      </c>
      <c r="B21" s="280" t="n">
        <v>16</v>
      </c>
      <c r="C21" s="279" t="str">
        <f aca="false">IFERROR(IF(OR($D21="",NOT(ISNUMBER($P21)),$S21&lt;&gt;"Passed"),"",COUNTIFS($P$6:$P$45,"&gt;"&amp;$P21,$S$6:$S$45,"Passed")+1),"")</f>
        <v/>
      </c>
      <c r="D21" s="281" t="s">
        <v>955</v>
      </c>
      <c r="E21" s="281" t="s">
        <v>932</v>
      </c>
      <c r="F21" s="351" t="s">
        <v>817</v>
      </c>
      <c r="G21" s="283" t="n">
        <v>5</v>
      </c>
      <c r="H21" s="283" t="n">
        <v>30</v>
      </c>
      <c r="I21" s="283" t="n">
        <v>21</v>
      </c>
      <c r="J21" s="283" t="n">
        <v>10</v>
      </c>
      <c r="K21" s="283" t="n">
        <v>17</v>
      </c>
      <c r="L21" s="283" t="n">
        <v>12</v>
      </c>
      <c r="M21" s="284"/>
      <c r="N21" s="284"/>
      <c r="O21" s="292" t="n">
        <f aca="false">IFERROR(IF(COUNT($G21:$N21)=0,"",SUMIF($G$4:$N$4,"&gt;0",$G21:$N21)),"")</f>
        <v>95</v>
      </c>
      <c r="P21" s="287" t="n">
        <f aca="false">IFERROR(IF($O21="","",IF(SUMIF($G$4:$N$4,"&gt;0",$G$4:$N$4)&lt;=0,"",ROUND($O21/SUMIF($G$4:$N$4,"&gt;0",$G$4:$N$4)*100,2))),"")</f>
        <v>22.62</v>
      </c>
      <c r="Q21" s="288" t="n">
        <f aca="false">IFERROR(IF($P21="","",IF($S21="Fail",0,IF($S21="Passed",VLOOKUP($P21,Settings!$A$16:$C$22,3,TRUE()),""))),"")</f>
        <v>0</v>
      </c>
      <c r="R21" s="289" t="str">
        <f aca="false">IFERROR(IF($P21="","",IF($S21="Fail","F",IF($S21="Passed",VLOOKUP($P21,Settings!$A$16:$B$22,2,TRUE()),""))),"")</f>
        <v>F</v>
      </c>
      <c r="S21" s="289" t="str">
        <f aca="false">IFERROR(IF(COUNT($G21:$N21)=0,"",IF(OR(SUMIF($G$4:$N$4,"&gt;0",$G$4:$N$4)&lt;=0,Settings!$K$27&lt;=0),"Setup Required",IF(SUMPRODUCT(--($G$4:$N$4&gt;0),--ISNUMBER($G21:$N21))&lt;COUNTIF($G$4:$N$4,"&gt;0"),"Incomplete",IF(SUMPRODUCT(--($G$4:$N$4&gt;0),--ISNUMBER($G21:$N21),--IFERROR($G21:$N21&lt;$G$4:$N$4*Settings!$K$27/100,FALSE()))&gt;0,"Fail","Passed")))),"Input Error")</f>
        <v>Fail</v>
      </c>
      <c r="T21" s="294"/>
      <c r="U21" s="289" t="str">
        <f aca="false">IFERROR(IF($D21="","",IF($S21="","",IF($S21="Incomplete","Marks incomplete",IF($S21="Setup Required","Check Settings",IF($S21="Fail","উন্নতির জন্য বিশেষ যত্ন প্রয়োজন",VLOOKUP($P21,Settings!$A$16:$E$22,5,TRUE())))))),"")</f>
        <v>উন্নতির জন্য বিশেষ যত্ন প্রয়োজন</v>
      </c>
      <c r="V21" s="289" t="str">
        <f aca="false">IFERROR(IF($D21="","",IF(COUNT($G21:$N21)=0,"No marks",IF(SUMPRODUCT(--($G$4:$N$4&lt;=0),--ISNUMBER($G21:$N21))&gt;0,"Extra subject mark",IF(SUMPRODUCT(--($G$4:$N$4&gt;0),--ISNUMBER($G21:$N21))&lt;COUNTIF($G$4:$N$4,"&gt;0"),"Missing marks",IF(SUMPRODUCT(--($G$4:$N$4&gt;0),--ISNUMBER($G21:$N21),--IFERROR($G21:$N21&gt;$G$4:$N$4,FALSE()))&gt;0,"Mark exceeds full mark",IF($S21="Setup Required","Settings issue","OK")))))),"Input error")</f>
        <v>OK</v>
      </c>
      <c r="W21" s="271"/>
      <c r="X21" s="333"/>
      <c r="Y21" s="333"/>
      <c r="Z21" s="333"/>
    </row>
    <row r="22" customFormat="false" ht="33.75" hidden="false" customHeight="true" outlineLevel="0" collapsed="false">
      <c r="A22" s="279" t="n">
        <v>17</v>
      </c>
      <c r="B22" s="280" t="n">
        <v>17</v>
      </c>
      <c r="C22" s="279" t="str">
        <f aca="false">IFERROR(IF(OR($D22="",NOT(ISNUMBER($P22)),$S22&lt;&gt;"Passed"),"",COUNTIFS($P$6:$P$45,"&gt;"&amp;$P22,$S$6:$S$45,"Passed")+1),"")</f>
        <v/>
      </c>
      <c r="D22" s="281" t="s">
        <v>956</v>
      </c>
      <c r="E22" s="281" t="s">
        <v>957</v>
      </c>
      <c r="F22" s="351" t="s">
        <v>958</v>
      </c>
      <c r="G22" s="283" t="n">
        <v>33</v>
      </c>
      <c r="H22" s="283" t="n">
        <v>35</v>
      </c>
      <c r="I22" s="283" t="n">
        <v>30</v>
      </c>
      <c r="J22" s="283" t="n">
        <v>22</v>
      </c>
      <c r="K22" s="283" t="n">
        <v>23</v>
      </c>
      <c r="L22" s="283" t="n">
        <v>14</v>
      </c>
      <c r="M22" s="284"/>
      <c r="N22" s="284"/>
      <c r="O22" s="292" t="n">
        <f aca="false">IFERROR(IF(COUNT($G22:$N22)=0,"",SUMIF($G$4:$N$4,"&gt;0",$G22:$N22)),"")</f>
        <v>157</v>
      </c>
      <c r="P22" s="287" t="n">
        <f aca="false">IFERROR(IF($O22="","",IF(SUMIF($G$4:$N$4,"&gt;0",$G$4:$N$4)&lt;=0,"",ROUND($O22/SUMIF($G$4:$N$4,"&gt;0",$G$4:$N$4)*100,2))),"")</f>
        <v>37.38</v>
      </c>
      <c r="Q22" s="288" t="n">
        <f aca="false">IFERROR(IF($P22="","",IF($S22="Fail",0,IF($S22="Passed",VLOOKUP($P22,Settings!$A$16:$C$22,3,TRUE()),""))),"")</f>
        <v>0</v>
      </c>
      <c r="R22" s="289" t="str">
        <f aca="false">IFERROR(IF($P22="","",IF($S22="Fail","F",IF($S22="Passed",VLOOKUP($P22,Settings!$A$16:$B$22,2,TRUE()),""))),"")</f>
        <v>F</v>
      </c>
      <c r="S22" s="289" t="str">
        <f aca="false">IFERROR(IF(COUNT($G22:$N22)=0,"",IF(OR(SUMIF($G$4:$N$4,"&gt;0",$G$4:$N$4)&lt;=0,Settings!$K$27&lt;=0),"Setup Required",IF(SUMPRODUCT(--($G$4:$N$4&gt;0),--ISNUMBER($G22:$N22))&lt;COUNTIF($G$4:$N$4,"&gt;0"),"Incomplete",IF(SUMPRODUCT(--($G$4:$N$4&gt;0),--ISNUMBER($G22:$N22),--IFERROR($G22:$N22&lt;$G$4:$N$4*Settings!$K$27/100,FALSE()))&gt;0,"Fail","Passed")))),"Input Error")</f>
        <v>Fail</v>
      </c>
      <c r="T22" s="294"/>
      <c r="U22" s="289" t="str">
        <f aca="false">IFERROR(IF($D22="","",IF($S22="","",IF($S22="Incomplete","Marks incomplete",IF($S22="Setup Required","Check Settings",IF($S22="Fail","উন্নতির জন্য বিশেষ যত্ন প্রয়োজন",VLOOKUP($P22,Settings!$A$16:$E$22,5,TRUE())))))),"")</f>
        <v>উন্নতির জন্য বিশেষ যত্ন প্রয়োজন</v>
      </c>
      <c r="V22" s="289" t="str">
        <f aca="false">IFERROR(IF($D22="","",IF(COUNT($G22:$N22)=0,"No marks",IF(SUMPRODUCT(--($G$4:$N$4&lt;=0),--ISNUMBER($G22:$N22))&gt;0,"Extra subject mark",IF(SUMPRODUCT(--($G$4:$N$4&gt;0),--ISNUMBER($G22:$N22))&lt;COUNTIF($G$4:$N$4,"&gt;0"),"Missing marks",IF(SUMPRODUCT(--($G$4:$N$4&gt;0),--ISNUMBER($G22:$N22),--IFERROR($G22:$N22&gt;$G$4:$N$4,FALSE()))&gt;0,"Mark exceeds full mark",IF($S22="Setup Required","Settings issue","OK")))))),"Input error")</f>
        <v>OK</v>
      </c>
      <c r="W22" s="271"/>
      <c r="X22" s="333"/>
      <c r="Y22" s="333"/>
      <c r="Z22" s="333"/>
    </row>
    <row r="23" customFormat="false" ht="33.75" hidden="false" customHeight="true" outlineLevel="0" collapsed="false">
      <c r="A23" s="279" t="n">
        <v>18</v>
      </c>
      <c r="B23" s="280" t="n">
        <v>18</v>
      </c>
      <c r="C23" s="279" t="str">
        <f aca="false">IFERROR(IF(OR($D23="",NOT(ISNUMBER($P23)),$S23&lt;&gt;"Passed"),"",COUNTIFS($P$6:$P$45,"&gt;"&amp;$P23,$S$6:$S$45,"Passed")+1),"")</f>
        <v/>
      </c>
      <c r="D23" s="291"/>
      <c r="E23" s="291"/>
      <c r="F23" s="280"/>
      <c r="G23" s="284"/>
      <c r="H23" s="284"/>
      <c r="I23" s="284"/>
      <c r="J23" s="284"/>
      <c r="K23" s="284"/>
      <c r="L23" s="284"/>
      <c r="M23" s="284"/>
      <c r="N23" s="284"/>
      <c r="O23" s="292" t="str">
        <f aca="false">IFERROR(IF(COUNT($G23:$N23)=0,"",SUMIF($G$4:$N$4,"&gt;0",$G23:$N23)),"")</f>
        <v/>
      </c>
      <c r="P23" s="287" t="str">
        <f aca="false">IFERROR(IF($O23="","",IF(SUMIF($G$4:$N$4,"&gt;0",$G$4:$N$4)&lt;=0,"",ROUND($O23/SUMIF($G$4:$N$4,"&gt;0",$G$4:$N$4)*100,2))),"")</f>
        <v/>
      </c>
      <c r="Q23" s="288" t="str">
        <f aca="false">IFERROR(IF($P23="","",IF($S23="Fail",0,IF($S23="Passed",VLOOKUP($P23,Settings!$A$16:$C$22,3,TRUE()),""))),"")</f>
        <v/>
      </c>
      <c r="R23" s="289" t="str">
        <f aca="false">IFERROR(IF($P23="","",IF($S23="Fail","F",IF($S23="Passed",VLOOKUP($P23,Settings!$A$16:$B$22,2,TRUE()),""))),"")</f>
        <v/>
      </c>
      <c r="S23" s="289" t="str">
        <f aca="false">IFERROR(IF(COUNT($G23:$N23)=0,"",IF(OR(SUMIF($G$4:$N$4,"&gt;0",$G$4:$N$4)&lt;=0,Settings!$K$27&lt;=0),"Setup Required",IF(SUMPRODUCT(--($G$4:$N$4&gt;0),--ISNUMBER($G23:$N23))&lt;COUNTIF($G$4:$N$4,"&gt;0"),"Incomplete",IF(SUMPRODUCT(--($G$4:$N$4&gt;0),--ISNUMBER($G23:$N23),--IFERROR($G23:$N23&lt;$G$4:$N$4*Settings!$K$27/100,FALSE()))&gt;0,"Fail","Passed")))),"Input Error")</f>
        <v/>
      </c>
      <c r="T23" s="294"/>
      <c r="U23" s="289" t="str">
        <f aca="false">IFERROR(IF($D23="","",IF($S23="","",IF($S23="Incomplete","Marks incomplete",IF($S23="Setup Required","Check Settings",IF($S23="Fail","উন্নতির জন্য বিশেষ যত্ন প্রয়োজন",VLOOKUP($P23,Settings!$A$16:$E$22,5,TRUE())))))),"")</f>
        <v/>
      </c>
      <c r="V23" s="289" t="str">
        <f aca="false">IFERROR(IF($D23="","",IF(COUNT($G23:$N23)=0,"No marks",IF(SUMPRODUCT(--($G$4:$N$4&lt;=0),--ISNUMBER($G23:$N23))&gt;0,"Extra subject mark",IF(SUMPRODUCT(--($G$4:$N$4&gt;0),--ISNUMBER($G23:$N23))&lt;COUNTIF($G$4:$N$4,"&gt;0"),"Missing marks",IF(SUMPRODUCT(--($G$4:$N$4&gt;0),--ISNUMBER($G23:$N23),--IFERROR($G23:$N23&gt;$G$4:$N$4,FALSE()))&gt;0,"Mark exceeds full mark",IF($S23="Setup Required","Settings issue","OK")))))),"Input error")</f>
        <v/>
      </c>
      <c r="W23" s="271"/>
      <c r="X23" s="333"/>
      <c r="Y23" s="333"/>
      <c r="Z23" s="333"/>
    </row>
    <row r="24" customFormat="false" ht="33.75" hidden="false" customHeight="true" outlineLevel="0" collapsed="false">
      <c r="A24" s="279" t="n">
        <v>19</v>
      </c>
      <c r="B24" s="280" t="n">
        <v>19</v>
      </c>
      <c r="C24" s="279" t="str">
        <f aca="false">IFERROR(IF(OR($D24="",NOT(ISNUMBER($P24)),$S24&lt;&gt;"Passed"),"",COUNTIFS($P$6:$P$45,"&gt;"&amp;$P24,$S$6:$S$45,"Passed")+1),"")</f>
        <v/>
      </c>
      <c r="D24" s="291"/>
      <c r="E24" s="291"/>
      <c r="F24" s="280"/>
      <c r="G24" s="284"/>
      <c r="H24" s="284"/>
      <c r="I24" s="284"/>
      <c r="J24" s="284"/>
      <c r="K24" s="284"/>
      <c r="L24" s="284"/>
      <c r="M24" s="284"/>
      <c r="N24" s="284"/>
      <c r="O24" s="292" t="str">
        <f aca="false">IFERROR(IF(COUNT($G24:$N24)=0,"",SUMIF($G$4:$N$4,"&gt;0",$G24:$N24)),"")</f>
        <v/>
      </c>
      <c r="P24" s="287" t="str">
        <f aca="false">IFERROR(IF($O24="","",IF(SUMIF($G$4:$N$4,"&gt;0",$G$4:$N$4)&lt;=0,"",ROUND($O24/SUMIF($G$4:$N$4,"&gt;0",$G$4:$N$4)*100,2))),"")</f>
        <v/>
      </c>
      <c r="Q24" s="288" t="str">
        <f aca="false">IFERROR(IF($P24="","",IF($S24="Fail",0,IF($S24="Passed",VLOOKUP($P24,Settings!$A$16:$C$22,3,TRUE()),""))),"")</f>
        <v/>
      </c>
      <c r="R24" s="289" t="str">
        <f aca="false">IFERROR(IF($P24="","",IF($S24="Fail","F",IF($S24="Passed",VLOOKUP($P24,Settings!$A$16:$B$22,2,TRUE()),""))),"")</f>
        <v/>
      </c>
      <c r="S24" s="289" t="str">
        <f aca="false">IFERROR(IF(COUNT($G24:$N24)=0,"",IF(OR(SUMIF($G$4:$N$4,"&gt;0",$G$4:$N$4)&lt;=0,Settings!$K$27&lt;=0),"Setup Required",IF(SUMPRODUCT(--($G$4:$N$4&gt;0),--ISNUMBER($G24:$N24))&lt;COUNTIF($G$4:$N$4,"&gt;0"),"Incomplete",IF(SUMPRODUCT(--($G$4:$N$4&gt;0),--ISNUMBER($G24:$N24),--IFERROR($G24:$N24&lt;$G$4:$N$4*Settings!$K$27/100,FALSE()))&gt;0,"Fail","Passed")))),"Input Error")</f>
        <v/>
      </c>
      <c r="T24" s="294"/>
      <c r="U24" s="289" t="str">
        <f aca="false">IFERROR(IF($D24="","",IF($S24="","",IF($S24="Incomplete","Marks incomplete",IF($S24="Setup Required","Check Settings",IF($S24="Fail","উন্নতির জন্য বিশেষ যত্ন প্রয়োজন",VLOOKUP($P24,Settings!$A$16:$E$22,5,TRUE())))))),"")</f>
        <v/>
      </c>
      <c r="V24" s="289" t="str">
        <f aca="false">IFERROR(IF($D24="","",IF(COUNT($G24:$N24)=0,"No marks",IF(SUMPRODUCT(--($G$4:$N$4&lt;=0),--ISNUMBER($G24:$N24))&gt;0,"Extra subject mark",IF(SUMPRODUCT(--($G$4:$N$4&gt;0),--ISNUMBER($G24:$N24))&lt;COUNTIF($G$4:$N$4,"&gt;0"),"Missing marks",IF(SUMPRODUCT(--($G$4:$N$4&gt;0),--ISNUMBER($G24:$N24),--IFERROR($G24:$N24&gt;$G$4:$N$4,FALSE()))&gt;0,"Mark exceeds full mark",IF($S24="Setup Required","Settings issue","OK")))))),"Input error")</f>
        <v/>
      </c>
      <c r="W24" s="271"/>
      <c r="X24" s="333"/>
      <c r="Y24" s="333"/>
      <c r="Z24" s="333"/>
    </row>
    <row r="25" customFormat="false" ht="33.75" hidden="false" customHeight="true" outlineLevel="0" collapsed="false">
      <c r="A25" s="279" t="n">
        <v>20</v>
      </c>
      <c r="B25" s="280" t="n">
        <v>20</v>
      </c>
      <c r="C25" s="279" t="str">
        <f aca="false">IFERROR(IF(OR($D25="",NOT(ISNUMBER($P25)),$S25&lt;&gt;"Passed"),"",COUNTIFS($P$6:$P$45,"&gt;"&amp;$P25,$S$6:$S$45,"Passed")+1),"")</f>
        <v/>
      </c>
      <c r="D25" s="291"/>
      <c r="E25" s="291"/>
      <c r="F25" s="280"/>
      <c r="G25" s="284"/>
      <c r="H25" s="284"/>
      <c r="I25" s="284"/>
      <c r="J25" s="284"/>
      <c r="K25" s="284"/>
      <c r="L25" s="284"/>
      <c r="M25" s="284"/>
      <c r="N25" s="284"/>
      <c r="O25" s="292" t="str">
        <f aca="false">IFERROR(IF(COUNT($G25:$N25)=0,"",SUMIF($G$4:$N$4,"&gt;0",$G25:$N25)),"")</f>
        <v/>
      </c>
      <c r="P25" s="287" t="str">
        <f aca="false">IFERROR(IF($O25="","",IF(SUMIF($G$4:$N$4,"&gt;0",$G$4:$N$4)&lt;=0,"",ROUND($O25/SUMIF($G$4:$N$4,"&gt;0",$G$4:$N$4)*100,2))),"")</f>
        <v/>
      </c>
      <c r="Q25" s="288" t="str">
        <f aca="false">IFERROR(IF($P25="","",IF($S25="Fail",0,IF($S25="Passed",VLOOKUP($P25,Settings!$A$16:$C$22,3,TRUE()),""))),"")</f>
        <v/>
      </c>
      <c r="R25" s="289" t="str">
        <f aca="false">IFERROR(IF($P25="","",IF($S25="Fail","F",IF($S25="Passed",VLOOKUP($P25,Settings!$A$16:$B$22,2,TRUE()),""))),"")</f>
        <v/>
      </c>
      <c r="S25" s="289" t="str">
        <f aca="false">IFERROR(IF(COUNT($G25:$N25)=0,"",IF(OR(SUMIF($G$4:$N$4,"&gt;0",$G$4:$N$4)&lt;=0,Settings!$K$27&lt;=0),"Setup Required",IF(SUMPRODUCT(--($G$4:$N$4&gt;0),--ISNUMBER($G25:$N25))&lt;COUNTIF($G$4:$N$4,"&gt;0"),"Incomplete",IF(SUMPRODUCT(--($G$4:$N$4&gt;0),--ISNUMBER($G25:$N25),--IFERROR($G25:$N25&lt;$G$4:$N$4*Settings!$K$27/100,FALSE()))&gt;0,"Fail","Passed")))),"Input Error")</f>
        <v/>
      </c>
      <c r="T25" s="294"/>
      <c r="U25" s="289" t="str">
        <f aca="false">IFERROR(IF($D25="","",IF($S25="","",IF($S25="Incomplete","Marks incomplete",IF($S25="Setup Required","Check Settings",IF($S25="Fail","উন্নতির জন্য বিশেষ যত্ন প্রয়োজন",VLOOKUP($P25,Settings!$A$16:$E$22,5,TRUE())))))),"")</f>
        <v/>
      </c>
      <c r="V25" s="289" t="str">
        <f aca="false">IFERROR(IF($D25="","",IF(COUNT($G25:$N25)=0,"No marks",IF(SUMPRODUCT(--($G$4:$N$4&lt;=0),--ISNUMBER($G25:$N25))&gt;0,"Extra subject mark",IF(SUMPRODUCT(--($G$4:$N$4&gt;0),--ISNUMBER($G25:$N25))&lt;COUNTIF($G$4:$N$4,"&gt;0"),"Missing marks",IF(SUMPRODUCT(--($G$4:$N$4&gt;0),--ISNUMBER($G25:$N25),--IFERROR($G25:$N25&gt;$G$4:$N$4,FALSE()))&gt;0,"Mark exceeds full mark",IF($S25="Setup Required","Settings issue","OK")))))),"Input error")</f>
        <v/>
      </c>
      <c r="W25" s="271"/>
      <c r="X25" s="333"/>
      <c r="Y25" s="333"/>
      <c r="Z25" s="333"/>
    </row>
    <row r="26" customFormat="false" ht="33.75" hidden="false" customHeight="true" outlineLevel="0" collapsed="false">
      <c r="A26" s="279" t="n">
        <v>21</v>
      </c>
      <c r="B26" s="280" t="n">
        <v>21</v>
      </c>
      <c r="C26" s="279" t="str">
        <f aca="false">IFERROR(IF(OR($D26="",NOT(ISNUMBER($P26)),$S26&lt;&gt;"Passed"),"",COUNTIFS($P$6:$P$45,"&gt;"&amp;$P26,$S$6:$S$45,"Passed")+1),"")</f>
        <v/>
      </c>
      <c r="D26" s="291"/>
      <c r="E26" s="291"/>
      <c r="F26" s="280"/>
      <c r="G26" s="284"/>
      <c r="H26" s="284"/>
      <c r="I26" s="284"/>
      <c r="J26" s="284"/>
      <c r="K26" s="284"/>
      <c r="L26" s="284"/>
      <c r="M26" s="284"/>
      <c r="N26" s="284"/>
      <c r="O26" s="292" t="str">
        <f aca="false">IFERROR(IF(COUNT($G26:$N26)=0,"",SUMIF($G$4:$N$4,"&gt;0",$G26:$N26)),"")</f>
        <v/>
      </c>
      <c r="P26" s="287" t="str">
        <f aca="false">IFERROR(IF($O26="","",IF(SUMIF($G$4:$N$4,"&gt;0",$G$4:$N$4)&lt;=0,"",ROUND($O26/SUMIF($G$4:$N$4,"&gt;0",$G$4:$N$4)*100,2))),"")</f>
        <v/>
      </c>
      <c r="Q26" s="288" t="str">
        <f aca="false">IFERROR(IF($P26="","",IF($S26="Fail",0,IF($S26="Passed",VLOOKUP($P26,Settings!$A$16:$C$22,3,TRUE()),""))),"")</f>
        <v/>
      </c>
      <c r="R26" s="289" t="str">
        <f aca="false">IFERROR(IF($P26="","",IF($S26="Fail","F",IF($S26="Passed",VLOOKUP($P26,Settings!$A$16:$B$22,2,TRUE()),""))),"")</f>
        <v/>
      </c>
      <c r="S26" s="289" t="str">
        <f aca="false">IFERROR(IF(COUNT($G26:$N26)=0,"",IF(OR(SUMIF($G$4:$N$4,"&gt;0",$G$4:$N$4)&lt;=0,Settings!$K$27&lt;=0),"Setup Required",IF(SUMPRODUCT(--($G$4:$N$4&gt;0),--ISNUMBER($G26:$N26))&lt;COUNTIF($G$4:$N$4,"&gt;0"),"Incomplete",IF(SUMPRODUCT(--($G$4:$N$4&gt;0),--ISNUMBER($G26:$N26),--IFERROR($G26:$N26&lt;$G$4:$N$4*Settings!$K$27/100,FALSE()))&gt;0,"Fail","Passed")))),"Input Error")</f>
        <v/>
      </c>
      <c r="T26" s="294"/>
      <c r="U26" s="289" t="str">
        <f aca="false">IFERROR(IF($D26="","",IF($S26="","",IF($S26="Incomplete","Marks incomplete",IF($S26="Setup Required","Check Settings",IF($S26="Fail","উন্নতির জন্য বিশেষ যত্ন প্রয়োজন",VLOOKUP($P26,Settings!$A$16:$E$22,5,TRUE())))))),"")</f>
        <v/>
      </c>
      <c r="V26" s="289" t="str">
        <f aca="false">IFERROR(IF($D26="","",IF(COUNT($G26:$N26)=0,"No marks",IF(SUMPRODUCT(--($G$4:$N$4&lt;=0),--ISNUMBER($G26:$N26))&gt;0,"Extra subject mark",IF(SUMPRODUCT(--($G$4:$N$4&gt;0),--ISNUMBER($G26:$N26))&lt;COUNTIF($G$4:$N$4,"&gt;0"),"Missing marks",IF(SUMPRODUCT(--($G$4:$N$4&gt;0),--ISNUMBER($G26:$N26),--IFERROR($G26:$N26&gt;$G$4:$N$4,FALSE()))&gt;0,"Mark exceeds full mark",IF($S26="Setup Required","Settings issue","OK")))))),"Input error")</f>
        <v/>
      </c>
      <c r="W26" s="271"/>
      <c r="X26" s="333"/>
      <c r="Y26" s="333"/>
      <c r="Z26" s="333"/>
    </row>
    <row r="27" customFormat="false" ht="33.75" hidden="false" customHeight="true" outlineLevel="0" collapsed="false">
      <c r="A27" s="279" t="n">
        <v>22</v>
      </c>
      <c r="B27" s="280" t="n">
        <v>22</v>
      </c>
      <c r="C27" s="279" t="str">
        <f aca="false">IFERROR(IF(OR($D27="",NOT(ISNUMBER($P27)),$S27&lt;&gt;"Passed"),"",COUNTIFS($P$6:$P$45,"&gt;"&amp;$P27,$S$6:$S$45,"Passed")+1),"")</f>
        <v/>
      </c>
      <c r="D27" s="291"/>
      <c r="E27" s="291"/>
      <c r="F27" s="280"/>
      <c r="G27" s="284"/>
      <c r="H27" s="284"/>
      <c r="I27" s="284"/>
      <c r="J27" s="284"/>
      <c r="K27" s="284"/>
      <c r="L27" s="284"/>
      <c r="M27" s="284"/>
      <c r="N27" s="284"/>
      <c r="O27" s="292" t="str">
        <f aca="false">IFERROR(IF(COUNT($G27:$N27)=0,"",SUMIF($G$4:$N$4,"&gt;0",$G27:$N27)),"")</f>
        <v/>
      </c>
      <c r="P27" s="287" t="str">
        <f aca="false">IFERROR(IF($O27="","",IF(SUMIF($G$4:$N$4,"&gt;0",$G$4:$N$4)&lt;=0,"",ROUND($O27/SUMIF($G$4:$N$4,"&gt;0",$G$4:$N$4)*100,2))),"")</f>
        <v/>
      </c>
      <c r="Q27" s="288" t="str">
        <f aca="false">IFERROR(IF($P27="","",IF($S27="Fail",0,IF($S27="Passed",VLOOKUP($P27,Settings!$A$16:$C$22,3,TRUE()),""))),"")</f>
        <v/>
      </c>
      <c r="R27" s="289" t="str">
        <f aca="false">IFERROR(IF($P27="","",IF($S27="Fail","F",IF($S27="Passed",VLOOKUP($P27,Settings!$A$16:$B$22,2,TRUE()),""))),"")</f>
        <v/>
      </c>
      <c r="S27" s="289" t="str">
        <f aca="false">IFERROR(IF(COUNT($G27:$N27)=0,"",IF(OR(SUMIF($G$4:$N$4,"&gt;0",$G$4:$N$4)&lt;=0,Settings!$K$27&lt;=0),"Setup Required",IF(SUMPRODUCT(--($G$4:$N$4&gt;0),--ISNUMBER($G27:$N27))&lt;COUNTIF($G$4:$N$4,"&gt;0"),"Incomplete",IF(SUMPRODUCT(--($G$4:$N$4&gt;0),--ISNUMBER($G27:$N27),--IFERROR($G27:$N27&lt;$G$4:$N$4*Settings!$K$27/100,FALSE()))&gt;0,"Fail","Passed")))),"Input Error")</f>
        <v/>
      </c>
      <c r="T27" s="294"/>
      <c r="U27" s="289" t="str">
        <f aca="false">IFERROR(IF($D27="","",IF($S27="","",IF($S27="Incomplete","Marks incomplete",IF($S27="Setup Required","Check Settings",IF($S27="Fail","উন্নতির জন্য বিশেষ যত্ন প্রয়োজন",VLOOKUP($P27,Settings!$A$16:$E$22,5,TRUE())))))),"")</f>
        <v/>
      </c>
      <c r="V27" s="289" t="str">
        <f aca="false">IFERROR(IF($D27="","",IF(COUNT($G27:$N27)=0,"No marks",IF(SUMPRODUCT(--($G$4:$N$4&lt;=0),--ISNUMBER($G27:$N27))&gt;0,"Extra subject mark",IF(SUMPRODUCT(--($G$4:$N$4&gt;0),--ISNUMBER($G27:$N27))&lt;COUNTIF($G$4:$N$4,"&gt;0"),"Missing marks",IF(SUMPRODUCT(--($G$4:$N$4&gt;0),--ISNUMBER($G27:$N27),--IFERROR($G27:$N27&gt;$G$4:$N$4,FALSE()))&gt;0,"Mark exceeds full mark",IF($S27="Setup Required","Settings issue","OK")))))),"Input error")</f>
        <v/>
      </c>
      <c r="W27" s="271"/>
      <c r="X27" s="333"/>
      <c r="Y27" s="333"/>
      <c r="Z27" s="333"/>
    </row>
    <row r="28" customFormat="false" ht="33.75" hidden="false" customHeight="true" outlineLevel="0" collapsed="false">
      <c r="A28" s="279" t="n">
        <v>23</v>
      </c>
      <c r="B28" s="280" t="n">
        <v>23</v>
      </c>
      <c r="C28" s="279" t="str">
        <f aca="false">IFERROR(IF(OR($D28="",NOT(ISNUMBER($P28)),$S28&lt;&gt;"Passed"),"",COUNTIFS($P$6:$P$45,"&gt;"&amp;$P28,$S$6:$S$45,"Passed")+1),"")</f>
        <v/>
      </c>
      <c r="D28" s="291"/>
      <c r="E28" s="291"/>
      <c r="F28" s="280"/>
      <c r="G28" s="284"/>
      <c r="H28" s="284"/>
      <c r="I28" s="284"/>
      <c r="J28" s="284"/>
      <c r="K28" s="284"/>
      <c r="L28" s="284"/>
      <c r="M28" s="284"/>
      <c r="N28" s="284"/>
      <c r="O28" s="292" t="str">
        <f aca="false">IFERROR(IF(COUNT($G28:$N28)=0,"",SUMIF($G$4:$N$4,"&gt;0",$G28:$N28)),"")</f>
        <v/>
      </c>
      <c r="P28" s="287" t="str">
        <f aca="false">IFERROR(IF($O28="","",IF(SUMIF($G$4:$N$4,"&gt;0",$G$4:$N$4)&lt;=0,"",ROUND($O28/SUMIF($G$4:$N$4,"&gt;0",$G$4:$N$4)*100,2))),"")</f>
        <v/>
      </c>
      <c r="Q28" s="288" t="str">
        <f aca="false">IFERROR(IF($P28="","",IF($S28="Fail",0,IF($S28="Passed",VLOOKUP($P28,Settings!$A$16:$C$22,3,TRUE()),""))),"")</f>
        <v/>
      </c>
      <c r="R28" s="289" t="str">
        <f aca="false">IFERROR(IF($P28="","",IF($S28="Fail","F",IF($S28="Passed",VLOOKUP($P28,Settings!$A$16:$B$22,2,TRUE()),""))),"")</f>
        <v/>
      </c>
      <c r="S28" s="289" t="str">
        <f aca="false">IFERROR(IF(COUNT($G28:$N28)=0,"",IF(OR(SUMIF($G$4:$N$4,"&gt;0",$G$4:$N$4)&lt;=0,Settings!$K$27&lt;=0),"Setup Required",IF(SUMPRODUCT(--($G$4:$N$4&gt;0),--ISNUMBER($G28:$N28))&lt;COUNTIF($G$4:$N$4,"&gt;0"),"Incomplete",IF(SUMPRODUCT(--($G$4:$N$4&gt;0),--ISNUMBER($G28:$N28),--IFERROR($G28:$N28&lt;$G$4:$N$4*Settings!$K$27/100,FALSE()))&gt;0,"Fail","Passed")))),"Input Error")</f>
        <v/>
      </c>
      <c r="T28" s="294"/>
      <c r="U28" s="289" t="str">
        <f aca="false">IFERROR(IF($D28="","",IF($S28="","",IF($S28="Incomplete","Marks incomplete",IF($S28="Setup Required","Check Settings",IF($S28="Fail","উন্নতির জন্য বিশেষ যত্ন প্রয়োজন",VLOOKUP($P28,Settings!$A$16:$E$22,5,TRUE())))))),"")</f>
        <v/>
      </c>
      <c r="V28" s="289" t="str">
        <f aca="false">IFERROR(IF($D28="","",IF(COUNT($G28:$N28)=0,"No marks",IF(SUMPRODUCT(--($G$4:$N$4&lt;=0),--ISNUMBER($G28:$N28))&gt;0,"Extra subject mark",IF(SUMPRODUCT(--($G$4:$N$4&gt;0),--ISNUMBER($G28:$N28))&lt;COUNTIF($G$4:$N$4,"&gt;0"),"Missing marks",IF(SUMPRODUCT(--($G$4:$N$4&gt;0),--ISNUMBER($G28:$N28),--IFERROR($G28:$N28&gt;$G$4:$N$4,FALSE()))&gt;0,"Mark exceeds full mark",IF($S28="Setup Required","Settings issue","OK")))))),"Input error")</f>
        <v/>
      </c>
      <c r="W28" s="271"/>
      <c r="X28" s="333"/>
      <c r="Y28" s="333"/>
      <c r="Z28" s="333"/>
    </row>
    <row r="29" customFormat="false" ht="33.75" hidden="false" customHeight="true" outlineLevel="0" collapsed="false">
      <c r="A29" s="279" t="n">
        <v>24</v>
      </c>
      <c r="B29" s="280" t="n">
        <v>24</v>
      </c>
      <c r="C29" s="279" t="str">
        <f aca="false">IFERROR(IF(OR($D29="",NOT(ISNUMBER($P29)),$S29&lt;&gt;"Passed"),"",COUNTIFS($P$6:$P$45,"&gt;"&amp;$P29,$S$6:$S$45,"Passed")+1),"")</f>
        <v/>
      </c>
      <c r="D29" s="291"/>
      <c r="E29" s="291"/>
      <c r="F29" s="280"/>
      <c r="G29" s="284"/>
      <c r="H29" s="284"/>
      <c r="I29" s="284"/>
      <c r="J29" s="284"/>
      <c r="K29" s="284"/>
      <c r="L29" s="284"/>
      <c r="M29" s="284"/>
      <c r="N29" s="284"/>
      <c r="O29" s="292" t="str">
        <f aca="false">IFERROR(IF(COUNT($G29:$N29)=0,"",SUMIF($G$4:$N$4,"&gt;0",$G29:$N29)),"")</f>
        <v/>
      </c>
      <c r="P29" s="287" t="str">
        <f aca="false">IFERROR(IF($O29="","",IF(SUMIF($G$4:$N$4,"&gt;0",$G$4:$N$4)&lt;=0,"",ROUND($O29/SUMIF($G$4:$N$4,"&gt;0",$G$4:$N$4)*100,2))),"")</f>
        <v/>
      </c>
      <c r="Q29" s="288" t="str">
        <f aca="false">IFERROR(IF($P29="","",IF($S29="Fail",0,IF($S29="Passed",VLOOKUP($P29,Settings!$A$16:$C$22,3,TRUE()),""))),"")</f>
        <v/>
      </c>
      <c r="R29" s="289" t="str">
        <f aca="false">IFERROR(IF($P29="","",IF($S29="Fail","F",IF($S29="Passed",VLOOKUP($P29,Settings!$A$16:$B$22,2,TRUE()),""))),"")</f>
        <v/>
      </c>
      <c r="S29" s="289" t="str">
        <f aca="false">IFERROR(IF(COUNT($G29:$N29)=0,"",IF(OR(SUMIF($G$4:$N$4,"&gt;0",$G$4:$N$4)&lt;=0,Settings!$K$27&lt;=0),"Setup Required",IF(SUMPRODUCT(--($G$4:$N$4&gt;0),--ISNUMBER($G29:$N29))&lt;COUNTIF($G$4:$N$4,"&gt;0"),"Incomplete",IF(SUMPRODUCT(--($G$4:$N$4&gt;0),--ISNUMBER($G29:$N29),--IFERROR($G29:$N29&lt;$G$4:$N$4*Settings!$K$27/100,FALSE()))&gt;0,"Fail","Passed")))),"Input Error")</f>
        <v/>
      </c>
      <c r="T29" s="294"/>
      <c r="U29" s="289" t="str">
        <f aca="false">IFERROR(IF($D29="","",IF($S29="","",IF($S29="Incomplete","Marks incomplete",IF($S29="Setup Required","Check Settings",IF($S29="Fail","উন্নতির জন্য বিশেষ যত্ন প্রয়োজন",VLOOKUP($P29,Settings!$A$16:$E$22,5,TRUE())))))),"")</f>
        <v/>
      </c>
      <c r="V29" s="289" t="str">
        <f aca="false">IFERROR(IF($D29="","",IF(COUNT($G29:$N29)=0,"No marks",IF(SUMPRODUCT(--($G$4:$N$4&lt;=0),--ISNUMBER($G29:$N29))&gt;0,"Extra subject mark",IF(SUMPRODUCT(--($G$4:$N$4&gt;0),--ISNUMBER($G29:$N29))&lt;COUNTIF($G$4:$N$4,"&gt;0"),"Missing marks",IF(SUMPRODUCT(--($G$4:$N$4&gt;0),--ISNUMBER($G29:$N29),--IFERROR($G29:$N29&gt;$G$4:$N$4,FALSE()))&gt;0,"Mark exceeds full mark",IF($S29="Setup Required","Settings issue","OK")))))),"Input error")</f>
        <v/>
      </c>
      <c r="W29" s="271"/>
      <c r="X29" s="333"/>
      <c r="Y29" s="333"/>
      <c r="Z29" s="333"/>
    </row>
    <row r="30" customFormat="false" ht="33.75" hidden="false" customHeight="true" outlineLevel="0" collapsed="false">
      <c r="A30" s="279" t="n">
        <v>25</v>
      </c>
      <c r="B30" s="280" t="n">
        <v>25</v>
      </c>
      <c r="C30" s="279" t="str">
        <f aca="false">IFERROR(IF(OR($D30="",NOT(ISNUMBER($P30)),$S30&lt;&gt;"Passed"),"",COUNTIFS($P$6:$P$45,"&gt;"&amp;$P30,$S$6:$S$45,"Passed")+1),"")</f>
        <v/>
      </c>
      <c r="D30" s="291"/>
      <c r="E30" s="291"/>
      <c r="F30" s="280"/>
      <c r="G30" s="284"/>
      <c r="H30" s="284"/>
      <c r="I30" s="284"/>
      <c r="J30" s="284"/>
      <c r="K30" s="284"/>
      <c r="L30" s="284"/>
      <c r="M30" s="284"/>
      <c r="N30" s="284"/>
      <c r="O30" s="292" t="str">
        <f aca="false">IFERROR(IF(COUNT($G30:$N30)=0,"",SUMIF($G$4:$N$4,"&gt;0",$G30:$N30)),"")</f>
        <v/>
      </c>
      <c r="P30" s="287" t="str">
        <f aca="false">IFERROR(IF($O30="","",IF(SUMIF($G$4:$N$4,"&gt;0",$G$4:$N$4)&lt;=0,"",ROUND($O30/SUMIF($G$4:$N$4,"&gt;0",$G$4:$N$4)*100,2))),"")</f>
        <v/>
      </c>
      <c r="Q30" s="288" t="str">
        <f aca="false">IFERROR(IF($P30="","",IF($S30="Fail",0,IF($S30="Passed",VLOOKUP($P30,Settings!$A$16:$C$22,3,TRUE()),""))),"")</f>
        <v/>
      </c>
      <c r="R30" s="289" t="str">
        <f aca="false">IFERROR(IF($P30="","",IF($S30="Fail","F",IF($S30="Passed",VLOOKUP($P30,Settings!$A$16:$B$22,2,TRUE()),""))),"")</f>
        <v/>
      </c>
      <c r="S30" s="289" t="str">
        <f aca="false">IFERROR(IF(COUNT($G30:$N30)=0,"",IF(OR(SUMIF($G$4:$N$4,"&gt;0",$G$4:$N$4)&lt;=0,Settings!$K$27&lt;=0),"Setup Required",IF(SUMPRODUCT(--($G$4:$N$4&gt;0),--ISNUMBER($G30:$N30))&lt;COUNTIF($G$4:$N$4,"&gt;0"),"Incomplete",IF(SUMPRODUCT(--($G$4:$N$4&gt;0),--ISNUMBER($G30:$N30),--IFERROR($G30:$N30&lt;$G$4:$N$4*Settings!$K$27/100,FALSE()))&gt;0,"Fail","Passed")))),"Input Error")</f>
        <v/>
      </c>
      <c r="T30" s="294"/>
      <c r="U30" s="289" t="str">
        <f aca="false">IFERROR(IF($D30="","",IF($S30="","",IF($S30="Incomplete","Marks incomplete",IF($S30="Setup Required","Check Settings",IF($S30="Fail","উন্নতির জন্য বিশেষ যত্ন প্রয়োজন",VLOOKUP($P30,Settings!$A$16:$E$22,5,TRUE())))))),"")</f>
        <v/>
      </c>
      <c r="V30" s="289" t="str">
        <f aca="false">IFERROR(IF($D30="","",IF(COUNT($G30:$N30)=0,"No marks",IF(SUMPRODUCT(--($G$4:$N$4&lt;=0),--ISNUMBER($G30:$N30))&gt;0,"Extra subject mark",IF(SUMPRODUCT(--($G$4:$N$4&gt;0),--ISNUMBER($G30:$N30))&lt;COUNTIF($G$4:$N$4,"&gt;0"),"Missing marks",IF(SUMPRODUCT(--($G$4:$N$4&gt;0),--ISNUMBER($G30:$N30),--IFERROR($G30:$N30&gt;$G$4:$N$4,FALSE()))&gt;0,"Mark exceeds full mark",IF($S30="Setup Required","Settings issue","OK")))))),"Input error")</f>
        <v/>
      </c>
      <c r="W30" s="271"/>
      <c r="X30" s="333"/>
      <c r="Y30" s="333"/>
      <c r="Z30" s="333"/>
    </row>
    <row r="31" customFormat="false" ht="33.75" hidden="false" customHeight="true" outlineLevel="0" collapsed="false">
      <c r="A31" s="279" t="n">
        <v>26</v>
      </c>
      <c r="B31" s="280" t="n">
        <v>26</v>
      </c>
      <c r="C31" s="279" t="str">
        <f aca="false">IFERROR(IF(OR($D31="",NOT(ISNUMBER($P31)),$S31&lt;&gt;"Passed"),"",COUNTIFS($P$6:$P$45,"&gt;"&amp;$P31,$S$6:$S$45,"Passed")+1),"")</f>
        <v/>
      </c>
      <c r="D31" s="291"/>
      <c r="E31" s="291"/>
      <c r="F31" s="280"/>
      <c r="G31" s="284"/>
      <c r="H31" s="284"/>
      <c r="I31" s="284"/>
      <c r="J31" s="284"/>
      <c r="K31" s="284"/>
      <c r="L31" s="284"/>
      <c r="M31" s="284"/>
      <c r="N31" s="284"/>
      <c r="O31" s="292" t="str">
        <f aca="false">IFERROR(IF(COUNT($G31:$N31)=0,"",SUMIF($G$4:$N$4,"&gt;0",$G31:$N31)),"")</f>
        <v/>
      </c>
      <c r="P31" s="287" t="str">
        <f aca="false">IFERROR(IF($O31="","",IF(SUMIF($G$4:$N$4,"&gt;0",$G$4:$N$4)&lt;=0,"",ROUND($O31/SUMIF($G$4:$N$4,"&gt;0",$G$4:$N$4)*100,2))),"")</f>
        <v/>
      </c>
      <c r="Q31" s="288" t="str">
        <f aca="false">IFERROR(IF($P31="","",IF($S31="Fail",0,IF($S31="Passed",VLOOKUP($P31,Settings!$A$16:$C$22,3,TRUE()),""))),"")</f>
        <v/>
      </c>
      <c r="R31" s="289" t="str">
        <f aca="false">IFERROR(IF($P31="","",IF($S31="Fail","F",IF($S31="Passed",VLOOKUP($P31,Settings!$A$16:$B$22,2,TRUE()),""))),"")</f>
        <v/>
      </c>
      <c r="S31" s="289" t="str">
        <f aca="false">IFERROR(IF(COUNT($G31:$N31)=0,"",IF(OR(SUMIF($G$4:$N$4,"&gt;0",$G$4:$N$4)&lt;=0,Settings!$K$27&lt;=0),"Setup Required",IF(SUMPRODUCT(--($G$4:$N$4&gt;0),--ISNUMBER($G31:$N31))&lt;COUNTIF($G$4:$N$4,"&gt;0"),"Incomplete",IF(SUMPRODUCT(--($G$4:$N$4&gt;0),--ISNUMBER($G31:$N31),--IFERROR($G31:$N31&lt;$G$4:$N$4*Settings!$K$27/100,FALSE()))&gt;0,"Fail","Passed")))),"Input Error")</f>
        <v/>
      </c>
      <c r="T31" s="294"/>
      <c r="U31" s="289" t="str">
        <f aca="false">IFERROR(IF($D31="","",IF($S31="","",IF($S31="Incomplete","Marks incomplete",IF($S31="Setup Required","Check Settings",IF($S31="Fail","উন্নতির জন্য বিশেষ যত্ন প্রয়োজন",VLOOKUP($P31,Settings!$A$16:$E$22,5,TRUE())))))),"")</f>
        <v/>
      </c>
      <c r="V31" s="289" t="str">
        <f aca="false">IFERROR(IF($D31="","",IF(COUNT($G31:$N31)=0,"No marks",IF(SUMPRODUCT(--($G$4:$N$4&lt;=0),--ISNUMBER($G31:$N31))&gt;0,"Extra subject mark",IF(SUMPRODUCT(--($G$4:$N$4&gt;0),--ISNUMBER($G31:$N31))&lt;COUNTIF($G$4:$N$4,"&gt;0"),"Missing marks",IF(SUMPRODUCT(--($G$4:$N$4&gt;0),--ISNUMBER($G31:$N31),--IFERROR($G31:$N31&gt;$G$4:$N$4,FALSE()))&gt;0,"Mark exceeds full mark",IF($S31="Setup Required","Settings issue","OK")))))),"Input error")</f>
        <v/>
      </c>
      <c r="W31" s="271"/>
      <c r="X31" s="333"/>
      <c r="Y31" s="333"/>
      <c r="Z31" s="333"/>
    </row>
    <row r="32" customFormat="false" ht="33.75" hidden="false" customHeight="true" outlineLevel="0" collapsed="false">
      <c r="A32" s="279" t="n">
        <v>27</v>
      </c>
      <c r="B32" s="280" t="n">
        <v>27</v>
      </c>
      <c r="C32" s="279" t="str">
        <f aca="false">IFERROR(IF(OR($D32="",NOT(ISNUMBER($P32)),$S32&lt;&gt;"Passed"),"",COUNTIFS($P$6:$P$45,"&gt;"&amp;$P32,$S$6:$S$45,"Passed")+1),"")</f>
        <v/>
      </c>
      <c r="D32" s="291"/>
      <c r="E32" s="291"/>
      <c r="F32" s="280"/>
      <c r="G32" s="284"/>
      <c r="H32" s="284"/>
      <c r="I32" s="284"/>
      <c r="J32" s="284"/>
      <c r="K32" s="284"/>
      <c r="L32" s="284"/>
      <c r="M32" s="284"/>
      <c r="N32" s="284"/>
      <c r="O32" s="292" t="str">
        <f aca="false">IFERROR(IF(COUNT($G32:$N32)=0,"",SUMIF($G$4:$N$4,"&gt;0",$G32:$N32)),"")</f>
        <v/>
      </c>
      <c r="P32" s="287" t="str">
        <f aca="false">IFERROR(IF($O32="","",IF(SUMIF($G$4:$N$4,"&gt;0",$G$4:$N$4)&lt;=0,"",ROUND($O32/SUMIF($G$4:$N$4,"&gt;0",$G$4:$N$4)*100,2))),"")</f>
        <v/>
      </c>
      <c r="Q32" s="288" t="str">
        <f aca="false">IFERROR(IF($P32="","",IF($S32="Fail",0,IF($S32="Passed",VLOOKUP($P32,Settings!$A$16:$C$22,3,TRUE()),""))),"")</f>
        <v/>
      </c>
      <c r="R32" s="289" t="str">
        <f aca="false">IFERROR(IF($P32="","",IF($S32="Fail","F",IF($S32="Passed",VLOOKUP($P32,Settings!$A$16:$B$22,2,TRUE()),""))),"")</f>
        <v/>
      </c>
      <c r="S32" s="289" t="str">
        <f aca="false">IFERROR(IF(COUNT($G32:$N32)=0,"",IF(OR(SUMIF($G$4:$N$4,"&gt;0",$G$4:$N$4)&lt;=0,Settings!$K$27&lt;=0),"Setup Required",IF(SUMPRODUCT(--($G$4:$N$4&gt;0),--ISNUMBER($G32:$N32))&lt;COUNTIF($G$4:$N$4,"&gt;0"),"Incomplete",IF(SUMPRODUCT(--($G$4:$N$4&gt;0),--ISNUMBER($G32:$N32),--IFERROR($G32:$N32&lt;$G$4:$N$4*Settings!$K$27/100,FALSE()))&gt;0,"Fail","Passed")))),"Input Error")</f>
        <v/>
      </c>
      <c r="T32" s="294"/>
      <c r="U32" s="289" t="str">
        <f aca="false">IFERROR(IF($D32="","",IF($S32="","",IF($S32="Incomplete","Marks incomplete",IF($S32="Setup Required","Check Settings",IF($S32="Fail","উন্নতির জন্য বিশেষ যত্ন প্রয়োজন",VLOOKUP($P32,Settings!$A$16:$E$22,5,TRUE())))))),"")</f>
        <v/>
      </c>
      <c r="V32" s="289" t="str">
        <f aca="false">IFERROR(IF($D32="","",IF(COUNT($G32:$N32)=0,"No marks",IF(SUMPRODUCT(--($G$4:$N$4&lt;=0),--ISNUMBER($G32:$N32))&gt;0,"Extra subject mark",IF(SUMPRODUCT(--($G$4:$N$4&gt;0),--ISNUMBER($G32:$N32))&lt;COUNTIF($G$4:$N$4,"&gt;0"),"Missing marks",IF(SUMPRODUCT(--($G$4:$N$4&gt;0),--ISNUMBER($G32:$N32),--IFERROR($G32:$N32&gt;$G$4:$N$4,FALSE()))&gt;0,"Mark exceeds full mark",IF($S32="Setup Required","Settings issue","OK")))))),"Input error")</f>
        <v/>
      </c>
      <c r="W32" s="271"/>
      <c r="X32" s="333"/>
      <c r="Y32" s="333"/>
      <c r="Z32" s="333"/>
    </row>
    <row r="33" customFormat="false" ht="33.75" hidden="false" customHeight="true" outlineLevel="0" collapsed="false">
      <c r="A33" s="279" t="n">
        <v>28</v>
      </c>
      <c r="B33" s="280" t="n">
        <v>28</v>
      </c>
      <c r="C33" s="279" t="str">
        <f aca="false">IFERROR(IF(OR($D33="",NOT(ISNUMBER($P33)),$S33&lt;&gt;"Passed"),"",COUNTIFS($P$6:$P$45,"&gt;"&amp;$P33,$S$6:$S$45,"Passed")+1),"")</f>
        <v/>
      </c>
      <c r="D33" s="291"/>
      <c r="E33" s="291"/>
      <c r="F33" s="280"/>
      <c r="G33" s="284"/>
      <c r="H33" s="284"/>
      <c r="I33" s="284"/>
      <c r="J33" s="284"/>
      <c r="K33" s="284"/>
      <c r="L33" s="284"/>
      <c r="M33" s="284"/>
      <c r="N33" s="284"/>
      <c r="O33" s="292" t="str">
        <f aca="false">IFERROR(IF(COUNT($G33:$N33)=0,"",SUMIF($G$4:$N$4,"&gt;0",$G33:$N33)),"")</f>
        <v/>
      </c>
      <c r="P33" s="287" t="str">
        <f aca="false">IFERROR(IF($O33="","",IF(SUMIF($G$4:$N$4,"&gt;0",$G$4:$N$4)&lt;=0,"",ROUND($O33/SUMIF($G$4:$N$4,"&gt;0",$G$4:$N$4)*100,2))),"")</f>
        <v/>
      </c>
      <c r="Q33" s="288" t="str">
        <f aca="false">IFERROR(IF($P33="","",IF($S33="Fail",0,IF($S33="Passed",VLOOKUP($P33,Settings!$A$16:$C$22,3,TRUE()),""))),"")</f>
        <v/>
      </c>
      <c r="R33" s="289" t="str">
        <f aca="false">IFERROR(IF($P33="","",IF($S33="Fail","F",IF($S33="Passed",VLOOKUP($P33,Settings!$A$16:$B$22,2,TRUE()),""))),"")</f>
        <v/>
      </c>
      <c r="S33" s="289" t="str">
        <f aca="false">IFERROR(IF(COUNT($G33:$N33)=0,"",IF(OR(SUMIF($G$4:$N$4,"&gt;0",$G$4:$N$4)&lt;=0,Settings!$K$27&lt;=0),"Setup Required",IF(SUMPRODUCT(--($G$4:$N$4&gt;0),--ISNUMBER($G33:$N33))&lt;COUNTIF($G$4:$N$4,"&gt;0"),"Incomplete",IF(SUMPRODUCT(--($G$4:$N$4&gt;0),--ISNUMBER($G33:$N33),--IFERROR($G33:$N33&lt;$G$4:$N$4*Settings!$K$27/100,FALSE()))&gt;0,"Fail","Passed")))),"Input Error")</f>
        <v/>
      </c>
      <c r="T33" s="294"/>
      <c r="U33" s="289" t="str">
        <f aca="false">IFERROR(IF($D33="","",IF($S33="","",IF($S33="Incomplete","Marks incomplete",IF($S33="Setup Required","Check Settings",IF($S33="Fail","উন্নতির জন্য বিশেষ যত্ন প্রয়োজন",VLOOKUP($P33,Settings!$A$16:$E$22,5,TRUE())))))),"")</f>
        <v/>
      </c>
      <c r="V33" s="289" t="str">
        <f aca="false">IFERROR(IF($D33="","",IF(COUNT($G33:$N33)=0,"No marks",IF(SUMPRODUCT(--($G$4:$N$4&lt;=0),--ISNUMBER($G33:$N33))&gt;0,"Extra subject mark",IF(SUMPRODUCT(--($G$4:$N$4&gt;0),--ISNUMBER($G33:$N33))&lt;COUNTIF($G$4:$N$4,"&gt;0"),"Missing marks",IF(SUMPRODUCT(--($G$4:$N$4&gt;0),--ISNUMBER($G33:$N33),--IFERROR($G33:$N33&gt;$G$4:$N$4,FALSE()))&gt;0,"Mark exceeds full mark",IF($S33="Setup Required","Settings issue","OK")))))),"Input error")</f>
        <v/>
      </c>
      <c r="W33" s="271"/>
      <c r="X33" s="333"/>
      <c r="Y33" s="333"/>
      <c r="Z33" s="333"/>
    </row>
    <row r="34" customFormat="false" ht="33.75" hidden="false" customHeight="true" outlineLevel="0" collapsed="false">
      <c r="A34" s="279" t="n">
        <v>29</v>
      </c>
      <c r="B34" s="280" t="n">
        <v>29</v>
      </c>
      <c r="C34" s="279" t="str">
        <f aca="false">IFERROR(IF(OR($D34="",NOT(ISNUMBER($P34)),$S34&lt;&gt;"Passed"),"",COUNTIFS($P$6:$P$45,"&gt;"&amp;$P34,$S$6:$S$45,"Passed")+1),"")</f>
        <v/>
      </c>
      <c r="D34" s="291"/>
      <c r="E34" s="291"/>
      <c r="F34" s="280"/>
      <c r="G34" s="284"/>
      <c r="H34" s="284"/>
      <c r="I34" s="284"/>
      <c r="J34" s="284"/>
      <c r="K34" s="284"/>
      <c r="L34" s="284"/>
      <c r="M34" s="284"/>
      <c r="N34" s="284"/>
      <c r="O34" s="292" t="str">
        <f aca="false">IFERROR(IF(COUNT($G34:$N34)=0,"",SUMIF($G$4:$N$4,"&gt;0",$G34:$N34)),"")</f>
        <v/>
      </c>
      <c r="P34" s="287" t="str">
        <f aca="false">IFERROR(IF($O34="","",IF(SUMIF($G$4:$N$4,"&gt;0",$G$4:$N$4)&lt;=0,"",ROUND($O34/SUMIF($G$4:$N$4,"&gt;0",$G$4:$N$4)*100,2))),"")</f>
        <v/>
      </c>
      <c r="Q34" s="288" t="str">
        <f aca="false">IFERROR(IF($P34="","",IF($S34="Fail",0,IF($S34="Passed",VLOOKUP($P34,Settings!$A$16:$C$22,3,TRUE()),""))),"")</f>
        <v/>
      </c>
      <c r="R34" s="289" t="str">
        <f aca="false">IFERROR(IF($P34="","",IF($S34="Fail","F",IF($S34="Passed",VLOOKUP($P34,Settings!$A$16:$B$22,2,TRUE()),""))),"")</f>
        <v/>
      </c>
      <c r="S34" s="289" t="str">
        <f aca="false">IFERROR(IF(COUNT($G34:$N34)=0,"",IF(OR(SUMIF($G$4:$N$4,"&gt;0",$G$4:$N$4)&lt;=0,Settings!$K$27&lt;=0),"Setup Required",IF(SUMPRODUCT(--($G$4:$N$4&gt;0),--ISNUMBER($G34:$N34))&lt;COUNTIF($G$4:$N$4,"&gt;0"),"Incomplete",IF(SUMPRODUCT(--($G$4:$N$4&gt;0),--ISNUMBER($G34:$N34),--IFERROR($G34:$N34&lt;$G$4:$N$4*Settings!$K$27/100,FALSE()))&gt;0,"Fail","Passed")))),"Input Error")</f>
        <v/>
      </c>
      <c r="T34" s="294"/>
      <c r="U34" s="289" t="str">
        <f aca="false">IFERROR(IF($D34="","",IF($S34="","",IF($S34="Incomplete","Marks incomplete",IF($S34="Setup Required","Check Settings",IF($S34="Fail","উন্নতির জন্য বিশেষ যত্ন প্রয়োজন",VLOOKUP($P34,Settings!$A$16:$E$22,5,TRUE())))))),"")</f>
        <v/>
      </c>
      <c r="V34" s="289" t="str">
        <f aca="false">IFERROR(IF($D34="","",IF(COUNT($G34:$N34)=0,"No marks",IF(SUMPRODUCT(--($G$4:$N$4&lt;=0),--ISNUMBER($G34:$N34))&gt;0,"Extra subject mark",IF(SUMPRODUCT(--($G$4:$N$4&gt;0),--ISNUMBER($G34:$N34))&lt;COUNTIF($G$4:$N$4,"&gt;0"),"Missing marks",IF(SUMPRODUCT(--($G$4:$N$4&gt;0),--ISNUMBER($G34:$N34),--IFERROR($G34:$N34&gt;$G$4:$N$4,FALSE()))&gt;0,"Mark exceeds full mark",IF($S34="Setup Required","Settings issue","OK")))))),"Input error")</f>
        <v/>
      </c>
      <c r="W34" s="271"/>
      <c r="X34" s="333"/>
      <c r="Y34" s="333"/>
      <c r="Z34" s="333"/>
    </row>
    <row r="35" customFormat="false" ht="33.75" hidden="false" customHeight="true" outlineLevel="0" collapsed="false">
      <c r="A35" s="279" t="n">
        <v>30</v>
      </c>
      <c r="B35" s="280" t="n">
        <v>30</v>
      </c>
      <c r="C35" s="279" t="str">
        <f aca="false">IFERROR(IF(OR($D35="",NOT(ISNUMBER($P35)),$S35&lt;&gt;"Passed"),"",COUNTIFS($P$6:$P$45,"&gt;"&amp;$P35,$S$6:$S$45,"Passed")+1),"")</f>
        <v/>
      </c>
      <c r="D35" s="291"/>
      <c r="E35" s="291"/>
      <c r="F35" s="280"/>
      <c r="G35" s="284"/>
      <c r="H35" s="284"/>
      <c r="I35" s="284"/>
      <c r="J35" s="284"/>
      <c r="K35" s="284"/>
      <c r="L35" s="284"/>
      <c r="M35" s="284"/>
      <c r="N35" s="284"/>
      <c r="O35" s="292" t="str">
        <f aca="false">IFERROR(IF(COUNT($G35:$N35)=0,"",SUMIF($G$4:$N$4,"&gt;0",$G35:$N35)),"")</f>
        <v/>
      </c>
      <c r="P35" s="287" t="str">
        <f aca="false">IFERROR(IF($O35="","",IF(SUMIF($G$4:$N$4,"&gt;0",$G$4:$N$4)&lt;=0,"",ROUND($O35/SUMIF($G$4:$N$4,"&gt;0",$G$4:$N$4)*100,2))),"")</f>
        <v/>
      </c>
      <c r="Q35" s="288" t="str">
        <f aca="false">IFERROR(IF($P35="","",IF($S35="Fail",0,IF($S35="Passed",VLOOKUP($P35,Settings!$A$16:$C$22,3,TRUE()),""))),"")</f>
        <v/>
      </c>
      <c r="R35" s="289" t="str">
        <f aca="false">IFERROR(IF($P35="","",IF($S35="Fail","F",IF($S35="Passed",VLOOKUP($P35,Settings!$A$16:$B$22,2,TRUE()),""))),"")</f>
        <v/>
      </c>
      <c r="S35" s="289" t="str">
        <f aca="false">IFERROR(IF(COUNT($G35:$N35)=0,"",IF(OR(SUMIF($G$4:$N$4,"&gt;0",$G$4:$N$4)&lt;=0,Settings!$K$27&lt;=0),"Setup Required",IF(SUMPRODUCT(--($G$4:$N$4&gt;0),--ISNUMBER($G35:$N35))&lt;COUNTIF($G$4:$N$4,"&gt;0"),"Incomplete",IF(SUMPRODUCT(--($G$4:$N$4&gt;0),--ISNUMBER($G35:$N35),--IFERROR($G35:$N35&lt;$G$4:$N$4*Settings!$K$27/100,FALSE()))&gt;0,"Fail","Passed")))),"Input Error")</f>
        <v/>
      </c>
      <c r="T35" s="294"/>
      <c r="U35" s="289" t="str">
        <f aca="false">IFERROR(IF($D35="","",IF($S35="","",IF($S35="Incomplete","Marks incomplete",IF($S35="Setup Required","Check Settings",IF($S35="Fail","উন্নতির জন্য বিশেষ যত্ন প্রয়োজন",VLOOKUP($P35,Settings!$A$16:$E$22,5,TRUE())))))),"")</f>
        <v/>
      </c>
      <c r="V35" s="289" t="str">
        <f aca="false">IFERROR(IF($D35="","",IF(COUNT($G35:$N35)=0,"No marks",IF(SUMPRODUCT(--($G$4:$N$4&lt;=0),--ISNUMBER($G35:$N35))&gt;0,"Extra subject mark",IF(SUMPRODUCT(--($G$4:$N$4&gt;0),--ISNUMBER($G35:$N35))&lt;COUNTIF($G$4:$N$4,"&gt;0"),"Missing marks",IF(SUMPRODUCT(--($G$4:$N$4&gt;0),--ISNUMBER($G35:$N35),--IFERROR($G35:$N35&gt;$G$4:$N$4,FALSE()))&gt;0,"Mark exceeds full mark",IF($S35="Setup Required","Settings issue","OK")))))),"Input error")</f>
        <v/>
      </c>
      <c r="W35" s="271"/>
      <c r="X35" s="333"/>
      <c r="Y35" s="333"/>
      <c r="Z35" s="333"/>
    </row>
    <row r="36" customFormat="false" ht="33.75" hidden="false" customHeight="true" outlineLevel="0" collapsed="false">
      <c r="A36" s="279" t="n">
        <v>31</v>
      </c>
      <c r="B36" s="280" t="n">
        <v>31</v>
      </c>
      <c r="C36" s="279" t="str">
        <f aca="false">IFERROR(IF(OR($D36="",NOT(ISNUMBER($P36)),$S36&lt;&gt;"Passed"),"",COUNTIFS($P$6:$P$45,"&gt;"&amp;$P36,$S$6:$S$45,"Passed")+1),"")</f>
        <v/>
      </c>
      <c r="D36" s="291"/>
      <c r="E36" s="291"/>
      <c r="F36" s="280"/>
      <c r="G36" s="284"/>
      <c r="H36" s="284"/>
      <c r="I36" s="284"/>
      <c r="J36" s="284"/>
      <c r="K36" s="284"/>
      <c r="L36" s="284"/>
      <c r="M36" s="284"/>
      <c r="N36" s="284"/>
      <c r="O36" s="292" t="str">
        <f aca="false">IFERROR(IF(COUNT($G36:$N36)=0,"",SUMIF($G$4:$N$4,"&gt;0",$G36:$N36)),"")</f>
        <v/>
      </c>
      <c r="P36" s="287" t="str">
        <f aca="false">IFERROR(IF($O36="","",IF(SUMIF($G$4:$N$4,"&gt;0",$G$4:$N$4)&lt;=0,"",ROUND($O36/SUMIF($G$4:$N$4,"&gt;0",$G$4:$N$4)*100,2))),"")</f>
        <v/>
      </c>
      <c r="Q36" s="288" t="str">
        <f aca="false">IFERROR(IF($P36="","",IF($S36="Fail",0,IF($S36="Passed",VLOOKUP($P36,Settings!$A$16:$C$22,3,TRUE()),""))),"")</f>
        <v/>
      </c>
      <c r="R36" s="289" t="str">
        <f aca="false">IFERROR(IF($P36="","",IF($S36="Fail","F",IF($S36="Passed",VLOOKUP($P36,Settings!$A$16:$B$22,2,TRUE()),""))),"")</f>
        <v/>
      </c>
      <c r="S36" s="289" t="str">
        <f aca="false">IFERROR(IF(COUNT($G36:$N36)=0,"",IF(OR(SUMIF($G$4:$N$4,"&gt;0",$G$4:$N$4)&lt;=0,Settings!$K$27&lt;=0),"Setup Required",IF(SUMPRODUCT(--($G$4:$N$4&gt;0),--ISNUMBER($G36:$N36))&lt;COUNTIF($G$4:$N$4,"&gt;0"),"Incomplete",IF(SUMPRODUCT(--($G$4:$N$4&gt;0),--ISNUMBER($G36:$N36),--IFERROR($G36:$N36&lt;$G$4:$N$4*Settings!$K$27/100,FALSE()))&gt;0,"Fail","Passed")))),"Input Error")</f>
        <v/>
      </c>
      <c r="T36" s="294"/>
      <c r="U36" s="289" t="str">
        <f aca="false">IFERROR(IF($D36="","",IF($S36="","",IF($S36="Incomplete","Marks incomplete",IF($S36="Setup Required","Check Settings",IF($S36="Fail","উন্নতির জন্য বিশেষ যত্ন প্রয়োজন",VLOOKUP($P36,Settings!$A$16:$E$22,5,TRUE())))))),"")</f>
        <v/>
      </c>
      <c r="V36" s="289" t="str">
        <f aca="false">IFERROR(IF($D36="","",IF(COUNT($G36:$N36)=0,"No marks",IF(SUMPRODUCT(--($G$4:$N$4&lt;=0),--ISNUMBER($G36:$N36))&gt;0,"Extra subject mark",IF(SUMPRODUCT(--($G$4:$N$4&gt;0),--ISNUMBER($G36:$N36))&lt;COUNTIF($G$4:$N$4,"&gt;0"),"Missing marks",IF(SUMPRODUCT(--($G$4:$N$4&gt;0),--ISNUMBER($G36:$N36),--IFERROR($G36:$N36&gt;$G$4:$N$4,FALSE()))&gt;0,"Mark exceeds full mark",IF($S36="Setup Required","Settings issue","OK")))))),"Input error")</f>
        <v/>
      </c>
      <c r="W36" s="271"/>
      <c r="X36" s="333"/>
      <c r="Y36" s="333"/>
      <c r="Z36" s="333"/>
    </row>
    <row r="37" customFormat="false" ht="33.75" hidden="false" customHeight="true" outlineLevel="0" collapsed="false">
      <c r="A37" s="279" t="n">
        <v>32</v>
      </c>
      <c r="B37" s="280" t="n">
        <v>32</v>
      </c>
      <c r="C37" s="279" t="str">
        <f aca="false">IFERROR(IF(OR($D37="",NOT(ISNUMBER($P37)),$S37&lt;&gt;"Passed"),"",COUNTIFS($P$6:$P$45,"&gt;"&amp;$P37,$S$6:$S$45,"Passed")+1),"")</f>
        <v/>
      </c>
      <c r="D37" s="291"/>
      <c r="E37" s="291"/>
      <c r="F37" s="280"/>
      <c r="G37" s="284"/>
      <c r="H37" s="284"/>
      <c r="I37" s="284"/>
      <c r="J37" s="284"/>
      <c r="K37" s="284"/>
      <c r="L37" s="284"/>
      <c r="M37" s="284"/>
      <c r="N37" s="284"/>
      <c r="O37" s="292" t="str">
        <f aca="false">IFERROR(IF(COUNT($G37:$N37)=0,"",SUMIF($G$4:$N$4,"&gt;0",$G37:$N37)),"")</f>
        <v/>
      </c>
      <c r="P37" s="287" t="str">
        <f aca="false">IFERROR(IF($O37="","",IF(SUMIF($G$4:$N$4,"&gt;0",$G$4:$N$4)&lt;=0,"",ROUND($O37/SUMIF($G$4:$N$4,"&gt;0",$G$4:$N$4)*100,2))),"")</f>
        <v/>
      </c>
      <c r="Q37" s="288" t="str">
        <f aca="false">IFERROR(IF($P37="","",IF($S37="Fail",0,IF($S37="Passed",VLOOKUP($P37,Settings!$A$16:$C$22,3,TRUE()),""))),"")</f>
        <v/>
      </c>
      <c r="R37" s="289" t="str">
        <f aca="false">IFERROR(IF($P37="","",IF($S37="Fail","F",IF($S37="Passed",VLOOKUP($P37,Settings!$A$16:$B$22,2,TRUE()),""))),"")</f>
        <v/>
      </c>
      <c r="S37" s="289" t="str">
        <f aca="false">IFERROR(IF(COUNT($G37:$N37)=0,"",IF(OR(SUMIF($G$4:$N$4,"&gt;0",$G$4:$N$4)&lt;=0,Settings!$K$27&lt;=0),"Setup Required",IF(SUMPRODUCT(--($G$4:$N$4&gt;0),--ISNUMBER($G37:$N37))&lt;COUNTIF($G$4:$N$4,"&gt;0"),"Incomplete",IF(SUMPRODUCT(--($G$4:$N$4&gt;0),--ISNUMBER($G37:$N37),--IFERROR($G37:$N37&lt;$G$4:$N$4*Settings!$K$27/100,FALSE()))&gt;0,"Fail","Passed")))),"Input Error")</f>
        <v/>
      </c>
      <c r="T37" s="294"/>
      <c r="U37" s="289" t="str">
        <f aca="false">IFERROR(IF($D37="","",IF($S37="","",IF($S37="Incomplete","Marks incomplete",IF($S37="Setup Required","Check Settings",IF($S37="Fail","উন্নতির জন্য বিশেষ যত্ন প্রয়োজন",VLOOKUP($P37,Settings!$A$16:$E$22,5,TRUE())))))),"")</f>
        <v/>
      </c>
      <c r="V37" s="289" t="str">
        <f aca="false">IFERROR(IF($D37="","",IF(COUNT($G37:$N37)=0,"No marks",IF(SUMPRODUCT(--($G$4:$N$4&lt;=0),--ISNUMBER($G37:$N37))&gt;0,"Extra subject mark",IF(SUMPRODUCT(--($G$4:$N$4&gt;0),--ISNUMBER($G37:$N37))&lt;COUNTIF($G$4:$N$4,"&gt;0"),"Missing marks",IF(SUMPRODUCT(--($G$4:$N$4&gt;0),--ISNUMBER($G37:$N37),--IFERROR($G37:$N37&gt;$G$4:$N$4,FALSE()))&gt;0,"Mark exceeds full mark",IF($S37="Setup Required","Settings issue","OK")))))),"Input error")</f>
        <v/>
      </c>
      <c r="W37" s="271"/>
      <c r="X37" s="333"/>
      <c r="Y37" s="333"/>
      <c r="Z37" s="333"/>
    </row>
    <row r="38" customFormat="false" ht="33.75" hidden="false" customHeight="true" outlineLevel="0" collapsed="false">
      <c r="A38" s="279" t="n">
        <v>33</v>
      </c>
      <c r="B38" s="280" t="n">
        <v>33</v>
      </c>
      <c r="C38" s="279" t="str">
        <f aca="false">IFERROR(IF(OR($D38="",NOT(ISNUMBER($P38)),$S38&lt;&gt;"Passed"),"",COUNTIFS($P$6:$P$45,"&gt;"&amp;$P38,$S$6:$S$45,"Passed")+1),"")</f>
        <v/>
      </c>
      <c r="D38" s="291"/>
      <c r="E38" s="291"/>
      <c r="F38" s="280"/>
      <c r="G38" s="284"/>
      <c r="H38" s="284"/>
      <c r="I38" s="284"/>
      <c r="J38" s="284"/>
      <c r="K38" s="284"/>
      <c r="L38" s="284"/>
      <c r="M38" s="284"/>
      <c r="N38" s="284"/>
      <c r="O38" s="292" t="str">
        <f aca="false">IFERROR(IF(COUNT($G38:$N38)=0,"",SUMIF($G$4:$N$4,"&gt;0",$G38:$N38)),"")</f>
        <v/>
      </c>
      <c r="P38" s="287" t="str">
        <f aca="false">IFERROR(IF($O38="","",IF(SUMIF($G$4:$N$4,"&gt;0",$G$4:$N$4)&lt;=0,"",ROUND($O38/SUMIF($G$4:$N$4,"&gt;0",$G$4:$N$4)*100,2))),"")</f>
        <v/>
      </c>
      <c r="Q38" s="288" t="str">
        <f aca="false">IFERROR(IF($P38="","",IF($S38="Fail",0,IF($S38="Passed",VLOOKUP($P38,Settings!$A$16:$C$22,3,TRUE()),""))),"")</f>
        <v/>
      </c>
      <c r="R38" s="289" t="str">
        <f aca="false">IFERROR(IF($P38="","",IF($S38="Fail","F",IF($S38="Passed",VLOOKUP($P38,Settings!$A$16:$B$22,2,TRUE()),""))),"")</f>
        <v/>
      </c>
      <c r="S38" s="289" t="str">
        <f aca="false">IFERROR(IF(COUNT($G38:$N38)=0,"",IF(OR(SUMIF($G$4:$N$4,"&gt;0",$G$4:$N$4)&lt;=0,Settings!$K$27&lt;=0),"Setup Required",IF(SUMPRODUCT(--($G$4:$N$4&gt;0),--ISNUMBER($G38:$N38))&lt;COUNTIF($G$4:$N$4,"&gt;0"),"Incomplete",IF(SUMPRODUCT(--($G$4:$N$4&gt;0),--ISNUMBER($G38:$N38),--IFERROR($G38:$N38&lt;$G$4:$N$4*Settings!$K$27/100,FALSE()))&gt;0,"Fail","Passed")))),"Input Error")</f>
        <v/>
      </c>
      <c r="T38" s="294"/>
      <c r="U38" s="289" t="str">
        <f aca="false">IFERROR(IF($D38="","",IF($S38="","",IF($S38="Incomplete","Marks incomplete",IF($S38="Setup Required","Check Settings",IF($S38="Fail","উন্নতির জন্য বিশেষ যত্ন প্রয়োজন",VLOOKUP($P38,Settings!$A$16:$E$22,5,TRUE())))))),"")</f>
        <v/>
      </c>
      <c r="V38" s="289" t="str">
        <f aca="false">IFERROR(IF($D38="","",IF(COUNT($G38:$N38)=0,"No marks",IF(SUMPRODUCT(--($G$4:$N$4&lt;=0),--ISNUMBER($G38:$N38))&gt;0,"Extra subject mark",IF(SUMPRODUCT(--($G$4:$N$4&gt;0),--ISNUMBER($G38:$N38))&lt;COUNTIF($G$4:$N$4,"&gt;0"),"Missing marks",IF(SUMPRODUCT(--($G$4:$N$4&gt;0),--ISNUMBER($G38:$N38),--IFERROR($G38:$N38&gt;$G$4:$N$4,FALSE()))&gt;0,"Mark exceeds full mark",IF($S38="Setup Required","Settings issue","OK")))))),"Input error")</f>
        <v/>
      </c>
      <c r="W38" s="271"/>
      <c r="X38" s="333"/>
      <c r="Y38" s="333"/>
      <c r="Z38" s="333"/>
    </row>
    <row r="39" customFormat="false" ht="33.75" hidden="false" customHeight="true" outlineLevel="0" collapsed="false">
      <c r="A39" s="279" t="n">
        <v>34</v>
      </c>
      <c r="B39" s="280" t="n">
        <v>34</v>
      </c>
      <c r="C39" s="279" t="str">
        <f aca="false">IFERROR(IF(OR($D39="",NOT(ISNUMBER($P39)),$S39&lt;&gt;"Passed"),"",COUNTIFS($P$6:$P$45,"&gt;"&amp;$P39,$S$6:$S$45,"Passed")+1),"")</f>
        <v/>
      </c>
      <c r="D39" s="291"/>
      <c r="E39" s="291"/>
      <c r="F39" s="280"/>
      <c r="G39" s="284"/>
      <c r="H39" s="284"/>
      <c r="I39" s="284"/>
      <c r="J39" s="284"/>
      <c r="K39" s="284"/>
      <c r="L39" s="284"/>
      <c r="M39" s="284"/>
      <c r="N39" s="284"/>
      <c r="O39" s="292" t="str">
        <f aca="false">IFERROR(IF(COUNT($G39:$N39)=0,"",SUMIF($G$4:$N$4,"&gt;0",$G39:$N39)),"")</f>
        <v/>
      </c>
      <c r="P39" s="287" t="str">
        <f aca="false">IFERROR(IF($O39="","",IF(SUMIF($G$4:$N$4,"&gt;0",$G$4:$N$4)&lt;=0,"",ROUND($O39/SUMIF($G$4:$N$4,"&gt;0",$G$4:$N$4)*100,2))),"")</f>
        <v/>
      </c>
      <c r="Q39" s="288" t="str">
        <f aca="false">IFERROR(IF($P39="","",IF($S39="Fail",0,IF($S39="Passed",VLOOKUP($P39,Settings!$A$16:$C$22,3,TRUE()),""))),"")</f>
        <v/>
      </c>
      <c r="R39" s="289" t="str">
        <f aca="false">IFERROR(IF($P39="","",IF($S39="Fail","F",IF($S39="Passed",VLOOKUP($P39,Settings!$A$16:$B$22,2,TRUE()),""))),"")</f>
        <v/>
      </c>
      <c r="S39" s="289" t="str">
        <f aca="false">IFERROR(IF(COUNT($G39:$N39)=0,"",IF(OR(SUMIF($G$4:$N$4,"&gt;0",$G$4:$N$4)&lt;=0,Settings!$K$27&lt;=0),"Setup Required",IF(SUMPRODUCT(--($G$4:$N$4&gt;0),--ISNUMBER($G39:$N39))&lt;COUNTIF($G$4:$N$4,"&gt;0"),"Incomplete",IF(SUMPRODUCT(--($G$4:$N$4&gt;0),--ISNUMBER($G39:$N39),--IFERROR($G39:$N39&lt;$G$4:$N$4*Settings!$K$27/100,FALSE()))&gt;0,"Fail","Passed")))),"Input Error")</f>
        <v/>
      </c>
      <c r="T39" s="294"/>
      <c r="U39" s="289" t="str">
        <f aca="false">IFERROR(IF($D39="","",IF($S39="","",IF($S39="Incomplete","Marks incomplete",IF($S39="Setup Required","Check Settings",IF($S39="Fail","উন্নতির জন্য বিশেষ যত্ন প্রয়োজন",VLOOKUP($P39,Settings!$A$16:$E$22,5,TRUE())))))),"")</f>
        <v/>
      </c>
      <c r="V39" s="289" t="str">
        <f aca="false">IFERROR(IF($D39="","",IF(COUNT($G39:$N39)=0,"No marks",IF(SUMPRODUCT(--($G$4:$N$4&lt;=0),--ISNUMBER($G39:$N39))&gt;0,"Extra subject mark",IF(SUMPRODUCT(--($G$4:$N$4&gt;0),--ISNUMBER($G39:$N39))&lt;COUNTIF($G$4:$N$4,"&gt;0"),"Missing marks",IF(SUMPRODUCT(--($G$4:$N$4&gt;0),--ISNUMBER($G39:$N39),--IFERROR($G39:$N39&gt;$G$4:$N$4,FALSE()))&gt;0,"Mark exceeds full mark",IF($S39="Setup Required","Settings issue","OK")))))),"Input error")</f>
        <v/>
      </c>
      <c r="W39" s="271"/>
      <c r="X39" s="333"/>
      <c r="Y39" s="333"/>
      <c r="Z39" s="333"/>
    </row>
    <row r="40" customFormat="false" ht="33.75" hidden="false" customHeight="true" outlineLevel="0" collapsed="false">
      <c r="A40" s="279" t="n">
        <v>35</v>
      </c>
      <c r="B40" s="280" t="n">
        <v>35</v>
      </c>
      <c r="C40" s="279" t="str">
        <f aca="false">IFERROR(IF(OR($D40="",NOT(ISNUMBER($P40)),$S40&lt;&gt;"Passed"),"",COUNTIFS($P$6:$P$45,"&gt;"&amp;$P40,$S$6:$S$45,"Passed")+1),"")</f>
        <v/>
      </c>
      <c r="D40" s="291"/>
      <c r="E40" s="291"/>
      <c r="F40" s="280"/>
      <c r="G40" s="284"/>
      <c r="H40" s="284"/>
      <c r="I40" s="284"/>
      <c r="J40" s="284"/>
      <c r="K40" s="284"/>
      <c r="L40" s="284"/>
      <c r="M40" s="284"/>
      <c r="N40" s="284"/>
      <c r="O40" s="292" t="str">
        <f aca="false">IFERROR(IF(COUNT($G40:$N40)=0,"",SUMIF($G$4:$N$4,"&gt;0",$G40:$N40)),"")</f>
        <v/>
      </c>
      <c r="P40" s="287" t="str">
        <f aca="false">IFERROR(IF($O40="","",IF(SUMIF($G$4:$N$4,"&gt;0",$G$4:$N$4)&lt;=0,"",ROUND($O40/SUMIF($G$4:$N$4,"&gt;0",$G$4:$N$4)*100,2))),"")</f>
        <v/>
      </c>
      <c r="Q40" s="288" t="str">
        <f aca="false">IFERROR(IF($P40="","",IF($S40="Fail",0,IF($S40="Passed",VLOOKUP($P40,Settings!$A$16:$C$22,3,TRUE()),""))),"")</f>
        <v/>
      </c>
      <c r="R40" s="289" t="str">
        <f aca="false">IFERROR(IF($P40="","",IF($S40="Fail","F",IF($S40="Passed",VLOOKUP($P40,Settings!$A$16:$B$22,2,TRUE()),""))),"")</f>
        <v/>
      </c>
      <c r="S40" s="289" t="str">
        <f aca="false">IFERROR(IF(COUNT($G40:$N40)=0,"",IF(OR(SUMIF($G$4:$N$4,"&gt;0",$G$4:$N$4)&lt;=0,Settings!$K$27&lt;=0),"Setup Required",IF(SUMPRODUCT(--($G$4:$N$4&gt;0),--ISNUMBER($G40:$N40))&lt;COUNTIF($G$4:$N$4,"&gt;0"),"Incomplete",IF(SUMPRODUCT(--($G$4:$N$4&gt;0),--ISNUMBER($G40:$N40),--IFERROR($G40:$N40&lt;$G$4:$N$4*Settings!$K$27/100,FALSE()))&gt;0,"Fail","Passed")))),"Input Error")</f>
        <v/>
      </c>
      <c r="T40" s="294"/>
      <c r="U40" s="289" t="str">
        <f aca="false">IFERROR(IF($D40="","",IF($S40="","",IF($S40="Incomplete","Marks incomplete",IF($S40="Setup Required","Check Settings",IF($S40="Fail","উন্নতির জন্য বিশেষ যত্ন প্রয়োজন",VLOOKUP($P40,Settings!$A$16:$E$22,5,TRUE())))))),"")</f>
        <v/>
      </c>
      <c r="V40" s="289" t="str">
        <f aca="false">IFERROR(IF($D40="","",IF(COUNT($G40:$N40)=0,"No marks",IF(SUMPRODUCT(--($G$4:$N$4&lt;=0),--ISNUMBER($G40:$N40))&gt;0,"Extra subject mark",IF(SUMPRODUCT(--($G$4:$N$4&gt;0),--ISNUMBER($G40:$N40))&lt;COUNTIF($G$4:$N$4,"&gt;0"),"Missing marks",IF(SUMPRODUCT(--($G$4:$N$4&gt;0),--ISNUMBER($G40:$N40),--IFERROR($G40:$N40&gt;$G$4:$N$4,FALSE()))&gt;0,"Mark exceeds full mark",IF($S40="Setup Required","Settings issue","OK")))))),"Input error")</f>
        <v/>
      </c>
      <c r="W40" s="271"/>
      <c r="X40" s="333"/>
      <c r="Y40" s="333"/>
      <c r="Z40" s="333"/>
    </row>
    <row r="41" customFormat="false" ht="33.75" hidden="false" customHeight="true" outlineLevel="0" collapsed="false">
      <c r="A41" s="279" t="n">
        <v>36</v>
      </c>
      <c r="B41" s="280" t="n">
        <v>36</v>
      </c>
      <c r="C41" s="279" t="str">
        <f aca="false">IFERROR(IF(OR($D41="",NOT(ISNUMBER($P41)),$S41&lt;&gt;"Passed"),"",COUNTIFS($P$6:$P$45,"&gt;"&amp;$P41,$S$6:$S$45,"Passed")+1),"")</f>
        <v/>
      </c>
      <c r="D41" s="291"/>
      <c r="E41" s="291"/>
      <c r="F41" s="280"/>
      <c r="G41" s="284"/>
      <c r="H41" s="284"/>
      <c r="I41" s="284"/>
      <c r="J41" s="284"/>
      <c r="K41" s="284"/>
      <c r="L41" s="284"/>
      <c r="M41" s="284"/>
      <c r="N41" s="284"/>
      <c r="O41" s="292" t="str">
        <f aca="false">IFERROR(IF(COUNT($G41:$N41)=0,"",SUMIF($G$4:$N$4,"&gt;0",$G41:$N41)),"")</f>
        <v/>
      </c>
      <c r="P41" s="287" t="str">
        <f aca="false">IFERROR(IF($O41="","",IF(SUMIF($G$4:$N$4,"&gt;0",$G$4:$N$4)&lt;=0,"",ROUND($O41/SUMIF($G$4:$N$4,"&gt;0",$G$4:$N$4)*100,2))),"")</f>
        <v/>
      </c>
      <c r="Q41" s="288" t="str">
        <f aca="false">IFERROR(IF($P41="","",IF($S41="Fail",0,IF($S41="Passed",VLOOKUP($P41,Settings!$A$16:$C$22,3,TRUE()),""))),"")</f>
        <v/>
      </c>
      <c r="R41" s="289" t="str">
        <f aca="false">IFERROR(IF($P41="","",IF($S41="Fail","F",IF($S41="Passed",VLOOKUP($P41,Settings!$A$16:$B$22,2,TRUE()),""))),"")</f>
        <v/>
      </c>
      <c r="S41" s="289" t="str">
        <f aca="false">IFERROR(IF(COUNT($G41:$N41)=0,"",IF(OR(SUMIF($G$4:$N$4,"&gt;0",$G$4:$N$4)&lt;=0,Settings!$K$27&lt;=0),"Setup Required",IF(SUMPRODUCT(--($G$4:$N$4&gt;0),--ISNUMBER($G41:$N41))&lt;COUNTIF($G$4:$N$4,"&gt;0"),"Incomplete",IF(SUMPRODUCT(--($G$4:$N$4&gt;0),--ISNUMBER($G41:$N41),--IFERROR($G41:$N41&lt;$G$4:$N$4*Settings!$K$27/100,FALSE()))&gt;0,"Fail","Passed")))),"Input Error")</f>
        <v/>
      </c>
      <c r="T41" s="294"/>
      <c r="U41" s="289" t="str">
        <f aca="false">IFERROR(IF($D41="","",IF($S41="","",IF($S41="Incomplete","Marks incomplete",IF($S41="Setup Required","Check Settings",IF($S41="Fail","উন্নতির জন্য বিশেষ যত্ন প্রয়োজন",VLOOKUP($P41,Settings!$A$16:$E$22,5,TRUE())))))),"")</f>
        <v/>
      </c>
      <c r="V41" s="289" t="str">
        <f aca="false">IFERROR(IF($D41="","",IF(COUNT($G41:$N41)=0,"No marks",IF(SUMPRODUCT(--($G$4:$N$4&lt;=0),--ISNUMBER($G41:$N41))&gt;0,"Extra subject mark",IF(SUMPRODUCT(--($G$4:$N$4&gt;0),--ISNUMBER($G41:$N41))&lt;COUNTIF($G$4:$N$4,"&gt;0"),"Missing marks",IF(SUMPRODUCT(--($G$4:$N$4&gt;0),--ISNUMBER($G41:$N41),--IFERROR($G41:$N41&gt;$G$4:$N$4,FALSE()))&gt;0,"Mark exceeds full mark",IF($S41="Setup Required","Settings issue","OK")))))),"Input error")</f>
        <v/>
      </c>
      <c r="W41" s="271"/>
      <c r="X41" s="333"/>
      <c r="Y41" s="333"/>
      <c r="Z41" s="333"/>
    </row>
    <row r="42" customFormat="false" ht="33.75" hidden="false" customHeight="true" outlineLevel="0" collapsed="false">
      <c r="A42" s="279" t="n">
        <v>37</v>
      </c>
      <c r="B42" s="280" t="n">
        <v>37</v>
      </c>
      <c r="C42" s="279" t="str">
        <f aca="false">IFERROR(IF(OR($D42="",NOT(ISNUMBER($P42)),$S42&lt;&gt;"Passed"),"",COUNTIFS($P$6:$P$45,"&gt;"&amp;$P42,$S$6:$S$45,"Passed")+1),"")</f>
        <v/>
      </c>
      <c r="D42" s="291"/>
      <c r="E42" s="291"/>
      <c r="F42" s="280"/>
      <c r="G42" s="284"/>
      <c r="H42" s="284"/>
      <c r="I42" s="284"/>
      <c r="J42" s="284"/>
      <c r="K42" s="284"/>
      <c r="L42" s="284"/>
      <c r="M42" s="284"/>
      <c r="N42" s="284"/>
      <c r="O42" s="292" t="str">
        <f aca="false">IFERROR(IF(COUNT($G42:$N42)=0,"",SUMIF($G$4:$N$4,"&gt;0",$G42:$N42)),"")</f>
        <v/>
      </c>
      <c r="P42" s="287" t="str">
        <f aca="false">IFERROR(IF($O42="","",IF(SUMIF($G$4:$N$4,"&gt;0",$G$4:$N$4)&lt;=0,"",ROUND($O42/SUMIF($G$4:$N$4,"&gt;0",$G$4:$N$4)*100,2))),"")</f>
        <v/>
      </c>
      <c r="Q42" s="288" t="str">
        <f aca="false">IFERROR(IF($P42="","",IF($S42="Fail",0,IF($S42="Passed",VLOOKUP($P42,Settings!$A$16:$C$22,3,TRUE()),""))),"")</f>
        <v/>
      </c>
      <c r="R42" s="289" t="str">
        <f aca="false">IFERROR(IF($P42="","",IF($S42="Fail","F",IF($S42="Passed",VLOOKUP($P42,Settings!$A$16:$B$22,2,TRUE()),""))),"")</f>
        <v/>
      </c>
      <c r="S42" s="289" t="str">
        <f aca="false">IFERROR(IF(COUNT($G42:$N42)=0,"",IF(OR(SUMIF($G$4:$N$4,"&gt;0",$G$4:$N$4)&lt;=0,Settings!$K$27&lt;=0),"Setup Required",IF(SUMPRODUCT(--($G$4:$N$4&gt;0),--ISNUMBER($G42:$N42))&lt;COUNTIF($G$4:$N$4,"&gt;0"),"Incomplete",IF(SUMPRODUCT(--($G$4:$N$4&gt;0),--ISNUMBER($G42:$N42),--IFERROR($G42:$N42&lt;$G$4:$N$4*Settings!$K$27/100,FALSE()))&gt;0,"Fail","Passed")))),"Input Error")</f>
        <v/>
      </c>
      <c r="T42" s="294"/>
      <c r="U42" s="289" t="str">
        <f aca="false">IFERROR(IF($D42="","",IF($S42="","",IF($S42="Incomplete","Marks incomplete",IF($S42="Setup Required","Check Settings",IF($S42="Fail","উন্নতির জন্য বিশেষ যত্ন প্রয়োজন",VLOOKUP($P42,Settings!$A$16:$E$22,5,TRUE())))))),"")</f>
        <v/>
      </c>
      <c r="V42" s="289" t="str">
        <f aca="false">IFERROR(IF($D42="","",IF(COUNT($G42:$N42)=0,"No marks",IF(SUMPRODUCT(--($G$4:$N$4&lt;=0),--ISNUMBER($G42:$N42))&gt;0,"Extra subject mark",IF(SUMPRODUCT(--($G$4:$N$4&gt;0),--ISNUMBER($G42:$N42))&lt;COUNTIF($G$4:$N$4,"&gt;0"),"Missing marks",IF(SUMPRODUCT(--($G$4:$N$4&gt;0),--ISNUMBER($G42:$N42),--IFERROR($G42:$N42&gt;$G$4:$N$4,FALSE()))&gt;0,"Mark exceeds full mark",IF($S42="Setup Required","Settings issue","OK")))))),"Input error")</f>
        <v/>
      </c>
      <c r="W42" s="271"/>
      <c r="X42" s="333"/>
      <c r="Y42" s="333"/>
      <c r="Z42" s="333"/>
    </row>
    <row r="43" customFormat="false" ht="33.75" hidden="false" customHeight="true" outlineLevel="0" collapsed="false">
      <c r="A43" s="279" t="n">
        <v>38</v>
      </c>
      <c r="B43" s="280" t="n">
        <v>38</v>
      </c>
      <c r="C43" s="279" t="str">
        <f aca="false">IFERROR(IF(OR($D43="",NOT(ISNUMBER($P43)),$S43&lt;&gt;"Passed"),"",COUNTIFS($P$6:$P$45,"&gt;"&amp;$P43,$S$6:$S$45,"Passed")+1),"")</f>
        <v/>
      </c>
      <c r="D43" s="291"/>
      <c r="E43" s="291"/>
      <c r="F43" s="280"/>
      <c r="G43" s="284"/>
      <c r="H43" s="284"/>
      <c r="I43" s="284"/>
      <c r="J43" s="284"/>
      <c r="K43" s="284"/>
      <c r="L43" s="284"/>
      <c r="M43" s="284"/>
      <c r="N43" s="284"/>
      <c r="O43" s="292" t="str">
        <f aca="false">IFERROR(IF(COUNT($G43:$N43)=0,"",SUMIF($G$4:$N$4,"&gt;0",$G43:$N43)),"")</f>
        <v/>
      </c>
      <c r="P43" s="287" t="str">
        <f aca="false">IFERROR(IF($O43="","",IF(SUMIF($G$4:$N$4,"&gt;0",$G$4:$N$4)&lt;=0,"",ROUND($O43/SUMIF($G$4:$N$4,"&gt;0",$G$4:$N$4)*100,2))),"")</f>
        <v/>
      </c>
      <c r="Q43" s="288" t="str">
        <f aca="false">IFERROR(IF($P43="","",IF($S43="Fail",0,IF($S43="Passed",VLOOKUP($P43,Settings!$A$16:$C$22,3,TRUE()),""))),"")</f>
        <v/>
      </c>
      <c r="R43" s="289" t="str">
        <f aca="false">IFERROR(IF($P43="","",IF($S43="Fail","F",IF($S43="Passed",VLOOKUP($P43,Settings!$A$16:$B$22,2,TRUE()),""))),"")</f>
        <v/>
      </c>
      <c r="S43" s="289" t="str">
        <f aca="false">IFERROR(IF(COUNT($G43:$N43)=0,"",IF(OR(SUMIF($G$4:$N$4,"&gt;0",$G$4:$N$4)&lt;=0,Settings!$K$27&lt;=0),"Setup Required",IF(SUMPRODUCT(--($G$4:$N$4&gt;0),--ISNUMBER($G43:$N43))&lt;COUNTIF($G$4:$N$4,"&gt;0"),"Incomplete",IF(SUMPRODUCT(--($G$4:$N$4&gt;0),--ISNUMBER($G43:$N43),--IFERROR($G43:$N43&lt;$G$4:$N$4*Settings!$K$27/100,FALSE()))&gt;0,"Fail","Passed")))),"Input Error")</f>
        <v/>
      </c>
      <c r="T43" s="294"/>
      <c r="U43" s="289" t="str">
        <f aca="false">IFERROR(IF($D43="","",IF($S43="","",IF($S43="Incomplete","Marks incomplete",IF($S43="Setup Required","Check Settings",IF($S43="Fail","উন্নতির জন্য বিশেষ যত্ন প্রয়োজন",VLOOKUP($P43,Settings!$A$16:$E$22,5,TRUE())))))),"")</f>
        <v/>
      </c>
      <c r="V43" s="289" t="str">
        <f aca="false">IFERROR(IF($D43="","",IF(COUNT($G43:$N43)=0,"No marks",IF(SUMPRODUCT(--($G$4:$N$4&lt;=0),--ISNUMBER($G43:$N43))&gt;0,"Extra subject mark",IF(SUMPRODUCT(--($G$4:$N$4&gt;0),--ISNUMBER($G43:$N43))&lt;COUNTIF($G$4:$N$4,"&gt;0"),"Missing marks",IF(SUMPRODUCT(--($G$4:$N$4&gt;0),--ISNUMBER($G43:$N43),--IFERROR($G43:$N43&gt;$G$4:$N$4,FALSE()))&gt;0,"Mark exceeds full mark",IF($S43="Setup Required","Settings issue","OK")))))),"Input error")</f>
        <v/>
      </c>
      <c r="W43" s="271"/>
      <c r="X43" s="333"/>
      <c r="Y43" s="333"/>
      <c r="Z43" s="333"/>
    </row>
    <row r="44" customFormat="false" ht="33.75" hidden="false" customHeight="true" outlineLevel="0" collapsed="false">
      <c r="A44" s="279" t="n">
        <v>39</v>
      </c>
      <c r="B44" s="280" t="n">
        <v>39</v>
      </c>
      <c r="C44" s="279" t="str">
        <f aca="false">IFERROR(IF(OR($D44="",NOT(ISNUMBER($P44)),$S44&lt;&gt;"Passed"),"",COUNTIFS($P$6:$P$45,"&gt;"&amp;$P44,$S$6:$S$45,"Passed")+1),"")</f>
        <v/>
      </c>
      <c r="D44" s="291"/>
      <c r="E44" s="291"/>
      <c r="F44" s="280"/>
      <c r="G44" s="284"/>
      <c r="H44" s="284"/>
      <c r="I44" s="284"/>
      <c r="J44" s="284"/>
      <c r="K44" s="284"/>
      <c r="L44" s="284"/>
      <c r="M44" s="284"/>
      <c r="N44" s="284"/>
      <c r="O44" s="292" t="str">
        <f aca="false">IFERROR(IF(COUNT($G44:$N44)=0,"",SUMIF($G$4:$N$4,"&gt;0",$G44:$N44)),"")</f>
        <v/>
      </c>
      <c r="P44" s="287" t="str">
        <f aca="false">IFERROR(IF($O44="","",IF(SUMIF($G$4:$N$4,"&gt;0",$G$4:$N$4)&lt;=0,"",ROUND($O44/SUMIF($G$4:$N$4,"&gt;0",$G$4:$N$4)*100,2))),"")</f>
        <v/>
      </c>
      <c r="Q44" s="288" t="str">
        <f aca="false">IFERROR(IF($P44="","",IF($S44="Fail",0,IF($S44="Passed",VLOOKUP($P44,Settings!$A$16:$C$22,3,TRUE()),""))),"")</f>
        <v/>
      </c>
      <c r="R44" s="289" t="str">
        <f aca="false">IFERROR(IF($P44="","",IF($S44="Fail","F",IF($S44="Passed",VLOOKUP($P44,Settings!$A$16:$B$22,2,TRUE()),""))),"")</f>
        <v/>
      </c>
      <c r="S44" s="289" t="str">
        <f aca="false">IFERROR(IF(COUNT($G44:$N44)=0,"",IF(OR(SUMIF($G$4:$N$4,"&gt;0",$G$4:$N$4)&lt;=0,Settings!$K$27&lt;=0),"Setup Required",IF(SUMPRODUCT(--($G$4:$N$4&gt;0),--ISNUMBER($G44:$N44))&lt;COUNTIF($G$4:$N$4,"&gt;0"),"Incomplete",IF(SUMPRODUCT(--($G$4:$N$4&gt;0),--ISNUMBER($G44:$N44),--IFERROR($G44:$N44&lt;$G$4:$N$4*Settings!$K$27/100,FALSE()))&gt;0,"Fail","Passed")))),"Input Error")</f>
        <v/>
      </c>
      <c r="T44" s="294"/>
      <c r="U44" s="289" t="str">
        <f aca="false">IFERROR(IF($D44="","",IF($S44="","",IF($S44="Incomplete","Marks incomplete",IF($S44="Setup Required","Check Settings",IF($S44="Fail","উন্নতির জন্য বিশেষ যত্ন প্রয়োজন",VLOOKUP($P44,Settings!$A$16:$E$22,5,TRUE())))))),"")</f>
        <v/>
      </c>
      <c r="V44" s="289" t="str">
        <f aca="false">IFERROR(IF($D44="","",IF(COUNT($G44:$N44)=0,"No marks",IF(SUMPRODUCT(--($G$4:$N$4&lt;=0),--ISNUMBER($G44:$N44))&gt;0,"Extra subject mark",IF(SUMPRODUCT(--($G$4:$N$4&gt;0),--ISNUMBER($G44:$N44))&lt;COUNTIF($G$4:$N$4,"&gt;0"),"Missing marks",IF(SUMPRODUCT(--($G$4:$N$4&gt;0),--ISNUMBER($G44:$N44),--IFERROR($G44:$N44&gt;$G$4:$N$4,FALSE()))&gt;0,"Mark exceeds full mark",IF($S44="Setup Required","Settings issue","OK")))))),"Input error")</f>
        <v/>
      </c>
      <c r="W44" s="271"/>
      <c r="X44" s="333"/>
      <c r="Y44" s="333"/>
      <c r="Z44" s="333"/>
    </row>
    <row r="45" customFormat="false" ht="33.75" hidden="false" customHeight="true" outlineLevel="0" collapsed="false">
      <c r="A45" s="279" t="n">
        <v>40</v>
      </c>
      <c r="B45" s="280" t="n">
        <v>40</v>
      </c>
      <c r="C45" s="279" t="str">
        <f aca="false">IFERROR(IF(OR($D45="",NOT(ISNUMBER($P45)),$S45&lt;&gt;"Passed"),"",COUNTIFS($P$6:$P$45,"&gt;"&amp;$P45,$S$6:$S$45,"Passed")+1),"")</f>
        <v/>
      </c>
      <c r="D45" s="291"/>
      <c r="E45" s="291"/>
      <c r="F45" s="280"/>
      <c r="G45" s="285"/>
      <c r="H45" s="285"/>
      <c r="I45" s="285"/>
      <c r="J45" s="285"/>
      <c r="K45" s="285"/>
      <c r="L45" s="285"/>
      <c r="M45" s="285"/>
      <c r="N45" s="285"/>
      <c r="O45" s="292" t="str">
        <f aca="false">IFERROR(IF(COUNT($G45:$N45)=0,"",SUMIF($G$4:$N$4,"&gt;0",$G45:$N45)),"")</f>
        <v/>
      </c>
      <c r="P45" s="287" t="str">
        <f aca="false">IFERROR(IF($O45="","",IF(SUMIF($G$4:$N$4,"&gt;0",$G$4:$N$4)&lt;=0,"",ROUND($O45/SUMIF($G$4:$N$4,"&gt;0",$G$4:$N$4)*100,2))),"")</f>
        <v/>
      </c>
      <c r="Q45" s="288" t="str">
        <f aca="false">IFERROR(IF($P45="","",IF($S45="Fail",0,IF($S45="Passed",VLOOKUP($P45,Settings!$A$16:$C$22,3,TRUE()),""))),"")</f>
        <v/>
      </c>
      <c r="R45" s="289" t="str">
        <f aca="false">IFERROR(IF($P45="","",IF($S45="Fail","F",IF($S45="Passed",VLOOKUP($P45,Settings!$A$16:$B$22,2,TRUE()),""))),"")</f>
        <v/>
      </c>
      <c r="S45" s="289" t="str">
        <f aca="false">IFERROR(IF(COUNT($G45:$N45)=0,"",IF(OR(SUMIF($G$4:$N$4,"&gt;0",$G$4:$N$4)&lt;=0,Settings!$K$27&lt;=0),"Setup Required",IF(SUMPRODUCT(--($G$4:$N$4&gt;0),--ISNUMBER($G45:$N45))&lt;COUNTIF($G$4:$N$4,"&gt;0"),"Incomplete",IF(SUMPRODUCT(--($G$4:$N$4&gt;0),--ISNUMBER($G45:$N45),--IFERROR($G45:$N45&lt;$G$4:$N$4*Settings!$K$27/100,FALSE()))&gt;0,"Fail","Passed")))),"Input Error")</f>
        <v/>
      </c>
      <c r="T45" s="294"/>
      <c r="U45" s="289" t="str">
        <f aca="false">IFERROR(IF($D45="","",IF($S45="","",IF($S45="Incomplete","Marks incomplete",IF($S45="Setup Required","Check Settings",IF($S45="Fail","উন্নতির জন্য বিশেষ যত্ন প্রয়োজন",VLOOKUP($P45,Settings!$A$16:$E$22,5,TRUE())))))),"")</f>
        <v/>
      </c>
      <c r="V45" s="289" t="str">
        <f aca="false">IFERROR(IF($D45="","",IF(COUNT($G45:$N45)=0,"No marks",IF(SUMPRODUCT(--($G$4:$N$4&lt;=0),--ISNUMBER($G45:$N45))&gt;0,"Extra subject mark",IF(SUMPRODUCT(--($G$4:$N$4&gt;0),--ISNUMBER($G45:$N45))&lt;COUNTIF($G$4:$N$4,"&gt;0"),"Missing marks",IF(SUMPRODUCT(--($G$4:$N$4&gt;0),--ISNUMBER($G45:$N45),--IFERROR($G45:$N45&gt;$G$4:$N$4,FALSE()))&gt;0,"Mark exceeds full mark",IF($S45="Setup Required","Settings issue","OK")))))),"Input error")</f>
        <v/>
      </c>
      <c r="W45" s="271"/>
      <c r="X45" s="333"/>
      <c r="Y45" s="333"/>
      <c r="Z45" s="333"/>
    </row>
    <row r="46" customFormat="false" ht="33.75" hidden="false" customHeight="true" outlineLevel="0" collapsed="false">
      <c r="A46" s="352"/>
      <c r="B46" s="352"/>
      <c r="C46" s="352"/>
      <c r="D46" s="353"/>
      <c r="E46" s="353"/>
      <c r="F46" s="352"/>
      <c r="G46" s="352"/>
      <c r="H46" s="352"/>
      <c r="I46" s="352"/>
      <c r="J46" s="352"/>
      <c r="K46" s="352"/>
      <c r="L46" s="352"/>
      <c r="M46" s="352"/>
      <c r="N46" s="352"/>
      <c r="O46" s="352"/>
      <c r="P46" s="352"/>
      <c r="Q46" s="352"/>
      <c r="R46" s="352"/>
      <c r="S46" s="352"/>
      <c r="T46" s="352"/>
      <c r="U46" s="352"/>
      <c r="V46" s="352"/>
      <c r="W46" s="333"/>
      <c r="X46" s="333"/>
      <c r="Y46" s="333"/>
      <c r="Z46" s="333"/>
    </row>
    <row r="47" customFormat="false" ht="33.75" hidden="false" customHeight="true" outlineLevel="0" collapsed="false">
      <c r="A47" s="352"/>
      <c r="B47" s="352"/>
      <c r="C47" s="352"/>
      <c r="D47" s="353"/>
      <c r="E47" s="353"/>
      <c r="F47" s="352"/>
      <c r="G47" s="352"/>
      <c r="H47" s="352"/>
      <c r="I47" s="352"/>
      <c r="J47" s="352"/>
      <c r="K47" s="352"/>
      <c r="L47" s="352"/>
      <c r="M47" s="352"/>
      <c r="N47" s="352"/>
      <c r="O47" s="352"/>
      <c r="P47" s="352"/>
      <c r="Q47" s="352"/>
      <c r="R47" s="352"/>
      <c r="S47" s="352"/>
      <c r="T47" s="352"/>
      <c r="U47" s="352"/>
      <c r="V47" s="352"/>
      <c r="W47" s="333"/>
      <c r="X47" s="333"/>
      <c r="Y47" s="333"/>
      <c r="Z47" s="333"/>
    </row>
    <row r="48" customFormat="false" ht="33.75" hidden="false" customHeight="true" outlineLevel="0" collapsed="false">
      <c r="A48" s="352"/>
      <c r="B48" s="352"/>
      <c r="C48" s="352"/>
      <c r="D48" s="353"/>
      <c r="E48" s="353"/>
      <c r="F48" s="352"/>
      <c r="G48" s="352"/>
      <c r="H48" s="352"/>
      <c r="I48" s="352"/>
      <c r="J48" s="352"/>
      <c r="K48" s="352"/>
      <c r="L48" s="352"/>
      <c r="M48" s="352"/>
      <c r="N48" s="352"/>
      <c r="O48" s="352"/>
      <c r="P48" s="352"/>
      <c r="Q48" s="352"/>
      <c r="R48" s="352"/>
      <c r="S48" s="352"/>
      <c r="T48" s="352"/>
      <c r="U48" s="352"/>
      <c r="V48" s="352"/>
      <c r="W48" s="333"/>
      <c r="X48" s="333"/>
      <c r="Y48" s="333"/>
      <c r="Z48" s="333"/>
    </row>
    <row r="49" customFormat="false" ht="33.75" hidden="false" customHeight="true" outlineLevel="0" collapsed="false">
      <c r="A49" s="352"/>
      <c r="B49" s="352"/>
      <c r="C49" s="352"/>
      <c r="D49" s="353"/>
      <c r="E49" s="353"/>
      <c r="F49" s="352"/>
      <c r="G49" s="352"/>
      <c r="H49" s="352"/>
      <c r="I49" s="352"/>
      <c r="J49" s="352"/>
      <c r="K49" s="352"/>
      <c r="L49" s="352"/>
      <c r="M49" s="352"/>
      <c r="N49" s="352"/>
      <c r="O49" s="352"/>
      <c r="P49" s="352"/>
      <c r="Q49" s="352"/>
      <c r="R49" s="352"/>
      <c r="S49" s="352"/>
      <c r="T49" s="352"/>
      <c r="U49" s="352"/>
      <c r="V49" s="352"/>
      <c r="W49" s="333"/>
      <c r="X49" s="333"/>
      <c r="Y49" s="333"/>
      <c r="Z49" s="333"/>
    </row>
    <row r="50" customFormat="false" ht="33.75" hidden="false" customHeight="true" outlineLevel="0" collapsed="false">
      <c r="A50" s="352"/>
      <c r="B50" s="352"/>
      <c r="C50" s="352"/>
      <c r="D50" s="353"/>
      <c r="E50" s="353"/>
      <c r="F50" s="352"/>
      <c r="G50" s="352"/>
      <c r="H50" s="352"/>
      <c r="I50" s="352"/>
      <c r="J50" s="352"/>
      <c r="K50" s="352"/>
      <c r="L50" s="352"/>
      <c r="M50" s="352"/>
      <c r="N50" s="352"/>
      <c r="O50" s="352"/>
      <c r="P50" s="352"/>
      <c r="Q50" s="352"/>
      <c r="R50" s="352"/>
      <c r="S50" s="352"/>
      <c r="T50" s="352"/>
      <c r="U50" s="352"/>
      <c r="V50" s="352"/>
      <c r="W50" s="333"/>
      <c r="X50" s="333"/>
      <c r="Y50" s="333"/>
      <c r="Z50" s="333"/>
    </row>
    <row r="51" customFormat="false" ht="33.75" hidden="false" customHeight="true" outlineLevel="0" collapsed="false">
      <c r="A51" s="352"/>
      <c r="B51" s="352"/>
      <c r="C51" s="352"/>
      <c r="D51" s="353"/>
      <c r="E51" s="353"/>
      <c r="F51" s="352"/>
      <c r="G51" s="352"/>
      <c r="H51" s="352"/>
      <c r="I51" s="352"/>
      <c r="J51" s="352"/>
      <c r="K51" s="352"/>
      <c r="L51" s="352"/>
      <c r="M51" s="352"/>
      <c r="N51" s="352"/>
      <c r="O51" s="352"/>
      <c r="P51" s="352"/>
      <c r="Q51" s="352"/>
      <c r="R51" s="352"/>
      <c r="S51" s="352"/>
      <c r="T51" s="352"/>
      <c r="U51" s="352"/>
      <c r="V51" s="352"/>
      <c r="W51" s="333"/>
      <c r="X51" s="333"/>
      <c r="Y51" s="333"/>
      <c r="Z51" s="333"/>
    </row>
    <row r="52" customFormat="false" ht="33.75" hidden="false" customHeight="true" outlineLevel="0" collapsed="false">
      <c r="A52" s="352"/>
      <c r="B52" s="352"/>
      <c r="C52" s="352"/>
      <c r="D52" s="353"/>
      <c r="E52" s="353"/>
      <c r="F52" s="352"/>
      <c r="G52" s="352"/>
      <c r="H52" s="352"/>
      <c r="I52" s="352"/>
      <c r="J52" s="352"/>
      <c r="K52" s="352"/>
      <c r="L52" s="352"/>
      <c r="M52" s="352"/>
      <c r="N52" s="352"/>
      <c r="O52" s="352"/>
      <c r="P52" s="352"/>
      <c r="Q52" s="352"/>
      <c r="R52" s="352"/>
      <c r="S52" s="352"/>
      <c r="T52" s="352"/>
      <c r="U52" s="352"/>
      <c r="V52" s="352"/>
      <c r="W52" s="333"/>
      <c r="X52" s="333"/>
      <c r="Y52" s="333"/>
      <c r="Z52" s="333"/>
    </row>
    <row r="53" customFormat="false" ht="33.75" hidden="false" customHeight="true" outlineLevel="0" collapsed="false">
      <c r="A53" s="352"/>
      <c r="B53" s="352"/>
      <c r="C53" s="352"/>
      <c r="D53" s="353"/>
      <c r="E53" s="353"/>
      <c r="F53" s="352"/>
      <c r="G53" s="352"/>
      <c r="H53" s="352"/>
      <c r="I53" s="352"/>
      <c r="J53" s="352"/>
      <c r="K53" s="352"/>
      <c r="L53" s="352"/>
      <c r="M53" s="352"/>
      <c r="N53" s="352"/>
      <c r="O53" s="352"/>
      <c r="P53" s="352"/>
      <c r="Q53" s="352"/>
      <c r="R53" s="352"/>
      <c r="S53" s="352"/>
      <c r="T53" s="352"/>
      <c r="U53" s="352"/>
      <c r="V53" s="352"/>
      <c r="W53" s="333"/>
      <c r="X53" s="333"/>
      <c r="Y53" s="333"/>
      <c r="Z53" s="333"/>
    </row>
    <row r="54" customFormat="false" ht="33.75" hidden="false" customHeight="true" outlineLevel="0" collapsed="false">
      <c r="A54" s="352"/>
      <c r="B54" s="352"/>
      <c r="C54" s="352"/>
      <c r="D54" s="353"/>
      <c r="E54" s="353"/>
      <c r="F54" s="352"/>
      <c r="G54" s="352"/>
      <c r="H54" s="352"/>
      <c r="I54" s="352"/>
      <c r="J54" s="352"/>
      <c r="K54" s="352"/>
      <c r="L54" s="352"/>
      <c r="M54" s="352"/>
      <c r="N54" s="352"/>
      <c r="O54" s="352"/>
      <c r="P54" s="352"/>
      <c r="Q54" s="352"/>
      <c r="R54" s="352"/>
      <c r="S54" s="352"/>
      <c r="T54" s="352"/>
      <c r="U54" s="352"/>
      <c r="V54" s="352"/>
      <c r="W54" s="333"/>
      <c r="X54" s="333"/>
      <c r="Y54" s="333"/>
      <c r="Z54" s="333"/>
    </row>
    <row r="55" customFormat="false" ht="33.75" hidden="false" customHeight="true" outlineLevel="0" collapsed="false">
      <c r="A55" s="352"/>
      <c r="B55" s="352"/>
      <c r="C55" s="352"/>
      <c r="D55" s="353"/>
      <c r="E55" s="353"/>
      <c r="F55" s="352"/>
      <c r="G55" s="352"/>
      <c r="H55" s="352"/>
      <c r="I55" s="352"/>
      <c r="J55" s="352"/>
      <c r="K55" s="352"/>
      <c r="L55" s="352"/>
      <c r="M55" s="352"/>
      <c r="N55" s="352"/>
      <c r="O55" s="352"/>
      <c r="P55" s="352"/>
      <c r="Q55" s="352"/>
      <c r="R55" s="352"/>
      <c r="S55" s="352"/>
      <c r="T55" s="352"/>
      <c r="U55" s="352"/>
      <c r="V55" s="352"/>
      <c r="W55" s="333"/>
      <c r="X55" s="333"/>
      <c r="Y55" s="333"/>
      <c r="Z55" s="333"/>
    </row>
    <row r="56" customFormat="false" ht="33.75" hidden="false" customHeight="true" outlineLevel="0" collapsed="false">
      <c r="A56" s="352"/>
      <c r="B56" s="352"/>
      <c r="C56" s="352"/>
      <c r="D56" s="353"/>
      <c r="E56" s="353"/>
      <c r="F56" s="352"/>
      <c r="G56" s="352"/>
      <c r="H56" s="352"/>
      <c r="I56" s="352"/>
      <c r="J56" s="352"/>
      <c r="K56" s="352"/>
      <c r="L56" s="352"/>
      <c r="M56" s="352"/>
      <c r="N56" s="352"/>
      <c r="O56" s="352"/>
      <c r="P56" s="352"/>
      <c r="Q56" s="352"/>
      <c r="R56" s="352"/>
      <c r="S56" s="352"/>
      <c r="T56" s="352"/>
      <c r="U56" s="352"/>
      <c r="V56" s="352"/>
      <c r="W56" s="333"/>
      <c r="X56" s="333"/>
      <c r="Y56" s="333"/>
      <c r="Z56" s="333"/>
    </row>
    <row r="57" customFormat="false" ht="33.75" hidden="false" customHeight="true" outlineLevel="0" collapsed="false">
      <c r="A57" s="352"/>
      <c r="B57" s="352"/>
      <c r="C57" s="352"/>
      <c r="D57" s="353"/>
      <c r="E57" s="353"/>
      <c r="F57" s="352"/>
      <c r="G57" s="352"/>
      <c r="H57" s="352"/>
      <c r="I57" s="352"/>
      <c r="J57" s="352"/>
      <c r="K57" s="352"/>
      <c r="L57" s="352"/>
      <c r="M57" s="352"/>
      <c r="N57" s="352"/>
      <c r="O57" s="352"/>
      <c r="P57" s="352"/>
      <c r="Q57" s="352"/>
      <c r="R57" s="352"/>
      <c r="S57" s="352"/>
      <c r="T57" s="352"/>
      <c r="U57" s="352"/>
      <c r="V57" s="352"/>
      <c r="W57" s="333"/>
      <c r="X57" s="333"/>
      <c r="Y57" s="333"/>
      <c r="Z57" s="333"/>
    </row>
    <row r="58" customFormat="false" ht="33.75" hidden="false" customHeight="true" outlineLevel="0" collapsed="false">
      <c r="A58" s="352"/>
      <c r="B58" s="352"/>
      <c r="C58" s="352"/>
      <c r="D58" s="353"/>
      <c r="E58" s="353"/>
      <c r="F58" s="352"/>
      <c r="G58" s="352"/>
      <c r="H58" s="352"/>
      <c r="I58" s="352"/>
      <c r="J58" s="352"/>
      <c r="K58" s="352"/>
      <c r="L58" s="352"/>
      <c r="M58" s="352"/>
      <c r="N58" s="352"/>
      <c r="O58" s="352"/>
      <c r="P58" s="352"/>
      <c r="Q58" s="352"/>
      <c r="R58" s="352"/>
      <c r="S58" s="352"/>
      <c r="T58" s="352"/>
      <c r="U58" s="352"/>
      <c r="V58" s="352"/>
      <c r="W58" s="333"/>
      <c r="X58" s="333"/>
      <c r="Y58" s="333"/>
      <c r="Z58" s="333"/>
    </row>
    <row r="59" customFormat="false" ht="33.75" hidden="false" customHeight="true" outlineLevel="0" collapsed="false">
      <c r="A59" s="352"/>
      <c r="B59" s="352"/>
      <c r="C59" s="352"/>
      <c r="D59" s="353"/>
      <c r="E59" s="353"/>
      <c r="F59" s="352"/>
      <c r="G59" s="352"/>
      <c r="H59" s="352"/>
      <c r="I59" s="352"/>
      <c r="J59" s="352"/>
      <c r="K59" s="352"/>
      <c r="L59" s="352"/>
      <c r="M59" s="352"/>
      <c r="N59" s="352"/>
      <c r="O59" s="352"/>
      <c r="P59" s="352"/>
      <c r="Q59" s="352"/>
      <c r="R59" s="352"/>
      <c r="S59" s="352"/>
      <c r="T59" s="352"/>
      <c r="U59" s="352"/>
      <c r="V59" s="352"/>
      <c r="W59" s="333"/>
      <c r="X59" s="333"/>
      <c r="Y59" s="333"/>
      <c r="Z59" s="333"/>
    </row>
    <row r="60" customFormat="false" ht="33.75" hidden="false" customHeight="true" outlineLevel="0" collapsed="false">
      <c r="A60" s="352"/>
      <c r="B60" s="352"/>
      <c r="C60" s="352"/>
      <c r="D60" s="353"/>
      <c r="E60" s="353"/>
      <c r="F60" s="352"/>
      <c r="G60" s="352"/>
      <c r="H60" s="352"/>
      <c r="I60" s="352"/>
      <c r="J60" s="352"/>
      <c r="K60" s="352"/>
      <c r="L60" s="352"/>
      <c r="M60" s="352"/>
      <c r="N60" s="352"/>
      <c r="O60" s="352"/>
      <c r="P60" s="352"/>
      <c r="Q60" s="352"/>
      <c r="R60" s="352"/>
      <c r="S60" s="352"/>
      <c r="T60" s="352"/>
      <c r="U60" s="352"/>
      <c r="V60" s="352"/>
      <c r="W60" s="333"/>
      <c r="X60" s="333"/>
      <c r="Y60" s="333"/>
      <c r="Z60" s="333"/>
    </row>
    <row r="61" customFormat="false" ht="33.75" hidden="false" customHeight="true" outlineLevel="0" collapsed="false">
      <c r="A61" s="352"/>
      <c r="B61" s="352"/>
      <c r="C61" s="352"/>
      <c r="D61" s="353"/>
      <c r="E61" s="353"/>
      <c r="F61" s="352"/>
      <c r="G61" s="352"/>
      <c r="H61" s="352"/>
      <c r="I61" s="352"/>
      <c r="J61" s="352"/>
      <c r="K61" s="352"/>
      <c r="L61" s="352"/>
      <c r="M61" s="352"/>
      <c r="N61" s="352"/>
      <c r="O61" s="352"/>
      <c r="P61" s="352"/>
      <c r="Q61" s="352"/>
      <c r="R61" s="352"/>
      <c r="S61" s="352"/>
      <c r="T61" s="352"/>
      <c r="U61" s="352"/>
      <c r="V61" s="352"/>
      <c r="W61" s="333"/>
      <c r="X61" s="333"/>
      <c r="Y61" s="333"/>
      <c r="Z61" s="333"/>
    </row>
    <row r="62" customFormat="false" ht="33.75" hidden="false" customHeight="true" outlineLevel="0" collapsed="false">
      <c r="A62" s="352"/>
      <c r="B62" s="352"/>
      <c r="C62" s="352"/>
      <c r="D62" s="353"/>
      <c r="E62" s="353"/>
      <c r="F62" s="352"/>
      <c r="G62" s="352"/>
      <c r="H62" s="352"/>
      <c r="I62" s="352"/>
      <c r="J62" s="352"/>
      <c r="K62" s="352"/>
      <c r="L62" s="352"/>
      <c r="M62" s="352"/>
      <c r="N62" s="352"/>
      <c r="O62" s="352"/>
      <c r="P62" s="352"/>
      <c r="Q62" s="352"/>
      <c r="R62" s="352"/>
      <c r="S62" s="352"/>
      <c r="T62" s="352"/>
      <c r="U62" s="352"/>
      <c r="V62" s="352"/>
      <c r="W62" s="333"/>
      <c r="X62" s="333"/>
      <c r="Y62" s="333"/>
      <c r="Z62" s="333"/>
    </row>
    <row r="63" customFormat="false" ht="33.75" hidden="false" customHeight="true" outlineLevel="0" collapsed="false">
      <c r="A63" s="352"/>
      <c r="B63" s="352"/>
      <c r="C63" s="352"/>
      <c r="D63" s="353"/>
      <c r="E63" s="353"/>
      <c r="F63" s="352"/>
      <c r="G63" s="352"/>
      <c r="H63" s="352"/>
      <c r="I63" s="352"/>
      <c r="J63" s="352"/>
      <c r="K63" s="352"/>
      <c r="L63" s="352"/>
      <c r="M63" s="352"/>
      <c r="N63" s="352"/>
      <c r="O63" s="352"/>
      <c r="P63" s="352"/>
      <c r="Q63" s="352"/>
      <c r="R63" s="352"/>
      <c r="S63" s="352"/>
      <c r="T63" s="352"/>
      <c r="U63" s="352"/>
      <c r="V63" s="352"/>
      <c r="W63" s="333"/>
      <c r="X63" s="333"/>
      <c r="Y63" s="333"/>
      <c r="Z63" s="333"/>
    </row>
    <row r="64" customFormat="false" ht="33.75" hidden="false" customHeight="true" outlineLevel="0" collapsed="false">
      <c r="A64" s="352"/>
      <c r="B64" s="352"/>
      <c r="C64" s="352"/>
      <c r="D64" s="353"/>
      <c r="E64" s="353"/>
      <c r="F64" s="352"/>
      <c r="G64" s="352"/>
      <c r="H64" s="352"/>
      <c r="I64" s="352"/>
      <c r="J64" s="352"/>
      <c r="K64" s="352"/>
      <c r="L64" s="352"/>
      <c r="M64" s="352"/>
      <c r="N64" s="352"/>
      <c r="O64" s="352"/>
      <c r="P64" s="352"/>
      <c r="Q64" s="352"/>
      <c r="R64" s="352"/>
      <c r="S64" s="352"/>
      <c r="T64" s="352"/>
      <c r="U64" s="352"/>
      <c r="V64" s="352"/>
      <c r="W64" s="333"/>
      <c r="X64" s="333"/>
      <c r="Y64" s="333"/>
      <c r="Z64" s="333"/>
    </row>
    <row r="65" customFormat="false" ht="33.75" hidden="false" customHeight="true" outlineLevel="0" collapsed="false">
      <c r="A65" s="352"/>
      <c r="B65" s="352"/>
      <c r="C65" s="352"/>
      <c r="D65" s="353"/>
      <c r="E65" s="353"/>
      <c r="F65" s="352"/>
      <c r="G65" s="352"/>
      <c r="H65" s="352"/>
      <c r="I65" s="352"/>
      <c r="J65" s="352"/>
      <c r="K65" s="352"/>
      <c r="L65" s="352"/>
      <c r="M65" s="352"/>
      <c r="N65" s="352"/>
      <c r="O65" s="352"/>
      <c r="P65" s="352"/>
      <c r="Q65" s="352"/>
      <c r="R65" s="352"/>
      <c r="S65" s="352"/>
      <c r="T65" s="352"/>
      <c r="U65" s="352"/>
      <c r="V65" s="352"/>
      <c r="W65" s="333"/>
      <c r="X65" s="333"/>
      <c r="Y65" s="333"/>
      <c r="Z65" s="333"/>
    </row>
    <row r="66" customFormat="false" ht="33.75" hidden="false" customHeight="true" outlineLevel="0" collapsed="false">
      <c r="A66" s="352"/>
      <c r="B66" s="352"/>
      <c r="C66" s="352"/>
      <c r="D66" s="353"/>
      <c r="E66" s="353"/>
      <c r="F66" s="352"/>
      <c r="G66" s="352"/>
      <c r="H66" s="352"/>
      <c r="I66" s="352"/>
      <c r="J66" s="352"/>
      <c r="K66" s="352"/>
      <c r="L66" s="352"/>
      <c r="M66" s="352"/>
      <c r="N66" s="352"/>
      <c r="O66" s="352"/>
      <c r="P66" s="352"/>
      <c r="Q66" s="352"/>
      <c r="R66" s="352"/>
      <c r="S66" s="352"/>
      <c r="T66" s="352"/>
      <c r="U66" s="352"/>
      <c r="V66" s="352"/>
      <c r="W66" s="333"/>
      <c r="X66" s="333"/>
      <c r="Y66" s="333"/>
      <c r="Z66" s="333"/>
    </row>
    <row r="67" customFormat="false" ht="33.75" hidden="false" customHeight="true" outlineLevel="0" collapsed="false">
      <c r="A67" s="352"/>
      <c r="B67" s="352"/>
      <c r="C67" s="352"/>
      <c r="D67" s="353"/>
      <c r="E67" s="353"/>
      <c r="F67" s="352"/>
      <c r="G67" s="352"/>
      <c r="H67" s="352"/>
      <c r="I67" s="352"/>
      <c r="J67" s="352"/>
      <c r="K67" s="352"/>
      <c r="L67" s="352"/>
      <c r="M67" s="352"/>
      <c r="N67" s="352"/>
      <c r="O67" s="352"/>
      <c r="P67" s="352"/>
      <c r="Q67" s="352"/>
      <c r="R67" s="352"/>
      <c r="S67" s="352"/>
      <c r="T67" s="352"/>
      <c r="U67" s="352"/>
      <c r="V67" s="352"/>
      <c r="W67" s="333"/>
      <c r="X67" s="333"/>
      <c r="Y67" s="333"/>
      <c r="Z67" s="333"/>
    </row>
    <row r="68" customFormat="false" ht="33.75" hidden="false" customHeight="true" outlineLevel="0" collapsed="false">
      <c r="A68" s="352"/>
      <c r="B68" s="352"/>
      <c r="C68" s="352"/>
      <c r="D68" s="353"/>
      <c r="E68" s="353"/>
      <c r="F68" s="352"/>
      <c r="G68" s="352"/>
      <c r="H68" s="352"/>
      <c r="I68" s="352"/>
      <c r="J68" s="352"/>
      <c r="K68" s="352"/>
      <c r="L68" s="352"/>
      <c r="M68" s="352"/>
      <c r="N68" s="352"/>
      <c r="O68" s="352"/>
      <c r="P68" s="352"/>
      <c r="Q68" s="352"/>
      <c r="R68" s="352"/>
      <c r="S68" s="352"/>
      <c r="T68" s="352"/>
      <c r="U68" s="352"/>
      <c r="V68" s="352"/>
      <c r="W68" s="333"/>
      <c r="X68" s="333"/>
      <c r="Y68" s="333"/>
      <c r="Z68" s="333"/>
    </row>
    <row r="69" customFormat="false" ht="33.75" hidden="false" customHeight="true" outlineLevel="0" collapsed="false">
      <c r="A69" s="352"/>
      <c r="B69" s="352"/>
      <c r="C69" s="352"/>
      <c r="D69" s="353"/>
      <c r="E69" s="353"/>
      <c r="F69" s="352"/>
      <c r="G69" s="352"/>
      <c r="H69" s="352"/>
      <c r="I69" s="352"/>
      <c r="J69" s="352"/>
      <c r="K69" s="352"/>
      <c r="L69" s="352"/>
      <c r="M69" s="352"/>
      <c r="N69" s="352"/>
      <c r="O69" s="352"/>
      <c r="P69" s="352"/>
      <c r="Q69" s="352"/>
      <c r="R69" s="352"/>
      <c r="S69" s="352"/>
      <c r="T69" s="352"/>
      <c r="U69" s="352"/>
      <c r="V69" s="352"/>
      <c r="W69" s="333"/>
      <c r="X69" s="333"/>
      <c r="Y69" s="333"/>
      <c r="Z69" s="333"/>
    </row>
    <row r="70" customFormat="false" ht="33.75" hidden="false" customHeight="true" outlineLevel="0" collapsed="false">
      <c r="A70" s="352"/>
      <c r="B70" s="352"/>
      <c r="C70" s="352"/>
      <c r="D70" s="353"/>
      <c r="E70" s="353"/>
      <c r="F70" s="352"/>
      <c r="G70" s="352"/>
      <c r="H70" s="352"/>
      <c r="I70" s="352"/>
      <c r="J70" s="352"/>
      <c r="K70" s="352"/>
      <c r="L70" s="352"/>
      <c r="M70" s="352"/>
      <c r="N70" s="352"/>
      <c r="O70" s="352"/>
      <c r="P70" s="352"/>
      <c r="Q70" s="352"/>
      <c r="R70" s="352"/>
      <c r="S70" s="352"/>
      <c r="T70" s="352"/>
      <c r="U70" s="352"/>
      <c r="V70" s="352"/>
      <c r="W70" s="333"/>
      <c r="X70" s="333"/>
      <c r="Y70" s="333"/>
      <c r="Z70" s="333"/>
    </row>
    <row r="71" customFormat="false" ht="33.75" hidden="false" customHeight="true" outlineLevel="0" collapsed="false">
      <c r="A71" s="352"/>
      <c r="B71" s="352"/>
      <c r="C71" s="352"/>
      <c r="D71" s="353"/>
      <c r="E71" s="353"/>
      <c r="F71" s="352"/>
      <c r="G71" s="352"/>
      <c r="H71" s="352"/>
      <c r="I71" s="352"/>
      <c r="J71" s="352"/>
      <c r="K71" s="352"/>
      <c r="L71" s="352"/>
      <c r="M71" s="352"/>
      <c r="N71" s="352"/>
      <c r="O71" s="352"/>
      <c r="P71" s="352"/>
      <c r="Q71" s="352"/>
      <c r="R71" s="352"/>
      <c r="S71" s="352"/>
      <c r="T71" s="352"/>
      <c r="U71" s="352"/>
      <c r="V71" s="352"/>
      <c r="W71" s="333"/>
      <c r="X71" s="333"/>
      <c r="Y71" s="333"/>
      <c r="Z71" s="333"/>
    </row>
    <row r="72" customFormat="false" ht="33.75" hidden="false" customHeight="true" outlineLevel="0" collapsed="false">
      <c r="A72" s="352"/>
      <c r="B72" s="352"/>
      <c r="C72" s="352"/>
      <c r="D72" s="353"/>
      <c r="E72" s="353"/>
      <c r="F72" s="352"/>
      <c r="G72" s="352"/>
      <c r="H72" s="352"/>
      <c r="I72" s="352"/>
      <c r="J72" s="352"/>
      <c r="K72" s="352"/>
      <c r="L72" s="352"/>
      <c r="M72" s="352"/>
      <c r="N72" s="352"/>
      <c r="O72" s="352"/>
      <c r="P72" s="352"/>
      <c r="Q72" s="352"/>
      <c r="R72" s="352"/>
      <c r="S72" s="352"/>
      <c r="T72" s="352"/>
      <c r="U72" s="352"/>
      <c r="V72" s="352"/>
      <c r="W72" s="333"/>
      <c r="X72" s="333"/>
      <c r="Y72" s="333"/>
      <c r="Z72" s="333"/>
    </row>
    <row r="73" customFormat="false" ht="33.75" hidden="false" customHeight="true" outlineLevel="0" collapsed="false">
      <c r="A73" s="352"/>
      <c r="B73" s="352"/>
      <c r="C73" s="352"/>
      <c r="D73" s="353"/>
      <c r="E73" s="353"/>
      <c r="F73" s="352"/>
      <c r="G73" s="352"/>
      <c r="H73" s="352"/>
      <c r="I73" s="352"/>
      <c r="J73" s="352"/>
      <c r="K73" s="352"/>
      <c r="L73" s="352"/>
      <c r="M73" s="352"/>
      <c r="N73" s="352"/>
      <c r="O73" s="352"/>
      <c r="P73" s="352"/>
      <c r="Q73" s="352"/>
      <c r="R73" s="352"/>
      <c r="S73" s="352"/>
      <c r="T73" s="352"/>
      <c r="U73" s="352"/>
      <c r="V73" s="352"/>
      <c r="W73" s="333"/>
      <c r="X73" s="333"/>
      <c r="Y73" s="333"/>
      <c r="Z73" s="333"/>
    </row>
    <row r="74" customFormat="false" ht="33.75" hidden="false" customHeight="true" outlineLevel="0" collapsed="false">
      <c r="A74" s="352"/>
      <c r="B74" s="352"/>
      <c r="C74" s="352"/>
      <c r="D74" s="353"/>
      <c r="E74" s="353"/>
      <c r="F74" s="352"/>
      <c r="G74" s="352"/>
      <c r="H74" s="352"/>
      <c r="I74" s="352"/>
      <c r="J74" s="352"/>
      <c r="K74" s="352"/>
      <c r="L74" s="352"/>
      <c r="M74" s="352"/>
      <c r="N74" s="352"/>
      <c r="O74" s="352"/>
      <c r="P74" s="352"/>
      <c r="Q74" s="352"/>
      <c r="R74" s="352"/>
      <c r="S74" s="352"/>
      <c r="T74" s="352"/>
      <c r="U74" s="352"/>
      <c r="V74" s="352"/>
      <c r="W74" s="333"/>
      <c r="X74" s="333"/>
      <c r="Y74" s="333"/>
      <c r="Z74" s="333"/>
    </row>
    <row r="75" customFormat="false" ht="33.75" hidden="false" customHeight="true" outlineLevel="0" collapsed="false">
      <c r="A75" s="352"/>
      <c r="B75" s="352"/>
      <c r="C75" s="352"/>
      <c r="D75" s="353"/>
      <c r="E75" s="353"/>
      <c r="F75" s="352"/>
      <c r="G75" s="352"/>
      <c r="H75" s="352"/>
      <c r="I75" s="352"/>
      <c r="J75" s="352"/>
      <c r="K75" s="352"/>
      <c r="L75" s="352"/>
      <c r="M75" s="352"/>
      <c r="N75" s="352"/>
      <c r="O75" s="352"/>
      <c r="P75" s="352"/>
      <c r="Q75" s="352"/>
      <c r="R75" s="352"/>
      <c r="S75" s="352"/>
      <c r="T75" s="352"/>
      <c r="U75" s="352"/>
      <c r="V75" s="352"/>
      <c r="W75" s="333"/>
      <c r="X75" s="333"/>
      <c r="Y75" s="333"/>
      <c r="Z75" s="333"/>
    </row>
    <row r="76" customFormat="false" ht="33.75" hidden="false" customHeight="true" outlineLevel="0" collapsed="false">
      <c r="A76" s="352"/>
      <c r="B76" s="352"/>
      <c r="C76" s="352"/>
      <c r="D76" s="353"/>
      <c r="E76" s="353"/>
      <c r="F76" s="352"/>
      <c r="G76" s="352"/>
      <c r="H76" s="352"/>
      <c r="I76" s="352"/>
      <c r="J76" s="352"/>
      <c r="K76" s="352"/>
      <c r="L76" s="352"/>
      <c r="M76" s="352"/>
      <c r="N76" s="352"/>
      <c r="O76" s="352"/>
      <c r="P76" s="352"/>
      <c r="Q76" s="352"/>
      <c r="R76" s="352"/>
      <c r="S76" s="352"/>
      <c r="T76" s="352"/>
      <c r="U76" s="352"/>
      <c r="V76" s="352"/>
      <c r="W76" s="333"/>
      <c r="X76" s="333"/>
      <c r="Y76" s="333"/>
      <c r="Z76" s="333"/>
    </row>
    <row r="77" customFormat="false" ht="33.75" hidden="false" customHeight="true" outlineLevel="0" collapsed="false">
      <c r="A77" s="352"/>
      <c r="B77" s="352"/>
      <c r="C77" s="352"/>
      <c r="D77" s="353"/>
      <c r="E77" s="353"/>
      <c r="F77" s="352"/>
      <c r="G77" s="352"/>
      <c r="H77" s="352"/>
      <c r="I77" s="352"/>
      <c r="J77" s="352"/>
      <c r="K77" s="352"/>
      <c r="L77" s="352"/>
      <c r="M77" s="352"/>
      <c r="N77" s="352"/>
      <c r="O77" s="352"/>
      <c r="P77" s="352"/>
      <c r="Q77" s="352"/>
      <c r="R77" s="352"/>
      <c r="S77" s="352"/>
      <c r="T77" s="352"/>
      <c r="U77" s="352"/>
      <c r="V77" s="352"/>
      <c r="W77" s="333"/>
      <c r="X77" s="333"/>
      <c r="Y77" s="333"/>
      <c r="Z77" s="333"/>
    </row>
    <row r="78" customFormat="false" ht="33.75" hidden="false" customHeight="true" outlineLevel="0" collapsed="false">
      <c r="A78" s="352"/>
      <c r="B78" s="352"/>
      <c r="C78" s="352"/>
      <c r="D78" s="353"/>
      <c r="E78" s="353"/>
      <c r="F78" s="352"/>
      <c r="G78" s="352"/>
      <c r="H78" s="352"/>
      <c r="I78" s="352"/>
      <c r="J78" s="352"/>
      <c r="K78" s="352"/>
      <c r="L78" s="352"/>
      <c r="M78" s="352"/>
      <c r="N78" s="352"/>
      <c r="O78" s="352"/>
      <c r="P78" s="352"/>
      <c r="Q78" s="352"/>
      <c r="R78" s="352"/>
      <c r="S78" s="352"/>
      <c r="T78" s="352"/>
      <c r="U78" s="352"/>
      <c r="V78" s="352"/>
      <c r="W78" s="333"/>
      <c r="X78" s="333"/>
      <c r="Y78" s="333"/>
      <c r="Z78" s="333"/>
    </row>
    <row r="79" customFormat="false" ht="33.75" hidden="false" customHeight="true" outlineLevel="0" collapsed="false">
      <c r="A79" s="352"/>
      <c r="B79" s="352"/>
      <c r="C79" s="352"/>
      <c r="D79" s="353"/>
      <c r="E79" s="353"/>
      <c r="F79" s="352"/>
      <c r="G79" s="352"/>
      <c r="H79" s="352"/>
      <c r="I79" s="352"/>
      <c r="J79" s="352"/>
      <c r="K79" s="352"/>
      <c r="L79" s="352"/>
      <c r="M79" s="352"/>
      <c r="N79" s="352"/>
      <c r="O79" s="352"/>
      <c r="P79" s="352"/>
      <c r="Q79" s="352"/>
      <c r="R79" s="352"/>
      <c r="S79" s="352"/>
      <c r="T79" s="352"/>
      <c r="U79" s="352"/>
      <c r="V79" s="352"/>
      <c r="W79" s="333"/>
      <c r="X79" s="333"/>
      <c r="Y79" s="333"/>
      <c r="Z79" s="333"/>
    </row>
    <row r="80" customFormat="false" ht="33.75" hidden="false" customHeight="true" outlineLevel="0" collapsed="false">
      <c r="A80" s="352"/>
      <c r="B80" s="352"/>
      <c r="C80" s="352"/>
      <c r="D80" s="353"/>
      <c r="E80" s="353"/>
      <c r="F80" s="352"/>
      <c r="G80" s="352"/>
      <c r="H80" s="352"/>
      <c r="I80" s="352"/>
      <c r="J80" s="352"/>
      <c r="K80" s="352"/>
      <c r="L80" s="352"/>
      <c r="M80" s="352"/>
      <c r="N80" s="352"/>
      <c r="O80" s="352"/>
      <c r="P80" s="352"/>
      <c r="Q80" s="352"/>
      <c r="R80" s="352"/>
      <c r="S80" s="352"/>
      <c r="T80" s="352"/>
      <c r="U80" s="352"/>
      <c r="V80" s="352"/>
      <c r="W80" s="333"/>
      <c r="X80" s="333"/>
      <c r="Y80" s="333"/>
      <c r="Z80" s="333"/>
    </row>
    <row r="81" customFormat="false" ht="33.75" hidden="false" customHeight="true" outlineLevel="0" collapsed="false">
      <c r="A81" s="352"/>
      <c r="B81" s="352"/>
      <c r="C81" s="352"/>
      <c r="D81" s="353"/>
      <c r="E81" s="353"/>
      <c r="F81" s="352"/>
      <c r="G81" s="352"/>
      <c r="H81" s="352"/>
      <c r="I81" s="352"/>
      <c r="J81" s="352"/>
      <c r="K81" s="352"/>
      <c r="L81" s="352"/>
      <c r="M81" s="352"/>
      <c r="N81" s="352"/>
      <c r="O81" s="352"/>
      <c r="P81" s="352"/>
      <c r="Q81" s="352"/>
      <c r="R81" s="352"/>
      <c r="S81" s="352"/>
      <c r="T81" s="352"/>
      <c r="U81" s="352"/>
      <c r="V81" s="352"/>
      <c r="W81" s="333"/>
      <c r="X81" s="333"/>
      <c r="Y81" s="333"/>
      <c r="Z81" s="333"/>
    </row>
    <row r="82" customFormat="false" ht="33.75" hidden="false" customHeight="true" outlineLevel="0" collapsed="false">
      <c r="A82" s="352"/>
      <c r="B82" s="352"/>
      <c r="C82" s="352"/>
      <c r="D82" s="353"/>
      <c r="E82" s="353"/>
      <c r="F82" s="352"/>
      <c r="G82" s="352"/>
      <c r="H82" s="352"/>
      <c r="I82" s="352"/>
      <c r="J82" s="352"/>
      <c r="K82" s="352"/>
      <c r="L82" s="352"/>
      <c r="M82" s="352"/>
      <c r="N82" s="352"/>
      <c r="O82" s="352"/>
      <c r="P82" s="352"/>
      <c r="Q82" s="352"/>
      <c r="R82" s="352"/>
      <c r="S82" s="352"/>
      <c r="T82" s="352"/>
      <c r="U82" s="352"/>
      <c r="V82" s="352"/>
      <c r="W82" s="333"/>
      <c r="X82" s="333"/>
      <c r="Y82" s="333"/>
      <c r="Z82" s="333"/>
    </row>
    <row r="83" customFormat="false" ht="33.75" hidden="false" customHeight="true" outlineLevel="0" collapsed="false">
      <c r="A83" s="352"/>
      <c r="B83" s="352"/>
      <c r="C83" s="352"/>
      <c r="D83" s="353"/>
      <c r="E83" s="353"/>
      <c r="F83" s="352"/>
      <c r="G83" s="352"/>
      <c r="H83" s="352"/>
      <c r="I83" s="352"/>
      <c r="J83" s="352"/>
      <c r="K83" s="352"/>
      <c r="L83" s="352"/>
      <c r="M83" s="352"/>
      <c r="N83" s="352"/>
      <c r="O83" s="352"/>
      <c r="P83" s="352"/>
      <c r="Q83" s="352"/>
      <c r="R83" s="352"/>
      <c r="S83" s="352"/>
      <c r="T83" s="352"/>
      <c r="U83" s="352"/>
      <c r="V83" s="352"/>
      <c r="W83" s="333"/>
      <c r="X83" s="333"/>
      <c r="Y83" s="333"/>
      <c r="Z83" s="333"/>
    </row>
    <row r="84" customFormat="false" ht="33.75" hidden="false" customHeight="true" outlineLevel="0" collapsed="false">
      <c r="A84" s="352"/>
      <c r="B84" s="352"/>
      <c r="C84" s="352"/>
      <c r="D84" s="353"/>
      <c r="E84" s="353"/>
      <c r="F84" s="352"/>
      <c r="G84" s="352"/>
      <c r="H84" s="352"/>
      <c r="I84" s="352"/>
      <c r="J84" s="352"/>
      <c r="K84" s="352"/>
      <c r="L84" s="352"/>
      <c r="M84" s="352"/>
      <c r="N84" s="352"/>
      <c r="O84" s="352"/>
      <c r="P84" s="352"/>
      <c r="Q84" s="352"/>
      <c r="R84" s="352"/>
      <c r="S84" s="352"/>
      <c r="T84" s="352"/>
      <c r="U84" s="352"/>
      <c r="V84" s="352"/>
      <c r="W84" s="333"/>
      <c r="X84" s="333"/>
      <c r="Y84" s="333"/>
      <c r="Z84" s="333"/>
    </row>
    <row r="85" customFormat="false" ht="33.75" hidden="false" customHeight="true" outlineLevel="0" collapsed="false">
      <c r="A85" s="352"/>
      <c r="B85" s="352"/>
      <c r="C85" s="352"/>
      <c r="D85" s="353"/>
      <c r="E85" s="353"/>
      <c r="F85" s="352"/>
      <c r="G85" s="352"/>
      <c r="H85" s="352"/>
      <c r="I85" s="352"/>
      <c r="J85" s="352"/>
      <c r="K85" s="352"/>
      <c r="L85" s="352"/>
      <c r="M85" s="352"/>
      <c r="N85" s="352"/>
      <c r="O85" s="352"/>
      <c r="P85" s="352"/>
      <c r="Q85" s="352"/>
      <c r="R85" s="352"/>
      <c r="S85" s="352"/>
      <c r="T85" s="352"/>
      <c r="U85" s="352"/>
      <c r="V85" s="352"/>
      <c r="W85" s="333"/>
      <c r="X85" s="333"/>
      <c r="Y85" s="333"/>
      <c r="Z85" s="333"/>
    </row>
    <row r="86" customFormat="false" ht="33.75" hidden="false" customHeight="true" outlineLevel="0" collapsed="false">
      <c r="A86" s="352"/>
      <c r="B86" s="352"/>
      <c r="C86" s="352"/>
      <c r="D86" s="353"/>
      <c r="E86" s="353"/>
      <c r="F86" s="352"/>
      <c r="G86" s="352"/>
      <c r="H86" s="352"/>
      <c r="I86" s="352"/>
      <c r="J86" s="352"/>
      <c r="K86" s="352"/>
      <c r="L86" s="352"/>
      <c r="M86" s="352"/>
      <c r="N86" s="352"/>
      <c r="O86" s="352"/>
      <c r="P86" s="352"/>
      <c r="Q86" s="352"/>
      <c r="R86" s="352"/>
      <c r="S86" s="352"/>
      <c r="T86" s="352"/>
      <c r="U86" s="352"/>
      <c r="V86" s="352"/>
      <c r="W86" s="333"/>
      <c r="X86" s="333"/>
      <c r="Y86" s="333"/>
      <c r="Z86" s="333"/>
    </row>
    <row r="87" customFormat="false" ht="33.75" hidden="false" customHeight="true" outlineLevel="0" collapsed="false">
      <c r="A87" s="352"/>
      <c r="B87" s="352"/>
      <c r="C87" s="352"/>
      <c r="D87" s="353"/>
      <c r="E87" s="353"/>
      <c r="F87" s="352"/>
      <c r="G87" s="352"/>
      <c r="H87" s="352"/>
      <c r="I87" s="352"/>
      <c r="J87" s="352"/>
      <c r="K87" s="352"/>
      <c r="L87" s="352"/>
      <c r="M87" s="352"/>
      <c r="N87" s="352"/>
      <c r="O87" s="352"/>
      <c r="P87" s="352"/>
      <c r="Q87" s="352"/>
      <c r="R87" s="352"/>
      <c r="S87" s="352"/>
      <c r="T87" s="352"/>
      <c r="U87" s="352"/>
      <c r="V87" s="352"/>
      <c r="W87" s="333"/>
      <c r="X87" s="333"/>
      <c r="Y87" s="333"/>
      <c r="Z87" s="333"/>
    </row>
    <row r="88" customFormat="false" ht="33.75" hidden="false" customHeight="true" outlineLevel="0" collapsed="false">
      <c r="A88" s="352"/>
      <c r="B88" s="352"/>
      <c r="C88" s="352"/>
      <c r="D88" s="353"/>
      <c r="E88" s="353"/>
      <c r="F88" s="352"/>
      <c r="G88" s="352"/>
      <c r="H88" s="352"/>
      <c r="I88" s="352"/>
      <c r="J88" s="352"/>
      <c r="K88" s="352"/>
      <c r="L88" s="352"/>
      <c r="M88" s="352"/>
      <c r="N88" s="352"/>
      <c r="O88" s="352"/>
      <c r="P88" s="352"/>
      <c r="Q88" s="352"/>
      <c r="R88" s="352"/>
      <c r="S88" s="352"/>
      <c r="T88" s="352"/>
      <c r="U88" s="352"/>
      <c r="V88" s="352"/>
      <c r="W88" s="333"/>
      <c r="X88" s="333"/>
      <c r="Y88" s="333"/>
      <c r="Z88" s="333"/>
    </row>
    <row r="89" customFormat="false" ht="33.75" hidden="false" customHeight="true" outlineLevel="0" collapsed="false">
      <c r="A89" s="352"/>
      <c r="B89" s="352"/>
      <c r="C89" s="352"/>
      <c r="D89" s="353"/>
      <c r="E89" s="353"/>
      <c r="F89" s="352"/>
      <c r="G89" s="352"/>
      <c r="H89" s="352"/>
      <c r="I89" s="352"/>
      <c r="J89" s="352"/>
      <c r="K89" s="352"/>
      <c r="L89" s="352"/>
      <c r="M89" s="352"/>
      <c r="N89" s="352"/>
      <c r="O89" s="352"/>
      <c r="P89" s="352"/>
      <c r="Q89" s="352"/>
      <c r="R89" s="352"/>
      <c r="S89" s="352"/>
      <c r="T89" s="352"/>
      <c r="U89" s="352"/>
      <c r="V89" s="352"/>
      <c r="W89" s="333"/>
      <c r="X89" s="333"/>
      <c r="Y89" s="333"/>
      <c r="Z89" s="333"/>
    </row>
    <row r="90" customFormat="false" ht="33.75" hidden="false" customHeight="true" outlineLevel="0" collapsed="false">
      <c r="A90" s="352"/>
      <c r="B90" s="352"/>
      <c r="C90" s="352"/>
      <c r="D90" s="353"/>
      <c r="E90" s="353"/>
      <c r="F90" s="352"/>
      <c r="G90" s="352"/>
      <c r="H90" s="352"/>
      <c r="I90" s="352"/>
      <c r="J90" s="352"/>
      <c r="K90" s="352"/>
      <c r="L90" s="352"/>
      <c r="M90" s="352"/>
      <c r="N90" s="352"/>
      <c r="O90" s="352"/>
      <c r="P90" s="352"/>
      <c r="Q90" s="352"/>
      <c r="R90" s="352"/>
      <c r="S90" s="352"/>
      <c r="T90" s="352"/>
      <c r="U90" s="352"/>
      <c r="V90" s="352"/>
      <c r="W90" s="333"/>
      <c r="X90" s="333"/>
      <c r="Y90" s="333"/>
      <c r="Z90" s="333"/>
    </row>
    <row r="91" customFormat="false" ht="33.75" hidden="false" customHeight="true" outlineLevel="0" collapsed="false">
      <c r="A91" s="352"/>
      <c r="B91" s="352"/>
      <c r="C91" s="352"/>
      <c r="D91" s="353"/>
      <c r="E91" s="353"/>
      <c r="F91" s="352"/>
      <c r="G91" s="352"/>
      <c r="H91" s="352"/>
      <c r="I91" s="352"/>
      <c r="J91" s="352"/>
      <c r="K91" s="352"/>
      <c r="L91" s="352"/>
      <c r="M91" s="352"/>
      <c r="N91" s="352"/>
      <c r="O91" s="352"/>
      <c r="P91" s="352"/>
      <c r="Q91" s="352"/>
      <c r="R91" s="352"/>
      <c r="S91" s="352"/>
      <c r="T91" s="352"/>
      <c r="U91" s="352"/>
      <c r="V91" s="352"/>
      <c r="W91" s="333"/>
      <c r="X91" s="333"/>
      <c r="Y91" s="333"/>
      <c r="Z91" s="333"/>
    </row>
    <row r="92" customFormat="false" ht="33.75" hidden="false" customHeight="true" outlineLevel="0" collapsed="false">
      <c r="A92" s="352"/>
      <c r="B92" s="352"/>
      <c r="C92" s="352"/>
      <c r="D92" s="353"/>
      <c r="E92" s="353"/>
      <c r="F92" s="352"/>
      <c r="G92" s="352"/>
      <c r="H92" s="352"/>
      <c r="I92" s="352"/>
      <c r="J92" s="352"/>
      <c r="K92" s="352"/>
      <c r="L92" s="352"/>
      <c r="M92" s="352"/>
      <c r="N92" s="352"/>
      <c r="O92" s="352"/>
      <c r="P92" s="352"/>
      <c r="Q92" s="352"/>
      <c r="R92" s="352"/>
      <c r="S92" s="352"/>
      <c r="T92" s="352"/>
      <c r="U92" s="352"/>
      <c r="V92" s="352"/>
      <c r="W92" s="333"/>
      <c r="X92" s="333"/>
      <c r="Y92" s="333"/>
      <c r="Z92" s="333"/>
    </row>
    <row r="93" customFormat="false" ht="33.75" hidden="false" customHeight="true" outlineLevel="0" collapsed="false">
      <c r="A93" s="352"/>
      <c r="B93" s="352"/>
      <c r="C93" s="352"/>
      <c r="D93" s="353"/>
      <c r="E93" s="353"/>
      <c r="F93" s="352"/>
      <c r="G93" s="352"/>
      <c r="H93" s="352"/>
      <c r="I93" s="352"/>
      <c r="J93" s="352"/>
      <c r="K93" s="352"/>
      <c r="L93" s="352"/>
      <c r="M93" s="352"/>
      <c r="N93" s="352"/>
      <c r="O93" s="352"/>
      <c r="P93" s="352"/>
      <c r="Q93" s="352"/>
      <c r="R93" s="352"/>
      <c r="S93" s="352"/>
      <c r="T93" s="352"/>
      <c r="U93" s="352"/>
      <c r="V93" s="352"/>
      <c r="W93" s="333"/>
      <c r="X93" s="333"/>
      <c r="Y93" s="333"/>
      <c r="Z93" s="333"/>
    </row>
    <row r="94" customFormat="false" ht="33.75" hidden="false" customHeight="true" outlineLevel="0" collapsed="false">
      <c r="A94" s="352"/>
      <c r="B94" s="352"/>
      <c r="C94" s="352"/>
      <c r="D94" s="353"/>
      <c r="E94" s="353"/>
      <c r="F94" s="352"/>
      <c r="G94" s="352"/>
      <c r="H94" s="352"/>
      <c r="I94" s="352"/>
      <c r="J94" s="352"/>
      <c r="K94" s="352"/>
      <c r="L94" s="352"/>
      <c r="M94" s="352"/>
      <c r="N94" s="352"/>
      <c r="O94" s="352"/>
      <c r="P94" s="352"/>
      <c r="Q94" s="352"/>
      <c r="R94" s="352"/>
      <c r="S94" s="352"/>
      <c r="T94" s="352"/>
      <c r="U94" s="352"/>
      <c r="V94" s="352"/>
      <c r="W94" s="333"/>
      <c r="X94" s="333"/>
      <c r="Y94" s="333"/>
      <c r="Z94" s="333"/>
    </row>
    <row r="95" customFormat="false" ht="33.75" hidden="false" customHeight="true" outlineLevel="0" collapsed="false">
      <c r="A95" s="352"/>
      <c r="B95" s="352"/>
      <c r="C95" s="352"/>
      <c r="D95" s="353"/>
      <c r="E95" s="353"/>
      <c r="F95" s="352"/>
      <c r="G95" s="352"/>
      <c r="H95" s="352"/>
      <c r="I95" s="352"/>
      <c r="J95" s="352"/>
      <c r="K95" s="352"/>
      <c r="L95" s="352"/>
      <c r="M95" s="352"/>
      <c r="N95" s="352"/>
      <c r="O95" s="352"/>
      <c r="P95" s="352"/>
      <c r="Q95" s="352"/>
      <c r="R95" s="352"/>
      <c r="S95" s="352"/>
      <c r="T95" s="352"/>
      <c r="U95" s="352"/>
      <c r="V95" s="352"/>
      <c r="W95" s="333"/>
      <c r="X95" s="333"/>
      <c r="Y95" s="333"/>
      <c r="Z95" s="333"/>
    </row>
    <row r="96" customFormat="false" ht="33.75" hidden="false" customHeight="true" outlineLevel="0" collapsed="false">
      <c r="A96" s="352"/>
      <c r="B96" s="352"/>
      <c r="C96" s="352"/>
      <c r="D96" s="353"/>
      <c r="E96" s="353"/>
      <c r="F96" s="352"/>
      <c r="G96" s="352"/>
      <c r="H96" s="352"/>
      <c r="I96" s="352"/>
      <c r="J96" s="352"/>
      <c r="K96" s="352"/>
      <c r="L96" s="352"/>
      <c r="M96" s="352"/>
      <c r="N96" s="352"/>
      <c r="O96" s="352"/>
      <c r="P96" s="352"/>
      <c r="Q96" s="352"/>
      <c r="R96" s="352"/>
      <c r="S96" s="352"/>
      <c r="T96" s="352"/>
      <c r="U96" s="352"/>
      <c r="V96" s="352"/>
      <c r="W96" s="333"/>
      <c r="X96" s="333"/>
      <c r="Y96" s="333"/>
      <c r="Z96" s="333"/>
    </row>
    <row r="97" customFormat="false" ht="33.75" hidden="false" customHeight="true" outlineLevel="0" collapsed="false">
      <c r="A97" s="352"/>
      <c r="B97" s="352"/>
      <c r="C97" s="352"/>
      <c r="D97" s="353"/>
      <c r="E97" s="353"/>
      <c r="F97" s="352"/>
      <c r="G97" s="352"/>
      <c r="H97" s="352"/>
      <c r="I97" s="352"/>
      <c r="J97" s="352"/>
      <c r="K97" s="352"/>
      <c r="L97" s="352"/>
      <c r="M97" s="352"/>
      <c r="N97" s="352"/>
      <c r="O97" s="352"/>
      <c r="P97" s="352"/>
      <c r="Q97" s="352"/>
      <c r="R97" s="352"/>
      <c r="S97" s="352"/>
      <c r="T97" s="352"/>
      <c r="U97" s="352"/>
      <c r="V97" s="352"/>
      <c r="W97" s="333"/>
      <c r="X97" s="333"/>
      <c r="Y97" s="333"/>
      <c r="Z97" s="333"/>
    </row>
    <row r="98" customFormat="false" ht="33.75" hidden="false" customHeight="true" outlineLevel="0" collapsed="false">
      <c r="A98" s="352"/>
      <c r="B98" s="352"/>
      <c r="C98" s="352"/>
      <c r="D98" s="353"/>
      <c r="E98" s="353"/>
      <c r="F98" s="352"/>
      <c r="G98" s="352"/>
      <c r="H98" s="352"/>
      <c r="I98" s="352"/>
      <c r="J98" s="352"/>
      <c r="K98" s="352"/>
      <c r="L98" s="352"/>
      <c r="M98" s="352"/>
      <c r="N98" s="352"/>
      <c r="O98" s="352"/>
      <c r="P98" s="352"/>
      <c r="Q98" s="352"/>
      <c r="R98" s="352"/>
      <c r="S98" s="352"/>
      <c r="T98" s="352"/>
      <c r="U98" s="352"/>
      <c r="V98" s="352"/>
      <c r="W98" s="333"/>
      <c r="X98" s="333"/>
      <c r="Y98" s="333"/>
      <c r="Z98" s="333"/>
    </row>
    <row r="99" customFormat="false" ht="33.75" hidden="false" customHeight="true" outlineLevel="0" collapsed="false">
      <c r="A99" s="352"/>
      <c r="B99" s="352"/>
      <c r="C99" s="352"/>
      <c r="D99" s="353"/>
      <c r="E99" s="353"/>
      <c r="F99" s="352"/>
      <c r="G99" s="352"/>
      <c r="H99" s="352"/>
      <c r="I99" s="352"/>
      <c r="J99" s="352"/>
      <c r="K99" s="352"/>
      <c r="L99" s="352"/>
      <c r="M99" s="352"/>
      <c r="N99" s="352"/>
      <c r="O99" s="352"/>
      <c r="P99" s="352"/>
      <c r="Q99" s="352"/>
      <c r="R99" s="352"/>
      <c r="S99" s="352"/>
      <c r="T99" s="352"/>
      <c r="U99" s="352"/>
      <c r="V99" s="352"/>
      <c r="W99" s="333"/>
      <c r="X99" s="333"/>
      <c r="Y99" s="333"/>
      <c r="Z99" s="333"/>
    </row>
    <row r="100" customFormat="false" ht="33.75" hidden="false" customHeight="true" outlineLevel="0" collapsed="false">
      <c r="A100" s="352"/>
      <c r="B100" s="352"/>
      <c r="C100" s="352"/>
      <c r="D100" s="353"/>
      <c r="E100" s="353"/>
      <c r="F100" s="352"/>
      <c r="G100" s="352"/>
      <c r="H100" s="352"/>
      <c r="I100" s="352"/>
      <c r="J100" s="352"/>
      <c r="K100" s="352"/>
      <c r="L100" s="352"/>
      <c r="M100" s="352"/>
      <c r="N100" s="352"/>
      <c r="O100" s="352"/>
      <c r="P100" s="352"/>
      <c r="Q100" s="352"/>
      <c r="R100" s="352"/>
      <c r="S100" s="352"/>
      <c r="T100" s="352"/>
      <c r="U100" s="352"/>
      <c r="V100" s="352"/>
      <c r="W100" s="333"/>
      <c r="X100" s="333"/>
      <c r="Y100" s="333"/>
      <c r="Z100" s="333"/>
    </row>
    <row r="101" customFormat="false" ht="33.75" hidden="false" customHeight="true" outlineLevel="0" collapsed="false">
      <c r="A101" s="352"/>
      <c r="B101" s="352"/>
      <c r="C101" s="352"/>
      <c r="D101" s="353"/>
      <c r="E101" s="353"/>
      <c r="F101" s="352"/>
      <c r="G101" s="352"/>
      <c r="H101" s="352"/>
      <c r="I101" s="352"/>
      <c r="J101" s="352"/>
      <c r="K101" s="352"/>
      <c r="L101" s="352"/>
      <c r="M101" s="352"/>
      <c r="N101" s="352"/>
      <c r="O101" s="352"/>
      <c r="P101" s="352"/>
      <c r="Q101" s="352"/>
      <c r="R101" s="352"/>
      <c r="S101" s="352"/>
      <c r="T101" s="352"/>
      <c r="U101" s="352"/>
      <c r="V101" s="352"/>
      <c r="W101" s="333"/>
      <c r="X101" s="333"/>
      <c r="Y101" s="333"/>
      <c r="Z101" s="333"/>
    </row>
    <row r="102" customFormat="false" ht="33.75" hidden="false" customHeight="true" outlineLevel="0" collapsed="false">
      <c r="A102" s="352"/>
      <c r="B102" s="352"/>
      <c r="C102" s="352"/>
      <c r="D102" s="353"/>
      <c r="E102" s="353"/>
      <c r="F102" s="352"/>
      <c r="G102" s="352"/>
      <c r="H102" s="352"/>
      <c r="I102" s="352"/>
      <c r="J102" s="352"/>
      <c r="K102" s="352"/>
      <c r="L102" s="352"/>
      <c r="M102" s="352"/>
      <c r="N102" s="352"/>
      <c r="O102" s="352"/>
      <c r="P102" s="352"/>
      <c r="Q102" s="352"/>
      <c r="R102" s="352"/>
      <c r="S102" s="352"/>
      <c r="T102" s="352"/>
      <c r="U102" s="352"/>
      <c r="V102" s="352"/>
      <c r="W102" s="333"/>
      <c r="X102" s="333"/>
      <c r="Y102" s="333"/>
      <c r="Z102" s="333"/>
    </row>
    <row r="103" customFormat="false" ht="33.75" hidden="false" customHeight="true" outlineLevel="0" collapsed="false">
      <c r="A103" s="352"/>
      <c r="B103" s="352"/>
      <c r="C103" s="352"/>
      <c r="D103" s="353"/>
      <c r="E103" s="353"/>
      <c r="F103" s="352"/>
      <c r="G103" s="352"/>
      <c r="H103" s="352"/>
      <c r="I103" s="352"/>
      <c r="J103" s="352"/>
      <c r="K103" s="352"/>
      <c r="L103" s="352"/>
      <c r="M103" s="352"/>
      <c r="N103" s="352"/>
      <c r="O103" s="352"/>
      <c r="P103" s="352"/>
      <c r="Q103" s="352"/>
      <c r="R103" s="352"/>
      <c r="S103" s="352"/>
      <c r="T103" s="352"/>
      <c r="U103" s="352"/>
      <c r="V103" s="352"/>
      <c r="W103" s="333"/>
      <c r="X103" s="333"/>
      <c r="Y103" s="333"/>
      <c r="Z103" s="333"/>
    </row>
    <row r="104" customFormat="false" ht="33.75" hidden="false" customHeight="true" outlineLevel="0" collapsed="false">
      <c r="A104" s="352"/>
      <c r="B104" s="352"/>
      <c r="C104" s="352"/>
      <c r="D104" s="353"/>
      <c r="E104" s="353"/>
      <c r="F104" s="352"/>
      <c r="G104" s="352"/>
      <c r="H104" s="352"/>
      <c r="I104" s="352"/>
      <c r="J104" s="352"/>
      <c r="K104" s="352"/>
      <c r="L104" s="352"/>
      <c r="M104" s="352"/>
      <c r="N104" s="352"/>
      <c r="O104" s="352"/>
      <c r="P104" s="352"/>
      <c r="Q104" s="352"/>
      <c r="R104" s="352"/>
      <c r="S104" s="352"/>
      <c r="T104" s="352"/>
      <c r="U104" s="352"/>
      <c r="V104" s="352"/>
      <c r="W104" s="333"/>
      <c r="X104" s="333"/>
      <c r="Y104" s="333"/>
      <c r="Z104" s="333"/>
    </row>
    <row r="105" customFormat="false" ht="33.75" hidden="false" customHeight="true" outlineLevel="0" collapsed="false">
      <c r="A105" s="352"/>
      <c r="B105" s="352"/>
      <c r="C105" s="352"/>
      <c r="D105" s="353"/>
      <c r="E105" s="353"/>
      <c r="F105" s="352"/>
      <c r="G105" s="352"/>
      <c r="H105" s="352"/>
      <c r="I105" s="352"/>
      <c r="J105" s="352"/>
      <c r="K105" s="352"/>
      <c r="L105" s="352"/>
      <c r="M105" s="352"/>
      <c r="N105" s="352"/>
      <c r="O105" s="352"/>
      <c r="P105" s="352"/>
      <c r="Q105" s="352"/>
      <c r="R105" s="352"/>
      <c r="S105" s="352"/>
      <c r="T105" s="352"/>
      <c r="U105" s="352"/>
      <c r="V105" s="352"/>
      <c r="W105" s="333"/>
      <c r="X105" s="333"/>
      <c r="Y105" s="333"/>
      <c r="Z105" s="333"/>
    </row>
    <row r="106" customFormat="false" ht="33.75" hidden="false" customHeight="true" outlineLevel="0" collapsed="false">
      <c r="A106" s="352"/>
      <c r="B106" s="352"/>
      <c r="C106" s="352"/>
      <c r="D106" s="353"/>
      <c r="E106" s="353"/>
      <c r="F106" s="352"/>
      <c r="G106" s="352"/>
      <c r="H106" s="352"/>
      <c r="I106" s="352"/>
      <c r="J106" s="352"/>
      <c r="K106" s="352"/>
      <c r="L106" s="352"/>
      <c r="M106" s="352"/>
      <c r="N106" s="352"/>
      <c r="O106" s="352"/>
      <c r="P106" s="352"/>
      <c r="Q106" s="352"/>
      <c r="R106" s="352"/>
      <c r="S106" s="352"/>
      <c r="T106" s="352"/>
      <c r="U106" s="352"/>
      <c r="V106" s="352"/>
      <c r="W106" s="333"/>
      <c r="X106" s="333"/>
      <c r="Y106" s="333"/>
      <c r="Z106" s="333"/>
    </row>
    <row r="107" customFormat="false" ht="33.75" hidden="false" customHeight="true" outlineLevel="0" collapsed="false">
      <c r="A107" s="352"/>
      <c r="B107" s="352"/>
      <c r="C107" s="352"/>
      <c r="D107" s="353"/>
      <c r="E107" s="353"/>
      <c r="F107" s="352"/>
      <c r="G107" s="352"/>
      <c r="H107" s="352"/>
      <c r="I107" s="352"/>
      <c r="J107" s="352"/>
      <c r="K107" s="352"/>
      <c r="L107" s="352"/>
      <c r="M107" s="352"/>
      <c r="N107" s="352"/>
      <c r="O107" s="352"/>
      <c r="P107" s="352"/>
      <c r="Q107" s="352"/>
      <c r="R107" s="352"/>
      <c r="S107" s="352"/>
      <c r="T107" s="352"/>
      <c r="U107" s="352"/>
      <c r="V107" s="352"/>
      <c r="W107" s="333"/>
      <c r="X107" s="333"/>
      <c r="Y107" s="333"/>
      <c r="Z107" s="333"/>
    </row>
    <row r="108" customFormat="false" ht="33.75" hidden="false" customHeight="true" outlineLevel="0" collapsed="false">
      <c r="A108" s="352"/>
      <c r="B108" s="352"/>
      <c r="C108" s="352"/>
      <c r="D108" s="353"/>
      <c r="E108" s="353"/>
      <c r="F108" s="352"/>
      <c r="G108" s="352"/>
      <c r="H108" s="352"/>
      <c r="I108" s="352"/>
      <c r="J108" s="352"/>
      <c r="K108" s="352"/>
      <c r="L108" s="352"/>
      <c r="M108" s="352"/>
      <c r="N108" s="352"/>
      <c r="O108" s="352"/>
      <c r="P108" s="352"/>
      <c r="Q108" s="352"/>
      <c r="R108" s="352"/>
      <c r="S108" s="352"/>
      <c r="T108" s="352"/>
      <c r="U108" s="352"/>
      <c r="V108" s="352"/>
      <c r="W108" s="333"/>
      <c r="X108" s="333"/>
      <c r="Y108" s="333"/>
      <c r="Z108" s="333"/>
    </row>
    <row r="109" customFormat="false" ht="33.75" hidden="false" customHeight="true" outlineLevel="0" collapsed="false">
      <c r="A109" s="352"/>
      <c r="B109" s="352"/>
      <c r="C109" s="352"/>
      <c r="D109" s="353"/>
      <c r="E109" s="353"/>
      <c r="F109" s="352"/>
      <c r="G109" s="352"/>
      <c r="H109" s="352"/>
      <c r="I109" s="352"/>
      <c r="J109" s="352"/>
      <c r="K109" s="352"/>
      <c r="L109" s="352"/>
      <c r="M109" s="352"/>
      <c r="N109" s="352"/>
      <c r="O109" s="352"/>
      <c r="P109" s="352"/>
      <c r="Q109" s="352"/>
      <c r="R109" s="352"/>
      <c r="S109" s="352"/>
      <c r="T109" s="352"/>
      <c r="U109" s="352"/>
      <c r="V109" s="352"/>
      <c r="W109" s="333"/>
      <c r="X109" s="333"/>
      <c r="Y109" s="333"/>
      <c r="Z109" s="333"/>
    </row>
    <row r="110" customFormat="false" ht="33.75" hidden="false" customHeight="true" outlineLevel="0" collapsed="false">
      <c r="A110" s="352"/>
      <c r="B110" s="352"/>
      <c r="C110" s="352"/>
      <c r="D110" s="353"/>
      <c r="E110" s="353"/>
      <c r="F110" s="352"/>
      <c r="G110" s="352"/>
      <c r="H110" s="352"/>
      <c r="I110" s="352"/>
      <c r="J110" s="352"/>
      <c r="K110" s="352"/>
      <c r="L110" s="352"/>
      <c r="M110" s="352"/>
      <c r="N110" s="352"/>
      <c r="O110" s="352"/>
      <c r="P110" s="352"/>
      <c r="Q110" s="352"/>
      <c r="R110" s="352"/>
      <c r="S110" s="352"/>
      <c r="T110" s="352"/>
      <c r="U110" s="352"/>
      <c r="V110" s="352"/>
      <c r="W110" s="333"/>
      <c r="X110" s="333"/>
      <c r="Y110" s="333"/>
      <c r="Z110" s="333"/>
    </row>
    <row r="111" customFormat="false" ht="33.75" hidden="false" customHeight="true" outlineLevel="0" collapsed="false">
      <c r="A111" s="352"/>
      <c r="B111" s="352"/>
      <c r="C111" s="352"/>
      <c r="D111" s="353"/>
      <c r="E111" s="353"/>
      <c r="F111" s="352"/>
      <c r="G111" s="352"/>
      <c r="H111" s="352"/>
      <c r="I111" s="352"/>
      <c r="J111" s="352"/>
      <c r="K111" s="352"/>
      <c r="L111" s="352"/>
      <c r="M111" s="352"/>
      <c r="N111" s="352"/>
      <c r="O111" s="352"/>
      <c r="P111" s="352"/>
      <c r="Q111" s="352"/>
      <c r="R111" s="352"/>
      <c r="S111" s="352"/>
      <c r="T111" s="352"/>
      <c r="U111" s="352"/>
      <c r="V111" s="352"/>
      <c r="W111" s="333"/>
      <c r="X111" s="333"/>
      <c r="Y111" s="333"/>
      <c r="Z111" s="333"/>
    </row>
    <row r="112" customFormat="false" ht="33.75" hidden="false" customHeight="true" outlineLevel="0" collapsed="false">
      <c r="A112" s="352"/>
      <c r="B112" s="352"/>
      <c r="C112" s="352"/>
      <c r="D112" s="353"/>
      <c r="E112" s="353"/>
      <c r="F112" s="352"/>
      <c r="G112" s="352"/>
      <c r="H112" s="352"/>
      <c r="I112" s="352"/>
      <c r="J112" s="352"/>
      <c r="K112" s="352"/>
      <c r="L112" s="352"/>
      <c r="M112" s="352"/>
      <c r="N112" s="352"/>
      <c r="O112" s="352"/>
      <c r="P112" s="352"/>
      <c r="Q112" s="352"/>
      <c r="R112" s="352"/>
      <c r="S112" s="352"/>
      <c r="T112" s="352"/>
      <c r="U112" s="352"/>
      <c r="V112" s="352"/>
      <c r="W112" s="333"/>
      <c r="X112" s="333"/>
      <c r="Y112" s="333"/>
      <c r="Z112" s="333"/>
    </row>
    <row r="113" customFormat="false" ht="33.75" hidden="false" customHeight="true" outlineLevel="0" collapsed="false">
      <c r="A113" s="352"/>
      <c r="B113" s="352"/>
      <c r="C113" s="352"/>
      <c r="D113" s="353"/>
      <c r="E113" s="353"/>
      <c r="F113" s="352"/>
      <c r="G113" s="352"/>
      <c r="H113" s="352"/>
      <c r="I113" s="352"/>
      <c r="J113" s="352"/>
      <c r="K113" s="352"/>
      <c r="L113" s="352"/>
      <c r="M113" s="352"/>
      <c r="N113" s="352"/>
      <c r="O113" s="352"/>
      <c r="P113" s="352"/>
      <c r="Q113" s="352"/>
      <c r="R113" s="352"/>
      <c r="S113" s="352"/>
      <c r="T113" s="352"/>
      <c r="U113" s="352"/>
      <c r="V113" s="352"/>
      <c r="W113" s="333"/>
      <c r="X113" s="333"/>
      <c r="Y113" s="333"/>
      <c r="Z113" s="333"/>
    </row>
    <row r="114" customFormat="false" ht="33.75" hidden="false" customHeight="true" outlineLevel="0" collapsed="false">
      <c r="A114" s="352"/>
      <c r="B114" s="352"/>
      <c r="C114" s="352"/>
      <c r="D114" s="353"/>
      <c r="E114" s="353"/>
      <c r="F114" s="352"/>
      <c r="G114" s="352"/>
      <c r="H114" s="352"/>
      <c r="I114" s="352"/>
      <c r="J114" s="352"/>
      <c r="K114" s="352"/>
      <c r="L114" s="352"/>
      <c r="M114" s="352"/>
      <c r="N114" s="352"/>
      <c r="O114" s="352"/>
      <c r="P114" s="352"/>
      <c r="Q114" s="352"/>
      <c r="R114" s="352"/>
      <c r="S114" s="352"/>
      <c r="T114" s="352"/>
      <c r="U114" s="352"/>
      <c r="V114" s="352"/>
      <c r="W114" s="333"/>
      <c r="X114" s="333"/>
      <c r="Y114" s="333"/>
      <c r="Z114" s="333"/>
    </row>
    <row r="115" customFormat="false" ht="33.75" hidden="false" customHeight="true" outlineLevel="0" collapsed="false">
      <c r="A115" s="352"/>
      <c r="B115" s="352"/>
      <c r="C115" s="352"/>
      <c r="D115" s="353"/>
      <c r="E115" s="353"/>
      <c r="F115" s="352"/>
      <c r="G115" s="352"/>
      <c r="H115" s="352"/>
      <c r="I115" s="352"/>
      <c r="J115" s="352"/>
      <c r="K115" s="352"/>
      <c r="L115" s="352"/>
      <c r="M115" s="352"/>
      <c r="N115" s="352"/>
      <c r="O115" s="352"/>
      <c r="P115" s="352"/>
      <c r="Q115" s="352"/>
      <c r="R115" s="352"/>
      <c r="S115" s="352"/>
      <c r="T115" s="352"/>
      <c r="U115" s="352"/>
      <c r="V115" s="352"/>
      <c r="W115" s="333"/>
      <c r="X115" s="333"/>
      <c r="Y115" s="333"/>
      <c r="Z115" s="333"/>
    </row>
    <row r="116" customFormat="false" ht="33.75" hidden="false" customHeight="true" outlineLevel="0" collapsed="false">
      <c r="A116" s="352"/>
      <c r="B116" s="352"/>
      <c r="C116" s="352"/>
      <c r="D116" s="353"/>
      <c r="E116" s="353"/>
      <c r="F116" s="352"/>
      <c r="G116" s="352"/>
      <c r="H116" s="352"/>
      <c r="I116" s="352"/>
      <c r="J116" s="352"/>
      <c r="K116" s="352"/>
      <c r="L116" s="352"/>
      <c r="M116" s="352"/>
      <c r="N116" s="352"/>
      <c r="O116" s="352"/>
      <c r="P116" s="352"/>
      <c r="Q116" s="352"/>
      <c r="R116" s="352"/>
      <c r="S116" s="352"/>
      <c r="T116" s="352"/>
      <c r="U116" s="352"/>
      <c r="V116" s="352"/>
      <c r="W116" s="333"/>
      <c r="X116" s="333"/>
      <c r="Y116" s="333"/>
      <c r="Z116" s="333"/>
    </row>
    <row r="117" customFormat="false" ht="33.75" hidden="false" customHeight="true" outlineLevel="0" collapsed="false">
      <c r="A117" s="352"/>
      <c r="B117" s="352"/>
      <c r="C117" s="352"/>
      <c r="D117" s="353"/>
      <c r="E117" s="353"/>
      <c r="F117" s="352"/>
      <c r="G117" s="352"/>
      <c r="H117" s="352"/>
      <c r="I117" s="352"/>
      <c r="J117" s="352"/>
      <c r="K117" s="352"/>
      <c r="L117" s="352"/>
      <c r="M117" s="352"/>
      <c r="N117" s="352"/>
      <c r="O117" s="352"/>
      <c r="P117" s="352"/>
      <c r="Q117" s="352"/>
      <c r="R117" s="352"/>
      <c r="S117" s="352"/>
      <c r="T117" s="352"/>
      <c r="U117" s="352"/>
      <c r="V117" s="352"/>
      <c r="W117" s="333"/>
      <c r="X117" s="333"/>
      <c r="Y117" s="333"/>
      <c r="Z117" s="333"/>
    </row>
    <row r="118" customFormat="false" ht="33.75" hidden="false" customHeight="true" outlineLevel="0" collapsed="false">
      <c r="A118" s="352"/>
      <c r="B118" s="352"/>
      <c r="C118" s="352"/>
      <c r="D118" s="353"/>
      <c r="E118" s="353"/>
      <c r="F118" s="352"/>
      <c r="G118" s="352"/>
      <c r="H118" s="352"/>
      <c r="I118" s="352"/>
      <c r="J118" s="352"/>
      <c r="K118" s="352"/>
      <c r="L118" s="352"/>
      <c r="M118" s="352"/>
      <c r="N118" s="352"/>
      <c r="O118" s="352"/>
      <c r="P118" s="352"/>
      <c r="Q118" s="352"/>
      <c r="R118" s="352"/>
      <c r="S118" s="352"/>
      <c r="T118" s="352"/>
      <c r="U118" s="352"/>
      <c r="V118" s="352"/>
      <c r="W118" s="333"/>
      <c r="X118" s="333"/>
      <c r="Y118" s="333"/>
      <c r="Z118" s="333"/>
    </row>
    <row r="119" customFormat="false" ht="33.75" hidden="false" customHeight="true" outlineLevel="0" collapsed="false">
      <c r="A119" s="352"/>
      <c r="B119" s="352"/>
      <c r="C119" s="352"/>
      <c r="D119" s="353"/>
      <c r="E119" s="353"/>
      <c r="F119" s="352"/>
      <c r="G119" s="352"/>
      <c r="H119" s="352"/>
      <c r="I119" s="352"/>
      <c r="J119" s="352"/>
      <c r="K119" s="352"/>
      <c r="L119" s="352"/>
      <c r="M119" s="352"/>
      <c r="N119" s="352"/>
      <c r="O119" s="352"/>
      <c r="P119" s="352"/>
      <c r="Q119" s="352"/>
      <c r="R119" s="352"/>
      <c r="S119" s="352"/>
      <c r="T119" s="352"/>
      <c r="U119" s="352"/>
      <c r="V119" s="352"/>
      <c r="W119" s="333"/>
      <c r="X119" s="333"/>
      <c r="Y119" s="333"/>
      <c r="Z119" s="333"/>
    </row>
    <row r="120" customFormat="false" ht="33.75" hidden="false" customHeight="true" outlineLevel="0" collapsed="false">
      <c r="A120" s="352"/>
      <c r="B120" s="352"/>
      <c r="C120" s="352"/>
      <c r="D120" s="353"/>
      <c r="E120" s="353"/>
      <c r="F120" s="352"/>
      <c r="G120" s="352"/>
      <c r="H120" s="352"/>
      <c r="I120" s="352"/>
      <c r="J120" s="352"/>
      <c r="K120" s="352"/>
      <c r="L120" s="352"/>
      <c r="M120" s="352"/>
      <c r="N120" s="352"/>
      <c r="O120" s="352"/>
      <c r="P120" s="352"/>
      <c r="Q120" s="352"/>
      <c r="R120" s="352"/>
      <c r="S120" s="352"/>
      <c r="T120" s="352"/>
      <c r="U120" s="352"/>
      <c r="V120" s="352"/>
      <c r="W120" s="333"/>
      <c r="X120" s="333"/>
      <c r="Y120" s="333"/>
      <c r="Z120" s="333"/>
    </row>
    <row r="121" customFormat="false" ht="33.75" hidden="false" customHeight="true" outlineLevel="0" collapsed="false">
      <c r="A121" s="352"/>
      <c r="B121" s="352"/>
      <c r="C121" s="352"/>
      <c r="D121" s="353"/>
      <c r="E121" s="353"/>
      <c r="F121" s="352"/>
      <c r="G121" s="352"/>
      <c r="H121" s="352"/>
      <c r="I121" s="352"/>
      <c r="J121" s="352"/>
      <c r="K121" s="352"/>
      <c r="L121" s="352"/>
      <c r="M121" s="352"/>
      <c r="N121" s="352"/>
      <c r="O121" s="352"/>
      <c r="P121" s="352"/>
      <c r="Q121" s="352"/>
      <c r="R121" s="352"/>
      <c r="S121" s="352"/>
      <c r="T121" s="352"/>
      <c r="U121" s="352"/>
      <c r="V121" s="352"/>
      <c r="W121" s="333"/>
      <c r="X121" s="333"/>
      <c r="Y121" s="333"/>
      <c r="Z121" s="333"/>
    </row>
    <row r="122" customFormat="false" ht="33.75" hidden="false" customHeight="true" outlineLevel="0" collapsed="false">
      <c r="A122" s="352"/>
      <c r="B122" s="352"/>
      <c r="C122" s="352"/>
      <c r="D122" s="353"/>
      <c r="E122" s="353"/>
      <c r="F122" s="352"/>
      <c r="G122" s="352"/>
      <c r="H122" s="352"/>
      <c r="I122" s="352"/>
      <c r="J122" s="352"/>
      <c r="K122" s="352"/>
      <c r="L122" s="352"/>
      <c r="M122" s="352"/>
      <c r="N122" s="352"/>
      <c r="O122" s="352"/>
      <c r="P122" s="352"/>
      <c r="Q122" s="352"/>
      <c r="R122" s="352"/>
      <c r="S122" s="352"/>
      <c r="T122" s="352"/>
      <c r="U122" s="352"/>
      <c r="V122" s="352"/>
      <c r="W122" s="333"/>
      <c r="X122" s="333"/>
      <c r="Y122" s="333"/>
      <c r="Z122" s="333"/>
    </row>
    <row r="123" customFormat="false" ht="33.75" hidden="false" customHeight="true" outlineLevel="0" collapsed="false">
      <c r="A123" s="352"/>
      <c r="B123" s="352"/>
      <c r="C123" s="352"/>
      <c r="D123" s="353"/>
      <c r="E123" s="353"/>
      <c r="F123" s="352"/>
      <c r="G123" s="352"/>
      <c r="H123" s="352"/>
      <c r="I123" s="352"/>
      <c r="J123" s="352"/>
      <c r="K123" s="352"/>
      <c r="L123" s="352"/>
      <c r="M123" s="352"/>
      <c r="N123" s="352"/>
      <c r="O123" s="352"/>
      <c r="P123" s="352"/>
      <c r="Q123" s="352"/>
      <c r="R123" s="352"/>
      <c r="S123" s="352"/>
      <c r="T123" s="352"/>
      <c r="U123" s="352"/>
      <c r="V123" s="352"/>
      <c r="W123" s="333"/>
      <c r="X123" s="333"/>
      <c r="Y123" s="333"/>
      <c r="Z123" s="333"/>
    </row>
    <row r="124" customFormat="false" ht="33.75" hidden="false" customHeight="true" outlineLevel="0" collapsed="false">
      <c r="A124" s="352"/>
      <c r="B124" s="352"/>
      <c r="C124" s="352"/>
      <c r="D124" s="353"/>
      <c r="E124" s="353"/>
      <c r="F124" s="352"/>
      <c r="G124" s="352"/>
      <c r="H124" s="352"/>
      <c r="I124" s="352"/>
      <c r="J124" s="352"/>
      <c r="K124" s="352"/>
      <c r="L124" s="352"/>
      <c r="M124" s="352"/>
      <c r="N124" s="352"/>
      <c r="O124" s="352"/>
      <c r="P124" s="352"/>
      <c r="Q124" s="352"/>
      <c r="R124" s="352"/>
      <c r="S124" s="352"/>
      <c r="T124" s="352"/>
      <c r="U124" s="352"/>
      <c r="V124" s="352"/>
      <c r="W124" s="333"/>
      <c r="X124" s="333"/>
      <c r="Y124" s="333"/>
      <c r="Z124" s="333"/>
    </row>
    <row r="125" customFormat="false" ht="33.75" hidden="false" customHeight="true" outlineLevel="0" collapsed="false">
      <c r="A125" s="352"/>
      <c r="B125" s="352"/>
      <c r="C125" s="352"/>
      <c r="D125" s="353"/>
      <c r="E125" s="353"/>
      <c r="F125" s="352"/>
      <c r="G125" s="352"/>
      <c r="H125" s="352"/>
      <c r="I125" s="352"/>
      <c r="J125" s="352"/>
      <c r="K125" s="352"/>
      <c r="L125" s="352"/>
      <c r="M125" s="352"/>
      <c r="N125" s="352"/>
      <c r="O125" s="352"/>
      <c r="P125" s="352"/>
      <c r="Q125" s="352"/>
      <c r="R125" s="352"/>
      <c r="S125" s="352"/>
      <c r="T125" s="352"/>
      <c r="U125" s="352"/>
      <c r="V125" s="352"/>
      <c r="W125" s="333"/>
      <c r="X125" s="333"/>
      <c r="Y125" s="333"/>
      <c r="Z125" s="333"/>
    </row>
    <row r="126" customFormat="false" ht="33.75" hidden="false" customHeight="true" outlineLevel="0" collapsed="false">
      <c r="A126" s="352"/>
      <c r="B126" s="352"/>
      <c r="C126" s="352"/>
      <c r="D126" s="353"/>
      <c r="E126" s="353"/>
      <c r="F126" s="352"/>
      <c r="G126" s="352"/>
      <c r="H126" s="352"/>
      <c r="I126" s="352"/>
      <c r="J126" s="352"/>
      <c r="K126" s="352"/>
      <c r="L126" s="352"/>
      <c r="M126" s="352"/>
      <c r="N126" s="352"/>
      <c r="O126" s="352"/>
      <c r="P126" s="352"/>
      <c r="Q126" s="352"/>
      <c r="R126" s="352"/>
      <c r="S126" s="352"/>
      <c r="T126" s="352"/>
      <c r="U126" s="352"/>
      <c r="V126" s="352"/>
      <c r="W126" s="333"/>
      <c r="X126" s="333"/>
      <c r="Y126" s="333"/>
      <c r="Z126" s="333"/>
    </row>
    <row r="127" customFormat="false" ht="33.75" hidden="false" customHeight="true" outlineLevel="0" collapsed="false">
      <c r="A127" s="352"/>
      <c r="B127" s="352"/>
      <c r="C127" s="352"/>
      <c r="D127" s="353"/>
      <c r="E127" s="353"/>
      <c r="F127" s="352"/>
      <c r="G127" s="352"/>
      <c r="H127" s="352"/>
      <c r="I127" s="352"/>
      <c r="J127" s="352"/>
      <c r="K127" s="352"/>
      <c r="L127" s="352"/>
      <c r="M127" s="352"/>
      <c r="N127" s="352"/>
      <c r="O127" s="352"/>
      <c r="P127" s="352"/>
      <c r="Q127" s="352"/>
      <c r="R127" s="352"/>
      <c r="S127" s="352"/>
      <c r="T127" s="352"/>
      <c r="U127" s="352"/>
      <c r="V127" s="352"/>
      <c r="W127" s="333"/>
      <c r="X127" s="333"/>
      <c r="Y127" s="333"/>
      <c r="Z127" s="333"/>
    </row>
    <row r="128" customFormat="false" ht="33.75" hidden="false" customHeight="true" outlineLevel="0" collapsed="false">
      <c r="A128" s="352"/>
      <c r="B128" s="352"/>
      <c r="C128" s="352"/>
      <c r="D128" s="353"/>
      <c r="E128" s="353"/>
      <c r="F128" s="352"/>
      <c r="G128" s="352"/>
      <c r="H128" s="352"/>
      <c r="I128" s="352"/>
      <c r="J128" s="352"/>
      <c r="K128" s="352"/>
      <c r="L128" s="352"/>
      <c r="M128" s="352"/>
      <c r="N128" s="352"/>
      <c r="O128" s="352"/>
      <c r="P128" s="352"/>
      <c r="Q128" s="352"/>
      <c r="R128" s="352"/>
      <c r="S128" s="352"/>
      <c r="T128" s="352"/>
      <c r="U128" s="352"/>
      <c r="V128" s="352"/>
      <c r="W128" s="333"/>
      <c r="X128" s="333"/>
      <c r="Y128" s="333"/>
      <c r="Z128" s="333"/>
    </row>
    <row r="129" customFormat="false" ht="33.75" hidden="false" customHeight="true" outlineLevel="0" collapsed="false">
      <c r="A129" s="352"/>
      <c r="B129" s="352"/>
      <c r="C129" s="352"/>
      <c r="D129" s="353"/>
      <c r="E129" s="353"/>
      <c r="F129" s="352"/>
      <c r="G129" s="352"/>
      <c r="H129" s="352"/>
      <c r="I129" s="352"/>
      <c r="J129" s="352"/>
      <c r="K129" s="352"/>
      <c r="L129" s="352"/>
      <c r="M129" s="352"/>
      <c r="N129" s="352"/>
      <c r="O129" s="352"/>
      <c r="P129" s="352"/>
      <c r="Q129" s="352"/>
      <c r="R129" s="352"/>
      <c r="S129" s="352"/>
      <c r="T129" s="352"/>
      <c r="U129" s="352"/>
      <c r="V129" s="352"/>
      <c r="W129" s="333"/>
      <c r="X129" s="333"/>
      <c r="Y129" s="333"/>
      <c r="Z129" s="333"/>
    </row>
    <row r="130" customFormat="false" ht="33.75" hidden="false" customHeight="true" outlineLevel="0" collapsed="false">
      <c r="A130" s="352"/>
      <c r="B130" s="352"/>
      <c r="C130" s="352"/>
      <c r="D130" s="353"/>
      <c r="E130" s="353"/>
      <c r="F130" s="352"/>
      <c r="G130" s="352"/>
      <c r="H130" s="352"/>
      <c r="I130" s="352"/>
      <c r="J130" s="352"/>
      <c r="K130" s="352"/>
      <c r="L130" s="352"/>
      <c r="M130" s="352"/>
      <c r="N130" s="352"/>
      <c r="O130" s="352"/>
      <c r="P130" s="352"/>
      <c r="Q130" s="352"/>
      <c r="R130" s="352"/>
      <c r="S130" s="352"/>
      <c r="T130" s="352"/>
      <c r="U130" s="352"/>
      <c r="V130" s="352"/>
      <c r="W130" s="333"/>
      <c r="X130" s="333"/>
      <c r="Y130" s="333"/>
      <c r="Z130" s="333"/>
    </row>
    <row r="131" customFormat="false" ht="33.75" hidden="false" customHeight="true" outlineLevel="0" collapsed="false">
      <c r="A131" s="352"/>
      <c r="B131" s="352"/>
      <c r="C131" s="352"/>
      <c r="D131" s="353"/>
      <c r="E131" s="353"/>
      <c r="F131" s="352"/>
      <c r="G131" s="352"/>
      <c r="H131" s="352"/>
      <c r="I131" s="352"/>
      <c r="J131" s="352"/>
      <c r="K131" s="352"/>
      <c r="L131" s="352"/>
      <c r="M131" s="352"/>
      <c r="N131" s="352"/>
      <c r="O131" s="352"/>
      <c r="P131" s="352"/>
      <c r="Q131" s="352"/>
      <c r="R131" s="352"/>
      <c r="S131" s="352"/>
      <c r="T131" s="352"/>
      <c r="U131" s="352"/>
      <c r="V131" s="352"/>
      <c r="W131" s="333"/>
      <c r="X131" s="333"/>
      <c r="Y131" s="333"/>
      <c r="Z131" s="333"/>
    </row>
    <row r="132" customFormat="false" ht="33.75" hidden="false" customHeight="true" outlineLevel="0" collapsed="false">
      <c r="A132" s="352"/>
      <c r="B132" s="352"/>
      <c r="C132" s="352"/>
      <c r="D132" s="353"/>
      <c r="E132" s="353"/>
      <c r="F132" s="352"/>
      <c r="G132" s="352"/>
      <c r="H132" s="352"/>
      <c r="I132" s="352"/>
      <c r="J132" s="352"/>
      <c r="K132" s="352"/>
      <c r="L132" s="352"/>
      <c r="M132" s="352"/>
      <c r="N132" s="352"/>
      <c r="O132" s="352"/>
      <c r="P132" s="352"/>
      <c r="Q132" s="352"/>
      <c r="R132" s="352"/>
      <c r="S132" s="352"/>
      <c r="T132" s="352"/>
      <c r="U132" s="352"/>
      <c r="V132" s="352"/>
      <c r="W132" s="333"/>
      <c r="X132" s="333"/>
      <c r="Y132" s="333"/>
      <c r="Z132" s="333"/>
    </row>
    <row r="133" customFormat="false" ht="33.75" hidden="false" customHeight="true" outlineLevel="0" collapsed="false">
      <c r="A133" s="352"/>
      <c r="B133" s="352"/>
      <c r="C133" s="352"/>
      <c r="D133" s="353"/>
      <c r="E133" s="353"/>
      <c r="F133" s="352"/>
      <c r="G133" s="352"/>
      <c r="H133" s="352"/>
      <c r="I133" s="352"/>
      <c r="J133" s="352"/>
      <c r="K133" s="352"/>
      <c r="L133" s="352"/>
      <c r="M133" s="352"/>
      <c r="N133" s="352"/>
      <c r="O133" s="352"/>
      <c r="P133" s="352"/>
      <c r="Q133" s="352"/>
      <c r="R133" s="352"/>
      <c r="S133" s="352"/>
      <c r="T133" s="352"/>
      <c r="U133" s="352"/>
      <c r="V133" s="352"/>
      <c r="W133" s="333"/>
      <c r="X133" s="333"/>
      <c r="Y133" s="333"/>
      <c r="Z133" s="333"/>
    </row>
    <row r="134" customFormat="false" ht="33.75" hidden="false" customHeight="true" outlineLevel="0" collapsed="false">
      <c r="A134" s="352"/>
      <c r="B134" s="352"/>
      <c r="C134" s="352"/>
      <c r="D134" s="353"/>
      <c r="E134" s="353"/>
      <c r="F134" s="352"/>
      <c r="G134" s="352"/>
      <c r="H134" s="352"/>
      <c r="I134" s="352"/>
      <c r="J134" s="352"/>
      <c r="K134" s="352"/>
      <c r="L134" s="352"/>
      <c r="M134" s="352"/>
      <c r="N134" s="352"/>
      <c r="O134" s="352"/>
      <c r="P134" s="352"/>
      <c r="Q134" s="352"/>
      <c r="R134" s="352"/>
      <c r="S134" s="352"/>
      <c r="T134" s="352"/>
      <c r="U134" s="352"/>
      <c r="V134" s="352"/>
      <c r="W134" s="333"/>
      <c r="X134" s="333"/>
      <c r="Y134" s="333"/>
      <c r="Z134" s="333"/>
    </row>
    <row r="135" customFormat="false" ht="33.75" hidden="false" customHeight="true" outlineLevel="0" collapsed="false">
      <c r="A135" s="352"/>
      <c r="B135" s="352"/>
      <c r="C135" s="352"/>
      <c r="D135" s="353"/>
      <c r="E135" s="353"/>
      <c r="F135" s="352"/>
      <c r="G135" s="352"/>
      <c r="H135" s="352"/>
      <c r="I135" s="352"/>
      <c r="J135" s="352"/>
      <c r="K135" s="352"/>
      <c r="L135" s="352"/>
      <c r="M135" s="352"/>
      <c r="N135" s="352"/>
      <c r="O135" s="352"/>
      <c r="P135" s="352"/>
      <c r="Q135" s="352"/>
      <c r="R135" s="352"/>
      <c r="S135" s="352"/>
      <c r="T135" s="352"/>
      <c r="U135" s="352"/>
      <c r="V135" s="352"/>
      <c r="W135" s="333"/>
      <c r="X135" s="333"/>
      <c r="Y135" s="333"/>
      <c r="Z135" s="333"/>
    </row>
    <row r="136" customFormat="false" ht="33.75" hidden="false" customHeight="true" outlineLevel="0" collapsed="false">
      <c r="A136" s="352"/>
      <c r="B136" s="352"/>
      <c r="C136" s="352"/>
      <c r="D136" s="353"/>
      <c r="E136" s="353"/>
      <c r="F136" s="352"/>
      <c r="G136" s="352"/>
      <c r="H136" s="352"/>
      <c r="I136" s="352"/>
      <c r="J136" s="352"/>
      <c r="K136" s="352"/>
      <c r="L136" s="352"/>
      <c r="M136" s="352"/>
      <c r="N136" s="352"/>
      <c r="O136" s="352"/>
      <c r="P136" s="352"/>
      <c r="Q136" s="352"/>
      <c r="R136" s="352"/>
      <c r="S136" s="352"/>
      <c r="T136" s="352"/>
      <c r="U136" s="352"/>
      <c r="V136" s="352"/>
      <c r="W136" s="333"/>
      <c r="X136" s="333"/>
      <c r="Y136" s="333"/>
      <c r="Z136" s="333"/>
    </row>
    <row r="137" customFormat="false" ht="33.75" hidden="false" customHeight="true" outlineLevel="0" collapsed="false">
      <c r="A137" s="352"/>
      <c r="B137" s="352"/>
      <c r="C137" s="352"/>
      <c r="D137" s="353"/>
      <c r="E137" s="353"/>
      <c r="F137" s="352"/>
      <c r="G137" s="352"/>
      <c r="H137" s="352"/>
      <c r="I137" s="352"/>
      <c r="J137" s="352"/>
      <c r="K137" s="352"/>
      <c r="L137" s="352"/>
      <c r="M137" s="352"/>
      <c r="N137" s="352"/>
      <c r="O137" s="352"/>
      <c r="P137" s="352"/>
      <c r="Q137" s="352"/>
      <c r="R137" s="352"/>
      <c r="S137" s="352"/>
      <c r="T137" s="352"/>
      <c r="U137" s="352"/>
      <c r="V137" s="352"/>
      <c r="W137" s="333"/>
      <c r="X137" s="333"/>
      <c r="Y137" s="333"/>
      <c r="Z137" s="333"/>
    </row>
    <row r="138" customFormat="false" ht="33.75" hidden="false" customHeight="true" outlineLevel="0" collapsed="false">
      <c r="A138" s="352"/>
      <c r="B138" s="352"/>
      <c r="C138" s="352"/>
      <c r="D138" s="353"/>
      <c r="E138" s="353"/>
      <c r="F138" s="352"/>
      <c r="G138" s="352"/>
      <c r="H138" s="352"/>
      <c r="I138" s="352"/>
      <c r="J138" s="352"/>
      <c r="K138" s="352"/>
      <c r="L138" s="352"/>
      <c r="M138" s="352"/>
      <c r="N138" s="352"/>
      <c r="O138" s="352"/>
      <c r="P138" s="352"/>
      <c r="Q138" s="352"/>
      <c r="R138" s="352"/>
      <c r="S138" s="352"/>
      <c r="T138" s="352"/>
      <c r="U138" s="352"/>
      <c r="V138" s="352"/>
      <c r="W138" s="333"/>
      <c r="X138" s="333"/>
      <c r="Y138" s="333"/>
      <c r="Z138" s="333"/>
    </row>
    <row r="139" customFormat="false" ht="33.75" hidden="false" customHeight="true" outlineLevel="0" collapsed="false">
      <c r="A139" s="352"/>
      <c r="B139" s="352"/>
      <c r="C139" s="352"/>
      <c r="D139" s="353"/>
      <c r="E139" s="353"/>
      <c r="F139" s="352"/>
      <c r="G139" s="352"/>
      <c r="H139" s="352"/>
      <c r="I139" s="352"/>
      <c r="J139" s="352"/>
      <c r="K139" s="352"/>
      <c r="L139" s="352"/>
      <c r="M139" s="352"/>
      <c r="N139" s="352"/>
      <c r="O139" s="352"/>
      <c r="P139" s="352"/>
      <c r="Q139" s="352"/>
      <c r="R139" s="352"/>
      <c r="S139" s="352"/>
      <c r="T139" s="352"/>
      <c r="U139" s="352"/>
      <c r="V139" s="352"/>
      <c r="W139" s="333"/>
      <c r="X139" s="333"/>
      <c r="Y139" s="333"/>
      <c r="Z139" s="333"/>
    </row>
    <row r="140" customFormat="false" ht="33.75" hidden="false" customHeight="true" outlineLevel="0" collapsed="false">
      <c r="A140" s="352"/>
      <c r="B140" s="352"/>
      <c r="C140" s="352"/>
      <c r="D140" s="353"/>
      <c r="E140" s="353"/>
      <c r="F140" s="352"/>
      <c r="G140" s="352"/>
      <c r="H140" s="352"/>
      <c r="I140" s="352"/>
      <c r="J140" s="352"/>
      <c r="K140" s="352"/>
      <c r="L140" s="352"/>
      <c r="M140" s="352"/>
      <c r="N140" s="352"/>
      <c r="O140" s="352"/>
      <c r="P140" s="352"/>
      <c r="Q140" s="352"/>
      <c r="R140" s="352"/>
      <c r="S140" s="352"/>
      <c r="T140" s="352"/>
      <c r="U140" s="352"/>
      <c r="V140" s="352"/>
      <c r="W140" s="333"/>
      <c r="X140" s="333"/>
      <c r="Y140" s="333"/>
      <c r="Z140" s="333"/>
    </row>
    <row r="141" customFormat="false" ht="33.75" hidden="false" customHeight="true" outlineLevel="0" collapsed="false">
      <c r="A141" s="352"/>
      <c r="B141" s="352"/>
      <c r="C141" s="352"/>
      <c r="D141" s="353"/>
      <c r="E141" s="353"/>
      <c r="F141" s="352"/>
      <c r="G141" s="352"/>
      <c r="H141" s="352"/>
      <c r="I141" s="352"/>
      <c r="J141" s="352"/>
      <c r="K141" s="352"/>
      <c r="L141" s="352"/>
      <c r="M141" s="352"/>
      <c r="N141" s="352"/>
      <c r="O141" s="352"/>
      <c r="P141" s="352"/>
      <c r="Q141" s="352"/>
      <c r="R141" s="352"/>
      <c r="S141" s="352"/>
      <c r="T141" s="352"/>
      <c r="U141" s="352"/>
      <c r="V141" s="352"/>
      <c r="W141" s="333"/>
      <c r="X141" s="333"/>
      <c r="Y141" s="333"/>
      <c r="Z141" s="333"/>
    </row>
    <row r="142" customFormat="false" ht="33.75" hidden="false" customHeight="true" outlineLevel="0" collapsed="false">
      <c r="A142" s="352"/>
      <c r="B142" s="352"/>
      <c r="C142" s="352"/>
      <c r="D142" s="353"/>
      <c r="E142" s="353"/>
      <c r="F142" s="352"/>
      <c r="G142" s="352"/>
      <c r="H142" s="352"/>
      <c r="I142" s="352"/>
      <c r="J142" s="352"/>
      <c r="K142" s="352"/>
      <c r="L142" s="352"/>
      <c r="M142" s="352"/>
      <c r="N142" s="352"/>
      <c r="O142" s="352"/>
      <c r="P142" s="352"/>
      <c r="Q142" s="352"/>
      <c r="R142" s="352"/>
      <c r="S142" s="352"/>
      <c r="T142" s="352"/>
      <c r="U142" s="352"/>
      <c r="V142" s="352"/>
      <c r="W142" s="333"/>
      <c r="X142" s="333"/>
      <c r="Y142" s="333"/>
      <c r="Z142" s="333"/>
    </row>
    <row r="143" customFormat="false" ht="33.75" hidden="false" customHeight="true" outlineLevel="0" collapsed="false">
      <c r="A143" s="352"/>
      <c r="B143" s="352"/>
      <c r="C143" s="352"/>
      <c r="D143" s="353"/>
      <c r="E143" s="353"/>
      <c r="F143" s="352"/>
      <c r="G143" s="352"/>
      <c r="H143" s="352"/>
      <c r="I143" s="352"/>
      <c r="J143" s="352"/>
      <c r="K143" s="352"/>
      <c r="L143" s="352"/>
      <c r="M143" s="352"/>
      <c r="N143" s="352"/>
      <c r="O143" s="352"/>
      <c r="P143" s="352"/>
      <c r="Q143" s="352"/>
      <c r="R143" s="352"/>
      <c r="S143" s="352"/>
      <c r="T143" s="352"/>
      <c r="U143" s="352"/>
      <c r="V143" s="352"/>
      <c r="W143" s="333"/>
      <c r="X143" s="333"/>
      <c r="Y143" s="333"/>
      <c r="Z143" s="333"/>
    </row>
    <row r="144" customFormat="false" ht="33.75" hidden="false" customHeight="true" outlineLevel="0" collapsed="false">
      <c r="A144" s="352"/>
      <c r="B144" s="352"/>
      <c r="C144" s="352"/>
      <c r="D144" s="353"/>
      <c r="E144" s="353"/>
      <c r="F144" s="352"/>
      <c r="G144" s="352"/>
      <c r="H144" s="352"/>
      <c r="I144" s="352"/>
      <c r="J144" s="352"/>
      <c r="K144" s="352"/>
      <c r="L144" s="352"/>
      <c r="M144" s="352"/>
      <c r="N144" s="352"/>
      <c r="O144" s="352"/>
      <c r="P144" s="352"/>
      <c r="Q144" s="352"/>
      <c r="R144" s="352"/>
      <c r="S144" s="352"/>
      <c r="T144" s="352"/>
      <c r="U144" s="352"/>
      <c r="V144" s="352"/>
      <c r="W144" s="333"/>
      <c r="X144" s="333"/>
      <c r="Y144" s="333"/>
      <c r="Z144" s="333"/>
    </row>
    <row r="145" customFormat="false" ht="33.75" hidden="false" customHeight="true" outlineLevel="0" collapsed="false">
      <c r="A145" s="352"/>
      <c r="B145" s="352"/>
      <c r="C145" s="352"/>
      <c r="D145" s="353"/>
      <c r="E145" s="353"/>
      <c r="F145" s="352"/>
      <c r="G145" s="352"/>
      <c r="H145" s="352"/>
      <c r="I145" s="352"/>
      <c r="J145" s="352"/>
      <c r="K145" s="352"/>
      <c r="L145" s="352"/>
      <c r="M145" s="352"/>
      <c r="N145" s="352"/>
      <c r="O145" s="352"/>
      <c r="P145" s="352"/>
      <c r="Q145" s="352"/>
      <c r="R145" s="352"/>
      <c r="S145" s="352"/>
      <c r="T145" s="352"/>
      <c r="U145" s="352"/>
      <c r="V145" s="352"/>
      <c r="W145" s="333"/>
      <c r="X145" s="333"/>
      <c r="Y145" s="333"/>
      <c r="Z145" s="333"/>
    </row>
    <row r="146" customFormat="false" ht="33.75" hidden="false" customHeight="true" outlineLevel="0" collapsed="false">
      <c r="A146" s="352"/>
      <c r="B146" s="352"/>
      <c r="C146" s="352"/>
      <c r="D146" s="353"/>
      <c r="E146" s="353"/>
      <c r="F146" s="352"/>
      <c r="G146" s="352"/>
      <c r="H146" s="352"/>
      <c r="I146" s="352"/>
      <c r="J146" s="352"/>
      <c r="K146" s="352"/>
      <c r="L146" s="352"/>
      <c r="M146" s="352"/>
      <c r="N146" s="352"/>
      <c r="O146" s="352"/>
      <c r="P146" s="352"/>
      <c r="Q146" s="352"/>
      <c r="R146" s="352"/>
      <c r="S146" s="352"/>
      <c r="T146" s="352"/>
      <c r="U146" s="352"/>
      <c r="V146" s="352"/>
      <c r="W146" s="333"/>
      <c r="X146" s="333"/>
      <c r="Y146" s="333"/>
      <c r="Z146" s="333"/>
    </row>
    <row r="147" customFormat="false" ht="33.75" hidden="false" customHeight="true" outlineLevel="0" collapsed="false">
      <c r="A147" s="352"/>
      <c r="B147" s="352"/>
      <c r="C147" s="352"/>
      <c r="D147" s="353"/>
      <c r="E147" s="353"/>
      <c r="F147" s="352"/>
      <c r="G147" s="352"/>
      <c r="H147" s="352"/>
      <c r="I147" s="352"/>
      <c r="J147" s="352"/>
      <c r="K147" s="352"/>
      <c r="L147" s="352"/>
      <c r="M147" s="352"/>
      <c r="N147" s="352"/>
      <c r="O147" s="352"/>
      <c r="P147" s="352"/>
      <c r="Q147" s="352"/>
      <c r="R147" s="352"/>
      <c r="S147" s="352"/>
      <c r="T147" s="352"/>
      <c r="U147" s="352"/>
      <c r="V147" s="352"/>
      <c r="W147" s="333"/>
      <c r="X147" s="333"/>
      <c r="Y147" s="333"/>
      <c r="Z147" s="333"/>
    </row>
    <row r="148" customFormat="false" ht="33.75" hidden="false" customHeight="true" outlineLevel="0" collapsed="false">
      <c r="A148" s="352"/>
      <c r="B148" s="352"/>
      <c r="C148" s="352"/>
      <c r="D148" s="353"/>
      <c r="E148" s="353"/>
      <c r="F148" s="352"/>
      <c r="G148" s="352"/>
      <c r="H148" s="352"/>
      <c r="I148" s="352"/>
      <c r="J148" s="352"/>
      <c r="K148" s="352"/>
      <c r="L148" s="352"/>
      <c r="M148" s="352"/>
      <c r="N148" s="352"/>
      <c r="O148" s="352"/>
      <c r="P148" s="352"/>
      <c r="Q148" s="352"/>
      <c r="R148" s="352"/>
      <c r="S148" s="352"/>
      <c r="T148" s="352"/>
      <c r="U148" s="352"/>
      <c r="V148" s="352"/>
      <c r="W148" s="333"/>
      <c r="X148" s="333"/>
      <c r="Y148" s="333"/>
      <c r="Z148" s="333"/>
    </row>
    <row r="149" customFormat="false" ht="33.75" hidden="false" customHeight="true" outlineLevel="0" collapsed="false">
      <c r="A149" s="352"/>
      <c r="B149" s="352"/>
      <c r="C149" s="352"/>
      <c r="D149" s="353"/>
      <c r="E149" s="353"/>
      <c r="F149" s="352"/>
      <c r="G149" s="352"/>
      <c r="H149" s="352"/>
      <c r="I149" s="352"/>
      <c r="J149" s="352"/>
      <c r="K149" s="352"/>
      <c r="L149" s="352"/>
      <c r="M149" s="352"/>
      <c r="N149" s="352"/>
      <c r="O149" s="352"/>
      <c r="P149" s="352"/>
      <c r="Q149" s="352"/>
      <c r="R149" s="352"/>
      <c r="S149" s="352"/>
      <c r="T149" s="352"/>
      <c r="U149" s="352"/>
      <c r="V149" s="352"/>
      <c r="W149" s="333"/>
      <c r="X149" s="333"/>
      <c r="Y149" s="333"/>
      <c r="Z149" s="333"/>
    </row>
    <row r="150" customFormat="false" ht="33.75" hidden="false" customHeight="true" outlineLevel="0" collapsed="false">
      <c r="A150" s="352"/>
      <c r="B150" s="352"/>
      <c r="C150" s="352"/>
      <c r="D150" s="353"/>
      <c r="E150" s="353"/>
      <c r="F150" s="352"/>
      <c r="G150" s="352"/>
      <c r="H150" s="352"/>
      <c r="I150" s="352"/>
      <c r="J150" s="352"/>
      <c r="K150" s="352"/>
      <c r="L150" s="352"/>
      <c r="M150" s="352"/>
      <c r="N150" s="352"/>
      <c r="O150" s="352"/>
      <c r="P150" s="352"/>
      <c r="Q150" s="352"/>
      <c r="R150" s="352"/>
      <c r="S150" s="352"/>
      <c r="T150" s="352"/>
      <c r="U150" s="352"/>
      <c r="V150" s="352"/>
      <c r="W150" s="333"/>
      <c r="X150" s="333"/>
      <c r="Y150" s="333"/>
      <c r="Z150" s="333"/>
    </row>
    <row r="151" customFormat="false" ht="33.75" hidden="false" customHeight="true" outlineLevel="0" collapsed="false">
      <c r="A151" s="352"/>
      <c r="B151" s="352"/>
      <c r="C151" s="352"/>
      <c r="D151" s="353"/>
      <c r="E151" s="353"/>
      <c r="F151" s="352"/>
      <c r="G151" s="352"/>
      <c r="H151" s="352"/>
      <c r="I151" s="352"/>
      <c r="J151" s="352"/>
      <c r="K151" s="352"/>
      <c r="L151" s="352"/>
      <c r="M151" s="352"/>
      <c r="N151" s="352"/>
      <c r="O151" s="352"/>
      <c r="P151" s="352"/>
      <c r="Q151" s="352"/>
      <c r="R151" s="352"/>
      <c r="S151" s="352"/>
      <c r="T151" s="352"/>
      <c r="U151" s="352"/>
      <c r="V151" s="352"/>
      <c r="W151" s="333"/>
      <c r="X151" s="333"/>
      <c r="Y151" s="333"/>
      <c r="Z151" s="333"/>
    </row>
    <row r="152" customFormat="false" ht="33.75" hidden="false" customHeight="true" outlineLevel="0" collapsed="false">
      <c r="A152" s="352"/>
      <c r="B152" s="352"/>
      <c r="C152" s="352"/>
      <c r="D152" s="353"/>
      <c r="E152" s="353"/>
      <c r="F152" s="352"/>
      <c r="G152" s="352"/>
      <c r="H152" s="352"/>
      <c r="I152" s="352"/>
      <c r="J152" s="352"/>
      <c r="K152" s="352"/>
      <c r="L152" s="352"/>
      <c r="M152" s="352"/>
      <c r="N152" s="352"/>
      <c r="O152" s="352"/>
      <c r="P152" s="352"/>
      <c r="Q152" s="352"/>
      <c r="R152" s="352"/>
      <c r="S152" s="352"/>
      <c r="T152" s="352"/>
      <c r="U152" s="352"/>
      <c r="V152" s="352"/>
      <c r="W152" s="333"/>
      <c r="X152" s="333"/>
      <c r="Y152" s="333"/>
      <c r="Z152" s="333"/>
    </row>
    <row r="153" customFormat="false" ht="33.75" hidden="false" customHeight="true" outlineLevel="0" collapsed="false">
      <c r="A153" s="352"/>
      <c r="B153" s="352"/>
      <c r="C153" s="352"/>
      <c r="D153" s="353"/>
      <c r="E153" s="353"/>
      <c r="F153" s="352"/>
      <c r="G153" s="352"/>
      <c r="H153" s="352"/>
      <c r="I153" s="352"/>
      <c r="J153" s="352"/>
      <c r="K153" s="352"/>
      <c r="L153" s="352"/>
      <c r="M153" s="352"/>
      <c r="N153" s="352"/>
      <c r="O153" s="352"/>
      <c r="P153" s="352"/>
      <c r="Q153" s="352"/>
      <c r="R153" s="352"/>
      <c r="S153" s="352"/>
      <c r="T153" s="352"/>
      <c r="U153" s="352"/>
      <c r="V153" s="352"/>
      <c r="W153" s="333"/>
      <c r="X153" s="333"/>
      <c r="Y153" s="333"/>
      <c r="Z153" s="333"/>
    </row>
    <row r="154" customFormat="false" ht="33.75" hidden="false" customHeight="true" outlineLevel="0" collapsed="false">
      <c r="A154" s="352"/>
      <c r="B154" s="352"/>
      <c r="C154" s="352"/>
      <c r="D154" s="353"/>
      <c r="E154" s="353"/>
      <c r="F154" s="352"/>
      <c r="G154" s="352"/>
      <c r="H154" s="352"/>
      <c r="I154" s="352"/>
      <c r="J154" s="352"/>
      <c r="K154" s="352"/>
      <c r="L154" s="352"/>
      <c r="M154" s="352"/>
      <c r="N154" s="352"/>
      <c r="O154" s="352"/>
      <c r="P154" s="352"/>
      <c r="Q154" s="352"/>
      <c r="R154" s="352"/>
      <c r="S154" s="352"/>
      <c r="T154" s="352"/>
      <c r="U154" s="352"/>
      <c r="V154" s="352"/>
      <c r="W154" s="333"/>
      <c r="X154" s="333"/>
      <c r="Y154" s="333"/>
      <c r="Z154" s="333"/>
    </row>
    <row r="155" customFormat="false" ht="33.75" hidden="false" customHeight="true" outlineLevel="0" collapsed="false">
      <c r="A155" s="352"/>
      <c r="B155" s="352"/>
      <c r="C155" s="352"/>
      <c r="D155" s="353"/>
      <c r="E155" s="353"/>
      <c r="F155" s="352"/>
      <c r="G155" s="352"/>
      <c r="H155" s="352"/>
      <c r="I155" s="352"/>
      <c r="J155" s="352"/>
      <c r="K155" s="352"/>
      <c r="L155" s="352"/>
      <c r="M155" s="352"/>
      <c r="N155" s="352"/>
      <c r="O155" s="352"/>
      <c r="P155" s="352"/>
      <c r="Q155" s="352"/>
      <c r="R155" s="352"/>
      <c r="S155" s="352"/>
      <c r="T155" s="352"/>
      <c r="U155" s="352"/>
      <c r="V155" s="352"/>
      <c r="W155" s="333"/>
      <c r="X155" s="333"/>
      <c r="Y155" s="333"/>
      <c r="Z155" s="333"/>
    </row>
    <row r="156" customFormat="false" ht="33.75" hidden="false" customHeight="true" outlineLevel="0" collapsed="false">
      <c r="A156" s="352"/>
      <c r="B156" s="352"/>
      <c r="C156" s="352"/>
      <c r="D156" s="353"/>
      <c r="E156" s="353"/>
      <c r="F156" s="352"/>
      <c r="G156" s="352"/>
      <c r="H156" s="352"/>
      <c r="I156" s="352"/>
      <c r="J156" s="352"/>
      <c r="K156" s="352"/>
      <c r="L156" s="352"/>
      <c r="M156" s="352"/>
      <c r="N156" s="352"/>
      <c r="O156" s="352"/>
      <c r="P156" s="352"/>
      <c r="Q156" s="352"/>
      <c r="R156" s="352"/>
      <c r="S156" s="352"/>
      <c r="T156" s="352"/>
      <c r="U156" s="352"/>
      <c r="V156" s="352"/>
      <c r="W156" s="333"/>
      <c r="X156" s="333"/>
      <c r="Y156" s="333"/>
      <c r="Z156" s="333"/>
    </row>
    <row r="157" customFormat="false" ht="33.75" hidden="false" customHeight="true" outlineLevel="0" collapsed="false">
      <c r="A157" s="352"/>
      <c r="B157" s="352"/>
      <c r="C157" s="352"/>
      <c r="D157" s="353"/>
      <c r="E157" s="353"/>
      <c r="F157" s="352"/>
      <c r="G157" s="352"/>
      <c r="H157" s="352"/>
      <c r="I157" s="352"/>
      <c r="J157" s="352"/>
      <c r="K157" s="352"/>
      <c r="L157" s="352"/>
      <c r="M157" s="352"/>
      <c r="N157" s="352"/>
      <c r="O157" s="352"/>
      <c r="P157" s="352"/>
      <c r="Q157" s="352"/>
      <c r="R157" s="352"/>
      <c r="S157" s="352"/>
      <c r="T157" s="352"/>
      <c r="U157" s="352"/>
      <c r="V157" s="352"/>
      <c r="W157" s="333"/>
      <c r="X157" s="333"/>
      <c r="Y157" s="333"/>
      <c r="Z157" s="333"/>
    </row>
    <row r="158" customFormat="false" ht="33.75" hidden="false" customHeight="true" outlineLevel="0" collapsed="false">
      <c r="A158" s="352"/>
      <c r="B158" s="352"/>
      <c r="C158" s="352"/>
      <c r="D158" s="353"/>
      <c r="E158" s="353"/>
      <c r="F158" s="352"/>
      <c r="G158" s="352"/>
      <c r="H158" s="352"/>
      <c r="I158" s="352"/>
      <c r="J158" s="352"/>
      <c r="K158" s="352"/>
      <c r="L158" s="352"/>
      <c r="M158" s="352"/>
      <c r="N158" s="352"/>
      <c r="O158" s="352"/>
      <c r="P158" s="352"/>
      <c r="Q158" s="352"/>
      <c r="R158" s="352"/>
      <c r="S158" s="352"/>
      <c r="T158" s="352"/>
      <c r="U158" s="352"/>
      <c r="V158" s="352"/>
      <c r="W158" s="333"/>
      <c r="X158" s="333"/>
      <c r="Y158" s="333"/>
      <c r="Z158" s="333"/>
    </row>
    <row r="159" customFormat="false" ht="33.75" hidden="false" customHeight="true" outlineLevel="0" collapsed="false">
      <c r="A159" s="352"/>
      <c r="B159" s="352"/>
      <c r="C159" s="352"/>
      <c r="D159" s="353"/>
      <c r="E159" s="353"/>
      <c r="F159" s="352"/>
      <c r="G159" s="352"/>
      <c r="H159" s="352"/>
      <c r="I159" s="352"/>
      <c r="J159" s="352"/>
      <c r="K159" s="352"/>
      <c r="L159" s="352"/>
      <c r="M159" s="352"/>
      <c r="N159" s="352"/>
      <c r="O159" s="352"/>
      <c r="P159" s="352"/>
      <c r="Q159" s="352"/>
      <c r="R159" s="352"/>
      <c r="S159" s="352"/>
      <c r="T159" s="352"/>
      <c r="U159" s="352"/>
      <c r="V159" s="352"/>
      <c r="W159" s="333"/>
      <c r="X159" s="333"/>
      <c r="Y159" s="333"/>
      <c r="Z159" s="333"/>
    </row>
    <row r="160" customFormat="false" ht="33.75" hidden="false" customHeight="true" outlineLevel="0" collapsed="false">
      <c r="A160" s="352"/>
      <c r="B160" s="352"/>
      <c r="C160" s="352"/>
      <c r="D160" s="353"/>
      <c r="E160" s="353"/>
      <c r="F160" s="352"/>
      <c r="G160" s="352"/>
      <c r="H160" s="352"/>
      <c r="I160" s="352"/>
      <c r="J160" s="352"/>
      <c r="K160" s="352"/>
      <c r="L160" s="352"/>
      <c r="M160" s="352"/>
      <c r="N160" s="352"/>
      <c r="O160" s="352"/>
      <c r="P160" s="352"/>
      <c r="Q160" s="352"/>
      <c r="R160" s="352"/>
      <c r="S160" s="352"/>
      <c r="T160" s="352"/>
      <c r="U160" s="352"/>
      <c r="V160" s="352"/>
      <c r="W160" s="333"/>
      <c r="X160" s="333"/>
      <c r="Y160" s="333"/>
      <c r="Z160" s="333"/>
    </row>
    <row r="161" customFormat="false" ht="33.75" hidden="false" customHeight="true" outlineLevel="0" collapsed="false">
      <c r="A161" s="352"/>
      <c r="B161" s="352"/>
      <c r="C161" s="352"/>
      <c r="D161" s="353"/>
      <c r="E161" s="353"/>
      <c r="F161" s="352"/>
      <c r="G161" s="352"/>
      <c r="H161" s="352"/>
      <c r="I161" s="352"/>
      <c r="J161" s="352"/>
      <c r="K161" s="352"/>
      <c r="L161" s="352"/>
      <c r="M161" s="352"/>
      <c r="N161" s="352"/>
      <c r="O161" s="352"/>
      <c r="P161" s="352"/>
      <c r="Q161" s="352"/>
      <c r="R161" s="352"/>
      <c r="S161" s="352"/>
      <c r="T161" s="352"/>
      <c r="U161" s="352"/>
      <c r="V161" s="352"/>
      <c r="W161" s="333"/>
      <c r="X161" s="333"/>
      <c r="Y161" s="333"/>
      <c r="Z161" s="333"/>
    </row>
    <row r="162" customFormat="false" ht="33.75" hidden="false" customHeight="true" outlineLevel="0" collapsed="false">
      <c r="A162" s="352"/>
      <c r="B162" s="352"/>
      <c r="C162" s="352"/>
      <c r="D162" s="353"/>
      <c r="E162" s="353"/>
      <c r="F162" s="352"/>
      <c r="G162" s="352"/>
      <c r="H162" s="352"/>
      <c r="I162" s="352"/>
      <c r="J162" s="352"/>
      <c r="K162" s="352"/>
      <c r="L162" s="352"/>
      <c r="M162" s="352"/>
      <c r="N162" s="352"/>
      <c r="O162" s="352"/>
      <c r="P162" s="352"/>
      <c r="Q162" s="352"/>
      <c r="R162" s="352"/>
      <c r="S162" s="352"/>
      <c r="T162" s="352"/>
      <c r="U162" s="352"/>
      <c r="V162" s="352"/>
      <c r="W162" s="333"/>
      <c r="X162" s="333"/>
      <c r="Y162" s="333"/>
      <c r="Z162" s="333"/>
    </row>
    <row r="163" customFormat="false" ht="33.75" hidden="false" customHeight="true" outlineLevel="0" collapsed="false">
      <c r="A163" s="352"/>
      <c r="B163" s="352"/>
      <c r="C163" s="352"/>
      <c r="D163" s="353"/>
      <c r="E163" s="353"/>
      <c r="F163" s="352"/>
      <c r="G163" s="352"/>
      <c r="H163" s="352"/>
      <c r="I163" s="352"/>
      <c r="J163" s="352"/>
      <c r="K163" s="352"/>
      <c r="L163" s="352"/>
      <c r="M163" s="352"/>
      <c r="N163" s="352"/>
      <c r="O163" s="352"/>
      <c r="P163" s="352"/>
      <c r="Q163" s="352"/>
      <c r="R163" s="352"/>
      <c r="S163" s="352"/>
      <c r="T163" s="352"/>
      <c r="U163" s="352"/>
      <c r="V163" s="352"/>
      <c r="W163" s="333"/>
      <c r="X163" s="333"/>
      <c r="Y163" s="333"/>
      <c r="Z163" s="333"/>
    </row>
    <row r="164" customFormat="false" ht="33.75" hidden="false" customHeight="true" outlineLevel="0" collapsed="false">
      <c r="A164" s="352"/>
      <c r="B164" s="352"/>
      <c r="C164" s="352"/>
      <c r="D164" s="353"/>
      <c r="E164" s="353"/>
      <c r="F164" s="352"/>
      <c r="G164" s="352"/>
      <c r="H164" s="352"/>
      <c r="I164" s="352"/>
      <c r="J164" s="352"/>
      <c r="K164" s="352"/>
      <c r="L164" s="352"/>
      <c r="M164" s="352"/>
      <c r="N164" s="352"/>
      <c r="O164" s="352"/>
      <c r="P164" s="352"/>
      <c r="Q164" s="352"/>
      <c r="R164" s="352"/>
      <c r="S164" s="352"/>
      <c r="T164" s="352"/>
      <c r="U164" s="352"/>
      <c r="V164" s="352"/>
      <c r="W164" s="333"/>
      <c r="X164" s="333"/>
      <c r="Y164" s="333"/>
      <c r="Z164" s="333"/>
    </row>
    <row r="165" customFormat="false" ht="33.75" hidden="false" customHeight="true" outlineLevel="0" collapsed="false">
      <c r="A165" s="352"/>
      <c r="B165" s="352"/>
      <c r="C165" s="352"/>
      <c r="D165" s="353"/>
      <c r="E165" s="353"/>
      <c r="F165" s="352"/>
      <c r="G165" s="352"/>
      <c r="H165" s="352"/>
      <c r="I165" s="352"/>
      <c r="J165" s="352"/>
      <c r="K165" s="352"/>
      <c r="L165" s="352"/>
      <c r="M165" s="352"/>
      <c r="N165" s="352"/>
      <c r="O165" s="352"/>
      <c r="P165" s="352"/>
      <c r="Q165" s="352"/>
      <c r="R165" s="352"/>
      <c r="S165" s="352"/>
      <c r="T165" s="352"/>
      <c r="U165" s="352"/>
      <c r="V165" s="352"/>
      <c r="W165" s="333"/>
      <c r="X165" s="333"/>
      <c r="Y165" s="333"/>
      <c r="Z165" s="333"/>
    </row>
    <row r="166" customFormat="false" ht="33.75" hidden="false" customHeight="true" outlineLevel="0" collapsed="false">
      <c r="A166" s="352"/>
      <c r="B166" s="352"/>
      <c r="C166" s="352"/>
      <c r="D166" s="353"/>
      <c r="E166" s="353"/>
      <c r="F166" s="352"/>
      <c r="G166" s="352"/>
      <c r="H166" s="352"/>
      <c r="I166" s="352"/>
      <c r="J166" s="352"/>
      <c r="K166" s="352"/>
      <c r="L166" s="352"/>
      <c r="M166" s="352"/>
      <c r="N166" s="352"/>
      <c r="O166" s="352"/>
      <c r="P166" s="352"/>
      <c r="Q166" s="352"/>
      <c r="R166" s="352"/>
      <c r="S166" s="352"/>
      <c r="T166" s="352"/>
      <c r="U166" s="352"/>
      <c r="V166" s="352"/>
      <c r="W166" s="333"/>
      <c r="X166" s="333"/>
      <c r="Y166" s="333"/>
      <c r="Z166" s="333"/>
    </row>
    <row r="167" customFormat="false" ht="33.75" hidden="false" customHeight="true" outlineLevel="0" collapsed="false">
      <c r="A167" s="352"/>
      <c r="B167" s="352"/>
      <c r="C167" s="352"/>
      <c r="D167" s="353"/>
      <c r="E167" s="353"/>
      <c r="F167" s="352"/>
      <c r="G167" s="352"/>
      <c r="H167" s="352"/>
      <c r="I167" s="352"/>
      <c r="J167" s="352"/>
      <c r="K167" s="352"/>
      <c r="L167" s="352"/>
      <c r="M167" s="352"/>
      <c r="N167" s="352"/>
      <c r="O167" s="352"/>
      <c r="P167" s="352"/>
      <c r="Q167" s="352"/>
      <c r="R167" s="352"/>
      <c r="S167" s="352"/>
      <c r="T167" s="352"/>
      <c r="U167" s="352"/>
      <c r="V167" s="352"/>
      <c r="W167" s="333"/>
      <c r="X167" s="333"/>
      <c r="Y167" s="333"/>
      <c r="Z167" s="333"/>
    </row>
    <row r="168" customFormat="false" ht="33.75" hidden="false" customHeight="true" outlineLevel="0" collapsed="false">
      <c r="A168" s="352"/>
      <c r="B168" s="352"/>
      <c r="C168" s="352"/>
      <c r="D168" s="353"/>
      <c r="E168" s="353"/>
      <c r="F168" s="352"/>
      <c r="G168" s="352"/>
      <c r="H168" s="352"/>
      <c r="I168" s="352"/>
      <c r="J168" s="352"/>
      <c r="K168" s="352"/>
      <c r="L168" s="352"/>
      <c r="M168" s="352"/>
      <c r="N168" s="352"/>
      <c r="O168" s="352"/>
      <c r="P168" s="352"/>
      <c r="Q168" s="352"/>
      <c r="R168" s="352"/>
      <c r="S168" s="352"/>
      <c r="T168" s="352"/>
      <c r="U168" s="352"/>
      <c r="V168" s="352"/>
      <c r="W168" s="333"/>
      <c r="X168" s="333"/>
      <c r="Y168" s="333"/>
      <c r="Z168" s="333"/>
    </row>
    <row r="169" customFormat="false" ht="33.75" hidden="false" customHeight="true" outlineLevel="0" collapsed="false">
      <c r="A169" s="352"/>
      <c r="B169" s="352"/>
      <c r="C169" s="352"/>
      <c r="D169" s="353"/>
      <c r="E169" s="353"/>
      <c r="F169" s="352"/>
      <c r="G169" s="352"/>
      <c r="H169" s="352"/>
      <c r="I169" s="352"/>
      <c r="J169" s="352"/>
      <c r="K169" s="352"/>
      <c r="L169" s="352"/>
      <c r="M169" s="352"/>
      <c r="N169" s="352"/>
      <c r="O169" s="352"/>
      <c r="P169" s="352"/>
      <c r="Q169" s="352"/>
      <c r="R169" s="352"/>
      <c r="S169" s="352"/>
      <c r="T169" s="352"/>
      <c r="U169" s="352"/>
      <c r="V169" s="352"/>
      <c r="W169" s="333"/>
      <c r="X169" s="333"/>
      <c r="Y169" s="333"/>
      <c r="Z169" s="333"/>
    </row>
    <row r="170" customFormat="false" ht="33.75" hidden="false" customHeight="true" outlineLevel="0" collapsed="false">
      <c r="A170" s="352"/>
      <c r="B170" s="352"/>
      <c r="C170" s="352"/>
      <c r="D170" s="353"/>
      <c r="E170" s="353"/>
      <c r="F170" s="352"/>
      <c r="G170" s="352"/>
      <c r="H170" s="352"/>
      <c r="I170" s="352"/>
      <c r="J170" s="352"/>
      <c r="K170" s="352"/>
      <c r="L170" s="352"/>
      <c r="M170" s="352"/>
      <c r="N170" s="352"/>
      <c r="O170" s="352"/>
      <c r="P170" s="352"/>
      <c r="Q170" s="352"/>
      <c r="R170" s="352"/>
      <c r="S170" s="352"/>
      <c r="T170" s="352"/>
      <c r="U170" s="352"/>
      <c r="V170" s="352"/>
      <c r="W170" s="333"/>
      <c r="X170" s="333"/>
      <c r="Y170" s="333"/>
      <c r="Z170" s="333"/>
    </row>
    <row r="171" customFormat="false" ht="33.75" hidden="false" customHeight="true" outlineLevel="0" collapsed="false">
      <c r="A171" s="352"/>
      <c r="B171" s="352"/>
      <c r="C171" s="352"/>
      <c r="D171" s="353"/>
      <c r="E171" s="353"/>
      <c r="F171" s="352"/>
      <c r="G171" s="352"/>
      <c r="H171" s="352"/>
      <c r="I171" s="352"/>
      <c r="J171" s="352"/>
      <c r="K171" s="352"/>
      <c r="L171" s="352"/>
      <c r="M171" s="352"/>
      <c r="N171" s="352"/>
      <c r="O171" s="352"/>
      <c r="P171" s="352"/>
      <c r="Q171" s="352"/>
      <c r="R171" s="352"/>
      <c r="S171" s="352"/>
      <c r="T171" s="352"/>
      <c r="U171" s="352"/>
      <c r="V171" s="352"/>
      <c r="W171" s="333"/>
      <c r="X171" s="333"/>
      <c r="Y171" s="333"/>
      <c r="Z171" s="333"/>
    </row>
    <row r="172" customFormat="false" ht="33.75" hidden="false" customHeight="true" outlineLevel="0" collapsed="false">
      <c r="A172" s="352"/>
      <c r="B172" s="352"/>
      <c r="C172" s="352"/>
      <c r="D172" s="353"/>
      <c r="E172" s="353"/>
      <c r="F172" s="352"/>
      <c r="G172" s="352"/>
      <c r="H172" s="352"/>
      <c r="I172" s="352"/>
      <c r="J172" s="352"/>
      <c r="K172" s="352"/>
      <c r="L172" s="352"/>
      <c r="M172" s="352"/>
      <c r="N172" s="352"/>
      <c r="O172" s="352"/>
      <c r="P172" s="352"/>
      <c r="Q172" s="352"/>
      <c r="R172" s="352"/>
      <c r="S172" s="352"/>
      <c r="T172" s="352"/>
      <c r="U172" s="352"/>
      <c r="V172" s="352"/>
      <c r="W172" s="333"/>
      <c r="X172" s="333"/>
      <c r="Y172" s="333"/>
      <c r="Z172" s="333"/>
    </row>
    <row r="173" customFormat="false" ht="33.75" hidden="false" customHeight="true" outlineLevel="0" collapsed="false">
      <c r="A173" s="352"/>
      <c r="B173" s="352"/>
      <c r="C173" s="352"/>
      <c r="D173" s="353"/>
      <c r="E173" s="353"/>
      <c r="F173" s="352"/>
      <c r="G173" s="352"/>
      <c r="H173" s="352"/>
      <c r="I173" s="352"/>
      <c r="J173" s="352"/>
      <c r="K173" s="352"/>
      <c r="L173" s="352"/>
      <c r="M173" s="352"/>
      <c r="N173" s="352"/>
      <c r="O173" s="352"/>
      <c r="P173" s="352"/>
      <c r="Q173" s="352"/>
      <c r="R173" s="352"/>
      <c r="S173" s="352"/>
      <c r="T173" s="352"/>
      <c r="U173" s="352"/>
      <c r="V173" s="352"/>
      <c r="W173" s="333"/>
      <c r="X173" s="333"/>
      <c r="Y173" s="333"/>
      <c r="Z173" s="333"/>
    </row>
    <row r="174" customFormat="false" ht="33.75" hidden="false" customHeight="true" outlineLevel="0" collapsed="false">
      <c r="A174" s="352"/>
      <c r="B174" s="352"/>
      <c r="C174" s="352"/>
      <c r="D174" s="353"/>
      <c r="E174" s="353"/>
      <c r="F174" s="352"/>
      <c r="G174" s="352"/>
      <c r="H174" s="352"/>
      <c r="I174" s="352"/>
      <c r="J174" s="352"/>
      <c r="K174" s="352"/>
      <c r="L174" s="352"/>
      <c r="M174" s="352"/>
      <c r="N174" s="352"/>
      <c r="O174" s="352"/>
      <c r="P174" s="352"/>
      <c r="Q174" s="352"/>
      <c r="R174" s="352"/>
      <c r="S174" s="352"/>
      <c r="T174" s="352"/>
      <c r="U174" s="352"/>
      <c r="V174" s="352"/>
      <c r="W174" s="333"/>
      <c r="X174" s="333"/>
      <c r="Y174" s="333"/>
      <c r="Z174" s="333"/>
    </row>
    <row r="175" customFormat="false" ht="33.75" hidden="false" customHeight="true" outlineLevel="0" collapsed="false">
      <c r="A175" s="352"/>
      <c r="B175" s="352"/>
      <c r="C175" s="352"/>
      <c r="D175" s="353"/>
      <c r="E175" s="353"/>
      <c r="F175" s="352"/>
      <c r="G175" s="352"/>
      <c r="H175" s="352"/>
      <c r="I175" s="352"/>
      <c r="J175" s="352"/>
      <c r="K175" s="352"/>
      <c r="L175" s="352"/>
      <c r="M175" s="352"/>
      <c r="N175" s="352"/>
      <c r="O175" s="352"/>
      <c r="P175" s="352"/>
      <c r="Q175" s="352"/>
      <c r="R175" s="352"/>
      <c r="S175" s="352"/>
      <c r="T175" s="352"/>
      <c r="U175" s="352"/>
      <c r="V175" s="352"/>
      <c r="W175" s="333"/>
      <c r="X175" s="333"/>
      <c r="Y175" s="333"/>
      <c r="Z175" s="333"/>
    </row>
    <row r="176" customFormat="false" ht="33.75" hidden="false" customHeight="true" outlineLevel="0" collapsed="false">
      <c r="A176" s="352"/>
      <c r="B176" s="352"/>
      <c r="C176" s="352"/>
      <c r="D176" s="353"/>
      <c r="E176" s="353"/>
      <c r="F176" s="352"/>
      <c r="G176" s="352"/>
      <c r="H176" s="352"/>
      <c r="I176" s="352"/>
      <c r="J176" s="352"/>
      <c r="K176" s="352"/>
      <c r="L176" s="352"/>
      <c r="M176" s="352"/>
      <c r="N176" s="352"/>
      <c r="O176" s="352"/>
      <c r="P176" s="352"/>
      <c r="Q176" s="352"/>
      <c r="R176" s="352"/>
      <c r="S176" s="352"/>
      <c r="T176" s="352"/>
      <c r="U176" s="352"/>
      <c r="V176" s="352"/>
      <c r="W176" s="333"/>
      <c r="X176" s="333"/>
      <c r="Y176" s="333"/>
      <c r="Z176" s="333"/>
    </row>
    <row r="177" customFormat="false" ht="33.75" hidden="false" customHeight="true" outlineLevel="0" collapsed="false">
      <c r="A177" s="352"/>
      <c r="B177" s="352"/>
      <c r="C177" s="352"/>
      <c r="D177" s="353"/>
      <c r="E177" s="353"/>
      <c r="F177" s="352"/>
      <c r="G177" s="352"/>
      <c r="H177" s="352"/>
      <c r="I177" s="352"/>
      <c r="J177" s="352"/>
      <c r="K177" s="352"/>
      <c r="L177" s="352"/>
      <c r="M177" s="352"/>
      <c r="N177" s="352"/>
      <c r="O177" s="352"/>
      <c r="P177" s="352"/>
      <c r="Q177" s="352"/>
      <c r="R177" s="352"/>
      <c r="S177" s="352"/>
      <c r="T177" s="352"/>
      <c r="U177" s="352"/>
      <c r="V177" s="352"/>
      <c r="W177" s="333"/>
      <c r="X177" s="333"/>
      <c r="Y177" s="333"/>
      <c r="Z177" s="333"/>
    </row>
    <row r="178" customFormat="false" ht="33.75" hidden="false" customHeight="true" outlineLevel="0" collapsed="false">
      <c r="A178" s="352"/>
      <c r="B178" s="352"/>
      <c r="C178" s="352"/>
      <c r="D178" s="353"/>
      <c r="E178" s="353"/>
      <c r="F178" s="352"/>
      <c r="G178" s="352"/>
      <c r="H178" s="352"/>
      <c r="I178" s="352"/>
      <c r="J178" s="352"/>
      <c r="K178" s="352"/>
      <c r="L178" s="352"/>
      <c r="M178" s="352"/>
      <c r="N178" s="352"/>
      <c r="O178" s="352"/>
      <c r="P178" s="352"/>
      <c r="Q178" s="352"/>
      <c r="R178" s="352"/>
      <c r="S178" s="352"/>
      <c r="T178" s="352"/>
      <c r="U178" s="352"/>
      <c r="V178" s="352"/>
      <c r="W178" s="333"/>
      <c r="X178" s="333"/>
      <c r="Y178" s="333"/>
      <c r="Z178" s="333"/>
    </row>
    <row r="179" customFormat="false" ht="33.75" hidden="false" customHeight="true" outlineLevel="0" collapsed="false">
      <c r="A179" s="352"/>
      <c r="B179" s="352"/>
      <c r="C179" s="352"/>
      <c r="D179" s="353"/>
      <c r="E179" s="353"/>
      <c r="F179" s="352"/>
      <c r="G179" s="352"/>
      <c r="H179" s="352"/>
      <c r="I179" s="352"/>
      <c r="J179" s="352"/>
      <c r="K179" s="352"/>
      <c r="L179" s="352"/>
      <c r="M179" s="352"/>
      <c r="N179" s="352"/>
      <c r="O179" s="352"/>
      <c r="P179" s="352"/>
      <c r="Q179" s="352"/>
      <c r="R179" s="352"/>
      <c r="S179" s="352"/>
      <c r="T179" s="352"/>
      <c r="U179" s="352"/>
      <c r="V179" s="352"/>
      <c r="W179" s="333"/>
      <c r="X179" s="333"/>
      <c r="Y179" s="333"/>
      <c r="Z179" s="333"/>
    </row>
    <row r="180" customFormat="false" ht="33.75" hidden="false" customHeight="true" outlineLevel="0" collapsed="false">
      <c r="A180" s="352"/>
      <c r="B180" s="352"/>
      <c r="C180" s="352"/>
      <c r="D180" s="353"/>
      <c r="E180" s="353"/>
      <c r="F180" s="352"/>
      <c r="G180" s="352"/>
      <c r="H180" s="352"/>
      <c r="I180" s="352"/>
      <c r="J180" s="352"/>
      <c r="K180" s="352"/>
      <c r="L180" s="352"/>
      <c r="M180" s="352"/>
      <c r="N180" s="352"/>
      <c r="O180" s="352"/>
      <c r="P180" s="352"/>
      <c r="Q180" s="352"/>
      <c r="R180" s="352"/>
      <c r="S180" s="352"/>
      <c r="T180" s="352"/>
      <c r="U180" s="352"/>
      <c r="V180" s="352"/>
      <c r="W180" s="333"/>
      <c r="X180" s="333"/>
      <c r="Y180" s="333"/>
      <c r="Z180" s="333"/>
    </row>
    <row r="181" customFormat="false" ht="33.75" hidden="false" customHeight="true" outlineLevel="0" collapsed="false">
      <c r="A181" s="352"/>
      <c r="B181" s="352"/>
      <c r="C181" s="352"/>
      <c r="D181" s="353"/>
      <c r="E181" s="353"/>
      <c r="F181" s="352"/>
      <c r="G181" s="352"/>
      <c r="H181" s="352"/>
      <c r="I181" s="352"/>
      <c r="J181" s="352"/>
      <c r="K181" s="352"/>
      <c r="L181" s="352"/>
      <c r="M181" s="352"/>
      <c r="N181" s="352"/>
      <c r="O181" s="352"/>
      <c r="P181" s="352"/>
      <c r="Q181" s="352"/>
      <c r="R181" s="352"/>
      <c r="S181" s="352"/>
      <c r="T181" s="352"/>
      <c r="U181" s="352"/>
      <c r="V181" s="352"/>
      <c r="W181" s="333"/>
      <c r="X181" s="333"/>
      <c r="Y181" s="333"/>
      <c r="Z181" s="333"/>
    </row>
    <row r="182" customFormat="false" ht="33.75" hidden="false" customHeight="true" outlineLevel="0" collapsed="false">
      <c r="A182" s="352"/>
      <c r="B182" s="352"/>
      <c r="C182" s="352"/>
      <c r="D182" s="353"/>
      <c r="E182" s="353"/>
      <c r="F182" s="352"/>
      <c r="G182" s="352"/>
      <c r="H182" s="352"/>
      <c r="I182" s="352"/>
      <c r="J182" s="352"/>
      <c r="K182" s="352"/>
      <c r="L182" s="352"/>
      <c r="M182" s="352"/>
      <c r="N182" s="352"/>
      <c r="O182" s="352"/>
      <c r="P182" s="352"/>
      <c r="Q182" s="352"/>
      <c r="R182" s="352"/>
      <c r="S182" s="352"/>
      <c r="T182" s="352"/>
      <c r="U182" s="352"/>
      <c r="V182" s="352"/>
      <c r="W182" s="333"/>
      <c r="X182" s="333"/>
      <c r="Y182" s="333"/>
      <c r="Z182" s="333"/>
    </row>
    <row r="183" customFormat="false" ht="33.75" hidden="false" customHeight="true" outlineLevel="0" collapsed="false">
      <c r="A183" s="352"/>
      <c r="B183" s="352"/>
      <c r="C183" s="352"/>
      <c r="D183" s="353"/>
      <c r="E183" s="353"/>
      <c r="F183" s="352"/>
      <c r="G183" s="352"/>
      <c r="H183" s="352"/>
      <c r="I183" s="352"/>
      <c r="J183" s="352"/>
      <c r="K183" s="352"/>
      <c r="L183" s="352"/>
      <c r="M183" s="352"/>
      <c r="N183" s="352"/>
      <c r="O183" s="352"/>
      <c r="P183" s="352"/>
      <c r="Q183" s="352"/>
      <c r="R183" s="352"/>
      <c r="S183" s="352"/>
      <c r="T183" s="352"/>
      <c r="U183" s="352"/>
      <c r="V183" s="352"/>
      <c r="W183" s="333"/>
      <c r="X183" s="333"/>
      <c r="Y183" s="333"/>
      <c r="Z183" s="333"/>
    </row>
    <row r="184" customFormat="false" ht="33.75" hidden="false" customHeight="true" outlineLevel="0" collapsed="false">
      <c r="A184" s="352"/>
      <c r="B184" s="352"/>
      <c r="C184" s="352"/>
      <c r="D184" s="353"/>
      <c r="E184" s="353"/>
      <c r="F184" s="352"/>
      <c r="G184" s="352"/>
      <c r="H184" s="352"/>
      <c r="I184" s="352"/>
      <c r="J184" s="352"/>
      <c r="K184" s="352"/>
      <c r="L184" s="352"/>
      <c r="M184" s="352"/>
      <c r="N184" s="352"/>
      <c r="O184" s="352"/>
      <c r="P184" s="352"/>
      <c r="Q184" s="352"/>
      <c r="R184" s="352"/>
      <c r="S184" s="352"/>
      <c r="T184" s="352"/>
      <c r="U184" s="352"/>
      <c r="V184" s="352"/>
      <c r="W184" s="333"/>
      <c r="X184" s="333"/>
      <c r="Y184" s="333"/>
      <c r="Z184" s="333"/>
    </row>
    <row r="185" customFormat="false" ht="33.75" hidden="false" customHeight="true" outlineLevel="0" collapsed="false">
      <c r="A185" s="352"/>
      <c r="B185" s="352"/>
      <c r="C185" s="352"/>
      <c r="D185" s="353"/>
      <c r="E185" s="353"/>
      <c r="F185" s="352"/>
      <c r="G185" s="352"/>
      <c r="H185" s="352"/>
      <c r="I185" s="352"/>
      <c r="J185" s="352"/>
      <c r="K185" s="352"/>
      <c r="L185" s="352"/>
      <c r="M185" s="352"/>
      <c r="N185" s="352"/>
      <c r="O185" s="352"/>
      <c r="P185" s="352"/>
      <c r="Q185" s="352"/>
      <c r="R185" s="352"/>
      <c r="S185" s="352"/>
      <c r="T185" s="352"/>
      <c r="U185" s="352"/>
      <c r="V185" s="352"/>
      <c r="W185" s="333"/>
      <c r="X185" s="333"/>
      <c r="Y185" s="333"/>
      <c r="Z185" s="333"/>
    </row>
    <row r="186" customFormat="false" ht="33.75" hidden="false" customHeight="true" outlineLevel="0" collapsed="false">
      <c r="A186" s="352"/>
      <c r="B186" s="352"/>
      <c r="C186" s="352"/>
      <c r="D186" s="353"/>
      <c r="E186" s="353"/>
      <c r="F186" s="352"/>
      <c r="G186" s="352"/>
      <c r="H186" s="352"/>
      <c r="I186" s="352"/>
      <c r="J186" s="352"/>
      <c r="K186" s="352"/>
      <c r="L186" s="352"/>
      <c r="M186" s="352"/>
      <c r="N186" s="352"/>
      <c r="O186" s="352"/>
      <c r="P186" s="352"/>
      <c r="Q186" s="352"/>
      <c r="R186" s="352"/>
      <c r="S186" s="352"/>
      <c r="T186" s="352"/>
      <c r="U186" s="352"/>
      <c r="V186" s="352"/>
      <c r="W186" s="333"/>
      <c r="X186" s="333"/>
      <c r="Y186" s="333"/>
      <c r="Z186" s="333"/>
    </row>
    <row r="187" customFormat="false" ht="33.75" hidden="false" customHeight="true" outlineLevel="0" collapsed="false">
      <c r="A187" s="352"/>
      <c r="B187" s="352"/>
      <c r="C187" s="352"/>
      <c r="D187" s="353"/>
      <c r="E187" s="353"/>
      <c r="F187" s="352"/>
      <c r="G187" s="352"/>
      <c r="H187" s="352"/>
      <c r="I187" s="352"/>
      <c r="J187" s="352"/>
      <c r="K187" s="352"/>
      <c r="L187" s="352"/>
      <c r="M187" s="352"/>
      <c r="N187" s="352"/>
      <c r="O187" s="352"/>
      <c r="P187" s="352"/>
      <c r="Q187" s="352"/>
      <c r="R187" s="352"/>
      <c r="S187" s="352"/>
      <c r="T187" s="352"/>
      <c r="U187" s="352"/>
      <c r="V187" s="352"/>
      <c r="W187" s="333"/>
      <c r="X187" s="333"/>
      <c r="Y187" s="333"/>
      <c r="Z187" s="333"/>
    </row>
    <row r="188" customFormat="false" ht="33.75" hidden="false" customHeight="true" outlineLevel="0" collapsed="false">
      <c r="A188" s="352"/>
      <c r="B188" s="352"/>
      <c r="C188" s="352"/>
      <c r="D188" s="353"/>
      <c r="E188" s="353"/>
      <c r="F188" s="352"/>
      <c r="G188" s="352"/>
      <c r="H188" s="352"/>
      <c r="I188" s="352"/>
      <c r="J188" s="352"/>
      <c r="K188" s="352"/>
      <c r="L188" s="352"/>
      <c r="M188" s="352"/>
      <c r="N188" s="352"/>
      <c r="O188" s="352"/>
      <c r="P188" s="352"/>
      <c r="Q188" s="352"/>
      <c r="R188" s="352"/>
      <c r="S188" s="352"/>
      <c r="T188" s="352"/>
      <c r="U188" s="352"/>
      <c r="V188" s="352"/>
      <c r="W188" s="333"/>
      <c r="X188" s="333"/>
      <c r="Y188" s="333"/>
      <c r="Z188" s="333"/>
    </row>
    <row r="189" customFormat="false" ht="33.75" hidden="false" customHeight="true" outlineLevel="0" collapsed="false">
      <c r="A189" s="352"/>
      <c r="B189" s="352"/>
      <c r="C189" s="352"/>
      <c r="D189" s="353"/>
      <c r="E189" s="353"/>
      <c r="F189" s="352"/>
      <c r="G189" s="352"/>
      <c r="H189" s="352"/>
      <c r="I189" s="352"/>
      <c r="J189" s="352"/>
      <c r="K189" s="352"/>
      <c r="L189" s="352"/>
      <c r="M189" s="352"/>
      <c r="N189" s="352"/>
      <c r="O189" s="352"/>
      <c r="P189" s="352"/>
      <c r="Q189" s="352"/>
      <c r="R189" s="352"/>
      <c r="S189" s="352"/>
      <c r="T189" s="352"/>
      <c r="U189" s="352"/>
      <c r="V189" s="352"/>
      <c r="W189" s="333"/>
      <c r="X189" s="333"/>
      <c r="Y189" s="333"/>
      <c r="Z189" s="333"/>
    </row>
    <row r="190" customFormat="false" ht="33.75" hidden="false" customHeight="true" outlineLevel="0" collapsed="false">
      <c r="A190" s="352"/>
      <c r="B190" s="352"/>
      <c r="C190" s="352"/>
      <c r="D190" s="353"/>
      <c r="E190" s="353"/>
      <c r="F190" s="352"/>
      <c r="G190" s="352"/>
      <c r="H190" s="352"/>
      <c r="I190" s="352"/>
      <c r="J190" s="352"/>
      <c r="K190" s="352"/>
      <c r="L190" s="352"/>
      <c r="M190" s="352"/>
      <c r="N190" s="352"/>
      <c r="O190" s="352"/>
      <c r="P190" s="352"/>
      <c r="Q190" s="352"/>
      <c r="R190" s="352"/>
      <c r="S190" s="352"/>
      <c r="T190" s="352"/>
      <c r="U190" s="352"/>
      <c r="V190" s="352"/>
      <c r="W190" s="333"/>
      <c r="X190" s="333"/>
      <c r="Y190" s="333"/>
      <c r="Z190" s="333"/>
    </row>
    <row r="191" customFormat="false" ht="33.75" hidden="false" customHeight="true" outlineLevel="0" collapsed="false">
      <c r="A191" s="352"/>
      <c r="B191" s="352"/>
      <c r="C191" s="352"/>
      <c r="D191" s="353"/>
      <c r="E191" s="353"/>
      <c r="F191" s="352"/>
      <c r="G191" s="352"/>
      <c r="H191" s="352"/>
      <c r="I191" s="352"/>
      <c r="J191" s="352"/>
      <c r="K191" s="352"/>
      <c r="L191" s="352"/>
      <c r="M191" s="352"/>
      <c r="N191" s="352"/>
      <c r="O191" s="352"/>
      <c r="P191" s="352"/>
      <c r="Q191" s="352"/>
      <c r="R191" s="352"/>
      <c r="S191" s="352"/>
      <c r="T191" s="352"/>
      <c r="U191" s="352"/>
      <c r="V191" s="352"/>
      <c r="W191" s="333"/>
      <c r="X191" s="333"/>
      <c r="Y191" s="333"/>
      <c r="Z191" s="333"/>
    </row>
    <row r="192" customFormat="false" ht="33.75" hidden="false" customHeight="true" outlineLevel="0" collapsed="false">
      <c r="A192" s="352"/>
      <c r="B192" s="352"/>
      <c r="C192" s="352"/>
      <c r="D192" s="353"/>
      <c r="E192" s="353"/>
      <c r="F192" s="352"/>
      <c r="G192" s="352"/>
      <c r="H192" s="352"/>
      <c r="I192" s="352"/>
      <c r="J192" s="352"/>
      <c r="K192" s="352"/>
      <c r="L192" s="352"/>
      <c r="M192" s="352"/>
      <c r="N192" s="352"/>
      <c r="O192" s="352"/>
      <c r="P192" s="352"/>
      <c r="Q192" s="352"/>
      <c r="R192" s="352"/>
      <c r="S192" s="352"/>
      <c r="T192" s="352"/>
      <c r="U192" s="352"/>
      <c r="V192" s="352"/>
      <c r="W192" s="333"/>
      <c r="X192" s="333"/>
      <c r="Y192" s="333"/>
      <c r="Z192" s="333"/>
    </row>
    <row r="193" customFormat="false" ht="33.75" hidden="false" customHeight="true" outlineLevel="0" collapsed="false">
      <c r="A193" s="352"/>
      <c r="B193" s="352"/>
      <c r="C193" s="352"/>
      <c r="D193" s="353"/>
      <c r="E193" s="353"/>
      <c r="F193" s="352"/>
      <c r="G193" s="352"/>
      <c r="H193" s="352"/>
      <c r="I193" s="352"/>
      <c r="J193" s="352"/>
      <c r="K193" s="352"/>
      <c r="L193" s="352"/>
      <c r="M193" s="352"/>
      <c r="N193" s="352"/>
      <c r="O193" s="352"/>
      <c r="P193" s="352"/>
      <c r="Q193" s="352"/>
      <c r="R193" s="352"/>
      <c r="S193" s="352"/>
      <c r="T193" s="352"/>
      <c r="U193" s="352"/>
      <c r="V193" s="352"/>
      <c r="W193" s="333"/>
      <c r="X193" s="333"/>
      <c r="Y193" s="333"/>
      <c r="Z193" s="333"/>
    </row>
    <row r="194" customFormat="false" ht="33.75" hidden="false" customHeight="true" outlineLevel="0" collapsed="false">
      <c r="A194" s="352"/>
      <c r="B194" s="352"/>
      <c r="C194" s="352"/>
      <c r="D194" s="353"/>
      <c r="E194" s="353"/>
      <c r="F194" s="352"/>
      <c r="G194" s="352"/>
      <c r="H194" s="352"/>
      <c r="I194" s="352"/>
      <c r="J194" s="352"/>
      <c r="K194" s="352"/>
      <c r="L194" s="352"/>
      <c r="M194" s="352"/>
      <c r="N194" s="352"/>
      <c r="O194" s="352"/>
      <c r="P194" s="352"/>
      <c r="Q194" s="352"/>
      <c r="R194" s="352"/>
      <c r="S194" s="352"/>
      <c r="T194" s="352"/>
      <c r="U194" s="352"/>
      <c r="V194" s="352"/>
      <c r="W194" s="333"/>
      <c r="X194" s="333"/>
      <c r="Y194" s="333"/>
      <c r="Z194" s="333"/>
    </row>
    <row r="195" customFormat="false" ht="33.75" hidden="false" customHeight="true" outlineLevel="0" collapsed="false">
      <c r="A195" s="352"/>
      <c r="B195" s="352"/>
      <c r="C195" s="352"/>
      <c r="D195" s="353"/>
      <c r="E195" s="353"/>
      <c r="F195" s="352"/>
      <c r="G195" s="352"/>
      <c r="H195" s="352"/>
      <c r="I195" s="352"/>
      <c r="J195" s="352"/>
      <c r="K195" s="352"/>
      <c r="L195" s="352"/>
      <c r="M195" s="352"/>
      <c r="N195" s="352"/>
      <c r="O195" s="352"/>
      <c r="P195" s="352"/>
      <c r="Q195" s="352"/>
      <c r="R195" s="352"/>
      <c r="S195" s="352"/>
      <c r="T195" s="352"/>
      <c r="U195" s="352"/>
      <c r="V195" s="352"/>
      <c r="W195" s="333"/>
      <c r="X195" s="333"/>
      <c r="Y195" s="333"/>
      <c r="Z195" s="333"/>
    </row>
    <row r="196" customFormat="false" ht="33.75" hidden="false" customHeight="true" outlineLevel="0" collapsed="false">
      <c r="A196" s="352"/>
      <c r="B196" s="352"/>
      <c r="C196" s="352"/>
      <c r="D196" s="353"/>
      <c r="E196" s="353"/>
      <c r="F196" s="352"/>
      <c r="G196" s="352"/>
      <c r="H196" s="352"/>
      <c r="I196" s="352"/>
      <c r="J196" s="352"/>
      <c r="K196" s="352"/>
      <c r="L196" s="352"/>
      <c r="M196" s="352"/>
      <c r="N196" s="352"/>
      <c r="O196" s="352"/>
      <c r="P196" s="352"/>
      <c r="Q196" s="352"/>
      <c r="R196" s="352"/>
      <c r="S196" s="352"/>
      <c r="T196" s="352"/>
      <c r="U196" s="352"/>
      <c r="V196" s="352"/>
      <c r="W196" s="333"/>
      <c r="X196" s="333"/>
      <c r="Y196" s="333"/>
      <c r="Z196" s="333"/>
    </row>
    <row r="197" customFormat="false" ht="33.75" hidden="false" customHeight="true" outlineLevel="0" collapsed="false">
      <c r="A197" s="352"/>
      <c r="B197" s="352"/>
      <c r="C197" s="352"/>
      <c r="D197" s="353"/>
      <c r="E197" s="353"/>
      <c r="F197" s="352"/>
      <c r="G197" s="352"/>
      <c r="H197" s="352"/>
      <c r="I197" s="352"/>
      <c r="J197" s="352"/>
      <c r="K197" s="352"/>
      <c r="L197" s="352"/>
      <c r="M197" s="352"/>
      <c r="N197" s="352"/>
      <c r="O197" s="352"/>
      <c r="P197" s="352"/>
      <c r="Q197" s="352"/>
      <c r="R197" s="352"/>
      <c r="S197" s="352"/>
      <c r="T197" s="352"/>
      <c r="U197" s="352"/>
      <c r="V197" s="352"/>
      <c r="W197" s="333"/>
      <c r="X197" s="333"/>
      <c r="Y197" s="333"/>
      <c r="Z197" s="333"/>
    </row>
    <row r="198" customFormat="false" ht="33.75" hidden="false" customHeight="true" outlineLevel="0" collapsed="false">
      <c r="A198" s="352"/>
      <c r="B198" s="352"/>
      <c r="C198" s="352"/>
      <c r="D198" s="353"/>
      <c r="E198" s="353"/>
      <c r="F198" s="352"/>
      <c r="G198" s="352"/>
      <c r="H198" s="352"/>
      <c r="I198" s="352"/>
      <c r="J198" s="352"/>
      <c r="K198" s="352"/>
      <c r="L198" s="352"/>
      <c r="M198" s="352"/>
      <c r="N198" s="352"/>
      <c r="O198" s="352"/>
      <c r="P198" s="352"/>
      <c r="Q198" s="352"/>
      <c r="R198" s="352"/>
      <c r="S198" s="352"/>
      <c r="T198" s="352"/>
      <c r="U198" s="352"/>
      <c r="V198" s="352"/>
      <c r="W198" s="333"/>
      <c r="X198" s="333"/>
      <c r="Y198" s="333"/>
      <c r="Z198" s="333"/>
    </row>
    <row r="199" customFormat="false" ht="33.75" hidden="false" customHeight="true" outlineLevel="0" collapsed="false">
      <c r="A199" s="352"/>
      <c r="B199" s="352"/>
      <c r="C199" s="352"/>
      <c r="D199" s="353"/>
      <c r="E199" s="353"/>
      <c r="F199" s="352"/>
      <c r="G199" s="352"/>
      <c r="H199" s="352"/>
      <c r="I199" s="352"/>
      <c r="J199" s="352"/>
      <c r="K199" s="352"/>
      <c r="L199" s="352"/>
      <c r="M199" s="352"/>
      <c r="N199" s="352"/>
      <c r="O199" s="352"/>
      <c r="P199" s="352"/>
      <c r="Q199" s="352"/>
      <c r="R199" s="352"/>
      <c r="S199" s="352"/>
      <c r="T199" s="352"/>
      <c r="U199" s="352"/>
      <c r="V199" s="352"/>
      <c r="W199" s="333"/>
      <c r="X199" s="333"/>
      <c r="Y199" s="333"/>
      <c r="Z199" s="333"/>
    </row>
    <row r="200" customFormat="false" ht="33.75" hidden="false" customHeight="true" outlineLevel="0" collapsed="false">
      <c r="A200" s="352"/>
      <c r="B200" s="352"/>
      <c r="C200" s="352"/>
      <c r="D200" s="353"/>
      <c r="E200" s="353"/>
      <c r="F200" s="352"/>
      <c r="G200" s="352"/>
      <c r="H200" s="352"/>
      <c r="I200" s="352"/>
      <c r="J200" s="352"/>
      <c r="K200" s="352"/>
      <c r="L200" s="352"/>
      <c r="M200" s="352"/>
      <c r="N200" s="352"/>
      <c r="O200" s="352"/>
      <c r="P200" s="352"/>
      <c r="Q200" s="352"/>
      <c r="R200" s="352"/>
      <c r="S200" s="352"/>
      <c r="T200" s="352"/>
      <c r="U200" s="352"/>
      <c r="V200" s="352"/>
      <c r="W200" s="333"/>
      <c r="X200" s="333"/>
      <c r="Y200" s="333"/>
      <c r="Z200" s="333"/>
    </row>
    <row r="201" customFormat="false" ht="33.75" hidden="false" customHeight="true" outlineLevel="0" collapsed="false">
      <c r="A201" s="352"/>
      <c r="B201" s="352"/>
      <c r="C201" s="352"/>
      <c r="D201" s="353"/>
      <c r="E201" s="353"/>
      <c r="F201" s="352"/>
      <c r="G201" s="352"/>
      <c r="H201" s="352"/>
      <c r="I201" s="352"/>
      <c r="J201" s="352"/>
      <c r="K201" s="352"/>
      <c r="L201" s="352"/>
      <c r="M201" s="352"/>
      <c r="N201" s="352"/>
      <c r="O201" s="352"/>
      <c r="P201" s="352"/>
      <c r="Q201" s="352"/>
      <c r="R201" s="352"/>
      <c r="S201" s="352"/>
      <c r="T201" s="352"/>
      <c r="U201" s="352"/>
      <c r="V201" s="352"/>
      <c r="W201" s="333"/>
      <c r="X201" s="333"/>
      <c r="Y201" s="333"/>
      <c r="Z201" s="333"/>
    </row>
    <row r="202" customFormat="false" ht="33.75" hidden="false" customHeight="true" outlineLevel="0" collapsed="false">
      <c r="A202" s="352"/>
      <c r="B202" s="352"/>
      <c r="C202" s="352"/>
      <c r="D202" s="353"/>
      <c r="E202" s="353"/>
      <c r="F202" s="352"/>
      <c r="G202" s="352"/>
      <c r="H202" s="352"/>
      <c r="I202" s="352"/>
      <c r="J202" s="352"/>
      <c r="K202" s="352"/>
      <c r="L202" s="352"/>
      <c r="M202" s="352"/>
      <c r="N202" s="352"/>
      <c r="O202" s="352"/>
      <c r="P202" s="352"/>
      <c r="Q202" s="352"/>
      <c r="R202" s="352"/>
      <c r="S202" s="352"/>
      <c r="T202" s="352"/>
      <c r="U202" s="352"/>
      <c r="V202" s="352"/>
      <c r="W202" s="333"/>
      <c r="X202" s="333"/>
      <c r="Y202" s="333"/>
      <c r="Z202" s="333"/>
    </row>
    <row r="203" customFormat="false" ht="33.75" hidden="false" customHeight="true" outlineLevel="0" collapsed="false">
      <c r="A203" s="352"/>
      <c r="B203" s="352"/>
      <c r="C203" s="352"/>
      <c r="D203" s="353"/>
      <c r="E203" s="353"/>
      <c r="F203" s="352"/>
      <c r="G203" s="352"/>
      <c r="H203" s="352"/>
      <c r="I203" s="352"/>
      <c r="J203" s="352"/>
      <c r="K203" s="352"/>
      <c r="L203" s="352"/>
      <c r="M203" s="352"/>
      <c r="N203" s="352"/>
      <c r="O203" s="352"/>
      <c r="P203" s="352"/>
      <c r="Q203" s="352"/>
      <c r="R203" s="352"/>
      <c r="S203" s="352"/>
      <c r="T203" s="352"/>
      <c r="U203" s="352"/>
      <c r="V203" s="352"/>
      <c r="W203" s="333"/>
      <c r="X203" s="333"/>
      <c r="Y203" s="333"/>
      <c r="Z203" s="333"/>
    </row>
    <row r="204" customFormat="false" ht="33.75" hidden="false" customHeight="true" outlineLevel="0" collapsed="false">
      <c r="A204" s="352"/>
      <c r="B204" s="352"/>
      <c r="C204" s="352"/>
      <c r="D204" s="353"/>
      <c r="E204" s="353"/>
      <c r="F204" s="352"/>
      <c r="G204" s="352"/>
      <c r="H204" s="352"/>
      <c r="I204" s="352"/>
      <c r="J204" s="352"/>
      <c r="K204" s="352"/>
      <c r="L204" s="352"/>
      <c r="M204" s="352"/>
      <c r="N204" s="352"/>
      <c r="O204" s="352"/>
      <c r="P204" s="352"/>
      <c r="Q204" s="352"/>
      <c r="R204" s="352"/>
      <c r="S204" s="352"/>
      <c r="T204" s="352"/>
      <c r="U204" s="352"/>
      <c r="V204" s="352"/>
      <c r="W204" s="333"/>
      <c r="X204" s="333"/>
      <c r="Y204" s="333"/>
      <c r="Z204" s="333"/>
    </row>
    <row r="205" customFormat="false" ht="33.75" hidden="false" customHeight="true" outlineLevel="0" collapsed="false">
      <c r="A205" s="352"/>
      <c r="B205" s="352"/>
      <c r="C205" s="352"/>
      <c r="D205" s="353"/>
      <c r="E205" s="353"/>
      <c r="F205" s="352"/>
      <c r="G205" s="352"/>
      <c r="H205" s="352"/>
      <c r="I205" s="352"/>
      <c r="J205" s="352"/>
      <c r="K205" s="352"/>
      <c r="L205" s="352"/>
      <c r="M205" s="352"/>
      <c r="N205" s="352"/>
      <c r="O205" s="352"/>
      <c r="P205" s="352"/>
      <c r="Q205" s="352"/>
      <c r="R205" s="352"/>
      <c r="S205" s="352"/>
      <c r="T205" s="352"/>
      <c r="U205" s="352"/>
      <c r="V205" s="352"/>
      <c r="W205" s="333"/>
      <c r="X205" s="333"/>
      <c r="Y205" s="333"/>
      <c r="Z205" s="333"/>
    </row>
    <row r="206" customFormat="false" ht="33.75" hidden="false" customHeight="true" outlineLevel="0" collapsed="false">
      <c r="A206" s="352"/>
      <c r="B206" s="352"/>
      <c r="C206" s="352"/>
      <c r="D206" s="353"/>
      <c r="E206" s="353"/>
      <c r="F206" s="352"/>
      <c r="G206" s="352"/>
      <c r="H206" s="352"/>
      <c r="I206" s="352"/>
      <c r="J206" s="352"/>
      <c r="K206" s="352"/>
      <c r="L206" s="352"/>
      <c r="M206" s="352"/>
      <c r="N206" s="352"/>
      <c r="O206" s="352"/>
      <c r="P206" s="352"/>
      <c r="Q206" s="352"/>
      <c r="R206" s="352"/>
      <c r="S206" s="352"/>
      <c r="T206" s="352"/>
      <c r="U206" s="352"/>
      <c r="V206" s="352"/>
      <c r="W206" s="333"/>
      <c r="X206" s="333"/>
      <c r="Y206" s="333"/>
      <c r="Z206" s="333"/>
    </row>
    <row r="207" customFormat="false" ht="33.75" hidden="false" customHeight="true" outlineLevel="0" collapsed="false">
      <c r="A207" s="352"/>
      <c r="B207" s="352"/>
      <c r="C207" s="352"/>
      <c r="D207" s="353"/>
      <c r="E207" s="353"/>
      <c r="F207" s="352"/>
      <c r="G207" s="352"/>
      <c r="H207" s="352"/>
      <c r="I207" s="352"/>
      <c r="J207" s="352"/>
      <c r="K207" s="352"/>
      <c r="L207" s="352"/>
      <c r="M207" s="352"/>
      <c r="N207" s="352"/>
      <c r="O207" s="352"/>
      <c r="P207" s="352"/>
      <c r="Q207" s="352"/>
      <c r="R207" s="352"/>
      <c r="S207" s="352"/>
      <c r="T207" s="352"/>
      <c r="U207" s="352"/>
      <c r="V207" s="352"/>
      <c r="W207" s="333"/>
      <c r="X207" s="333"/>
      <c r="Y207" s="333"/>
      <c r="Z207" s="333"/>
    </row>
    <row r="208" customFormat="false" ht="33.75" hidden="false" customHeight="true" outlineLevel="0" collapsed="false">
      <c r="A208" s="352"/>
      <c r="B208" s="352"/>
      <c r="C208" s="352"/>
      <c r="D208" s="353"/>
      <c r="E208" s="353"/>
      <c r="F208" s="352"/>
      <c r="G208" s="352"/>
      <c r="H208" s="352"/>
      <c r="I208" s="352"/>
      <c r="J208" s="352"/>
      <c r="K208" s="352"/>
      <c r="L208" s="352"/>
      <c r="M208" s="352"/>
      <c r="N208" s="352"/>
      <c r="O208" s="352"/>
      <c r="P208" s="352"/>
      <c r="Q208" s="352"/>
      <c r="R208" s="352"/>
      <c r="S208" s="352"/>
      <c r="T208" s="352"/>
      <c r="U208" s="352"/>
      <c r="V208" s="352"/>
      <c r="W208" s="333"/>
      <c r="X208" s="333"/>
      <c r="Y208" s="333"/>
      <c r="Z208" s="333"/>
    </row>
    <row r="209" customFormat="false" ht="33.75" hidden="false" customHeight="true" outlineLevel="0" collapsed="false">
      <c r="A209" s="352"/>
      <c r="B209" s="352"/>
      <c r="C209" s="352"/>
      <c r="D209" s="353"/>
      <c r="E209" s="353"/>
      <c r="F209" s="352"/>
      <c r="G209" s="352"/>
      <c r="H209" s="352"/>
      <c r="I209" s="352"/>
      <c r="J209" s="352"/>
      <c r="K209" s="352"/>
      <c r="L209" s="352"/>
      <c r="M209" s="352"/>
      <c r="N209" s="352"/>
      <c r="O209" s="352"/>
      <c r="P209" s="352"/>
      <c r="Q209" s="352"/>
      <c r="R209" s="352"/>
      <c r="S209" s="352"/>
      <c r="T209" s="352"/>
      <c r="U209" s="352"/>
      <c r="V209" s="352"/>
      <c r="W209" s="333"/>
      <c r="X209" s="333"/>
      <c r="Y209" s="333"/>
      <c r="Z209" s="333"/>
    </row>
    <row r="210" customFormat="false" ht="33.75" hidden="false" customHeight="true" outlineLevel="0" collapsed="false">
      <c r="A210" s="352"/>
      <c r="B210" s="352"/>
      <c r="C210" s="352"/>
      <c r="D210" s="353"/>
      <c r="E210" s="353"/>
      <c r="F210" s="352"/>
      <c r="G210" s="352"/>
      <c r="H210" s="352"/>
      <c r="I210" s="352"/>
      <c r="J210" s="352"/>
      <c r="K210" s="352"/>
      <c r="L210" s="352"/>
      <c r="M210" s="352"/>
      <c r="N210" s="352"/>
      <c r="O210" s="352"/>
      <c r="P210" s="352"/>
      <c r="Q210" s="352"/>
      <c r="R210" s="352"/>
      <c r="S210" s="352"/>
      <c r="T210" s="352"/>
      <c r="U210" s="352"/>
      <c r="V210" s="352"/>
      <c r="W210" s="333"/>
      <c r="X210" s="333"/>
      <c r="Y210" s="333"/>
      <c r="Z210" s="333"/>
    </row>
    <row r="211" customFormat="false" ht="33.75" hidden="false" customHeight="true" outlineLevel="0" collapsed="false">
      <c r="A211" s="352"/>
      <c r="B211" s="352"/>
      <c r="C211" s="352"/>
      <c r="D211" s="353"/>
      <c r="E211" s="353"/>
      <c r="F211" s="352"/>
      <c r="G211" s="352"/>
      <c r="H211" s="352"/>
      <c r="I211" s="352"/>
      <c r="J211" s="352"/>
      <c r="K211" s="352"/>
      <c r="L211" s="352"/>
      <c r="M211" s="352"/>
      <c r="N211" s="352"/>
      <c r="O211" s="352"/>
      <c r="P211" s="352"/>
      <c r="Q211" s="352"/>
      <c r="R211" s="352"/>
      <c r="S211" s="352"/>
      <c r="T211" s="352"/>
      <c r="U211" s="352"/>
      <c r="V211" s="352"/>
      <c r="W211" s="333"/>
      <c r="X211" s="333"/>
      <c r="Y211" s="333"/>
      <c r="Z211" s="333"/>
    </row>
    <row r="212" customFormat="false" ht="33.75" hidden="false" customHeight="true" outlineLevel="0" collapsed="false">
      <c r="A212" s="352"/>
      <c r="B212" s="352"/>
      <c r="C212" s="352"/>
      <c r="D212" s="353"/>
      <c r="E212" s="353"/>
      <c r="F212" s="352"/>
      <c r="G212" s="352"/>
      <c r="H212" s="352"/>
      <c r="I212" s="352"/>
      <c r="J212" s="352"/>
      <c r="K212" s="352"/>
      <c r="L212" s="352"/>
      <c r="M212" s="352"/>
      <c r="N212" s="352"/>
      <c r="O212" s="352"/>
      <c r="P212" s="352"/>
      <c r="Q212" s="352"/>
      <c r="R212" s="352"/>
      <c r="S212" s="352"/>
      <c r="T212" s="352"/>
      <c r="U212" s="352"/>
      <c r="V212" s="352"/>
      <c r="W212" s="333"/>
      <c r="X212" s="333"/>
      <c r="Y212" s="333"/>
      <c r="Z212" s="333"/>
    </row>
    <row r="213" customFormat="false" ht="33.75" hidden="false" customHeight="true" outlineLevel="0" collapsed="false">
      <c r="A213" s="352"/>
      <c r="B213" s="352"/>
      <c r="C213" s="352"/>
      <c r="D213" s="353"/>
      <c r="E213" s="353"/>
      <c r="F213" s="352"/>
      <c r="G213" s="352"/>
      <c r="H213" s="352"/>
      <c r="I213" s="352"/>
      <c r="J213" s="352"/>
      <c r="K213" s="352"/>
      <c r="L213" s="352"/>
      <c r="M213" s="352"/>
      <c r="N213" s="352"/>
      <c r="O213" s="352"/>
      <c r="P213" s="352"/>
      <c r="Q213" s="352"/>
      <c r="R213" s="352"/>
      <c r="S213" s="352"/>
      <c r="T213" s="352"/>
      <c r="U213" s="352"/>
      <c r="V213" s="352"/>
      <c r="W213" s="333"/>
      <c r="X213" s="333"/>
      <c r="Y213" s="333"/>
      <c r="Z213" s="333"/>
    </row>
    <row r="214" customFormat="false" ht="33.75" hidden="false" customHeight="true" outlineLevel="0" collapsed="false">
      <c r="A214" s="352"/>
      <c r="B214" s="352"/>
      <c r="C214" s="352"/>
      <c r="D214" s="353"/>
      <c r="E214" s="353"/>
      <c r="F214" s="352"/>
      <c r="G214" s="352"/>
      <c r="H214" s="352"/>
      <c r="I214" s="352"/>
      <c r="J214" s="352"/>
      <c r="K214" s="352"/>
      <c r="L214" s="352"/>
      <c r="M214" s="352"/>
      <c r="N214" s="352"/>
      <c r="O214" s="352"/>
      <c r="P214" s="352"/>
      <c r="Q214" s="352"/>
      <c r="R214" s="352"/>
      <c r="S214" s="352"/>
      <c r="T214" s="352"/>
      <c r="U214" s="352"/>
      <c r="V214" s="352"/>
      <c r="W214" s="333"/>
      <c r="X214" s="333"/>
      <c r="Y214" s="333"/>
      <c r="Z214" s="333"/>
    </row>
    <row r="215" customFormat="false" ht="33.75" hidden="false" customHeight="true" outlineLevel="0" collapsed="false">
      <c r="A215" s="352"/>
      <c r="B215" s="352"/>
      <c r="C215" s="352"/>
      <c r="D215" s="353"/>
      <c r="E215" s="353"/>
      <c r="F215" s="352"/>
      <c r="G215" s="352"/>
      <c r="H215" s="352"/>
      <c r="I215" s="352"/>
      <c r="J215" s="352"/>
      <c r="K215" s="352"/>
      <c r="L215" s="352"/>
      <c r="M215" s="352"/>
      <c r="N215" s="352"/>
      <c r="O215" s="352"/>
      <c r="P215" s="352"/>
      <c r="Q215" s="352"/>
      <c r="R215" s="352"/>
      <c r="S215" s="352"/>
      <c r="T215" s="352"/>
      <c r="U215" s="352"/>
      <c r="V215" s="352"/>
      <c r="W215" s="333"/>
      <c r="X215" s="333"/>
      <c r="Y215" s="333"/>
      <c r="Z215" s="333"/>
    </row>
    <row r="216" customFormat="false" ht="33.75" hidden="false" customHeight="true" outlineLevel="0" collapsed="false">
      <c r="A216" s="352"/>
      <c r="B216" s="352"/>
      <c r="C216" s="352"/>
      <c r="D216" s="353"/>
      <c r="E216" s="353"/>
      <c r="F216" s="352"/>
      <c r="G216" s="352"/>
      <c r="H216" s="352"/>
      <c r="I216" s="352"/>
      <c r="J216" s="352"/>
      <c r="K216" s="352"/>
      <c r="L216" s="352"/>
      <c r="M216" s="352"/>
      <c r="N216" s="352"/>
      <c r="O216" s="352"/>
      <c r="P216" s="352"/>
      <c r="Q216" s="352"/>
      <c r="R216" s="352"/>
      <c r="S216" s="352"/>
      <c r="T216" s="352"/>
      <c r="U216" s="352"/>
      <c r="V216" s="352"/>
      <c r="W216" s="333"/>
      <c r="X216" s="333"/>
      <c r="Y216" s="333"/>
      <c r="Z216" s="333"/>
    </row>
    <row r="217" customFormat="false" ht="33.75" hidden="false" customHeight="true" outlineLevel="0" collapsed="false">
      <c r="A217" s="352"/>
      <c r="B217" s="352"/>
      <c r="C217" s="352"/>
      <c r="D217" s="353"/>
      <c r="E217" s="353"/>
      <c r="F217" s="352"/>
      <c r="G217" s="352"/>
      <c r="H217" s="352"/>
      <c r="I217" s="352"/>
      <c r="J217" s="352"/>
      <c r="K217" s="352"/>
      <c r="L217" s="352"/>
      <c r="M217" s="352"/>
      <c r="N217" s="352"/>
      <c r="O217" s="352"/>
      <c r="P217" s="352"/>
      <c r="Q217" s="352"/>
      <c r="R217" s="352"/>
      <c r="S217" s="352"/>
      <c r="T217" s="352"/>
      <c r="U217" s="352"/>
      <c r="V217" s="352"/>
      <c r="W217" s="333"/>
      <c r="X217" s="333"/>
      <c r="Y217" s="333"/>
      <c r="Z217" s="333"/>
    </row>
    <row r="218" customFormat="false" ht="33.75" hidden="false" customHeight="true" outlineLevel="0" collapsed="false">
      <c r="A218" s="352"/>
      <c r="B218" s="352"/>
      <c r="C218" s="352"/>
      <c r="D218" s="353"/>
      <c r="E218" s="353"/>
      <c r="F218" s="352"/>
      <c r="G218" s="352"/>
      <c r="H218" s="352"/>
      <c r="I218" s="352"/>
      <c r="J218" s="352"/>
      <c r="K218" s="352"/>
      <c r="L218" s="352"/>
      <c r="M218" s="352"/>
      <c r="N218" s="352"/>
      <c r="O218" s="352"/>
      <c r="P218" s="352"/>
      <c r="Q218" s="352"/>
      <c r="R218" s="352"/>
      <c r="S218" s="352"/>
      <c r="T218" s="352"/>
      <c r="U218" s="352"/>
      <c r="V218" s="352"/>
      <c r="W218" s="333"/>
      <c r="X218" s="333"/>
      <c r="Y218" s="333"/>
      <c r="Z218" s="333"/>
    </row>
    <row r="219" customFormat="false" ht="33.75" hidden="false" customHeight="true" outlineLevel="0" collapsed="false">
      <c r="A219" s="352"/>
      <c r="B219" s="352"/>
      <c r="C219" s="352"/>
      <c r="D219" s="353"/>
      <c r="E219" s="353"/>
      <c r="F219" s="352"/>
      <c r="G219" s="352"/>
      <c r="H219" s="352"/>
      <c r="I219" s="352"/>
      <c r="J219" s="352"/>
      <c r="K219" s="352"/>
      <c r="L219" s="352"/>
      <c r="M219" s="352"/>
      <c r="N219" s="352"/>
      <c r="O219" s="352"/>
      <c r="P219" s="352"/>
      <c r="Q219" s="352"/>
      <c r="R219" s="352"/>
      <c r="S219" s="352"/>
      <c r="T219" s="352"/>
      <c r="U219" s="352"/>
      <c r="V219" s="352"/>
      <c r="W219" s="333"/>
      <c r="X219" s="333"/>
      <c r="Y219" s="333"/>
      <c r="Z219" s="333"/>
    </row>
    <row r="220" customFormat="false" ht="33.75" hidden="false" customHeight="true" outlineLevel="0" collapsed="false">
      <c r="A220" s="352"/>
      <c r="B220" s="352"/>
      <c r="C220" s="352"/>
      <c r="D220" s="353"/>
      <c r="E220" s="353"/>
      <c r="F220" s="352"/>
      <c r="G220" s="352"/>
      <c r="H220" s="352"/>
      <c r="I220" s="352"/>
      <c r="J220" s="352"/>
      <c r="K220" s="352"/>
      <c r="L220" s="352"/>
      <c r="M220" s="352"/>
      <c r="N220" s="352"/>
      <c r="O220" s="352"/>
      <c r="P220" s="352"/>
      <c r="Q220" s="352"/>
      <c r="R220" s="352"/>
      <c r="S220" s="352"/>
      <c r="T220" s="352"/>
      <c r="U220" s="352"/>
      <c r="V220" s="352"/>
      <c r="W220" s="333"/>
      <c r="X220" s="333"/>
      <c r="Y220" s="333"/>
      <c r="Z220" s="333"/>
    </row>
    <row r="221" customFormat="false" ht="33.75" hidden="false" customHeight="true" outlineLevel="0" collapsed="false">
      <c r="A221" s="352"/>
      <c r="B221" s="352"/>
      <c r="C221" s="352"/>
      <c r="D221" s="353"/>
      <c r="E221" s="353"/>
      <c r="F221" s="352"/>
      <c r="G221" s="352"/>
      <c r="H221" s="352"/>
      <c r="I221" s="352"/>
      <c r="J221" s="352"/>
      <c r="K221" s="352"/>
      <c r="L221" s="352"/>
      <c r="M221" s="352"/>
      <c r="N221" s="352"/>
      <c r="O221" s="352"/>
      <c r="P221" s="352"/>
      <c r="Q221" s="352"/>
      <c r="R221" s="352"/>
      <c r="S221" s="352"/>
      <c r="T221" s="352"/>
      <c r="U221" s="352"/>
      <c r="V221" s="352"/>
      <c r="W221" s="333"/>
      <c r="X221" s="333"/>
      <c r="Y221" s="333"/>
      <c r="Z221" s="333"/>
    </row>
    <row r="222" customFormat="false" ht="33.75" hidden="false" customHeight="true" outlineLevel="0" collapsed="false">
      <c r="A222" s="352"/>
      <c r="B222" s="352"/>
      <c r="C222" s="352"/>
      <c r="D222" s="353"/>
      <c r="E222" s="353"/>
      <c r="F222" s="352"/>
      <c r="G222" s="352"/>
      <c r="H222" s="352"/>
      <c r="I222" s="352"/>
      <c r="J222" s="352"/>
      <c r="K222" s="352"/>
      <c r="L222" s="352"/>
      <c r="M222" s="352"/>
      <c r="N222" s="352"/>
      <c r="O222" s="352"/>
      <c r="P222" s="352"/>
      <c r="Q222" s="352"/>
      <c r="R222" s="352"/>
      <c r="S222" s="352"/>
      <c r="T222" s="352"/>
      <c r="U222" s="352"/>
      <c r="V222" s="352"/>
      <c r="W222" s="333"/>
      <c r="X222" s="333"/>
      <c r="Y222" s="333"/>
      <c r="Z222" s="333"/>
    </row>
    <row r="223" customFormat="false" ht="33.75" hidden="false" customHeight="true" outlineLevel="0" collapsed="false">
      <c r="A223" s="352"/>
      <c r="B223" s="352"/>
      <c r="C223" s="352"/>
      <c r="D223" s="353"/>
      <c r="E223" s="353"/>
      <c r="F223" s="352"/>
      <c r="G223" s="352"/>
      <c r="H223" s="352"/>
      <c r="I223" s="352"/>
      <c r="J223" s="352"/>
      <c r="K223" s="352"/>
      <c r="L223" s="352"/>
      <c r="M223" s="352"/>
      <c r="N223" s="352"/>
      <c r="O223" s="352"/>
      <c r="P223" s="352"/>
      <c r="Q223" s="352"/>
      <c r="R223" s="352"/>
      <c r="S223" s="352"/>
      <c r="T223" s="352"/>
      <c r="U223" s="352"/>
      <c r="V223" s="352"/>
      <c r="W223" s="333"/>
      <c r="X223" s="333"/>
      <c r="Y223" s="333"/>
      <c r="Z223" s="333"/>
    </row>
    <row r="224" customFormat="false" ht="33.75" hidden="false" customHeight="true" outlineLevel="0" collapsed="false">
      <c r="A224" s="352"/>
      <c r="B224" s="352"/>
      <c r="C224" s="352"/>
      <c r="D224" s="353"/>
      <c r="E224" s="353"/>
      <c r="F224" s="352"/>
      <c r="G224" s="352"/>
      <c r="H224" s="352"/>
      <c r="I224" s="352"/>
      <c r="J224" s="352"/>
      <c r="K224" s="352"/>
      <c r="L224" s="352"/>
      <c r="M224" s="352"/>
      <c r="N224" s="352"/>
      <c r="O224" s="352"/>
      <c r="P224" s="352"/>
      <c r="Q224" s="352"/>
      <c r="R224" s="352"/>
      <c r="S224" s="352"/>
      <c r="T224" s="352"/>
      <c r="U224" s="352"/>
      <c r="V224" s="352"/>
      <c r="W224" s="333"/>
      <c r="X224" s="333"/>
      <c r="Y224" s="333"/>
      <c r="Z224" s="333"/>
    </row>
    <row r="225" customFormat="false" ht="33.75" hidden="false" customHeight="true" outlineLevel="0" collapsed="false">
      <c r="A225" s="352"/>
      <c r="B225" s="352"/>
      <c r="C225" s="352"/>
      <c r="D225" s="353"/>
      <c r="E225" s="353"/>
      <c r="F225" s="352"/>
      <c r="G225" s="352"/>
      <c r="H225" s="352"/>
      <c r="I225" s="352"/>
      <c r="J225" s="352"/>
      <c r="K225" s="352"/>
      <c r="L225" s="352"/>
      <c r="M225" s="352"/>
      <c r="N225" s="352"/>
      <c r="O225" s="352"/>
      <c r="P225" s="352"/>
      <c r="Q225" s="352"/>
      <c r="R225" s="352"/>
      <c r="S225" s="352"/>
      <c r="T225" s="352"/>
      <c r="U225" s="352"/>
      <c r="V225" s="352"/>
      <c r="W225" s="333"/>
      <c r="X225" s="333"/>
      <c r="Y225" s="333"/>
      <c r="Z225" s="333"/>
    </row>
    <row r="226" customFormat="false" ht="33.75" hidden="false" customHeight="true" outlineLevel="0" collapsed="false">
      <c r="A226" s="352"/>
      <c r="B226" s="352"/>
      <c r="C226" s="352"/>
      <c r="D226" s="353"/>
      <c r="E226" s="353"/>
      <c r="F226" s="352"/>
      <c r="G226" s="352"/>
      <c r="H226" s="352"/>
      <c r="I226" s="352"/>
      <c r="J226" s="352"/>
      <c r="K226" s="352"/>
      <c r="L226" s="352"/>
      <c r="M226" s="352"/>
      <c r="N226" s="352"/>
      <c r="O226" s="352"/>
      <c r="P226" s="352"/>
      <c r="Q226" s="352"/>
      <c r="R226" s="352"/>
      <c r="S226" s="352"/>
      <c r="T226" s="352"/>
      <c r="U226" s="352"/>
      <c r="V226" s="352"/>
      <c r="W226" s="333"/>
      <c r="X226" s="333"/>
      <c r="Y226" s="333"/>
      <c r="Z226" s="333"/>
    </row>
    <row r="227" customFormat="false" ht="33.75" hidden="false" customHeight="true" outlineLevel="0" collapsed="false">
      <c r="A227" s="352"/>
      <c r="B227" s="352"/>
      <c r="C227" s="352"/>
      <c r="D227" s="353"/>
      <c r="E227" s="353"/>
      <c r="F227" s="352"/>
      <c r="G227" s="352"/>
      <c r="H227" s="352"/>
      <c r="I227" s="352"/>
      <c r="J227" s="352"/>
      <c r="K227" s="352"/>
      <c r="L227" s="352"/>
      <c r="M227" s="352"/>
      <c r="N227" s="352"/>
      <c r="O227" s="352"/>
      <c r="P227" s="352"/>
      <c r="Q227" s="352"/>
      <c r="R227" s="352"/>
      <c r="S227" s="352"/>
      <c r="T227" s="352"/>
      <c r="U227" s="352"/>
      <c r="V227" s="352"/>
      <c r="W227" s="333"/>
      <c r="X227" s="333"/>
      <c r="Y227" s="333"/>
      <c r="Z227" s="333"/>
    </row>
    <row r="228" customFormat="false" ht="33.75" hidden="false" customHeight="true" outlineLevel="0" collapsed="false">
      <c r="A228" s="352"/>
      <c r="B228" s="352"/>
      <c r="C228" s="352"/>
      <c r="D228" s="353"/>
      <c r="E228" s="353"/>
      <c r="F228" s="352"/>
      <c r="G228" s="352"/>
      <c r="H228" s="352"/>
      <c r="I228" s="352"/>
      <c r="J228" s="352"/>
      <c r="K228" s="352"/>
      <c r="L228" s="352"/>
      <c r="M228" s="352"/>
      <c r="N228" s="352"/>
      <c r="O228" s="352"/>
      <c r="P228" s="352"/>
      <c r="Q228" s="352"/>
      <c r="R228" s="352"/>
      <c r="S228" s="352"/>
      <c r="T228" s="352"/>
      <c r="U228" s="352"/>
      <c r="V228" s="352"/>
      <c r="W228" s="333"/>
      <c r="X228" s="333"/>
      <c r="Y228" s="333"/>
      <c r="Z228" s="333"/>
    </row>
    <row r="229" customFormat="false" ht="33.75" hidden="false" customHeight="true" outlineLevel="0" collapsed="false">
      <c r="A229" s="352"/>
      <c r="B229" s="352"/>
      <c r="C229" s="352"/>
      <c r="D229" s="353"/>
      <c r="E229" s="353"/>
      <c r="F229" s="352"/>
      <c r="G229" s="352"/>
      <c r="H229" s="352"/>
      <c r="I229" s="352"/>
      <c r="J229" s="352"/>
      <c r="K229" s="352"/>
      <c r="L229" s="352"/>
      <c r="M229" s="352"/>
      <c r="N229" s="352"/>
      <c r="O229" s="352"/>
      <c r="P229" s="352"/>
      <c r="Q229" s="352"/>
      <c r="R229" s="352"/>
      <c r="S229" s="352"/>
      <c r="T229" s="352"/>
      <c r="U229" s="352"/>
      <c r="V229" s="352"/>
      <c r="W229" s="333"/>
      <c r="X229" s="333"/>
      <c r="Y229" s="333"/>
      <c r="Z229" s="333"/>
    </row>
    <row r="230" customFormat="false" ht="33.75" hidden="false" customHeight="true" outlineLevel="0" collapsed="false">
      <c r="A230" s="352"/>
      <c r="B230" s="352"/>
      <c r="C230" s="352"/>
      <c r="D230" s="353"/>
      <c r="E230" s="353"/>
      <c r="F230" s="352"/>
      <c r="G230" s="352"/>
      <c r="H230" s="352"/>
      <c r="I230" s="352"/>
      <c r="J230" s="352"/>
      <c r="K230" s="352"/>
      <c r="L230" s="352"/>
      <c r="M230" s="352"/>
      <c r="N230" s="352"/>
      <c r="O230" s="352"/>
      <c r="P230" s="352"/>
      <c r="Q230" s="352"/>
      <c r="R230" s="352"/>
      <c r="S230" s="352"/>
      <c r="T230" s="352"/>
      <c r="U230" s="352"/>
      <c r="V230" s="352"/>
      <c r="W230" s="333"/>
      <c r="X230" s="333"/>
      <c r="Y230" s="333"/>
      <c r="Z230" s="333"/>
    </row>
    <row r="231" customFormat="false" ht="33.75" hidden="false" customHeight="true" outlineLevel="0" collapsed="false">
      <c r="A231" s="352"/>
      <c r="B231" s="352"/>
      <c r="C231" s="352"/>
      <c r="D231" s="353"/>
      <c r="E231" s="353"/>
      <c r="F231" s="352"/>
      <c r="G231" s="352"/>
      <c r="H231" s="352"/>
      <c r="I231" s="352"/>
      <c r="J231" s="352"/>
      <c r="K231" s="352"/>
      <c r="L231" s="352"/>
      <c r="M231" s="352"/>
      <c r="N231" s="352"/>
      <c r="O231" s="352"/>
      <c r="P231" s="352"/>
      <c r="Q231" s="352"/>
      <c r="R231" s="352"/>
      <c r="S231" s="352"/>
      <c r="T231" s="352"/>
      <c r="U231" s="352"/>
      <c r="V231" s="352"/>
      <c r="W231" s="333"/>
      <c r="X231" s="333"/>
      <c r="Y231" s="333"/>
      <c r="Z231" s="333"/>
    </row>
    <row r="232" customFormat="false" ht="33.75" hidden="false" customHeight="true" outlineLevel="0" collapsed="false">
      <c r="A232" s="352"/>
      <c r="B232" s="352"/>
      <c r="C232" s="352"/>
      <c r="D232" s="353"/>
      <c r="E232" s="353"/>
      <c r="F232" s="352"/>
      <c r="G232" s="352"/>
      <c r="H232" s="352"/>
      <c r="I232" s="352"/>
      <c r="J232" s="352"/>
      <c r="K232" s="352"/>
      <c r="L232" s="352"/>
      <c r="M232" s="352"/>
      <c r="N232" s="352"/>
      <c r="O232" s="352"/>
      <c r="P232" s="352"/>
      <c r="Q232" s="352"/>
      <c r="R232" s="352"/>
      <c r="S232" s="352"/>
      <c r="T232" s="352"/>
      <c r="U232" s="352"/>
      <c r="V232" s="352"/>
      <c r="W232" s="333"/>
      <c r="X232" s="333"/>
      <c r="Y232" s="333"/>
      <c r="Z232" s="333"/>
    </row>
    <row r="233" customFormat="false" ht="33.75" hidden="false" customHeight="true" outlineLevel="0" collapsed="false">
      <c r="A233" s="352"/>
      <c r="B233" s="352"/>
      <c r="C233" s="352"/>
      <c r="D233" s="353"/>
      <c r="E233" s="353"/>
      <c r="F233" s="352"/>
      <c r="G233" s="352"/>
      <c r="H233" s="352"/>
      <c r="I233" s="352"/>
      <c r="J233" s="352"/>
      <c r="K233" s="352"/>
      <c r="L233" s="352"/>
      <c r="M233" s="352"/>
      <c r="N233" s="352"/>
      <c r="O233" s="352"/>
      <c r="P233" s="352"/>
      <c r="Q233" s="352"/>
      <c r="R233" s="352"/>
      <c r="S233" s="352"/>
      <c r="T233" s="352"/>
      <c r="U233" s="352"/>
      <c r="V233" s="352"/>
      <c r="W233" s="333"/>
      <c r="X233" s="333"/>
      <c r="Y233" s="333"/>
      <c r="Z233" s="333"/>
    </row>
    <row r="234" customFormat="false" ht="33.75" hidden="false" customHeight="true" outlineLevel="0" collapsed="false">
      <c r="A234" s="352"/>
      <c r="B234" s="352"/>
      <c r="C234" s="352"/>
      <c r="D234" s="353"/>
      <c r="E234" s="353"/>
      <c r="F234" s="352"/>
      <c r="G234" s="352"/>
      <c r="H234" s="352"/>
      <c r="I234" s="352"/>
      <c r="J234" s="352"/>
      <c r="K234" s="352"/>
      <c r="L234" s="352"/>
      <c r="M234" s="352"/>
      <c r="N234" s="352"/>
      <c r="O234" s="352"/>
      <c r="P234" s="352"/>
      <c r="Q234" s="352"/>
      <c r="R234" s="352"/>
      <c r="S234" s="352"/>
      <c r="T234" s="352"/>
      <c r="U234" s="352"/>
      <c r="V234" s="352"/>
      <c r="W234" s="333"/>
      <c r="X234" s="333"/>
      <c r="Y234" s="333"/>
      <c r="Z234" s="333"/>
    </row>
    <row r="235" customFormat="false" ht="33.75" hidden="false" customHeight="true" outlineLevel="0" collapsed="false">
      <c r="A235" s="352"/>
      <c r="B235" s="352"/>
      <c r="C235" s="352"/>
      <c r="D235" s="353"/>
      <c r="E235" s="353"/>
      <c r="F235" s="352"/>
      <c r="G235" s="352"/>
      <c r="H235" s="352"/>
      <c r="I235" s="352"/>
      <c r="J235" s="352"/>
      <c r="K235" s="352"/>
      <c r="L235" s="352"/>
      <c r="M235" s="352"/>
      <c r="N235" s="352"/>
      <c r="O235" s="352"/>
      <c r="P235" s="352"/>
      <c r="Q235" s="352"/>
      <c r="R235" s="352"/>
      <c r="S235" s="352"/>
      <c r="T235" s="352"/>
      <c r="U235" s="352"/>
      <c r="V235" s="352"/>
      <c r="W235" s="333"/>
      <c r="X235" s="333"/>
      <c r="Y235" s="333"/>
      <c r="Z235" s="333"/>
    </row>
    <row r="236" customFormat="false" ht="33.75" hidden="false" customHeight="true" outlineLevel="0" collapsed="false">
      <c r="A236" s="352"/>
      <c r="B236" s="352"/>
      <c r="C236" s="352"/>
      <c r="D236" s="353"/>
      <c r="E236" s="353"/>
      <c r="F236" s="352"/>
      <c r="G236" s="352"/>
      <c r="H236" s="352"/>
      <c r="I236" s="352"/>
      <c r="J236" s="352"/>
      <c r="K236" s="352"/>
      <c r="L236" s="352"/>
      <c r="M236" s="352"/>
      <c r="N236" s="352"/>
      <c r="O236" s="352"/>
      <c r="P236" s="352"/>
      <c r="Q236" s="352"/>
      <c r="R236" s="352"/>
      <c r="S236" s="352"/>
      <c r="T236" s="352"/>
      <c r="U236" s="352"/>
      <c r="V236" s="352"/>
      <c r="W236" s="333"/>
      <c r="X236" s="333"/>
      <c r="Y236" s="333"/>
      <c r="Z236" s="333"/>
    </row>
    <row r="237" customFormat="false" ht="33.75" hidden="false" customHeight="true" outlineLevel="0" collapsed="false">
      <c r="A237" s="352"/>
      <c r="B237" s="352"/>
      <c r="C237" s="352"/>
      <c r="D237" s="353"/>
      <c r="E237" s="353"/>
      <c r="F237" s="352"/>
      <c r="G237" s="352"/>
      <c r="H237" s="352"/>
      <c r="I237" s="352"/>
      <c r="J237" s="352"/>
      <c r="K237" s="352"/>
      <c r="L237" s="352"/>
      <c r="M237" s="352"/>
      <c r="N237" s="352"/>
      <c r="O237" s="352"/>
      <c r="P237" s="352"/>
      <c r="Q237" s="352"/>
      <c r="R237" s="352"/>
      <c r="S237" s="352"/>
      <c r="T237" s="352"/>
      <c r="U237" s="352"/>
      <c r="V237" s="352"/>
      <c r="W237" s="333"/>
      <c r="X237" s="333"/>
      <c r="Y237" s="333"/>
      <c r="Z237" s="333"/>
    </row>
    <row r="238" customFormat="false" ht="33.75" hidden="false" customHeight="true" outlineLevel="0" collapsed="false">
      <c r="A238" s="352"/>
      <c r="B238" s="352"/>
      <c r="C238" s="352"/>
      <c r="D238" s="353"/>
      <c r="E238" s="353"/>
      <c r="F238" s="352"/>
      <c r="G238" s="352"/>
      <c r="H238" s="352"/>
      <c r="I238" s="352"/>
      <c r="J238" s="352"/>
      <c r="K238" s="352"/>
      <c r="L238" s="352"/>
      <c r="M238" s="352"/>
      <c r="N238" s="352"/>
      <c r="O238" s="352"/>
      <c r="P238" s="352"/>
      <c r="Q238" s="352"/>
      <c r="R238" s="352"/>
      <c r="S238" s="352"/>
      <c r="T238" s="352"/>
      <c r="U238" s="352"/>
      <c r="V238" s="352"/>
      <c r="W238" s="333"/>
      <c r="X238" s="333"/>
      <c r="Y238" s="333"/>
      <c r="Z238" s="333"/>
    </row>
    <row r="239" customFormat="false" ht="33.75" hidden="false" customHeight="true" outlineLevel="0" collapsed="false">
      <c r="A239" s="352"/>
      <c r="B239" s="352"/>
      <c r="C239" s="352"/>
      <c r="D239" s="353"/>
      <c r="E239" s="353"/>
      <c r="F239" s="352"/>
      <c r="G239" s="352"/>
      <c r="H239" s="352"/>
      <c r="I239" s="352"/>
      <c r="J239" s="352"/>
      <c r="K239" s="352"/>
      <c r="L239" s="352"/>
      <c r="M239" s="352"/>
      <c r="N239" s="352"/>
      <c r="O239" s="352"/>
      <c r="P239" s="352"/>
      <c r="Q239" s="352"/>
      <c r="R239" s="352"/>
      <c r="S239" s="352"/>
      <c r="T239" s="352"/>
      <c r="U239" s="352"/>
      <c r="V239" s="352"/>
      <c r="W239" s="333"/>
      <c r="X239" s="333"/>
      <c r="Y239" s="333"/>
      <c r="Z239" s="333"/>
    </row>
    <row r="240" customFormat="false" ht="33.75" hidden="false" customHeight="true" outlineLevel="0" collapsed="false">
      <c r="A240" s="352"/>
      <c r="B240" s="352"/>
      <c r="C240" s="352"/>
      <c r="D240" s="353"/>
      <c r="E240" s="353"/>
      <c r="F240" s="352"/>
      <c r="G240" s="352"/>
      <c r="H240" s="352"/>
      <c r="I240" s="352"/>
      <c r="J240" s="352"/>
      <c r="K240" s="352"/>
      <c r="L240" s="352"/>
      <c r="M240" s="352"/>
      <c r="N240" s="352"/>
      <c r="O240" s="352"/>
      <c r="P240" s="352"/>
      <c r="Q240" s="352"/>
      <c r="R240" s="352"/>
      <c r="S240" s="352"/>
      <c r="T240" s="352"/>
      <c r="U240" s="352"/>
      <c r="V240" s="352"/>
      <c r="W240" s="333"/>
      <c r="X240" s="333"/>
      <c r="Y240" s="333"/>
      <c r="Z240" s="333"/>
    </row>
    <row r="241" customFormat="false" ht="33.75" hidden="false" customHeight="true" outlineLevel="0" collapsed="false">
      <c r="A241" s="352"/>
      <c r="B241" s="352"/>
      <c r="C241" s="352"/>
      <c r="D241" s="353"/>
      <c r="E241" s="353"/>
      <c r="F241" s="352"/>
      <c r="G241" s="352"/>
      <c r="H241" s="352"/>
      <c r="I241" s="352"/>
      <c r="J241" s="352"/>
      <c r="K241" s="352"/>
      <c r="L241" s="352"/>
      <c r="M241" s="352"/>
      <c r="N241" s="352"/>
      <c r="O241" s="352"/>
      <c r="P241" s="352"/>
      <c r="Q241" s="352"/>
      <c r="R241" s="352"/>
      <c r="S241" s="352"/>
      <c r="T241" s="352"/>
      <c r="U241" s="352"/>
      <c r="V241" s="352"/>
      <c r="W241" s="333"/>
      <c r="X241" s="333"/>
      <c r="Y241" s="333"/>
      <c r="Z241" s="333"/>
    </row>
    <row r="242" customFormat="false" ht="33.75" hidden="false" customHeight="true" outlineLevel="0" collapsed="false">
      <c r="A242" s="352"/>
      <c r="B242" s="352"/>
      <c r="C242" s="352"/>
      <c r="D242" s="353"/>
      <c r="E242" s="353"/>
      <c r="F242" s="352"/>
      <c r="G242" s="352"/>
      <c r="H242" s="352"/>
      <c r="I242" s="352"/>
      <c r="J242" s="352"/>
      <c r="K242" s="352"/>
      <c r="L242" s="352"/>
      <c r="M242" s="352"/>
      <c r="N242" s="352"/>
      <c r="O242" s="352"/>
      <c r="P242" s="352"/>
      <c r="Q242" s="352"/>
      <c r="R242" s="352"/>
      <c r="S242" s="352"/>
      <c r="T242" s="352"/>
      <c r="U242" s="352"/>
      <c r="V242" s="352"/>
      <c r="W242" s="333"/>
      <c r="X242" s="333"/>
      <c r="Y242" s="333"/>
      <c r="Z242" s="333"/>
    </row>
    <row r="243" customFormat="false" ht="33.75" hidden="false" customHeight="true" outlineLevel="0" collapsed="false">
      <c r="A243" s="352"/>
      <c r="B243" s="352"/>
      <c r="C243" s="352"/>
      <c r="D243" s="353"/>
      <c r="E243" s="353"/>
      <c r="F243" s="352"/>
      <c r="G243" s="352"/>
      <c r="H243" s="352"/>
      <c r="I243" s="352"/>
      <c r="J243" s="352"/>
      <c r="K243" s="352"/>
      <c r="L243" s="352"/>
      <c r="M243" s="352"/>
      <c r="N243" s="352"/>
      <c r="O243" s="352"/>
      <c r="P243" s="352"/>
      <c r="Q243" s="352"/>
      <c r="R243" s="352"/>
      <c r="S243" s="352"/>
      <c r="T243" s="352"/>
      <c r="U243" s="352"/>
      <c r="V243" s="352"/>
      <c r="W243" s="333"/>
      <c r="X243" s="333"/>
      <c r="Y243" s="333"/>
      <c r="Z243" s="333"/>
    </row>
    <row r="244" customFormat="false" ht="33.75" hidden="false" customHeight="true" outlineLevel="0" collapsed="false">
      <c r="A244" s="352"/>
      <c r="B244" s="352"/>
      <c r="C244" s="352"/>
      <c r="D244" s="353"/>
      <c r="E244" s="353"/>
      <c r="F244" s="352"/>
      <c r="G244" s="352"/>
      <c r="H244" s="352"/>
      <c r="I244" s="352"/>
      <c r="J244" s="352"/>
      <c r="K244" s="352"/>
      <c r="L244" s="352"/>
      <c r="M244" s="352"/>
      <c r="N244" s="352"/>
      <c r="O244" s="352"/>
      <c r="P244" s="352"/>
      <c r="Q244" s="352"/>
      <c r="R244" s="352"/>
      <c r="S244" s="352"/>
      <c r="T244" s="352"/>
      <c r="U244" s="352"/>
      <c r="V244" s="352"/>
      <c r="W244" s="333"/>
      <c r="X244" s="333"/>
      <c r="Y244" s="333"/>
      <c r="Z244" s="333"/>
    </row>
    <row r="245" customFormat="false" ht="33.75" hidden="false" customHeight="true" outlineLevel="0" collapsed="false">
      <c r="A245" s="352"/>
      <c r="B245" s="352"/>
      <c r="C245" s="352"/>
      <c r="D245" s="353"/>
      <c r="E245" s="353"/>
      <c r="F245" s="352"/>
      <c r="G245" s="352"/>
      <c r="H245" s="352"/>
      <c r="I245" s="352"/>
      <c r="J245" s="352"/>
      <c r="K245" s="352"/>
      <c r="L245" s="352"/>
      <c r="M245" s="352"/>
      <c r="N245" s="352"/>
      <c r="O245" s="352"/>
      <c r="P245" s="352"/>
      <c r="Q245" s="352"/>
      <c r="R245" s="352"/>
      <c r="S245" s="352"/>
      <c r="T245" s="352"/>
      <c r="U245" s="352"/>
      <c r="V245" s="352"/>
      <c r="W245" s="333"/>
      <c r="X245" s="333"/>
      <c r="Y245" s="333"/>
      <c r="Z245" s="333"/>
    </row>
    <row r="246" customFormat="false" ht="33.75" hidden="false" customHeight="true" outlineLevel="0" collapsed="false">
      <c r="A246" s="352"/>
      <c r="B246" s="352"/>
      <c r="C246" s="352"/>
      <c r="D246" s="353"/>
      <c r="E246" s="353"/>
      <c r="F246" s="352"/>
      <c r="G246" s="352"/>
      <c r="H246" s="352"/>
      <c r="I246" s="352"/>
      <c r="J246" s="352"/>
      <c r="K246" s="352"/>
      <c r="L246" s="352"/>
      <c r="M246" s="352"/>
      <c r="N246" s="352"/>
      <c r="O246" s="352"/>
      <c r="P246" s="352"/>
      <c r="Q246" s="352"/>
      <c r="R246" s="352"/>
      <c r="S246" s="352"/>
      <c r="T246" s="352"/>
      <c r="U246" s="352"/>
      <c r="V246" s="352"/>
      <c r="W246" s="333"/>
      <c r="X246" s="333"/>
      <c r="Y246" s="333"/>
      <c r="Z246" s="333"/>
    </row>
    <row r="247" customFormat="false" ht="33.75" hidden="false" customHeight="true" outlineLevel="0" collapsed="false">
      <c r="A247" s="352"/>
      <c r="B247" s="352"/>
      <c r="C247" s="352"/>
      <c r="D247" s="353"/>
      <c r="E247" s="353"/>
      <c r="F247" s="352"/>
      <c r="G247" s="352"/>
      <c r="H247" s="352"/>
      <c r="I247" s="352"/>
      <c r="J247" s="352"/>
      <c r="K247" s="352"/>
      <c r="L247" s="352"/>
      <c r="M247" s="352"/>
      <c r="N247" s="352"/>
      <c r="O247" s="352"/>
      <c r="P247" s="352"/>
      <c r="Q247" s="352"/>
      <c r="R247" s="352"/>
      <c r="S247" s="352"/>
      <c r="T247" s="352"/>
      <c r="U247" s="352"/>
      <c r="V247" s="352"/>
      <c r="W247" s="333"/>
      <c r="X247" s="333"/>
      <c r="Y247" s="333"/>
      <c r="Z247" s="333"/>
    </row>
    <row r="248" customFormat="false" ht="33.75" hidden="false" customHeight="true" outlineLevel="0" collapsed="false">
      <c r="A248" s="352"/>
      <c r="B248" s="352"/>
      <c r="C248" s="352"/>
      <c r="D248" s="353"/>
      <c r="E248" s="353"/>
      <c r="F248" s="352"/>
      <c r="G248" s="352"/>
      <c r="H248" s="352"/>
      <c r="I248" s="352"/>
      <c r="J248" s="352"/>
      <c r="K248" s="352"/>
      <c r="L248" s="352"/>
      <c r="M248" s="352"/>
      <c r="N248" s="352"/>
      <c r="O248" s="352"/>
      <c r="P248" s="352"/>
      <c r="Q248" s="352"/>
      <c r="R248" s="352"/>
      <c r="S248" s="352"/>
      <c r="T248" s="352"/>
      <c r="U248" s="352"/>
      <c r="V248" s="352"/>
      <c r="W248" s="333"/>
      <c r="X248" s="333"/>
      <c r="Y248" s="333"/>
      <c r="Z248" s="333"/>
    </row>
    <row r="249" customFormat="false" ht="33.75" hidden="false" customHeight="true" outlineLevel="0" collapsed="false">
      <c r="A249" s="352"/>
      <c r="B249" s="352"/>
      <c r="C249" s="352"/>
      <c r="D249" s="353"/>
      <c r="E249" s="353"/>
      <c r="F249" s="352"/>
      <c r="G249" s="352"/>
      <c r="H249" s="352"/>
      <c r="I249" s="352"/>
      <c r="J249" s="352"/>
      <c r="K249" s="352"/>
      <c r="L249" s="352"/>
      <c r="M249" s="352"/>
      <c r="N249" s="352"/>
      <c r="O249" s="352"/>
      <c r="P249" s="352"/>
      <c r="Q249" s="352"/>
      <c r="R249" s="352"/>
      <c r="S249" s="352"/>
      <c r="T249" s="352"/>
      <c r="U249" s="352"/>
      <c r="V249" s="352"/>
      <c r="W249" s="333"/>
      <c r="X249" s="333"/>
      <c r="Y249" s="333"/>
      <c r="Z249" s="333"/>
    </row>
    <row r="250" customFormat="false" ht="33.75" hidden="false" customHeight="true" outlineLevel="0" collapsed="false">
      <c r="A250" s="352"/>
      <c r="B250" s="352"/>
      <c r="C250" s="352"/>
      <c r="D250" s="353"/>
      <c r="E250" s="353"/>
      <c r="F250" s="352"/>
      <c r="G250" s="352"/>
      <c r="H250" s="352"/>
      <c r="I250" s="352"/>
      <c r="J250" s="352"/>
      <c r="K250" s="352"/>
      <c r="L250" s="352"/>
      <c r="M250" s="352"/>
      <c r="N250" s="352"/>
      <c r="O250" s="352"/>
      <c r="P250" s="352"/>
      <c r="Q250" s="352"/>
      <c r="R250" s="352"/>
      <c r="S250" s="352"/>
      <c r="T250" s="352"/>
      <c r="U250" s="352"/>
      <c r="V250" s="352"/>
      <c r="W250" s="333"/>
      <c r="X250" s="333"/>
      <c r="Y250" s="333"/>
      <c r="Z250" s="333"/>
    </row>
    <row r="251" customFormat="false" ht="33.75" hidden="false" customHeight="true" outlineLevel="0" collapsed="false">
      <c r="A251" s="352"/>
      <c r="B251" s="352"/>
      <c r="C251" s="352"/>
      <c r="D251" s="353"/>
      <c r="E251" s="353"/>
      <c r="F251" s="352"/>
      <c r="G251" s="352"/>
      <c r="H251" s="352"/>
      <c r="I251" s="352"/>
      <c r="J251" s="352"/>
      <c r="K251" s="352"/>
      <c r="L251" s="352"/>
      <c r="M251" s="352"/>
      <c r="N251" s="352"/>
      <c r="O251" s="352"/>
      <c r="P251" s="352"/>
      <c r="Q251" s="352"/>
      <c r="R251" s="352"/>
      <c r="S251" s="352"/>
      <c r="T251" s="352"/>
      <c r="U251" s="352"/>
      <c r="V251" s="352"/>
      <c r="W251" s="333"/>
      <c r="X251" s="333"/>
      <c r="Y251" s="333"/>
      <c r="Z251" s="333"/>
    </row>
    <row r="252" customFormat="false" ht="33.75" hidden="false" customHeight="true" outlineLevel="0" collapsed="false">
      <c r="A252" s="352"/>
      <c r="B252" s="352"/>
      <c r="C252" s="352"/>
      <c r="D252" s="353"/>
      <c r="E252" s="353"/>
      <c r="F252" s="352"/>
      <c r="G252" s="352"/>
      <c r="H252" s="352"/>
      <c r="I252" s="352"/>
      <c r="J252" s="352"/>
      <c r="K252" s="352"/>
      <c r="L252" s="352"/>
      <c r="M252" s="352"/>
      <c r="N252" s="352"/>
      <c r="O252" s="352"/>
      <c r="P252" s="352"/>
      <c r="Q252" s="352"/>
      <c r="R252" s="352"/>
      <c r="S252" s="352"/>
      <c r="T252" s="352"/>
      <c r="U252" s="352"/>
      <c r="V252" s="352"/>
      <c r="W252" s="333"/>
      <c r="X252" s="333"/>
      <c r="Y252" s="333"/>
      <c r="Z252" s="333"/>
    </row>
    <row r="253" customFormat="false" ht="33.75" hidden="false" customHeight="true" outlineLevel="0" collapsed="false">
      <c r="A253" s="352"/>
      <c r="B253" s="352"/>
      <c r="C253" s="352"/>
      <c r="D253" s="353"/>
      <c r="E253" s="353"/>
      <c r="F253" s="352"/>
      <c r="G253" s="352"/>
      <c r="H253" s="352"/>
      <c r="I253" s="352"/>
      <c r="J253" s="352"/>
      <c r="K253" s="352"/>
      <c r="L253" s="352"/>
      <c r="M253" s="352"/>
      <c r="N253" s="352"/>
      <c r="O253" s="352"/>
      <c r="P253" s="352"/>
      <c r="Q253" s="352"/>
      <c r="R253" s="352"/>
      <c r="S253" s="352"/>
      <c r="T253" s="352"/>
      <c r="U253" s="352"/>
      <c r="V253" s="352"/>
      <c r="W253" s="333"/>
      <c r="X253" s="333"/>
      <c r="Y253" s="333"/>
      <c r="Z253" s="333"/>
    </row>
    <row r="254" customFormat="false" ht="33.75" hidden="false" customHeight="true" outlineLevel="0" collapsed="false">
      <c r="A254" s="352"/>
      <c r="B254" s="352"/>
      <c r="C254" s="352"/>
      <c r="D254" s="353"/>
      <c r="E254" s="353"/>
      <c r="F254" s="352"/>
      <c r="G254" s="352"/>
      <c r="H254" s="352"/>
      <c r="I254" s="352"/>
      <c r="J254" s="352"/>
      <c r="K254" s="352"/>
      <c r="L254" s="352"/>
      <c r="M254" s="352"/>
      <c r="N254" s="352"/>
      <c r="O254" s="352"/>
      <c r="P254" s="352"/>
      <c r="Q254" s="352"/>
      <c r="R254" s="352"/>
      <c r="S254" s="352"/>
      <c r="T254" s="352"/>
      <c r="U254" s="352"/>
      <c r="V254" s="352"/>
      <c r="W254" s="333"/>
      <c r="X254" s="333"/>
      <c r="Y254" s="333"/>
      <c r="Z254" s="333"/>
    </row>
    <row r="255" customFormat="false" ht="33.75" hidden="false" customHeight="true" outlineLevel="0" collapsed="false">
      <c r="A255" s="352"/>
      <c r="B255" s="352"/>
      <c r="C255" s="352"/>
      <c r="D255" s="353"/>
      <c r="E255" s="353"/>
      <c r="F255" s="352"/>
      <c r="G255" s="352"/>
      <c r="H255" s="352"/>
      <c r="I255" s="352"/>
      <c r="J255" s="352"/>
      <c r="K255" s="352"/>
      <c r="L255" s="352"/>
      <c r="M255" s="352"/>
      <c r="N255" s="352"/>
      <c r="O255" s="352"/>
      <c r="P255" s="352"/>
      <c r="Q255" s="352"/>
      <c r="R255" s="352"/>
      <c r="S255" s="352"/>
      <c r="T255" s="352"/>
      <c r="U255" s="352"/>
      <c r="V255" s="352"/>
      <c r="W255" s="333"/>
      <c r="X255" s="333"/>
      <c r="Y255" s="333"/>
      <c r="Z255" s="333"/>
    </row>
    <row r="256" customFormat="false" ht="33.75" hidden="false" customHeight="true" outlineLevel="0" collapsed="false">
      <c r="A256" s="352"/>
      <c r="B256" s="352"/>
      <c r="C256" s="352"/>
      <c r="D256" s="353"/>
      <c r="E256" s="353"/>
      <c r="F256" s="352"/>
      <c r="G256" s="352"/>
      <c r="H256" s="352"/>
      <c r="I256" s="352"/>
      <c r="J256" s="352"/>
      <c r="K256" s="352"/>
      <c r="L256" s="352"/>
      <c r="M256" s="352"/>
      <c r="N256" s="352"/>
      <c r="O256" s="352"/>
      <c r="P256" s="352"/>
      <c r="Q256" s="352"/>
      <c r="R256" s="352"/>
      <c r="S256" s="352"/>
      <c r="T256" s="352"/>
      <c r="U256" s="352"/>
      <c r="V256" s="352"/>
      <c r="W256" s="333"/>
      <c r="X256" s="333"/>
      <c r="Y256" s="333"/>
      <c r="Z256" s="333"/>
    </row>
    <row r="257" customFormat="false" ht="33.75" hidden="false" customHeight="true" outlineLevel="0" collapsed="false">
      <c r="A257" s="352"/>
      <c r="B257" s="352"/>
      <c r="C257" s="352"/>
      <c r="D257" s="353"/>
      <c r="E257" s="353"/>
      <c r="F257" s="352"/>
      <c r="G257" s="352"/>
      <c r="H257" s="352"/>
      <c r="I257" s="352"/>
      <c r="J257" s="352"/>
      <c r="K257" s="352"/>
      <c r="L257" s="352"/>
      <c r="M257" s="352"/>
      <c r="N257" s="352"/>
      <c r="O257" s="352"/>
      <c r="P257" s="352"/>
      <c r="Q257" s="352"/>
      <c r="R257" s="352"/>
      <c r="S257" s="352"/>
      <c r="T257" s="352"/>
      <c r="U257" s="352"/>
      <c r="V257" s="352"/>
      <c r="W257" s="333"/>
      <c r="X257" s="333"/>
      <c r="Y257" s="333"/>
      <c r="Z257" s="333"/>
    </row>
    <row r="258" customFormat="false" ht="33.75" hidden="false" customHeight="true" outlineLevel="0" collapsed="false">
      <c r="A258" s="352"/>
      <c r="B258" s="352"/>
      <c r="C258" s="352"/>
      <c r="D258" s="353"/>
      <c r="E258" s="353"/>
      <c r="F258" s="352"/>
      <c r="G258" s="352"/>
      <c r="H258" s="352"/>
      <c r="I258" s="352"/>
      <c r="J258" s="352"/>
      <c r="K258" s="352"/>
      <c r="L258" s="352"/>
      <c r="M258" s="352"/>
      <c r="N258" s="352"/>
      <c r="O258" s="352"/>
      <c r="P258" s="352"/>
      <c r="Q258" s="352"/>
      <c r="R258" s="352"/>
      <c r="S258" s="352"/>
      <c r="T258" s="352"/>
      <c r="U258" s="352"/>
      <c r="V258" s="352"/>
      <c r="W258" s="333"/>
      <c r="X258" s="333"/>
      <c r="Y258" s="333"/>
      <c r="Z258" s="333"/>
    </row>
    <row r="259" customFormat="false" ht="33.75" hidden="false" customHeight="true" outlineLevel="0" collapsed="false">
      <c r="A259" s="352"/>
      <c r="B259" s="352"/>
      <c r="C259" s="352"/>
      <c r="D259" s="353"/>
      <c r="E259" s="353"/>
      <c r="F259" s="352"/>
      <c r="G259" s="352"/>
      <c r="H259" s="352"/>
      <c r="I259" s="352"/>
      <c r="J259" s="352"/>
      <c r="K259" s="352"/>
      <c r="L259" s="352"/>
      <c r="M259" s="352"/>
      <c r="N259" s="352"/>
      <c r="O259" s="352"/>
      <c r="P259" s="352"/>
      <c r="Q259" s="352"/>
      <c r="R259" s="352"/>
      <c r="S259" s="352"/>
      <c r="T259" s="352"/>
      <c r="U259" s="352"/>
      <c r="V259" s="352"/>
      <c r="W259" s="333"/>
      <c r="X259" s="333"/>
      <c r="Y259" s="333"/>
      <c r="Z259" s="333"/>
    </row>
    <row r="260" customFormat="false" ht="33.75" hidden="false" customHeight="true" outlineLevel="0" collapsed="false">
      <c r="A260" s="352"/>
      <c r="B260" s="352"/>
      <c r="C260" s="352"/>
      <c r="D260" s="353"/>
      <c r="E260" s="353"/>
      <c r="F260" s="352"/>
      <c r="G260" s="352"/>
      <c r="H260" s="352"/>
      <c r="I260" s="352"/>
      <c r="J260" s="352"/>
      <c r="K260" s="352"/>
      <c r="L260" s="352"/>
      <c r="M260" s="352"/>
      <c r="N260" s="352"/>
      <c r="O260" s="352"/>
      <c r="P260" s="352"/>
      <c r="Q260" s="352"/>
      <c r="R260" s="352"/>
      <c r="S260" s="352"/>
      <c r="T260" s="352"/>
      <c r="U260" s="352"/>
      <c r="V260" s="352"/>
      <c r="W260" s="333"/>
      <c r="X260" s="333"/>
      <c r="Y260" s="333"/>
      <c r="Z260" s="333"/>
    </row>
    <row r="261" customFormat="false" ht="33.75" hidden="false" customHeight="true" outlineLevel="0" collapsed="false">
      <c r="A261" s="352"/>
      <c r="B261" s="352"/>
      <c r="C261" s="352"/>
      <c r="D261" s="353"/>
      <c r="E261" s="353"/>
      <c r="F261" s="352"/>
      <c r="G261" s="352"/>
      <c r="H261" s="352"/>
      <c r="I261" s="352"/>
      <c r="J261" s="352"/>
      <c r="K261" s="352"/>
      <c r="L261" s="352"/>
      <c r="M261" s="352"/>
      <c r="N261" s="352"/>
      <c r="O261" s="352"/>
      <c r="P261" s="352"/>
      <c r="Q261" s="352"/>
      <c r="R261" s="352"/>
      <c r="S261" s="352"/>
      <c r="T261" s="352"/>
      <c r="U261" s="352"/>
      <c r="V261" s="352"/>
      <c r="W261" s="333"/>
      <c r="X261" s="333"/>
      <c r="Y261" s="333"/>
      <c r="Z261" s="333"/>
    </row>
    <row r="262" customFormat="false" ht="33.75" hidden="false" customHeight="true" outlineLevel="0" collapsed="false">
      <c r="A262" s="352"/>
      <c r="B262" s="352"/>
      <c r="C262" s="352"/>
      <c r="D262" s="353"/>
      <c r="E262" s="353"/>
      <c r="F262" s="352"/>
      <c r="G262" s="352"/>
      <c r="H262" s="352"/>
      <c r="I262" s="352"/>
      <c r="J262" s="352"/>
      <c r="K262" s="352"/>
      <c r="L262" s="352"/>
      <c r="M262" s="352"/>
      <c r="N262" s="352"/>
      <c r="O262" s="352"/>
      <c r="P262" s="352"/>
      <c r="Q262" s="352"/>
      <c r="R262" s="352"/>
      <c r="S262" s="352"/>
      <c r="T262" s="352"/>
      <c r="U262" s="352"/>
      <c r="V262" s="352"/>
      <c r="W262" s="333"/>
      <c r="X262" s="333"/>
      <c r="Y262" s="333"/>
      <c r="Z262" s="333"/>
    </row>
    <row r="263" customFormat="false" ht="33.75" hidden="false" customHeight="true" outlineLevel="0" collapsed="false">
      <c r="A263" s="352"/>
      <c r="B263" s="352"/>
      <c r="C263" s="352"/>
      <c r="D263" s="353"/>
      <c r="E263" s="353"/>
      <c r="F263" s="352"/>
      <c r="G263" s="352"/>
      <c r="H263" s="352"/>
      <c r="I263" s="352"/>
      <c r="J263" s="352"/>
      <c r="K263" s="352"/>
      <c r="L263" s="352"/>
      <c r="M263" s="352"/>
      <c r="N263" s="352"/>
      <c r="O263" s="352"/>
      <c r="P263" s="352"/>
      <c r="Q263" s="352"/>
      <c r="R263" s="352"/>
      <c r="S263" s="352"/>
      <c r="T263" s="352"/>
      <c r="U263" s="352"/>
      <c r="V263" s="352"/>
      <c r="W263" s="333"/>
      <c r="X263" s="333"/>
      <c r="Y263" s="333"/>
      <c r="Z263" s="333"/>
    </row>
    <row r="264" customFormat="false" ht="33.75" hidden="false" customHeight="true" outlineLevel="0" collapsed="false">
      <c r="A264" s="352"/>
      <c r="B264" s="352"/>
      <c r="C264" s="352"/>
      <c r="D264" s="353"/>
      <c r="E264" s="353"/>
      <c r="F264" s="352"/>
      <c r="G264" s="352"/>
      <c r="H264" s="352"/>
      <c r="I264" s="352"/>
      <c r="J264" s="352"/>
      <c r="K264" s="352"/>
      <c r="L264" s="352"/>
      <c r="M264" s="352"/>
      <c r="N264" s="352"/>
      <c r="O264" s="352"/>
      <c r="P264" s="352"/>
      <c r="Q264" s="352"/>
      <c r="R264" s="352"/>
      <c r="S264" s="352"/>
      <c r="T264" s="352"/>
      <c r="U264" s="352"/>
      <c r="V264" s="352"/>
      <c r="W264" s="333"/>
      <c r="X264" s="333"/>
      <c r="Y264" s="333"/>
      <c r="Z264" s="333"/>
    </row>
    <row r="265" customFormat="false" ht="33.75" hidden="false" customHeight="true" outlineLevel="0" collapsed="false">
      <c r="A265" s="352"/>
      <c r="B265" s="352"/>
      <c r="C265" s="352"/>
      <c r="D265" s="353"/>
      <c r="E265" s="353"/>
      <c r="F265" s="352"/>
      <c r="G265" s="352"/>
      <c r="H265" s="352"/>
      <c r="I265" s="352"/>
      <c r="J265" s="352"/>
      <c r="K265" s="352"/>
      <c r="L265" s="352"/>
      <c r="M265" s="352"/>
      <c r="N265" s="352"/>
      <c r="O265" s="352"/>
      <c r="P265" s="352"/>
      <c r="Q265" s="352"/>
      <c r="R265" s="352"/>
      <c r="S265" s="352"/>
      <c r="T265" s="352"/>
      <c r="U265" s="352"/>
      <c r="V265" s="352"/>
      <c r="W265" s="333"/>
      <c r="X265" s="333"/>
      <c r="Y265" s="333"/>
      <c r="Z265" s="333"/>
    </row>
    <row r="266" customFormat="false" ht="33.75" hidden="false" customHeight="true" outlineLevel="0" collapsed="false">
      <c r="A266" s="352"/>
      <c r="B266" s="352"/>
      <c r="C266" s="352"/>
      <c r="D266" s="353"/>
      <c r="E266" s="353"/>
      <c r="F266" s="352"/>
      <c r="G266" s="352"/>
      <c r="H266" s="352"/>
      <c r="I266" s="352"/>
      <c r="J266" s="352"/>
      <c r="K266" s="352"/>
      <c r="L266" s="352"/>
      <c r="M266" s="352"/>
      <c r="N266" s="352"/>
      <c r="O266" s="352"/>
      <c r="P266" s="352"/>
      <c r="Q266" s="352"/>
      <c r="R266" s="352"/>
      <c r="S266" s="352"/>
      <c r="T266" s="352"/>
      <c r="U266" s="352"/>
      <c r="V266" s="352"/>
      <c r="W266" s="333"/>
      <c r="X266" s="333"/>
      <c r="Y266" s="333"/>
      <c r="Z266" s="333"/>
    </row>
    <row r="267" customFormat="false" ht="33.75" hidden="false" customHeight="true" outlineLevel="0" collapsed="false">
      <c r="A267" s="352"/>
      <c r="B267" s="352"/>
      <c r="C267" s="352"/>
      <c r="D267" s="353"/>
      <c r="E267" s="353"/>
      <c r="F267" s="352"/>
      <c r="G267" s="352"/>
      <c r="H267" s="352"/>
      <c r="I267" s="352"/>
      <c r="J267" s="352"/>
      <c r="K267" s="352"/>
      <c r="L267" s="352"/>
      <c r="M267" s="352"/>
      <c r="N267" s="352"/>
      <c r="O267" s="352"/>
      <c r="P267" s="352"/>
      <c r="Q267" s="352"/>
      <c r="R267" s="352"/>
      <c r="S267" s="352"/>
      <c r="T267" s="352"/>
      <c r="U267" s="352"/>
      <c r="V267" s="352"/>
      <c r="W267" s="333"/>
      <c r="X267" s="333"/>
      <c r="Y267" s="333"/>
      <c r="Z267" s="333"/>
    </row>
    <row r="268" customFormat="false" ht="33.75" hidden="false" customHeight="true" outlineLevel="0" collapsed="false">
      <c r="A268" s="352"/>
      <c r="B268" s="352"/>
      <c r="C268" s="352"/>
      <c r="D268" s="353"/>
      <c r="E268" s="353"/>
      <c r="F268" s="352"/>
      <c r="G268" s="352"/>
      <c r="H268" s="352"/>
      <c r="I268" s="352"/>
      <c r="J268" s="352"/>
      <c r="K268" s="352"/>
      <c r="L268" s="352"/>
      <c r="M268" s="352"/>
      <c r="N268" s="352"/>
      <c r="O268" s="352"/>
      <c r="P268" s="352"/>
      <c r="Q268" s="352"/>
      <c r="R268" s="352"/>
      <c r="S268" s="352"/>
      <c r="T268" s="352"/>
      <c r="U268" s="352"/>
      <c r="V268" s="352"/>
      <c r="W268" s="333"/>
      <c r="X268" s="333"/>
      <c r="Y268" s="333"/>
      <c r="Z268" s="333"/>
    </row>
    <row r="269" customFormat="false" ht="33.75" hidden="false" customHeight="true" outlineLevel="0" collapsed="false">
      <c r="A269" s="352"/>
      <c r="B269" s="352"/>
      <c r="C269" s="352"/>
      <c r="D269" s="353"/>
      <c r="E269" s="353"/>
      <c r="F269" s="352"/>
      <c r="G269" s="352"/>
      <c r="H269" s="352"/>
      <c r="I269" s="352"/>
      <c r="J269" s="352"/>
      <c r="K269" s="352"/>
      <c r="L269" s="352"/>
      <c r="M269" s="352"/>
      <c r="N269" s="352"/>
      <c r="O269" s="352"/>
      <c r="P269" s="352"/>
      <c r="Q269" s="352"/>
      <c r="R269" s="352"/>
      <c r="S269" s="352"/>
      <c r="T269" s="352"/>
      <c r="U269" s="352"/>
      <c r="V269" s="352"/>
      <c r="W269" s="333"/>
      <c r="X269" s="333"/>
      <c r="Y269" s="333"/>
      <c r="Z269" s="333"/>
    </row>
    <row r="270" customFormat="false" ht="33.75" hidden="false" customHeight="true" outlineLevel="0" collapsed="false">
      <c r="A270" s="352"/>
      <c r="B270" s="352"/>
      <c r="C270" s="352"/>
      <c r="D270" s="353"/>
      <c r="E270" s="353"/>
      <c r="F270" s="352"/>
      <c r="G270" s="352"/>
      <c r="H270" s="352"/>
      <c r="I270" s="352"/>
      <c r="J270" s="352"/>
      <c r="K270" s="352"/>
      <c r="L270" s="352"/>
      <c r="M270" s="352"/>
      <c r="N270" s="352"/>
      <c r="O270" s="352"/>
      <c r="P270" s="352"/>
      <c r="Q270" s="352"/>
      <c r="R270" s="352"/>
      <c r="S270" s="352"/>
      <c r="T270" s="352"/>
      <c r="U270" s="352"/>
      <c r="V270" s="352"/>
      <c r="W270" s="333"/>
      <c r="X270" s="333"/>
      <c r="Y270" s="333"/>
      <c r="Z270" s="333"/>
    </row>
    <row r="271" customFormat="false" ht="33.75" hidden="false" customHeight="true" outlineLevel="0" collapsed="false">
      <c r="A271" s="352"/>
      <c r="B271" s="352"/>
      <c r="C271" s="352"/>
      <c r="D271" s="353"/>
      <c r="E271" s="353"/>
      <c r="F271" s="352"/>
      <c r="G271" s="352"/>
      <c r="H271" s="352"/>
      <c r="I271" s="352"/>
      <c r="J271" s="352"/>
      <c r="K271" s="352"/>
      <c r="L271" s="352"/>
      <c r="M271" s="352"/>
      <c r="N271" s="352"/>
      <c r="O271" s="352"/>
      <c r="P271" s="352"/>
      <c r="Q271" s="352"/>
      <c r="R271" s="352"/>
      <c r="S271" s="352"/>
      <c r="T271" s="352"/>
      <c r="U271" s="352"/>
      <c r="V271" s="352"/>
      <c r="W271" s="333"/>
      <c r="X271" s="333"/>
      <c r="Y271" s="333"/>
      <c r="Z271" s="333"/>
    </row>
    <row r="272" customFormat="false" ht="33.75" hidden="false" customHeight="true" outlineLevel="0" collapsed="false">
      <c r="A272" s="352"/>
      <c r="B272" s="352"/>
      <c r="C272" s="352"/>
      <c r="D272" s="353"/>
      <c r="E272" s="353"/>
      <c r="F272" s="352"/>
      <c r="G272" s="352"/>
      <c r="H272" s="352"/>
      <c r="I272" s="352"/>
      <c r="J272" s="352"/>
      <c r="K272" s="352"/>
      <c r="L272" s="352"/>
      <c r="M272" s="352"/>
      <c r="N272" s="352"/>
      <c r="O272" s="352"/>
      <c r="P272" s="352"/>
      <c r="Q272" s="352"/>
      <c r="R272" s="352"/>
      <c r="S272" s="352"/>
      <c r="T272" s="352"/>
      <c r="U272" s="352"/>
      <c r="V272" s="352"/>
      <c r="W272" s="333"/>
      <c r="X272" s="333"/>
      <c r="Y272" s="333"/>
      <c r="Z272" s="333"/>
    </row>
    <row r="273" customFormat="false" ht="33.75" hidden="false" customHeight="true" outlineLevel="0" collapsed="false">
      <c r="A273" s="352"/>
      <c r="B273" s="352"/>
      <c r="C273" s="352"/>
      <c r="D273" s="353"/>
      <c r="E273" s="353"/>
      <c r="F273" s="352"/>
      <c r="G273" s="352"/>
      <c r="H273" s="352"/>
      <c r="I273" s="352"/>
      <c r="J273" s="352"/>
      <c r="K273" s="352"/>
      <c r="L273" s="352"/>
      <c r="M273" s="352"/>
      <c r="N273" s="352"/>
      <c r="O273" s="352"/>
      <c r="P273" s="352"/>
      <c r="Q273" s="352"/>
      <c r="R273" s="352"/>
      <c r="S273" s="352"/>
      <c r="T273" s="352"/>
      <c r="U273" s="352"/>
      <c r="V273" s="352"/>
      <c r="W273" s="333"/>
      <c r="X273" s="333"/>
      <c r="Y273" s="333"/>
      <c r="Z273" s="333"/>
    </row>
    <row r="274" customFormat="false" ht="33.75" hidden="false" customHeight="true" outlineLevel="0" collapsed="false">
      <c r="A274" s="352"/>
      <c r="B274" s="352"/>
      <c r="C274" s="352"/>
      <c r="D274" s="353"/>
      <c r="E274" s="353"/>
      <c r="F274" s="352"/>
      <c r="G274" s="352"/>
      <c r="H274" s="352"/>
      <c r="I274" s="352"/>
      <c r="J274" s="352"/>
      <c r="K274" s="352"/>
      <c r="L274" s="352"/>
      <c r="M274" s="352"/>
      <c r="N274" s="352"/>
      <c r="O274" s="352"/>
      <c r="P274" s="352"/>
      <c r="Q274" s="352"/>
      <c r="R274" s="352"/>
      <c r="S274" s="352"/>
      <c r="T274" s="352"/>
      <c r="U274" s="352"/>
      <c r="V274" s="352"/>
      <c r="W274" s="333"/>
      <c r="X274" s="333"/>
      <c r="Y274" s="333"/>
      <c r="Z274" s="333"/>
    </row>
    <row r="275" customFormat="false" ht="33.75" hidden="false" customHeight="true" outlineLevel="0" collapsed="false">
      <c r="A275" s="352"/>
      <c r="B275" s="352"/>
      <c r="C275" s="352"/>
      <c r="D275" s="353"/>
      <c r="E275" s="353"/>
      <c r="F275" s="352"/>
      <c r="G275" s="352"/>
      <c r="H275" s="352"/>
      <c r="I275" s="352"/>
      <c r="J275" s="352"/>
      <c r="K275" s="352"/>
      <c r="L275" s="352"/>
      <c r="M275" s="352"/>
      <c r="N275" s="352"/>
      <c r="O275" s="352"/>
      <c r="P275" s="352"/>
      <c r="Q275" s="352"/>
      <c r="R275" s="352"/>
      <c r="S275" s="352"/>
      <c r="T275" s="352"/>
      <c r="U275" s="352"/>
      <c r="V275" s="352"/>
      <c r="W275" s="333"/>
      <c r="X275" s="333"/>
      <c r="Y275" s="333"/>
      <c r="Z275" s="333"/>
    </row>
    <row r="276" customFormat="false" ht="33.75" hidden="false" customHeight="true" outlineLevel="0" collapsed="false">
      <c r="A276" s="352"/>
      <c r="B276" s="352"/>
      <c r="C276" s="352"/>
      <c r="D276" s="353"/>
      <c r="E276" s="353"/>
      <c r="F276" s="352"/>
      <c r="G276" s="352"/>
      <c r="H276" s="352"/>
      <c r="I276" s="352"/>
      <c r="J276" s="352"/>
      <c r="K276" s="352"/>
      <c r="L276" s="352"/>
      <c r="M276" s="352"/>
      <c r="N276" s="352"/>
      <c r="O276" s="352"/>
      <c r="P276" s="352"/>
      <c r="Q276" s="352"/>
      <c r="R276" s="352"/>
      <c r="S276" s="352"/>
      <c r="T276" s="352"/>
      <c r="U276" s="352"/>
      <c r="V276" s="352"/>
      <c r="W276" s="333"/>
      <c r="X276" s="333"/>
      <c r="Y276" s="333"/>
      <c r="Z276" s="333"/>
    </row>
    <row r="277" customFormat="false" ht="33.75" hidden="false" customHeight="true" outlineLevel="0" collapsed="false">
      <c r="A277" s="352"/>
      <c r="B277" s="352"/>
      <c r="C277" s="352"/>
      <c r="D277" s="353"/>
      <c r="E277" s="353"/>
      <c r="F277" s="352"/>
      <c r="G277" s="352"/>
      <c r="H277" s="352"/>
      <c r="I277" s="352"/>
      <c r="J277" s="352"/>
      <c r="K277" s="352"/>
      <c r="L277" s="352"/>
      <c r="M277" s="352"/>
      <c r="N277" s="352"/>
      <c r="O277" s="352"/>
      <c r="P277" s="352"/>
      <c r="Q277" s="352"/>
      <c r="R277" s="352"/>
      <c r="S277" s="352"/>
      <c r="T277" s="352"/>
      <c r="U277" s="352"/>
      <c r="V277" s="352"/>
      <c r="W277" s="333"/>
      <c r="X277" s="333"/>
      <c r="Y277" s="333"/>
      <c r="Z277" s="333"/>
    </row>
    <row r="278" customFormat="false" ht="33.75" hidden="false" customHeight="true" outlineLevel="0" collapsed="false">
      <c r="A278" s="352"/>
      <c r="B278" s="352"/>
      <c r="C278" s="352"/>
      <c r="D278" s="353"/>
      <c r="E278" s="353"/>
      <c r="F278" s="352"/>
      <c r="G278" s="352"/>
      <c r="H278" s="352"/>
      <c r="I278" s="352"/>
      <c r="J278" s="352"/>
      <c r="K278" s="352"/>
      <c r="L278" s="352"/>
      <c r="M278" s="352"/>
      <c r="N278" s="352"/>
      <c r="O278" s="352"/>
      <c r="P278" s="352"/>
      <c r="Q278" s="352"/>
      <c r="R278" s="352"/>
      <c r="S278" s="352"/>
      <c r="T278" s="352"/>
      <c r="U278" s="352"/>
      <c r="V278" s="352"/>
      <c r="W278" s="333"/>
      <c r="X278" s="333"/>
      <c r="Y278" s="333"/>
      <c r="Z278" s="333"/>
    </row>
    <row r="279" customFormat="false" ht="33.75" hidden="false" customHeight="true" outlineLevel="0" collapsed="false">
      <c r="A279" s="352"/>
      <c r="B279" s="352"/>
      <c r="C279" s="352"/>
      <c r="D279" s="353"/>
      <c r="E279" s="353"/>
      <c r="F279" s="352"/>
      <c r="G279" s="352"/>
      <c r="H279" s="352"/>
      <c r="I279" s="352"/>
      <c r="J279" s="352"/>
      <c r="K279" s="352"/>
      <c r="L279" s="352"/>
      <c r="M279" s="352"/>
      <c r="N279" s="352"/>
      <c r="O279" s="352"/>
      <c r="P279" s="352"/>
      <c r="Q279" s="352"/>
      <c r="R279" s="352"/>
      <c r="S279" s="352"/>
      <c r="T279" s="352"/>
      <c r="U279" s="352"/>
      <c r="V279" s="352"/>
      <c r="W279" s="333"/>
      <c r="X279" s="333"/>
      <c r="Y279" s="333"/>
      <c r="Z279" s="333"/>
    </row>
    <row r="280" customFormat="false" ht="33.75" hidden="false" customHeight="true" outlineLevel="0" collapsed="false">
      <c r="A280" s="352"/>
      <c r="B280" s="352"/>
      <c r="C280" s="352"/>
      <c r="D280" s="353"/>
      <c r="E280" s="353"/>
      <c r="F280" s="352"/>
      <c r="G280" s="352"/>
      <c r="H280" s="352"/>
      <c r="I280" s="352"/>
      <c r="J280" s="352"/>
      <c r="K280" s="352"/>
      <c r="L280" s="352"/>
      <c r="M280" s="352"/>
      <c r="N280" s="352"/>
      <c r="O280" s="352"/>
      <c r="P280" s="352"/>
      <c r="Q280" s="352"/>
      <c r="R280" s="352"/>
      <c r="S280" s="352"/>
      <c r="T280" s="352"/>
      <c r="U280" s="352"/>
      <c r="V280" s="352"/>
      <c r="W280" s="333"/>
      <c r="X280" s="333"/>
      <c r="Y280" s="333"/>
      <c r="Z280" s="333"/>
    </row>
    <row r="281" customFormat="false" ht="33.75" hidden="false" customHeight="true" outlineLevel="0" collapsed="false">
      <c r="A281" s="352"/>
      <c r="B281" s="352"/>
      <c r="C281" s="352"/>
      <c r="D281" s="353"/>
      <c r="E281" s="353"/>
      <c r="F281" s="352"/>
      <c r="G281" s="352"/>
      <c r="H281" s="352"/>
      <c r="I281" s="352"/>
      <c r="J281" s="352"/>
      <c r="K281" s="352"/>
      <c r="L281" s="352"/>
      <c r="M281" s="352"/>
      <c r="N281" s="352"/>
      <c r="O281" s="352"/>
      <c r="P281" s="352"/>
      <c r="Q281" s="352"/>
      <c r="R281" s="352"/>
      <c r="S281" s="352"/>
      <c r="T281" s="352"/>
      <c r="U281" s="352"/>
      <c r="V281" s="352"/>
      <c r="W281" s="333"/>
      <c r="X281" s="333"/>
      <c r="Y281" s="333"/>
      <c r="Z281" s="333"/>
    </row>
    <row r="282" customFormat="false" ht="33.75" hidden="false" customHeight="true" outlineLevel="0" collapsed="false">
      <c r="A282" s="352"/>
      <c r="B282" s="352"/>
      <c r="C282" s="352"/>
      <c r="D282" s="353"/>
      <c r="E282" s="353"/>
      <c r="F282" s="352"/>
      <c r="G282" s="352"/>
      <c r="H282" s="352"/>
      <c r="I282" s="352"/>
      <c r="J282" s="352"/>
      <c r="K282" s="352"/>
      <c r="L282" s="352"/>
      <c r="M282" s="352"/>
      <c r="N282" s="352"/>
      <c r="O282" s="352"/>
      <c r="P282" s="352"/>
      <c r="Q282" s="352"/>
      <c r="R282" s="352"/>
      <c r="S282" s="352"/>
      <c r="T282" s="352"/>
      <c r="U282" s="352"/>
      <c r="V282" s="352"/>
      <c r="W282" s="333"/>
      <c r="X282" s="333"/>
      <c r="Y282" s="333"/>
      <c r="Z282" s="333"/>
    </row>
    <row r="283" customFormat="false" ht="33.75" hidden="false" customHeight="true" outlineLevel="0" collapsed="false">
      <c r="A283" s="352"/>
      <c r="B283" s="352"/>
      <c r="C283" s="352"/>
      <c r="D283" s="353"/>
      <c r="E283" s="353"/>
      <c r="F283" s="352"/>
      <c r="G283" s="352"/>
      <c r="H283" s="352"/>
      <c r="I283" s="352"/>
      <c r="J283" s="352"/>
      <c r="K283" s="352"/>
      <c r="L283" s="352"/>
      <c r="M283" s="352"/>
      <c r="N283" s="352"/>
      <c r="O283" s="352"/>
      <c r="P283" s="352"/>
      <c r="Q283" s="352"/>
      <c r="R283" s="352"/>
      <c r="S283" s="352"/>
      <c r="T283" s="352"/>
      <c r="U283" s="352"/>
      <c r="V283" s="352"/>
      <c r="W283" s="333"/>
      <c r="X283" s="333"/>
      <c r="Y283" s="333"/>
      <c r="Z283" s="333"/>
    </row>
    <row r="284" customFormat="false" ht="33.75" hidden="false" customHeight="true" outlineLevel="0" collapsed="false">
      <c r="A284" s="352"/>
      <c r="B284" s="352"/>
      <c r="C284" s="352"/>
      <c r="D284" s="353"/>
      <c r="E284" s="353"/>
      <c r="F284" s="352"/>
      <c r="G284" s="352"/>
      <c r="H284" s="352"/>
      <c r="I284" s="352"/>
      <c r="J284" s="352"/>
      <c r="K284" s="352"/>
      <c r="L284" s="352"/>
      <c r="M284" s="352"/>
      <c r="N284" s="352"/>
      <c r="O284" s="352"/>
      <c r="P284" s="352"/>
      <c r="Q284" s="352"/>
      <c r="R284" s="352"/>
      <c r="S284" s="352"/>
      <c r="T284" s="352"/>
      <c r="U284" s="352"/>
      <c r="V284" s="352"/>
      <c r="W284" s="333"/>
      <c r="X284" s="333"/>
      <c r="Y284" s="333"/>
      <c r="Z284" s="333"/>
    </row>
    <row r="285" customFormat="false" ht="33.75" hidden="false" customHeight="true" outlineLevel="0" collapsed="false">
      <c r="A285" s="352"/>
      <c r="B285" s="352"/>
      <c r="C285" s="352"/>
      <c r="D285" s="353"/>
      <c r="E285" s="353"/>
      <c r="F285" s="352"/>
      <c r="G285" s="352"/>
      <c r="H285" s="352"/>
      <c r="I285" s="352"/>
      <c r="J285" s="352"/>
      <c r="K285" s="352"/>
      <c r="L285" s="352"/>
      <c r="M285" s="352"/>
      <c r="N285" s="352"/>
      <c r="O285" s="352"/>
      <c r="P285" s="352"/>
      <c r="Q285" s="352"/>
      <c r="R285" s="352"/>
      <c r="S285" s="352"/>
      <c r="T285" s="352"/>
      <c r="U285" s="352"/>
      <c r="V285" s="352"/>
      <c r="W285" s="333"/>
      <c r="X285" s="333"/>
      <c r="Y285" s="333"/>
      <c r="Z285" s="333"/>
    </row>
    <row r="286" customFormat="false" ht="33.75" hidden="false" customHeight="true" outlineLevel="0" collapsed="false">
      <c r="A286" s="352"/>
      <c r="B286" s="352"/>
      <c r="C286" s="352"/>
      <c r="D286" s="353"/>
      <c r="E286" s="353"/>
      <c r="F286" s="352"/>
      <c r="G286" s="352"/>
      <c r="H286" s="352"/>
      <c r="I286" s="352"/>
      <c r="J286" s="352"/>
      <c r="K286" s="352"/>
      <c r="L286" s="352"/>
      <c r="M286" s="352"/>
      <c r="N286" s="352"/>
      <c r="O286" s="352"/>
      <c r="P286" s="352"/>
      <c r="Q286" s="352"/>
      <c r="R286" s="352"/>
      <c r="S286" s="352"/>
      <c r="T286" s="352"/>
      <c r="U286" s="352"/>
      <c r="V286" s="352"/>
      <c r="W286" s="333"/>
      <c r="X286" s="333"/>
      <c r="Y286" s="333"/>
      <c r="Z286" s="333"/>
    </row>
    <row r="287" customFormat="false" ht="33.75" hidden="false" customHeight="true" outlineLevel="0" collapsed="false">
      <c r="A287" s="352"/>
      <c r="B287" s="352"/>
      <c r="C287" s="352"/>
      <c r="D287" s="353"/>
      <c r="E287" s="353"/>
      <c r="F287" s="352"/>
      <c r="G287" s="352"/>
      <c r="H287" s="352"/>
      <c r="I287" s="352"/>
      <c r="J287" s="352"/>
      <c r="K287" s="352"/>
      <c r="L287" s="352"/>
      <c r="M287" s="352"/>
      <c r="N287" s="352"/>
      <c r="O287" s="352"/>
      <c r="P287" s="352"/>
      <c r="Q287" s="352"/>
      <c r="R287" s="352"/>
      <c r="S287" s="352"/>
      <c r="T287" s="352"/>
      <c r="U287" s="352"/>
      <c r="V287" s="352"/>
      <c r="W287" s="333"/>
      <c r="X287" s="333"/>
      <c r="Y287" s="333"/>
      <c r="Z287" s="333"/>
    </row>
    <row r="288" customFormat="false" ht="33.75" hidden="false" customHeight="true" outlineLevel="0" collapsed="false">
      <c r="A288" s="352"/>
      <c r="B288" s="352"/>
      <c r="C288" s="352"/>
      <c r="D288" s="353"/>
      <c r="E288" s="353"/>
      <c r="F288" s="352"/>
      <c r="G288" s="352"/>
      <c r="H288" s="352"/>
      <c r="I288" s="352"/>
      <c r="J288" s="352"/>
      <c r="K288" s="352"/>
      <c r="L288" s="352"/>
      <c r="M288" s="352"/>
      <c r="N288" s="352"/>
      <c r="O288" s="352"/>
      <c r="P288" s="352"/>
      <c r="Q288" s="352"/>
      <c r="R288" s="352"/>
      <c r="S288" s="352"/>
      <c r="T288" s="352"/>
      <c r="U288" s="352"/>
      <c r="V288" s="352"/>
      <c r="W288" s="333"/>
      <c r="X288" s="333"/>
      <c r="Y288" s="333"/>
      <c r="Z288" s="333"/>
    </row>
    <row r="289" customFormat="false" ht="33.75" hidden="false" customHeight="true" outlineLevel="0" collapsed="false">
      <c r="A289" s="352"/>
      <c r="B289" s="352"/>
      <c r="C289" s="352"/>
      <c r="D289" s="353"/>
      <c r="E289" s="353"/>
      <c r="F289" s="352"/>
      <c r="G289" s="352"/>
      <c r="H289" s="352"/>
      <c r="I289" s="352"/>
      <c r="J289" s="352"/>
      <c r="K289" s="352"/>
      <c r="L289" s="352"/>
      <c r="M289" s="352"/>
      <c r="N289" s="352"/>
      <c r="O289" s="352"/>
      <c r="P289" s="352"/>
      <c r="Q289" s="352"/>
      <c r="R289" s="352"/>
      <c r="S289" s="352"/>
      <c r="T289" s="352"/>
      <c r="U289" s="352"/>
      <c r="V289" s="352"/>
      <c r="W289" s="333"/>
      <c r="X289" s="333"/>
      <c r="Y289" s="333"/>
      <c r="Z289" s="333"/>
    </row>
    <row r="290" customFormat="false" ht="33.75" hidden="false" customHeight="true" outlineLevel="0" collapsed="false">
      <c r="A290" s="352"/>
      <c r="B290" s="352"/>
      <c r="C290" s="352"/>
      <c r="D290" s="353"/>
      <c r="E290" s="353"/>
      <c r="F290" s="352"/>
      <c r="G290" s="352"/>
      <c r="H290" s="352"/>
      <c r="I290" s="352"/>
      <c r="J290" s="352"/>
      <c r="K290" s="352"/>
      <c r="L290" s="352"/>
      <c r="M290" s="352"/>
      <c r="N290" s="352"/>
      <c r="O290" s="352"/>
      <c r="P290" s="352"/>
      <c r="Q290" s="352"/>
      <c r="R290" s="352"/>
      <c r="S290" s="352"/>
      <c r="T290" s="352"/>
      <c r="U290" s="352"/>
      <c r="V290" s="352"/>
      <c r="W290" s="333"/>
      <c r="X290" s="333"/>
      <c r="Y290" s="333"/>
      <c r="Z290" s="333"/>
    </row>
    <row r="291" customFormat="false" ht="33.75" hidden="false" customHeight="true" outlineLevel="0" collapsed="false">
      <c r="A291" s="352"/>
      <c r="B291" s="352"/>
      <c r="C291" s="352"/>
      <c r="D291" s="353"/>
      <c r="E291" s="353"/>
      <c r="F291" s="352"/>
      <c r="G291" s="352"/>
      <c r="H291" s="352"/>
      <c r="I291" s="352"/>
      <c r="J291" s="352"/>
      <c r="K291" s="352"/>
      <c r="L291" s="352"/>
      <c r="M291" s="352"/>
      <c r="N291" s="352"/>
      <c r="O291" s="352"/>
      <c r="P291" s="352"/>
      <c r="Q291" s="352"/>
      <c r="R291" s="352"/>
      <c r="S291" s="352"/>
      <c r="T291" s="352"/>
      <c r="U291" s="352"/>
      <c r="V291" s="352"/>
      <c r="W291" s="333"/>
      <c r="X291" s="333"/>
      <c r="Y291" s="333"/>
      <c r="Z291" s="333"/>
    </row>
    <row r="292" customFormat="false" ht="33.75" hidden="false" customHeight="true" outlineLevel="0" collapsed="false">
      <c r="A292" s="352"/>
      <c r="B292" s="352"/>
      <c r="C292" s="352"/>
      <c r="D292" s="353"/>
      <c r="E292" s="353"/>
      <c r="F292" s="352"/>
      <c r="G292" s="352"/>
      <c r="H292" s="352"/>
      <c r="I292" s="352"/>
      <c r="J292" s="352"/>
      <c r="K292" s="352"/>
      <c r="L292" s="352"/>
      <c r="M292" s="352"/>
      <c r="N292" s="352"/>
      <c r="O292" s="352"/>
      <c r="P292" s="352"/>
      <c r="Q292" s="352"/>
      <c r="R292" s="352"/>
      <c r="S292" s="352"/>
      <c r="T292" s="352"/>
      <c r="U292" s="352"/>
      <c r="V292" s="352"/>
      <c r="W292" s="333"/>
      <c r="X292" s="333"/>
      <c r="Y292" s="333"/>
      <c r="Z292" s="333"/>
    </row>
    <row r="293" customFormat="false" ht="33.75" hidden="false" customHeight="true" outlineLevel="0" collapsed="false">
      <c r="A293" s="352"/>
      <c r="B293" s="352"/>
      <c r="C293" s="352"/>
      <c r="D293" s="353"/>
      <c r="E293" s="353"/>
      <c r="F293" s="352"/>
      <c r="G293" s="352"/>
      <c r="H293" s="352"/>
      <c r="I293" s="352"/>
      <c r="J293" s="352"/>
      <c r="K293" s="352"/>
      <c r="L293" s="352"/>
      <c r="M293" s="352"/>
      <c r="N293" s="352"/>
      <c r="O293" s="352"/>
      <c r="P293" s="352"/>
      <c r="Q293" s="352"/>
      <c r="R293" s="352"/>
      <c r="S293" s="352"/>
      <c r="T293" s="352"/>
      <c r="U293" s="352"/>
      <c r="V293" s="352"/>
      <c r="W293" s="333"/>
      <c r="X293" s="333"/>
      <c r="Y293" s="333"/>
      <c r="Z293" s="333"/>
    </row>
    <row r="294" customFormat="false" ht="33.75" hidden="false" customHeight="true" outlineLevel="0" collapsed="false">
      <c r="A294" s="352"/>
      <c r="B294" s="352"/>
      <c r="C294" s="352"/>
      <c r="D294" s="353"/>
      <c r="E294" s="353"/>
      <c r="F294" s="352"/>
      <c r="G294" s="352"/>
      <c r="H294" s="352"/>
      <c r="I294" s="352"/>
      <c r="J294" s="352"/>
      <c r="K294" s="352"/>
      <c r="L294" s="352"/>
      <c r="M294" s="352"/>
      <c r="N294" s="352"/>
      <c r="O294" s="352"/>
      <c r="P294" s="352"/>
      <c r="Q294" s="352"/>
      <c r="R294" s="352"/>
      <c r="S294" s="352"/>
      <c r="T294" s="352"/>
      <c r="U294" s="352"/>
      <c r="V294" s="352"/>
      <c r="W294" s="333"/>
      <c r="X294" s="333"/>
      <c r="Y294" s="333"/>
      <c r="Z294" s="333"/>
    </row>
    <row r="295" customFormat="false" ht="33.75" hidden="false" customHeight="true" outlineLevel="0" collapsed="false">
      <c r="A295" s="352"/>
      <c r="B295" s="352"/>
      <c r="C295" s="352"/>
      <c r="D295" s="353"/>
      <c r="E295" s="353"/>
      <c r="F295" s="352"/>
      <c r="G295" s="352"/>
      <c r="H295" s="352"/>
      <c r="I295" s="352"/>
      <c r="J295" s="352"/>
      <c r="K295" s="352"/>
      <c r="L295" s="352"/>
      <c r="M295" s="352"/>
      <c r="N295" s="352"/>
      <c r="O295" s="352"/>
      <c r="P295" s="352"/>
      <c r="Q295" s="352"/>
      <c r="R295" s="352"/>
      <c r="S295" s="352"/>
      <c r="T295" s="352"/>
      <c r="U295" s="352"/>
      <c r="V295" s="352"/>
      <c r="W295" s="333"/>
      <c r="X295" s="333"/>
      <c r="Y295" s="333"/>
      <c r="Z295" s="333"/>
    </row>
    <row r="296" customFormat="false" ht="33.75" hidden="false" customHeight="true" outlineLevel="0" collapsed="false">
      <c r="A296" s="352"/>
      <c r="B296" s="352"/>
      <c r="C296" s="352"/>
      <c r="D296" s="353"/>
      <c r="E296" s="353"/>
      <c r="F296" s="352"/>
      <c r="G296" s="352"/>
      <c r="H296" s="352"/>
      <c r="I296" s="352"/>
      <c r="J296" s="352"/>
      <c r="K296" s="352"/>
      <c r="L296" s="352"/>
      <c r="M296" s="352"/>
      <c r="N296" s="352"/>
      <c r="O296" s="352"/>
      <c r="P296" s="352"/>
      <c r="Q296" s="352"/>
      <c r="R296" s="352"/>
      <c r="S296" s="352"/>
      <c r="T296" s="352"/>
      <c r="U296" s="352"/>
      <c r="V296" s="352"/>
      <c r="W296" s="333"/>
      <c r="X296" s="333"/>
      <c r="Y296" s="333"/>
      <c r="Z296" s="333"/>
    </row>
    <row r="297" customFormat="false" ht="33.75" hidden="false" customHeight="true" outlineLevel="0" collapsed="false">
      <c r="A297" s="352"/>
      <c r="B297" s="352"/>
      <c r="C297" s="352"/>
      <c r="D297" s="353"/>
      <c r="E297" s="353"/>
      <c r="F297" s="352"/>
      <c r="G297" s="352"/>
      <c r="H297" s="352"/>
      <c r="I297" s="352"/>
      <c r="J297" s="352"/>
      <c r="K297" s="352"/>
      <c r="L297" s="352"/>
      <c r="M297" s="352"/>
      <c r="N297" s="352"/>
      <c r="O297" s="352"/>
      <c r="P297" s="352"/>
      <c r="Q297" s="352"/>
      <c r="R297" s="352"/>
      <c r="S297" s="352"/>
      <c r="T297" s="352"/>
      <c r="U297" s="352"/>
      <c r="V297" s="352"/>
      <c r="W297" s="333"/>
      <c r="X297" s="333"/>
      <c r="Y297" s="333"/>
      <c r="Z297" s="333"/>
    </row>
    <row r="298" customFormat="false" ht="33.75" hidden="false" customHeight="true" outlineLevel="0" collapsed="false">
      <c r="A298" s="352"/>
      <c r="B298" s="352"/>
      <c r="C298" s="352"/>
      <c r="D298" s="353"/>
      <c r="E298" s="353"/>
      <c r="F298" s="352"/>
      <c r="G298" s="352"/>
      <c r="H298" s="352"/>
      <c r="I298" s="352"/>
      <c r="J298" s="352"/>
      <c r="K298" s="352"/>
      <c r="L298" s="352"/>
      <c r="M298" s="352"/>
      <c r="N298" s="352"/>
      <c r="O298" s="352"/>
      <c r="P298" s="352"/>
      <c r="Q298" s="352"/>
      <c r="R298" s="352"/>
      <c r="S298" s="352"/>
      <c r="T298" s="352"/>
      <c r="U298" s="352"/>
      <c r="V298" s="352"/>
      <c r="W298" s="333"/>
      <c r="X298" s="333"/>
      <c r="Y298" s="333"/>
      <c r="Z298" s="333"/>
    </row>
    <row r="299" customFormat="false" ht="33.75" hidden="false" customHeight="true" outlineLevel="0" collapsed="false">
      <c r="A299" s="352"/>
      <c r="B299" s="352"/>
      <c r="C299" s="352"/>
      <c r="D299" s="353"/>
      <c r="E299" s="353"/>
      <c r="F299" s="352"/>
      <c r="G299" s="352"/>
      <c r="H299" s="352"/>
      <c r="I299" s="352"/>
      <c r="J299" s="352"/>
      <c r="K299" s="352"/>
      <c r="L299" s="352"/>
      <c r="M299" s="352"/>
      <c r="N299" s="352"/>
      <c r="O299" s="352"/>
      <c r="P299" s="352"/>
      <c r="Q299" s="352"/>
      <c r="R299" s="352"/>
      <c r="S299" s="352"/>
      <c r="T299" s="352"/>
      <c r="U299" s="352"/>
      <c r="V299" s="352"/>
      <c r="W299" s="333"/>
      <c r="X299" s="333"/>
      <c r="Y299" s="333"/>
      <c r="Z299" s="333"/>
    </row>
    <row r="300" customFormat="false" ht="33.75" hidden="false" customHeight="true" outlineLevel="0" collapsed="false">
      <c r="A300" s="352"/>
      <c r="B300" s="352"/>
      <c r="C300" s="352"/>
      <c r="D300" s="353"/>
      <c r="E300" s="353"/>
      <c r="F300" s="352"/>
      <c r="G300" s="352"/>
      <c r="H300" s="352"/>
      <c r="I300" s="352"/>
      <c r="J300" s="352"/>
      <c r="K300" s="352"/>
      <c r="L300" s="352"/>
      <c r="M300" s="352"/>
      <c r="N300" s="352"/>
      <c r="O300" s="352"/>
      <c r="P300" s="352"/>
      <c r="Q300" s="352"/>
      <c r="R300" s="352"/>
      <c r="S300" s="352"/>
      <c r="T300" s="352"/>
      <c r="U300" s="352"/>
      <c r="V300" s="352"/>
      <c r="W300" s="333"/>
      <c r="X300" s="333"/>
      <c r="Y300" s="333"/>
      <c r="Z300" s="333"/>
    </row>
    <row r="301" customFormat="false" ht="33.75" hidden="false" customHeight="true" outlineLevel="0" collapsed="false">
      <c r="A301" s="352"/>
      <c r="B301" s="352"/>
      <c r="C301" s="352"/>
      <c r="D301" s="353"/>
      <c r="E301" s="353"/>
      <c r="F301" s="352"/>
      <c r="G301" s="352"/>
      <c r="H301" s="352"/>
      <c r="I301" s="352"/>
      <c r="J301" s="352"/>
      <c r="K301" s="352"/>
      <c r="L301" s="352"/>
      <c r="M301" s="352"/>
      <c r="N301" s="352"/>
      <c r="O301" s="352"/>
      <c r="P301" s="352"/>
      <c r="Q301" s="352"/>
      <c r="R301" s="352"/>
      <c r="S301" s="352"/>
      <c r="T301" s="352"/>
      <c r="U301" s="352"/>
      <c r="V301" s="352"/>
      <c r="W301" s="333"/>
      <c r="X301" s="333"/>
      <c r="Y301" s="333"/>
      <c r="Z301" s="333"/>
    </row>
    <row r="302" customFormat="false" ht="33.75" hidden="false" customHeight="true" outlineLevel="0" collapsed="false">
      <c r="A302" s="352"/>
      <c r="B302" s="352"/>
      <c r="C302" s="352"/>
      <c r="D302" s="353"/>
      <c r="E302" s="353"/>
      <c r="F302" s="352"/>
      <c r="G302" s="352"/>
      <c r="H302" s="352"/>
      <c r="I302" s="352"/>
      <c r="J302" s="352"/>
      <c r="K302" s="352"/>
      <c r="L302" s="352"/>
      <c r="M302" s="352"/>
      <c r="N302" s="352"/>
      <c r="O302" s="352"/>
      <c r="P302" s="352"/>
      <c r="Q302" s="352"/>
      <c r="R302" s="352"/>
      <c r="S302" s="352"/>
      <c r="T302" s="352"/>
      <c r="U302" s="352"/>
      <c r="V302" s="352"/>
      <c r="W302" s="333"/>
      <c r="X302" s="333"/>
      <c r="Y302" s="333"/>
      <c r="Z302" s="333"/>
    </row>
    <row r="303" customFormat="false" ht="33.75" hidden="false" customHeight="true" outlineLevel="0" collapsed="false">
      <c r="A303" s="352"/>
      <c r="B303" s="352"/>
      <c r="C303" s="352"/>
      <c r="D303" s="353"/>
      <c r="E303" s="353"/>
      <c r="F303" s="352"/>
      <c r="G303" s="352"/>
      <c r="H303" s="352"/>
      <c r="I303" s="352"/>
      <c r="J303" s="352"/>
      <c r="K303" s="352"/>
      <c r="L303" s="352"/>
      <c r="M303" s="352"/>
      <c r="N303" s="352"/>
      <c r="O303" s="352"/>
      <c r="P303" s="352"/>
      <c r="Q303" s="352"/>
      <c r="R303" s="352"/>
      <c r="S303" s="352"/>
      <c r="T303" s="352"/>
      <c r="U303" s="352"/>
      <c r="V303" s="352"/>
      <c r="W303" s="333"/>
      <c r="X303" s="333"/>
      <c r="Y303" s="333"/>
      <c r="Z303" s="333"/>
    </row>
    <row r="304" customFormat="false" ht="33.75" hidden="false" customHeight="true" outlineLevel="0" collapsed="false">
      <c r="A304" s="352"/>
      <c r="B304" s="352"/>
      <c r="C304" s="352"/>
      <c r="D304" s="353"/>
      <c r="E304" s="353"/>
      <c r="F304" s="352"/>
      <c r="G304" s="352"/>
      <c r="H304" s="352"/>
      <c r="I304" s="352"/>
      <c r="J304" s="352"/>
      <c r="K304" s="352"/>
      <c r="L304" s="352"/>
      <c r="M304" s="352"/>
      <c r="N304" s="352"/>
      <c r="O304" s="352"/>
      <c r="P304" s="352"/>
      <c r="Q304" s="352"/>
      <c r="R304" s="352"/>
      <c r="S304" s="352"/>
      <c r="T304" s="352"/>
      <c r="U304" s="352"/>
      <c r="V304" s="352"/>
      <c r="W304" s="333"/>
      <c r="X304" s="333"/>
      <c r="Y304" s="333"/>
      <c r="Z304" s="333"/>
    </row>
    <row r="305" customFormat="false" ht="33.75" hidden="false" customHeight="true" outlineLevel="0" collapsed="false">
      <c r="A305" s="352"/>
      <c r="B305" s="352"/>
      <c r="C305" s="352"/>
      <c r="D305" s="353"/>
      <c r="E305" s="353"/>
      <c r="F305" s="352"/>
      <c r="G305" s="352"/>
      <c r="H305" s="352"/>
      <c r="I305" s="352"/>
      <c r="J305" s="352"/>
      <c r="K305" s="352"/>
      <c r="L305" s="352"/>
      <c r="M305" s="352"/>
      <c r="N305" s="352"/>
      <c r="O305" s="352"/>
      <c r="P305" s="352"/>
      <c r="Q305" s="352"/>
      <c r="R305" s="352"/>
      <c r="S305" s="352"/>
      <c r="T305" s="352"/>
      <c r="U305" s="352"/>
      <c r="V305" s="352"/>
      <c r="W305" s="333"/>
      <c r="X305" s="333"/>
      <c r="Y305" s="333"/>
      <c r="Z305" s="333"/>
    </row>
    <row r="306" customFormat="false" ht="33.75" hidden="false" customHeight="true" outlineLevel="0" collapsed="false">
      <c r="A306" s="352"/>
      <c r="B306" s="352"/>
      <c r="C306" s="352"/>
      <c r="D306" s="353"/>
      <c r="E306" s="353"/>
      <c r="F306" s="352"/>
      <c r="G306" s="352"/>
      <c r="H306" s="352"/>
      <c r="I306" s="352"/>
      <c r="J306" s="352"/>
      <c r="K306" s="352"/>
      <c r="L306" s="352"/>
      <c r="M306" s="352"/>
      <c r="N306" s="352"/>
      <c r="O306" s="352"/>
      <c r="P306" s="352"/>
      <c r="Q306" s="352"/>
      <c r="R306" s="352"/>
      <c r="S306" s="352"/>
      <c r="T306" s="352"/>
      <c r="U306" s="352"/>
      <c r="V306" s="352"/>
      <c r="W306" s="333"/>
      <c r="X306" s="333"/>
      <c r="Y306" s="333"/>
      <c r="Z306" s="333"/>
    </row>
    <row r="307" customFormat="false" ht="33.75" hidden="false" customHeight="true" outlineLevel="0" collapsed="false">
      <c r="A307" s="352"/>
      <c r="B307" s="352"/>
      <c r="C307" s="352"/>
      <c r="D307" s="353"/>
      <c r="E307" s="353"/>
      <c r="F307" s="352"/>
      <c r="G307" s="352"/>
      <c r="H307" s="352"/>
      <c r="I307" s="352"/>
      <c r="J307" s="352"/>
      <c r="K307" s="352"/>
      <c r="L307" s="352"/>
      <c r="M307" s="352"/>
      <c r="N307" s="352"/>
      <c r="O307" s="352"/>
      <c r="P307" s="352"/>
      <c r="Q307" s="352"/>
      <c r="R307" s="352"/>
      <c r="S307" s="352"/>
      <c r="T307" s="352"/>
      <c r="U307" s="352"/>
      <c r="V307" s="352"/>
      <c r="W307" s="333"/>
      <c r="X307" s="333"/>
      <c r="Y307" s="333"/>
      <c r="Z307" s="333"/>
    </row>
    <row r="308" customFormat="false" ht="33.75" hidden="false" customHeight="true" outlineLevel="0" collapsed="false">
      <c r="A308" s="352"/>
      <c r="B308" s="352"/>
      <c r="C308" s="352"/>
      <c r="D308" s="353"/>
      <c r="E308" s="353"/>
      <c r="F308" s="352"/>
      <c r="G308" s="352"/>
      <c r="H308" s="352"/>
      <c r="I308" s="352"/>
      <c r="J308" s="352"/>
      <c r="K308" s="352"/>
      <c r="L308" s="352"/>
      <c r="M308" s="352"/>
      <c r="N308" s="352"/>
      <c r="O308" s="352"/>
      <c r="P308" s="352"/>
      <c r="Q308" s="352"/>
      <c r="R308" s="352"/>
      <c r="S308" s="352"/>
      <c r="T308" s="352"/>
      <c r="U308" s="352"/>
      <c r="V308" s="352"/>
      <c r="W308" s="333"/>
      <c r="X308" s="333"/>
      <c r="Y308" s="333"/>
      <c r="Z308" s="333"/>
    </row>
    <row r="309" customFormat="false" ht="33.75" hidden="false" customHeight="true" outlineLevel="0" collapsed="false">
      <c r="A309" s="352"/>
      <c r="B309" s="352"/>
      <c r="C309" s="352"/>
      <c r="D309" s="353"/>
      <c r="E309" s="353"/>
      <c r="F309" s="352"/>
      <c r="G309" s="352"/>
      <c r="H309" s="352"/>
      <c r="I309" s="352"/>
      <c r="J309" s="352"/>
      <c r="K309" s="352"/>
      <c r="L309" s="352"/>
      <c r="M309" s="352"/>
      <c r="N309" s="352"/>
      <c r="O309" s="352"/>
      <c r="P309" s="352"/>
      <c r="Q309" s="352"/>
      <c r="R309" s="352"/>
      <c r="S309" s="352"/>
      <c r="T309" s="352"/>
      <c r="U309" s="352"/>
      <c r="V309" s="352"/>
      <c r="W309" s="333"/>
      <c r="X309" s="333"/>
      <c r="Y309" s="333"/>
      <c r="Z309" s="333"/>
    </row>
    <row r="310" customFormat="false" ht="33.75" hidden="false" customHeight="true" outlineLevel="0" collapsed="false">
      <c r="A310" s="352"/>
      <c r="B310" s="352"/>
      <c r="C310" s="352"/>
      <c r="D310" s="353"/>
      <c r="E310" s="353"/>
      <c r="F310" s="352"/>
      <c r="G310" s="352"/>
      <c r="H310" s="352"/>
      <c r="I310" s="352"/>
      <c r="J310" s="352"/>
      <c r="K310" s="352"/>
      <c r="L310" s="352"/>
      <c r="M310" s="352"/>
      <c r="N310" s="352"/>
      <c r="O310" s="352"/>
      <c r="P310" s="352"/>
      <c r="Q310" s="352"/>
      <c r="R310" s="352"/>
      <c r="S310" s="352"/>
      <c r="T310" s="352"/>
      <c r="U310" s="352"/>
      <c r="V310" s="352"/>
      <c r="W310" s="333"/>
      <c r="X310" s="333"/>
      <c r="Y310" s="333"/>
      <c r="Z310" s="333"/>
    </row>
    <row r="311" customFormat="false" ht="33.75" hidden="false" customHeight="true" outlineLevel="0" collapsed="false">
      <c r="A311" s="352"/>
      <c r="B311" s="352"/>
      <c r="C311" s="352"/>
      <c r="D311" s="353"/>
      <c r="E311" s="353"/>
      <c r="F311" s="352"/>
      <c r="G311" s="352"/>
      <c r="H311" s="352"/>
      <c r="I311" s="352"/>
      <c r="J311" s="352"/>
      <c r="K311" s="352"/>
      <c r="L311" s="352"/>
      <c r="M311" s="352"/>
      <c r="N311" s="352"/>
      <c r="O311" s="352"/>
      <c r="P311" s="352"/>
      <c r="Q311" s="352"/>
      <c r="R311" s="352"/>
      <c r="S311" s="352"/>
      <c r="T311" s="352"/>
      <c r="U311" s="352"/>
      <c r="V311" s="352"/>
      <c r="W311" s="333"/>
      <c r="X311" s="333"/>
      <c r="Y311" s="333"/>
      <c r="Z311" s="333"/>
    </row>
    <row r="312" customFormat="false" ht="33.75" hidden="false" customHeight="true" outlineLevel="0" collapsed="false">
      <c r="A312" s="352"/>
      <c r="B312" s="352"/>
      <c r="C312" s="352"/>
      <c r="D312" s="353"/>
      <c r="E312" s="353"/>
      <c r="F312" s="352"/>
      <c r="G312" s="352"/>
      <c r="H312" s="352"/>
      <c r="I312" s="352"/>
      <c r="J312" s="352"/>
      <c r="K312" s="352"/>
      <c r="L312" s="352"/>
      <c r="M312" s="352"/>
      <c r="N312" s="352"/>
      <c r="O312" s="352"/>
      <c r="P312" s="352"/>
      <c r="Q312" s="352"/>
      <c r="R312" s="352"/>
      <c r="S312" s="352"/>
      <c r="T312" s="352"/>
      <c r="U312" s="352"/>
      <c r="V312" s="352"/>
      <c r="W312" s="333"/>
      <c r="X312" s="333"/>
      <c r="Y312" s="333"/>
      <c r="Z312" s="333"/>
    </row>
    <row r="313" customFormat="false" ht="33.75" hidden="false" customHeight="true" outlineLevel="0" collapsed="false">
      <c r="A313" s="352"/>
      <c r="B313" s="352"/>
      <c r="C313" s="352"/>
      <c r="D313" s="353"/>
      <c r="E313" s="353"/>
      <c r="F313" s="352"/>
      <c r="G313" s="352"/>
      <c r="H313" s="352"/>
      <c r="I313" s="352"/>
      <c r="J313" s="352"/>
      <c r="K313" s="352"/>
      <c r="L313" s="352"/>
      <c r="M313" s="352"/>
      <c r="N313" s="352"/>
      <c r="O313" s="352"/>
      <c r="P313" s="352"/>
      <c r="Q313" s="352"/>
      <c r="R313" s="352"/>
      <c r="S313" s="352"/>
      <c r="T313" s="352"/>
      <c r="U313" s="352"/>
      <c r="V313" s="352"/>
      <c r="W313" s="333"/>
      <c r="X313" s="333"/>
      <c r="Y313" s="333"/>
      <c r="Z313" s="333"/>
    </row>
    <row r="314" customFormat="false" ht="33.75" hidden="false" customHeight="true" outlineLevel="0" collapsed="false">
      <c r="A314" s="352"/>
      <c r="B314" s="352"/>
      <c r="C314" s="352"/>
      <c r="D314" s="353"/>
      <c r="E314" s="353"/>
      <c r="F314" s="352"/>
      <c r="G314" s="352"/>
      <c r="H314" s="352"/>
      <c r="I314" s="352"/>
      <c r="J314" s="352"/>
      <c r="K314" s="352"/>
      <c r="L314" s="352"/>
      <c r="M314" s="352"/>
      <c r="N314" s="352"/>
      <c r="O314" s="352"/>
      <c r="P314" s="352"/>
      <c r="Q314" s="352"/>
      <c r="R314" s="352"/>
      <c r="S314" s="352"/>
      <c r="T314" s="352"/>
      <c r="U314" s="352"/>
      <c r="V314" s="352"/>
      <c r="W314" s="333"/>
      <c r="X314" s="333"/>
      <c r="Y314" s="333"/>
      <c r="Z314" s="333"/>
    </row>
    <row r="315" customFormat="false" ht="33.75" hidden="false" customHeight="true" outlineLevel="0" collapsed="false">
      <c r="A315" s="352"/>
      <c r="B315" s="352"/>
      <c r="C315" s="352"/>
      <c r="D315" s="353"/>
      <c r="E315" s="353"/>
      <c r="F315" s="352"/>
      <c r="G315" s="352"/>
      <c r="H315" s="352"/>
      <c r="I315" s="352"/>
      <c r="J315" s="352"/>
      <c r="K315" s="352"/>
      <c r="L315" s="352"/>
      <c r="M315" s="352"/>
      <c r="N315" s="352"/>
      <c r="O315" s="352"/>
      <c r="P315" s="352"/>
      <c r="Q315" s="352"/>
      <c r="R315" s="352"/>
      <c r="S315" s="352"/>
      <c r="T315" s="352"/>
      <c r="U315" s="352"/>
      <c r="V315" s="352"/>
      <c r="W315" s="333"/>
      <c r="X315" s="333"/>
      <c r="Y315" s="333"/>
      <c r="Z315" s="333"/>
    </row>
    <row r="316" customFormat="false" ht="33.75" hidden="false" customHeight="true" outlineLevel="0" collapsed="false">
      <c r="A316" s="352"/>
      <c r="B316" s="352"/>
      <c r="C316" s="352"/>
      <c r="D316" s="353"/>
      <c r="E316" s="353"/>
      <c r="F316" s="352"/>
      <c r="G316" s="352"/>
      <c r="H316" s="352"/>
      <c r="I316" s="352"/>
      <c r="J316" s="352"/>
      <c r="K316" s="352"/>
      <c r="L316" s="352"/>
      <c r="M316" s="352"/>
      <c r="N316" s="352"/>
      <c r="O316" s="352"/>
      <c r="P316" s="352"/>
      <c r="Q316" s="352"/>
      <c r="R316" s="352"/>
      <c r="S316" s="352"/>
      <c r="T316" s="352"/>
      <c r="U316" s="352"/>
      <c r="V316" s="352"/>
      <c r="W316" s="333"/>
      <c r="X316" s="333"/>
      <c r="Y316" s="333"/>
      <c r="Z316" s="333"/>
    </row>
    <row r="317" customFormat="false" ht="33.75" hidden="false" customHeight="true" outlineLevel="0" collapsed="false">
      <c r="A317" s="352"/>
      <c r="B317" s="352"/>
      <c r="C317" s="352"/>
      <c r="D317" s="353"/>
      <c r="E317" s="353"/>
      <c r="F317" s="352"/>
      <c r="G317" s="352"/>
      <c r="H317" s="352"/>
      <c r="I317" s="352"/>
      <c r="J317" s="352"/>
      <c r="K317" s="352"/>
      <c r="L317" s="352"/>
      <c r="M317" s="352"/>
      <c r="N317" s="352"/>
      <c r="O317" s="352"/>
      <c r="P317" s="352"/>
      <c r="Q317" s="352"/>
      <c r="R317" s="352"/>
      <c r="S317" s="352"/>
      <c r="T317" s="352"/>
      <c r="U317" s="352"/>
      <c r="V317" s="352"/>
      <c r="W317" s="333"/>
      <c r="X317" s="333"/>
      <c r="Y317" s="333"/>
      <c r="Z317" s="333"/>
    </row>
    <row r="318" customFormat="false" ht="33.75" hidden="false" customHeight="true" outlineLevel="0" collapsed="false">
      <c r="A318" s="352"/>
      <c r="B318" s="352"/>
      <c r="C318" s="352"/>
      <c r="D318" s="353"/>
      <c r="E318" s="353"/>
      <c r="F318" s="352"/>
      <c r="G318" s="352"/>
      <c r="H318" s="352"/>
      <c r="I318" s="352"/>
      <c r="J318" s="352"/>
      <c r="K318" s="352"/>
      <c r="L318" s="352"/>
      <c r="M318" s="352"/>
      <c r="N318" s="352"/>
      <c r="O318" s="352"/>
      <c r="P318" s="352"/>
      <c r="Q318" s="352"/>
      <c r="R318" s="352"/>
      <c r="S318" s="352"/>
      <c r="T318" s="352"/>
      <c r="U318" s="352"/>
      <c r="V318" s="352"/>
      <c r="W318" s="333"/>
      <c r="X318" s="333"/>
      <c r="Y318" s="333"/>
      <c r="Z318" s="333"/>
    </row>
    <row r="319" customFormat="false" ht="33.75" hidden="false" customHeight="true" outlineLevel="0" collapsed="false">
      <c r="A319" s="352"/>
      <c r="B319" s="352"/>
      <c r="C319" s="352"/>
      <c r="D319" s="353"/>
      <c r="E319" s="353"/>
      <c r="F319" s="352"/>
      <c r="G319" s="352"/>
      <c r="H319" s="352"/>
      <c r="I319" s="352"/>
      <c r="J319" s="352"/>
      <c r="K319" s="352"/>
      <c r="L319" s="352"/>
      <c r="M319" s="352"/>
      <c r="N319" s="352"/>
      <c r="O319" s="352"/>
      <c r="P319" s="352"/>
      <c r="Q319" s="352"/>
      <c r="R319" s="352"/>
      <c r="S319" s="352"/>
      <c r="T319" s="352"/>
      <c r="U319" s="352"/>
      <c r="V319" s="352"/>
      <c r="W319" s="333"/>
      <c r="X319" s="333"/>
      <c r="Y319" s="333"/>
      <c r="Z319" s="333"/>
    </row>
    <row r="320" customFormat="false" ht="33.75" hidden="false" customHeight="true" outlineLevel="0" collapsed="false">
      <c r="A320" s="352"/>
      <c r="B320" s="352"/>
      <c r="C320" s="352"/>
      <c r="D320" s="353"/>
      <c r="E320" s="353"/>
      <c r="F320" s="352"/>
      <c r="G320" s="352"/>
      <c r="H320" s="352"/>
      <c r="I320" s="352"/>
      <c r="J320" s="352"/>
      <c r="K320" s="352"/>
      <c r="L320" s="352"/>
      <c r="M320" s="352"/>
      <c r="N320" s="352"/>
      <c r="O320" s="352"/>
      <c r="P320" s="352"/>
      <c r="Q320" s="352"/>
      <c r="R320" s="352"/>
      <c r="S320" s="352"/>
      <c r="T320" s="352"/>
      <c r="U320" s="352"/>
      <c r="V320" s="352"/>
      <c r="W320" s="333"/>
      <c r="X320" s="333"/>
      <c r="Y320" s="333"/>
      <c r="Z320" s="333"/>
    </row>
    <row r="321" customFormat="false" ht="33.75" hidden="false" customHeight="true" outlineLevel="0" collapsed="false">
      <c r="A321" s="352"/>
      <c r="B321" s="352"/>
      <c r="C321" s="352"/>
      <c r="D321" s="353"/>
      <c r="E321" s="353"/>
      <c r="F321" s="352"/>
      <c r="G321" s="352"/>
      <c r="H321" s="352"/>
      <c r="I321" s="352"/>
      <c r="J321" s="352"/>
      <c r="K321" s="352"/>
      <c r="L321" s="352"/>
      <c r="M321" s="352"/>
      <c r="N321" s="352"/>
      <c r="O321" s="352"/>
      <c r="P321" s="352"/>
      <c r="Q321" s="352"/>
      <c r="R321" s="352"/>
      <c r="S321" s="352"/>
      <c r="T321" s="352"/>
      <c r="U321" s="352"/>
      <c r="V321" s="352"/>
      <c r="W321" s="333"/>
      <c r="X321" s="333"/>
      <c r="Y321" s="333"/>
      <c r="Z321" s="333"/>
    </row>
    <row r="322" customFormat="false" ht="33.75" hidden="false" customHeight="true" outlineLevel="0" collapsed="false">
      <c r="A322" s="352"/>
      <c r="B322" s="352"/>
      <c r="C322" s="352"/>
      <c r="D322" s="353"/>
      <c r="E322" s="353"/>
      <c r="F322" s="352"/>
      <c r="G322" s="352"/>
      <c r="H322" s="352"/>
      <c r="I322" s="352"/>
      <c r="J322" s="352"/>
      <c r="K322" s="352"/>
      <c r="L322" s="352"/>
      <c r="M322" s="352"/>
      <c r="N322" s="352"/>
      <c r="O322" s="352"/>
      <c r="P322" s="352"/>
      <c r="Q322" s="352"/>
      <c r="R322" s="352"/>
      <c r="S322" s="352"/>
      <c r="T322" s="352"/>
      <c r="U322" s="352"/>
      <c r="V322" s="352"/>
      <c r="W322" s="333"/>
      <c r="X322" s="333"/>
      <c r="Y322" s="333"/>
      <c r="Z322" s="333"/>
    </row>
    <row r="323" customFormat="false" ht="33.75" hidden="false" customHeight="true" outlineLevel="0" collapsed="false">
      <c r="A323" s="352"/>
      <c r="B323" s="352"/>
      <c r="C323" s="352"/>
      <c r="D323" s="353"/>
      <c r="E323" s="353"/>
      <c r="F323" s="352"/>
      <c r="G323" s="352"/>
      <c r="H323" s="352"/>
      <c r="I323" s="352"/>
      <c r="J323" s="352"/>
      <c r="K323" s="352"/>
      <c r="L323" s="352"/>
      <c r="M323" s="352"/>
      <c r="N323" s="352"/>
      <c r="O323" s="352"/>
      <c r="P323" s="352"/>
      <c r="Q323" s="352"/>
      <c r="R323" s="352"/>
      <c r="S323" s="352"/>
      <c r="T323" s="352"/>
      <c r="U323" s="352"/>
      <c r="V323" s="352"/>
      <c r="W323" s="333"/>
      <c r="X323" s="333"/>
      <c r="Y323" s="333"/>
      <c r="Z323" s="333"/>
    </row>
    <row r="324" customFormat="false" ht="33.75" hidden="false" customHeight="true" outlineLevel="0" collapsed="false">
      <c r="A324" s="352"/>
      <c r="B324" s="352"/>
      <c r="C324" s="352"/>
      <c r="D324" s="353"/>
      <c r="E324" s="353"/>
      <c r="F324" s="352"/>
      <c r="G324" s="352"/>
      <c r="H324" s="352"/>
      <c r="I324" s="352"/>
      <c r="J324" s="352"/>
      <c r="K324" s="352"/>
      <c r="L324" s="352"/>
      <c r="M324" s="352"/>
      <c r="N324" s="352"/>
      <c r="O324" s="352"/>
      <c r="P324" s="352"/>
      <c r="Q324" s="352"/>
      <c r="R324" s="352"/>
      <c r="S324" s="352"/>
      <c r="T324" s="352"/>
      <c r="U324" s="352"/>
      <c r="V324" s="352"/>
      <c r="W324" s="333"/>
      <c r="X324" s="333"/>
      <c r="Y324" s="333"/>
      <c r="Z324" s="333"/>
    </row>
    <row r="325" customFormat="false" ht="33.75" hidden="false" customHeight="true" outlineLevel="0" collapsed="false">
      <c r="A325" s="352"/>
      <c r="B325" s="352"/>
      <c r="C325" s="352"/>
      <c r="D325" s="353"/>
      <c r="E325" s="353"/>
      <c r="F325" s="352"/>
      <c r="G325" s="352"/>
      <c r="H325" s="352"/>
      <c r="I325" s="352"/>
      <c r="J325" s="352"/>
      <c r="K325" s="352"/>
      <c r="L325" s="352"/>
      <c r="M325" s="352"/>
      <c r="N325" s="352"/>
      <c r="O325" s="352"/>
      <c r="P325" s="352"/>
      <c r="Q325" s="352"/>
      <c r="R325" s="352"/>
      <c r="S325" s="352"/>
      <c r="T325" s="352"/>
      <c r="U325" s="352"/>
      <c r="V325" s="352"/>
      <c r="W325" s="333"/>
      <c r="X325" s="333"/>
      <c r="Y325" s="333"/>
      <c r="Z325" s="333"/>
    </row>
    <row r="326" customFormat="false" ht="33.75" hidden="false" customHeight="true" outlineLevel="0" collapsed="false">
      <c r="A326" s="352"/>
      <c r="B326" s="352"/>
      <c r="C326" s="352"/>
      <c r="D326" s="353"/>
      <c r="E326" s="353"/>
      <c r="F326" s="352"/>
      <c r="G326" s="352"/>
      <c r="H326" s="352"/>
      <c r="I326" s="352"/>
      <c r="J326" s="352"/>
      <c r="K326" s="352"/>
      <c r="L326" s="352"/>
      <c r="M326" s="352"/>
      <c r="N326" s="352"/>
      <c r="O326" s="352"/>
      <c r="P326" s="352"/>
      <c r="Q326" s="352"/>
      <c r="R326" s="352"/>
      <c r="S326" s="352"/>
      <c r="T326" s="352"/>
      <c r="U326" s="352"/>
      <c r="V326" s="352"/>
      <c r="W326" s="333"/>
      <c r="X326" s="333"/>
      <c r="Y326" s="333"/>
      <c r="Z326" s="333"/>
    </row>
    <row r="327" customFormat="false" ht="33.75" hidden="false" customHeight="true" outlineLevel="0" collapsed="false">
      <c r="A327" s="352"/>
      <c r="B327" s="352"/>
      <c r="C327" s="352"/>
      <c r="D327" s="353"/>
      <c r="E327" s="353"/>
      <c r="F327" s="352"/>
      <c r="G327" s="352"/>
      <c r="H327" s="352"/>
      <c r="I327" s="352"/>
      <c r="J327" s="352"/>
      <c r="K327" s="352"/>
      <c r="L327" s="352"/>
      <c r="M327" s="352"/>
      <c r="N327" s="352"/>
      <c r="O327" s="352"/>
      <c r="P327" s="352"/>
      <c r="Q327" s="352"/>
      <c r="R327" s="352"/>
      <c r="S327" s="352"/>
      <c r="T327" s="352"/>
      <c r="U327" s="352"/>
      <c r="V327" s="352"/>
      <c r="W327" s="333"/>
      <c r="X327" s="333"/>
      <c r="Y327" s="333"/>
      <c r="Z327" s="333"/>
    </row>
    <row r="328" customFormat="false" ht="33.75" hidden="false" customHeight="true" outlineLevel="0" collapsed="false">
      <c r="A328" s="352"/>
      <c r="B328" s="352"/>
      <c r="C328" s="352"/>
      <c r="D328" s="353"/>
      <c r="E328" s="353"/>
      <c r="F328" s="352"/>
      <c r="G328" s="352"/>
      <c r="H328" s="352"/>
      <c r="I328" s="352"/>
      <c r="J328" s="352"/>
      <c r="K328" s="352"/>
      <c r="L328" s="352"/>
      <c r="M328" s="352"/>
      <c r="N328" s="352"/>
      <c r="O328" s="352"/>
      <c r="P328" s="352"/>
      <c r="Q328" s="352"/>
      <c r="R328" s="352"/>
      <c r="S328" s="352"/>
      <c r="T328" s="352"/>
      <c r="U328" s="352"/>
      <c r="V328" s="352"/>
      <c r="W328" s="333"/>
      <c r="X328" s="333"/>
      <c r="Y328" s="333"/>
      <c r="Z328" s="333"/>
    </row>
    <row r="329" customFormat="false" ht="33.75" hidden="false" customHeight="true" outlineLevel="0" collapsed="false">
      <c r="A329" s="352"/>
      <c r="B329" s="352"/>
      <c r="C329" s="352"/>
      <c r="D329" s="353"/>
      <c r="E329" s="353"/>
      <c r="F329" s="352"/>
      <c r="G329" s="352"/>
      <c r="H329" s="352"/>
      <c r="I329" s="352"/>
      <c r="J329" s="352"/>
      <c r="K329" s="352"/>
      <c r="L329" s="352"/>
      <c r="M329" s="352"/>
      <c r="N329" s="352"/>
      <c r="O329" s="352"/>
      <c r="P329" s="352"/>
      <c r="Q329" s="352"/>
      <c r="R329" s="352"/>
      <c r="S329" s="352"/>
      <c r="T329" s="352"/>
      <c r="U329" s="352"/>
      <c r="V329" s="352"/>
      <c r="W329" s="333"/>
      <c r="X329" s="333"/>
      <c r="Y329" s="333"/>
      <c r="Z329" s="333"/>
    </row>
    <row r="330" customFormat="false" ht="33.75" hidden="false" customHeight="true" outlineLevel="0" collapsed="false">
      <c r="A330" s="352"/>
      <c r="B330" s="352"/>
      <c r="C330" s="352"/>
      <c r="D330" s="353"/>
      <c r="E330" s="353"/>
      <c r="F330" s="352"/>
      <c r="G330" s="352"/>
      <c r="H330" s="352"/>
      <c r="I330" s="352"/>
      <c r="J330" s="352"/>
      <c r="K330" s="352"/>
      <c r="L330" s="352"/>
      <c r="M330" s="352"/>
      <c r="N330" s="352"/>
      <c r="O330" s="352"/>
      <c r="P330" s="352"/>
      <c r="Q330" s="352"/>
      <c r="R330" s="352"/>
      <c r="S330" s="352"/>
      <c r="T330" s="352"/>
      <c r="U330" s="352"/>
      <c r="V330" s="352"/>
      <c r="W330" s="333"/>
      <c r="X330" s="333"/>
      <c r="Y330" s="333"/>
      <c r="Z330" s="333"/>
    </row>
    <row r="331" customFormat="false" ht="33.75" hidden="false" customHeight="true" outlineLevel="0" collapsed="false">
      <c r="A331" s="352"/>
      <c r="B331" s="352"/>
      <c r="C331" s="352"/>
      <c r="D331" s="353"/>
      <c r="E331" s="353"/>
      <c r="F331" s="352"/>
      <c r="G331" s="352"/>
      <c r="H331" s="352"/>
      <c r="I331" s="352"/>
      <c r="J331" s="352"/>
      <c r="K331" s="352"/>
      <c r="L331" s="352"/>
      <c r="M331" s="352"/>
      <c r="N331" s="352"/>
      <c r="O331" s="352"/>
      <c r="P331" s="352"/>
      <c r="Q331" s="352"/>
      <c r="R331" s="352"/>
      <c r="S331" s="352"/>
      <c r="T331" s="352"/>
      <c r="U331" s="352"/>
      <c r="V331" s="352"/>
      <c r="W331" s="333"/>
      <c r="X331" s="333"/>
      <c r="Y331" s="333"/>
      <c r="Z331" s="333"/>
    </row>
    <row r="332" customFormat="false" ht="33.75" hidden="false" customHeight="true" outlineLevel="0" collapsed="false">
      <c r="A332" s="352"/>
      <c r="B332" s="352"/>
      <c r="C332" s="352"/>
      <c r="D332" s="353"/>
      <c r="E332" s="353"/>
      <c r="F332" s="352"/>
      <c r="G332" s="352"/>
      <c r="H332" s="352"/>
      <c r="I332" s="352"/>
      <c r="J332" s="352"/>
      <c r="K332" s="352"/>
      <c r="L332" s="352"/>
      <c r="M332" s="352"/>
      <c r="N332" s="352"/>
      <c r="O332" s="352"/>
      <c r="P332" s="352"/>
      <c r="Q332" s="352"/>
      <c r="R332" s="352"/>
      <c r="S332" s="352"/>
      <c r="T332" s="352"/>
      <c r="U332" s="352"/>
      <c r="V332" s="352"/>
      <c r="W332" s="333"/>
      <c r="X332" s="333"/>
      <c r="Y332" s="333"/>
      <c r="Z332" s="333"/>
    </row>
    <row r="333" customFormat="false" ht="33.75" hidden="false" customHeight="true" outlineLevel="0" collapsed="false">
      <c r="A333" s="352"/>
      <c r="B333" s="352"/>
      <c r="C333" s="352"/>
      <c r="D333" s="353"/>
      <c r="E333" s="353"/>
      <c r="F333" s="352"/>
      <c r="G333" s="352"/>
      <c r="H333" s="352"/>
      <c r="I333" s="352"/>
      <c r="J333" s="352"/>
      <c r="K333" s="352"/>
      <c r="L333" s="352"/>
      <c r="M333" s="352"/>
      <c r="N333" s="352"/>
      <c r="O333" s="352"/>
      <c r="P333" s="352"/>
      <c r="Q333" s="352"/>
      <c r="R333" s="352"/>
      <c r="S333" s="352"/>
      <c r="T333" s="352"/>
      <c r="U333" s="352"/>
      <c r="V333" s="352"/>
      <c r="W333" s="333"/>
      <c r="X333" s="333"/>
      <c r="Y333" s="333"/>
      <c r="Z333" s="333"/>
    </row>
    <row r="334" customFormat="false" ht="33.75" hidden="false" customHeight="true" outlineLevel="0" collapsed="false">
      <c r="A334" s="352"/>
      <c r="B334" s="352"/>
      <c r="C334" s="352"/>
      <c r="D334" s="353"/>
      <c r="E334" s="353"/>
      <c r="F334" s="352"/>
      <c r="G334" s="352"/>
      <c r="H334" s="352"/>
      <c r="I334" s="352"/>
      <c r="J334" s="352"/>
      <c r="K334" s="352"/>
      <c r="L334" s="352"/>
      <c r="M334" s="352"/>
      <c r="N334" s="352"/>
      <c r="O334" s="352"/>
      <c r="P334" s="352"/>
      <c r="Q334" s="352"/>
      <c r="R334" s="352"/>
      <c r="S334" s="352"/>
      <c r="T334" s="352"/>
      <c r="U334" s="352"/>
      <c r="V334" s="352"/>
      <c r="W334" s="333"/>
      <c r="X334" s="333"/>
      <c r="Y334" s="333"/>
      <c r="Z334" s="333"/>
    </row>
    <row r="335" customFormat="false" ht="33.75" hidden="false" customHeight="true" outlineLevel="0" collapsed="false">
      <c r="A335" s="352"/>
      <c r="B335" s="352"/>
      <c r="C335" s="352"/>
      <c r="D335" s="353"/>
      <c r="E335" s="353"/>
      <c r="F335" s="352"/>
      <c r="G335" s="352"/>
      <c r="H335" s="352"/>
      <c r="I335" s="352"/>
      <c r="J335" s="352"/>
      <c r="K335" s="352"/>
      <c r="L335" s="352"/>
      <c r="M335" s="352"/>
      <c r="N335" s="352"/>
      <c r="O335" s="352"/>
      <c r="P335" s="352"/>
      <c r="Q335" s="352"/>
      <c r="R335" s="352"/>
      <c r="S335" s="352"/>
      <c r="T335" s="352"/>
      <c r="U335" s="352"/>
      <c r="V335" s="352"/>
      <c r="W335" s="333"/>
      <c r="X335" s="333"/>
      <c r="Y335" s="333"/>
      <c r="Z335" s="333"/>
    </row>
    <row r="336" customFormat="false" ht="33.75" hidden="false" customHeight="true" outlineLevel="0" collapsed="false">
      <c r="A336" s="352"/>
      <c r="B336" s="352"/>
      <c r="C336" s="352"/>
      <c r="D336" s="353"/>
      <c r="E336" s="353"/>
      <c r="F336" s="352"/>
      <c r="G336" s="352"/>
      <c r="H336" s="352"/>
      <c r="I336" s="352"/>
      <c r="J336" s="352"/>
      <c r="K336" s="352"/>
      <c r="L336" s="352"/>
      <c r="M336" s="352"/>
      <c r="N336" s="352"/>
      <c r="O336" s="352"/>
      <c r="P336" s="352"/>
      <c r="Q336" s="352"/>
      <c r="R336" s="352"/>
      <c r="S336" s="352"/>
      <c r="T336" s="352"/>
      <c r="U336" s="352"/>
      <c r="V336" s="352"/>
      <c r="W336" s="333"/>
      <c r="X336" s="333"/>
      <c r="Y336" s="333"/>
      <c r="Z336" s="333"/>
    </row>
    <row r="337" customFormat="false" ht="33.75" hidden="false" customHeight="true" outlineLevel="0" collapsed="false">
      <c r="A337" s="352"/>
      <c r="B337" s="352"/>
      <c r="C337" s="352"/>
      <c r="D337" s="353"/>
      <c r="E337" s="353"/>
      <c r="F337" s="352"/>
      <c r="G337" s="352"/>
      <c r="H337" s="352"/>
      <c r="I337" s="352"/>
      <c r="J337" s="352"/>
      <c r="K337" s="352"/>
      <c r="L337" s="352"/>
      <c r="M337" s="352"/>
      <c r="N337" s="352"/>
      <c r="O337" s="352"/>
      <c r="P337" s="352"/>
      <c r="Q337" s="352"/>
      <c r="R337" s="352"/>
      <c r="S337" s="352"/>
      <c r="T337" s="352"/>
      <c r="U337" s="352"/>
      <c r="V337" s="352"/>
      <c r="W337" s="333"/>
      <c r="X337" s="333"/>
      <c r="Y337" s="333"/>
      <c r="Z337" s="333"/>
    </row>
    <row r="338" customFormat="false" ht="33.75" hidden="false" customHeight="true" outlineLevel="0" collapsed="false">
      <c r="A338" s="352"/>
      <c r="B338" s="352"/>
      <c r="C338" s="352"/>
      <c r="D338" s="353"/>
      <c r="E338" s="353"/>
      <c r="F338" s="352"/>
      <c r="G338" s="352"/>
      <c r="H338" s="352"/>
      <c r="I338" s="352"/>
      <c r="J338" s="352"/>
      <c r="K338" s="352"/>
      <c r="L338" s="352"/>
      <c r="M338" s="352"/>
      <c r="N338" s="352"/>
      <c r="O338" s="352"/>
      <c r="P338" s="352"/>
      <c r="Q338" s="352"/>
      <c r="R338" s="352"/>
      <c r="S338" s="352"/>
      <c r="T338" s="352"/>
      <c r="U338" s="352"/>
      <c r="V338" s="352"/>
      <c r="W338" s="333"/>
      <c r="X338" s="333"/>
      <c r="Y338" s="333"/>
      <c r="Z338" s="333"/>
    </row>
    <row r="339" customFormat="false" ht="33.75" hidden="false" customHeight="true" outlineLevel="0" collapsed="false">
      <c r="A339" s="352"/>
      <c r="B339" s="352"/>
      <c r="C339" s="352"/>
      <c r="D339" s="353"/>
      <c r="E339" s="353"/>
      <c r="F339" s="352"/>
      <c r="G339" s="352"/>
      <c r="H339" s="352"/>
      <c r="I339" s="352"/>
      <c r="J339" s="352"/>
      <c r="K339" s="352"/>
      <c r="L339" s="352"/>
      <c r="M339" s="352"/>
      <c r="N339" s="352"/>
      <c r="O339" s="352"/>
      <c r="P339" s="352"/>
      <c r="Q339" s="352"/>
      <c r="R339" s="352"/>
      <c r="S339" s="352"/>
      <c r="T339" s="352"/>
      <c r="U339" s="352"/>
      <c r="V339" s="352"/>
      <c r="W339" s="333"/>
      <c r="X339" s="333"/>
      <c r="Y339" s="333"/>
      <c r="Z339" s="333"/>
    </row>
    <row r="340" customFormat="false" ht="33.75" hidden="false" customHeight="true" outlineLevel="0" collapsed="false">
      <c r="A340" s="352"/>
      <c r="B340" s="352"/>
      <c r="C340" s="352"/>
      <c r="D340" s="353"/>
      <c r="E340" s="353"/>
      <c r="F340" s="352"/>
      <c r="G340" s="352"/>
      <c r="H340" s="352"/>
      <c r="I340" s="352"/>
      <c r="J340" s="352"/>
      <c r="K340" s="352"/>
      <c r="L340" s="352"/>
      <c r="M340" s="352"/>
      <c r="N340" s="352"/>
      <c r="O340" s="352"/>
      <c r="P340" s="352"/>
      <c r="Q340" s="352"/>
      <c r="R340" s="352"/>
      <c r="S340" s="352"/>
      <c r="T340" s="352"/>
      <c r="U340" s="352"/>
      <c r="V340" s="352"/>
      <c r="W340" s="333"/>
      <c r="X340" s="333"/>
      <c r="Y340" s="333"/>
      <c r="Z340" s="333"/>
    </row>
    <row r="341" customFormat="false" ht="33.75" hidden="false" customHeight="true" outlineLevel="0" collapsed="false">
      <c r="A341" s="352"/>
      <c r="B341" s="352"/>
      <c r="C341" s="352"/>
      <c r="D341" s="353"/>
      <c r="E341" s="353"/>
      <c r="F341" s="352"/>
      <c r="G341" s="352"/>
      <c r="H341" s="352"/>
      <c r="I341" s="352"/>
      <c r="J341" s="352"/>
      <c r="K341" s="352"/>
      <c r="L341" s="352"/>
      <c r="M341" s="352"/>
      <c r="N341" s="352"/>
      <c r="O341" s="352"/>
      <c r="P341" s="352"/>
      <c r="Q341" s="352"/>
      <c r="R341" s="352"/>
      <c r="S341" s="352"/>
      <c r="T341" s="352"/>
      <c r="U341" s="352"/>
      <c r="V341" s="352"/>
      <c r="W341" s="333"/>
      <c r="X341" s="333"/>
      <c r="Y341" s="333"/>
      <c r="Z341" s="333"/>
    </row>
    <row r="342" customFormat="false" ht="33.75" hidden="false" customHeight="true" outlineLevel="0" collapsed="false">
      <c r="A342" s="352"/>
      <c r="B342" s="352"/>
      <c r="C342" s="352"/>
      <c r="D342" s="353"/>
      <c r="E342" s="353"/>
      <c r="F342" s="352"/>
      <c r="G342" s="352"/>
      <c r="H342" s="352"/>
      <c r="I342" s="352"/>
      <c r="J342" s="352"/>
      <c r="K342" s="352"/>
      <c r="L342" s="352"/>
      <c r="M342" s="352"/>
      <c r="N342" s="352"/>
      <c r="O342" s="352"/>
      <c r="P342" s="352"/>
      <c r="Q342" s="352"/>
      <c r="R342" s="352"/>
      <c r="S342" s="352"/>
      <c r="T342" s="352"/>
      <c r="U342" s="352"/>
      <c r="V342" s="352"/>
      <c r="W342" s="333"/>
      <c r="X342" s="333"/>
      <c r="Y342" s="333"/>
      <c r="Z342" s="333"/>
    </row>
    <row r="343" customFormat="false" ht="33.75" hidden="false" customHeight="true" outlineLevel="0" collapsed="false">
      <c r="A343" s="352"/>
      <c r="B343" s="352"/>
      <c r="C343" s="352"/>
      <c r="D343" s="353"/>
      <c r="E343" s="353"/>
      <c r="F343" s="352"/>
      <c r="G343" s="352"/>
      <c r="H343" s="352"/>
      <c r="I343" s="352"/>
      <c r="J343" s="352"/>
      <c r="K343" s="352"/>
      <c r="L343" s="352"/>
      <c r="M343" s="352"/>
      <c r="N343" s="352"/>
      <c r="O343" s="352"/>
      <c r="P343" s="352"/>
      <c r="Q343" s="352"/>
      <c r="R343" s="352"/>
      <c r="S343" s="352"/>
      <c r="T343" s="352"/>
      <c r="U343" s="352"/>
      <c r="V343" s="352"/>
      <c r="W343" s="333"/>
      <c r="X343" s="333"/>
      <c r="Y343" s="333"/>
      <c r="Z343" s="333"/>
    </row>
    <row r="344" customFormat="false" ht="33.75" hidden="false" customHeight="true" outlineLevel="0" collapsed="false">
      <c r="A344" s="352"/>
      <c r="B344" s="352"/>
      <c r="C344" s="352"/>
      <c r="D344" s="353"/>
      <c r="E344" s="353"/>
      <c r="F344" s="352"/>
      <c r="G344" s="352"/>
      <c r="H344" s="352"/>
      <c r="I344" s="352"/>
      <c r="J344" s="352"/>
      <c r="K344" s="352"/>
      <c r="L344" s="352"/>
      <c r="M344" s="352"/>
      <c r="N344" s="352"/>
      <c r="O344" s="352"/>
      <c r="P344" s="352"/>
      <c r="Q344" s="352"/>
      <c r="R344" s="352"/>
      <c r="S344" s="352"/>
      <c r="T344" s="352"/>
      <c r="U344" s="352"/>
      <c r="V344" s="352"/>
      <c r="W344" s="333"/>
      <c r="X344" s="333"/>
      <c r="Y344" s="333"/>
      <c r="Z344" s="333"/>
    </row>
    <row r="345" customFormat="false" ht="33.75" hidden="false" customHeight="true" outlineLevel="0" collapsed="false">
      <c r="A345" s="352"/>
      <c r="B345" s="352"/>
      <c r="C345" s="352"/>
      <c r="D345" s="353"/>
      <c r="E345" s="353"/>
      <c r="F345" s="352"/>
      <c r="G345" s="352"/>
      <c r="H345" s="352"/>
      <c r="I345" s="352"/>
      <c r="J345" s="352"/>
      <c r="K345" s="352"/>
      <c r="L345" s="352"/>
      <c r="M345" s="352"/>
      <c r="N345" s="352"/>
      <c r="O345" s="352"/>
      <c r="P345" s="352"/>
      <c r="Q345" s="352"/>
      <c r="R345" s="352"/>
      <c r="S345" s="352"/>
      <c r="T345" s="352"/>
      <c r="U345" s="352"/>
      <c r="V345" s="352"/>
      <c r="W345" s="333"/>
      <c r="X345" s="333"/>
      <c r="Y345" s="333"/>
      <c r="Z345" s="333"/>
    </row>
    <row r="346" customFormat="false" ht="33.75" hidden="false" customHeight="true" outlineLevel="0" collapsed="false">
      <c r="A346" s="352"/>
      <c r="B346" s="352"/>
      <c r="C346" s="352"/>
      <c r="D346" s="353"/>
      <c r="E346" s="353"/>
      <c r="F346" s="352"/>
      <c r="G346" s="352"/>
      <c r="H346" s="352"/>
      <c r="I346" s="352"/>
      <c r="J346" s="352"/>
      <c r="K346" s="352"/>
      <c r="L346" s="352"/>
      <c r="M346" s="352"/>
      <c r="N346" s="352"/>
      <c r="O346" s="352"/>
      <c r="P346" s="352"/>
      <c r="Q346" s="352"/>
      <c r="R346" s="352"/>
      <c r="S346" s="352"/>
      <c r="T346" s="352"/>
      <c r="U346" s="352"/>
      <c r="V346" s="352"/>
      <c r="W346" s="333"/>
      <c r="X346" s="333"/>
      <c r="Y346" s="333"/>
      <c r="Z346" s="333"/>
    </row>
    <row r="347" customFormat="false" ht="33.75" hidden="false" customHeight="true" outlineLevel="0" collapsed="false">
      <c r="A347" s="352"/>
      <c r="B347" s="352"/>
      <c r="C347" s="352"/>
      <c r="D347" s="353"/>
      <c r="E347" s="353"/>
      <c r="F347" s="352"/>
      <c r="G347" s="352"/>
      <c r="H347" s="352"/>
      <c r="I347" s="352"/>
      <c r="J347" s="352"/>
      <c r="K347" s="352"/>
      <c r="L347" s="352"/>
      <c r="M347" s="352"/>
      <c r="N347" s="352"/>
      <c r="O347" s="352"/>
      <c r="P347" s="352"/>
      <c r="Q347" s="352"/>
      <c r="R347" s="352"/>
      <c r="S347" s="352"/>
      <c r="T347" s="352"/>
      <c r="U347" s="352"/>
      <c r="V347" s="352"/>
      <c r="W347" s="333"/>
      <c r="X347" s="333"/>
      <c r="Y347" s="333"/>
      <c r="Z347" s="333"/>
    </row>
    <row r="348" customFormat="false" ht="33.75" hidden="false" customHeight="true" outlineLevel="0" collapsed="false">
      <c r="A348" s="352"/>
      <c r="B348" s="352"/>
      <c r="C348" s="352"/>
      <c r="D348" s="353"/>
      <c r="E348" s="353"/>
      <c r="F348" s="352"/>
      <c r="G348" s="352"/>
      <c r="H348" s="352"/>
      <c r="I348" s="352"/>
      <c r="J348" s="352"/>
      <c r="K348" s="352"/>
      <c r="L348" s="352"/>
      <c r="M348" s="352"/>
      <c r="N348" s="352"/>
      <c r="O348" s="352"/>
      <c r="P348" s="352"/>
      <c r="Q348" s="352"/>
      <c r="R348" s="352"/>
      <c r="S348" s="352"/>
      <c r="T348" s="352"/>
      <c r="U348" s="352"/>
      <c r="V348" s="352"/>
      <c r="W348" s="333"/>
      <c r="X348" s="333"/>
      <c r="Y348" s="333"/>
      <c r="Z348" s="333"/>
    </row>
    <row r="349" customFormat="false" ht="33.75" hidden="false" customHeight="true" outlineLevel="0" collapsed="false">
      <c r="A349" s="352"/>
      <c r="B349" s="352"/>
      <c r="C349" s="352"/>
      <c r="D349" s="353"/>
      <c r="E349" s="353"/>
      <c r="F349" s="352"/>
      <c r="G349" s="352"/>
      <c r="H349" s="352"/>
      <c r="I349" s="352"/>
      <c r="J349" s="352"/>
      <c r="K349" s="352"/>
      <c r="L349" s="352"/>
      <c r="M349" s="352"/>
      <c r="N349" s="352"/>
      <c r="O349" s="352"/>
      <c r="P349" s="352"/>
      <c r="Q349" s="352"/>
      <c r="R349" s="352"/>
      <c r="S349" s="352"/>
      <c r="T349" s="352"/>
      <c r="U349" s="352"/>
      <c r="V349" s="352"/>
      <c r="W349" s="333"/>
      <c r="X349" s="333"/>
      <c r="Y349" s="333"/>
      <c r="Z349" s="333"/>
    </row>
    <row r="350" customFormat="false" ht="33.75" hidden="false" customHeight="true" outlineLevel="0" collapsed="false">
      <c r="A350" s="352"/>
      <c r="B350" s="352"/>
      <c r="C350" s="352"/>
      <c r="D350" s="353"/>
      <c r="E350" s="353"/>
      <c r="F350" s="352"/>
      <c r="G350" s="352"/>
      <c r="H350" s="352"/>
      <c r="I350" s="352"/>
      <c r="J350" s="352"/>
      <c r="K350" s="352"/>
      <c r="L350" s="352"/>
      <c r="M350" s="352"/>
      <c r="N350" s="352"/>
      <c r="O350" s="352"/>
      <c r="P350" s="352"/>
      <c r="Q350" s="352"/>
      <c r="R350" s="352"/>
      <c r="S350" s="352"/>
      <c r="T350" s="352"/>
      <c r="U350" s="352"/>
      <c r="V350" s="352"/>
      <c r="W350" s="333"/>
      <c r="X350" s="333"/>
      <c r="Y350" s="333"/>
      <c r="Z350" s="333"/>
    </row>
    <row r="351" customFormat="false" ht="33.75" hidden="false" customHeight="true" outlineLevel="0" collapsed="false">
      <c r="A351" s="352"/>
      <c r="B351" s="352"/>
      <c r="C351" s="352"/>
      <c r="D351" s="353"/>
      <c r="E351" s="353"/>
      <c r="F351" s="352"/>
      <c r="G351" s="352"/>
      <c r="H351" s="352"/>
      <c r="I351" s="352"/>
      <c r="J351" s="352"/>
      <c r="K351" s="352"/>
      <c r="L351" s="352"/>
      <c r="M351" s="352"/>
      <c r="N351" s="352"/>
      <c r="O351" s="352"/>
      <c r="P351" s="352"/>
      <c r="Q351" s="352"/>
      <c r="R351" s="352"/>
      <c r="S351" s="352"/>
      <c r="T351" s="352"/>
      <c r="U351" s="352"/>
      <c r="V351" s="352"/>
      <c r="W351" s="333"/>
      <c r="X351" s="333"/>
      <c r="Y351" s="333"/>
      <c r="Z351" s="333"/>
    </row>
    <row r="352" customFormat="false" ht="33.75" hidden="false" customHeight="true" outlineLevel="0" collapsed="false">
      <c r="A352" s="352"/>
      <c r="B352" s="352"/>
      <c r="C352" s="352"/>
      <c r="D352" s="353"/>
      <c r="E352" s="353"/>
      <c r="F352" s="352"/>
      <c r="G352" s="352"/>
      <c r="H352" s="352"/>
      <c r="I352" s="352"/>
      <c r="J352" s="352"/>
      <c r="K352" s="352"/>
      <c r="L352" s="352"/>
      <c r="M352" s="352"/>
      <c r="N352" s="352"/>
      <c r="O352" s="352"/>
      <c r="P352" s="352"/>
      <c r="Q352" s="352"/>
      <c r="R352" s="352"/>
      <c r="S352" s="352"/>
      <c r="T352" s="352"/>
      <c r="U352" s="352"/>
      <c r="V352" s="352"/>
      <c r="W352" s="333"/>
      <c r="X352" s="333"/>
      <c r="Y352" s="333"/>
      <c r="Z352" s="333"/>
    </row>
    <row r="353" customFormat="false" ht="33.75" hidden="false" customHeight="true" outlineLevel="0" collapsed="false">
      <c r="A353" s="352"/>
      <c r="B353" s="352"/>
      <c r="C353" s="352"/>
      <c r="D353" s="353"/>
      <c r="E353" s="353"/>
      <c r="F353" s="352"/>
      <c r="G353" s="352"/>
      <c r="H353" s="352"/>
      <c r="I353" s="352"/>
      <c r="J353" s="352"/>
      <c r="K353" s="352"/>
      <c r="L353" s="352"/>
      <c r="M353" s="352"/>
      <c r="N353" s="352"/>
      <c r="O353" s="352"/>
      <c r="P353" s="352"/>
      <c r="Q353" s="352"/>
      <c r="R353" s="352"/>
      <c r="S353" s="352"/>
      <c r="T353" s="352"/>
      <c r="U353" s="352"/>
      <c r="V353" s="352"/>
      <c r="W353" s="333"/>
      <c r="X353" s="333"/>
      <c r="Y353" s="333"/>
      <c r="Z353" s="333"/>
    </row>
    <row r="354" customFormat="false" ht="33.75" hidden="false" customHeight="true" outlineLevel="0" collapsed="false">
      <c r="A354" s="352"/>
      <c r="B354" s="352"/>
      <c r="C354" s="352"/>
      <c r="D354" s="353"/>
      <c r="E354" s="353"/>
      <c r="F354" s="352"/>
      <c r="G354" s="352"/>
      <c r="H354" s="352"/>
      <c r="I354" s="352"/>
      <c r="J354" s="352"/>
      <c r="K354" s="352"/>
      <c r="L354" s="352"/>
      <c r="M354" s="352"/>
      <c r="N354" s="352"/>
      <c r="O354" s="352"/>
      <c r="P354" s="352"/>
      <c r="Q354" s="352"/>
      <c r="R354" s="352"/>
      <c r="S354" s="352"/>
      <c r="T354" s="352"/>
      <c r="U354" s="352"/>
      <c r="V354" s="352"/>
      <c r="W354" s="333"/>
      <c r="X354" s="333"/>
      <c r="Y354" s="333"/>
      <c r="Z354" s="333"/>
    </row>
    <row r="355" customFormat="false" ht="33.75" hidden="false" customHeight="true" outlineLevel="0" collapsed="false">
      <c r="A355" s="352"/>
      <c r="B355" s="352"/>
      <c r="C355" s="352"/>
      <c r="D355" s="353"/>
      <c r="E355" s="353"/>
      <c r="F355" s="352"/>
      <c r="G355" s="352"/>
      <c r="H355" s="352"/>
      <c r="I355" s="352"/>
      <c r="J355" s="352"/>
      <c r="K355" s="352"/>
      <c r="L355" s="352"/>
      <c r="M355" s="352"/>
      <c r="N355" s="352"/>
      <c r="O355" s="352"/>
      <c r="P355" s="352"/>
      <c r="Q355" s="352"/>
      <c r="R355" s="352"/>
      <c r="S355" s="352"/>
      <c r="T355" s="352"/>
      <c r="U355" s="352"/>
      <c r="V355" s="352"/>
      <c r="W355" s="333"/>
      <c r="X355" s="333"/>
      <c r="Y355" s="333"/>
      <c r="Z355" s="333"/>
    </row>
    <row r="356" customFormat="false" ht="33.75" hidden="false" customHeight="true" outlineLevel="0" collapsed="false">
      <c r="A356" s="352"/>
      <c r="B356" s="352"/>
      <c r="C356" s="352"/>
      <c r="D356" s="353"/>
      <c r="E356" s="353"/>
      <c r="F356" s="352"/>
      <c r="G356" s="352"/>
      <c r="H356" s="352"/>
      <c r="I356" s="352"/>
      <c r="J356" s="352"/>
      <c r="K356" s="352"/>
      <c r="L356" s="352"/>
      <c r="M356" s="352"/>
      <c r="N356" s="352"/>
      <c r="O356" s="352"/>
      <c r="P356" s="352"/>
      <c r="Q356" s="352"/>
      <c r="R356" s="352"/>
      <c r="S356" s="352"/>
      <c r="T356" s="352"/>
      <c r="U356" s="352"/>
      <c r="V356" s="352"/>
      <c r="W356" s="333"/>
      <c r="X356" s="333"/>
      <c r="Y356" s="333"/>
      <c r="Z356" s="333"/>
    </row>
    <row r="357" customFormat="false" ht="33.75" hidden="false" customHeight="true" outlineLevel="0" collapsed="false">
      <c r="A357" s="352"/>
      <c r="B357" s="352"/>
      <c r="C357" s="352"/>
      <c r="D357" s="353"/>
      <c r="E357" s="353"/>
      <c r="F357" s="352"/>
      <c r="G357" s="352"/>
      <c r="H357" s="352"/>
      <c r="I357" s="352"/>
      <c r="J357" s="352"/>
      <c r="K357" s="352"/>
      <c r="L357" s="352"/>
      <c r="M357" s="352"/>
      <c r="N357" s="352"/>
      <c r="O357" s="352"/>
      <c r="P357" s="352"/>
      <c r="Q357" s="352"/>
      <c r="R357" s="352"/>
      <c r="S357" s="352"/>
      <c r="T357" s="352"/>
      <c r="U357" s="352"/>
      <c r="V357" s="352"/>
      <c r="W357" s="333"/>
      <c r="X357" s="333"/>
      <c r="Y357" s="333"/>
      <c r="Z357" s="333"/>
    </row>
    <row r="358" customFormat="false" ht="33.75" hidden="false" customHeight="true" outlineLevel="0" collapsed="false">
      <c r="A358" s="352"/>
      <c r="B358" s="352"/>
      <c r="C358" s="352"/>
      <c r="D358" s="353"/>
      <c r="E358" s="353"/>
      <c r="F358" s="352"/>
      <c r="G358" s="352"/>
      <c r="H358" s="352"/>
      <c r="I358" s="352"/>
      <c r="J358" s="352"/>
      <c r="K358" s="352"/>
      <c r="L358" s="352"/>
      <c r="M358" s="352"/>
      <c r="N358" s="352"/>
      <c r="O358" s="352"/>
      <c r="P358" s="352"/>
      <c r="Q358" s="352"/>
      <c r="R358" s="352"/>
      <c r="S358" s="352"/>
      <c r="T358" s="352"/>
      <c r="U358" s="352"/>
      <c r="V358" s="352"/>
      <c r="W358" s="333"/>
      <c r="X358" s="333"/>
      <c r="Y358" s="333"/>
      <c r="Z358" s="333"/>
    </row>
    <row r="359" customFormat="false" ht="33.75" hidden="false" customHeight="true" outlineLevel="0" collapsed="false">
      <c r="A359" s="352"/>
      <c r="B359" s="352"/>
      <c r="C359" s="352"/>
      <c r="D359" s="353"/>
      <c r="E359" s="353"/>
      <c r="F359" s="352"/>
      <c r="G359" s="352"/>
      <c r="H359" s="352"/>
      <c r="I359" s="352"/>
      <c r="J359" s="352"/>
      <c r="K359" s="352"/>
      <c r="L359" s="352"/>
      <c r="M359" s="352"/>
      <c r="N359" s="352"/>
      <c r="O359" s="352"/>
      <c r="P359" s="352"/>
      <c r="Q359" s="352"/>
      <c r="R359" s="352"/>
      <c r="S359" s="352"/>
      <c r="T359" s="352"/>
      <c r="U359" s="352"/>
      <c r="V359" s="352"/>
      <c r="W359" s="333"/>
      <c r="X359" s="333"/>
      <c r="Y359" s="333"/>
      <c r="Z359" s="333"/>
    </row>
    <row r="360" customFormat="false" ht="33.75" hidden="false" customHeight="true" outlineLevel="0" collapsed="false">
      <c r="A360" s="352"/>
      <c r="B360" s="352"/>
      <c r="C360" s="352"/>
      <c r="D360" s="353"/>
      <c r="E360" s="353"/>
      <c r="F360" s="352"/>
      <c r="G360" s="352"/>
      <c r="H360" s="352"/>
      <c r="I360" s="352"/>
      <c r="J360" s="352"/>
      <c r="K360" s="352"/>
      <c r="L360" s="352"/>
      <c r="M360" s="352"/>
      <c r="N360" s="352"/>
      <c r="O360" s="352"/>
      <c r="P360" s="352"/>
      <c r="Q360" s="352"/>
      <c r="R360" s="352"/>
      <c r="S360" s="352"/>
      <c r="T360" s="352"/>
      <c r="U360" s="352"/>
      <c r="V360" s="352"/>
      <c r="W360" s="333"/>
      <c r="X360" s="333"/>
      <c r="Y360" s="333"/>
      <c r="Z360" s="333"/>
    </row>
    <row r="361" customFormat="false" ht="33.75" hidden="false" customHeight="true" outlineLevel="0" collapsed="false">
      <c r="A361" s="352"/>
      <c r="B361" s="352"/>
      <c r="C361" s="352"/>
      <c r="D361" s="353"/>
      <c r="E361" s="353"/>
      <c r="F361" s="352"/>
      <c r="G361" s="352"/>
      <c r="H361" s="352"/>
      <c r="I361" s="352"/>
      <c r="J361" s="352"/>
      <c r="K361" s="352"/>
      <c r="L361" s="352"/>
      <c r="M361" s="352"/>
      <c r="N361" s="352"/>
      <c r="O361" s="352"/>
      <c r="P361" s="352"/>
      <c r="Q361" s="352"/>
      <c r="R361" s="352"/>
      <c r="S361" s="352"/>
      <c r="T361" s="352"/>
      <c r="U361" s="352"/>
      <c r="V361" s="352"/>
      <c r="W361" s="333"/>
      <c r="X361" s="333"/>
      <c r="Y361" s="333"/>
      <c r="Z361" s="333"/>
    </row>
    <row r="362" customFormat="false" ht="33.75" hidden="false" customHeight="true" outlineLevel="0" collapsed="false">
      <c r="A362" s="352"/>
      <c r="B362" s="352"/>
      <c r="C362" s="352"/>
      <c r="D362" s="353"/>
      <c r="E362" s="353"/>
      <c r="F362" s="352"/>
      <c r="G362" s="352"/>
      <c r="H362" s="352"/>
      <c r="I362" s="352"/>
      <c r="J362" s="352"/>
      <c r="K362" s="352"/>
      <c r="L362" s="352"/>
      <c r="M362" s="352"/>
      <c r="N362" s="352"/>
      <c r="O362" s="352"/>
      <c r="P362" s="352"/>
      <c r="Q362" s="352"/>
      <c r="R362" s="352"/>
      <c r="S362" s="352"/>
      <c r="T362" s="352"/>
      <c r="U362" s="352"/>
      <c r="V362" s="352"/>
      <c r="W362" s="333"/>
      <c r="X362" s="333"/>
      <c r="Y362" s="333"/>
      <c r="Z362" s="333"/>
    </row>
    <row r="363" customFormat="false" ht="33.75" hidden="false" customHeight="true" outlineLevel="0" collapsed="false">
      <c r="A363" s="352"/>
      <c r="B363" s="352"/>
      <c r="C363" s="352"/>
      <c r="D363" s="353"/>
      <c r="E363" s="353"/>
      <c r="F363" s="352"/>
      <c r="G363" s="352"/>
      <c r="H363" s="352"/>
      <c r="I363" s="352"/>
      <c r="J363" s="352"/>
      <c r="K363" s="352"/>
      <c r="L363" s="352"/>
      <c r="M363" s="352"/>
      <c r="N363" s="352"/>
      <c r="O363" s="352"/>
      <c r="P363" s="352"/>
      <c r="Q363" s="352"/>
      <c r="R363" s="352"/>
      <c r="S363" s="352"/>
      <c r="T363" s="352"/>
      <c r="U363" s="352"/>
      <c r="V363" s="352"/>
      <c r="W363" s="333"/>
      <c r="X363" s="333"/>
      <c r="Y363" s="333"/>
      <c r="Z363" s="333"/>
    </row>
    <row r="364" customFormat="false" ht="33.75" hidden="false" customHeight="true" outlineLevel="0" collapsed="false">
      <c r="A364" s="352"/>
      <c r="B364" s="352"/>
      <c r="C364" s="352"/>
      <c r="D364" s="353"/>
      <c r="E364" s="353"/>
      <c r="F364" s="352"/>
      <c r="G364" s="352"/>
      <c r="H364" s="352"/>
      <c r="I364" s="352"/>
      <c r="J364" s="352"/>
      <c r="K364" s="352"/>
      <c r="L364" s="352"/>
      <c r="M364" s="352"/>
      <c r="N364" s="352"/>
      <c r="O364" s="352"/>
      <c r="P364" s="352"/>
      <c r="Q364" s="352"/>
      <c r="R364" s="352"/>
      <c r="S364" s="352"/>
      <c r="T364" s="352"/>
      <c r="U364" s="352"/>
      <c r="V364" s="352"/>
      <c r="W364" s="333"/>
      <c r="X364" s="333"/>
      <c r="Y364" s="333"/>
      <c r="Z364" s="333"/>
    </row>
    <row r="365" customFormat="false" ht="33.75" hidden="false" customHeight="true" outlineLevel="0" collapsed="false">
      <c r="A365" s="352"/>
      <c r="B365" s="352"/>
      <c r="C365" s="352"/>
      <c r="D365" s="353"/>
      <c r="E365" s="353"/>
      <c r="F365" s="352"/>
      <c r="G365" s="352"/>
      <c r="H365" s="352"/>
      <c r="I365" s="352"/>
      <c r="J365" s="352"/>
      <c r="K365" s="352"/>
      <c r="L365" s="352"/>
      <c r="M365" s="352"/>
      <c r="N365" s="352"/>
      <c r="O365" s="352"/>
      <c r="P365" s="352"/>
      <c r="Q365" s="352"/>
      <c r="R365" s="352"/>
      <c r="S365" s="352"/>
      <c r="T365" s="352"/>
      <c r="U365" s="352"/>
      <c r="V365" s="352"/>
      <c r="W365" s="333"/>
      <c r="X365" s="333"/>
      <c r="Y365" s="333"/>
      <c r="Z365" s="333"/>
    </row>
    <row r="366" customFormat="false" ht="33.75" hidden="false" customHeight="true" outlineLevel="0" collapsed="false">
      <c r="A366" s="352"/>
      <c r="B366" s="352"/>
      <c r="C366" s="352"/>
      <c r="D366" s="353"/>
      <c r="E366" s="353"/>
      <c r="F366" s="352"/>
      <c r="G366" s="352"/>
      <c r="H366" s="352"/>
      <c r="I366" s="352"/>
      <c r="J366" s="352"/>
      <c r="K366" s="352"/>
      <c r="L366" s="352"/>
      <c r="M366" s="352"/>
      <c r="N366" s="352"/>
      <c r="O366" s="352"/>
      <c r="P366" s="352"/>
      <c r="Q366" s="352"/>
      <c r="R366" s="352"/>
      <c r="S366" s="352"/>
      <c r="T366" s="352"/>
      <c r="U366" s="352"/>
      <c r="V366" s="352"/>
      <c r="W366" s="333"/>
      <c r="X366" s="333"/>
      <c r="Y366" s="333"/>
      <c r="Z366" s="333"/>
    </row>
    <row r="367" customFormat="false" ht="33.75" hidden="false" customHeight="true" outlineLevel="0" collapsed="false">
      <c r="A367" s="352"/>
      <c r="B367" s="352"/>
      <c r="C367" s="352"/>
      <c r="D367" s="353"/>
      <c r="E367" s="353"/>
      <c r="F367" s="352"/>
      <c r="G367" s="352"/>
      <c r="H367" s="352"/>
      <c r="I367" s="352"/>
      <c r="J367" s="352"/>
      <c r="K367" s="352"/>
      <c r="L367" s="352"/>
      <c r="M367" s="352"/>
      <c r="N367" s="352"/>
      <c r="O367" s="352"/>
      <c r="P367" s="352"/>
      <c r="Q367" s="352"/>
      <c r="R367" s="352"/>
      <c r="S367" s="352"/>
      <c r="T367" s="352"/>
      <c r="U367" s="352"/>
      <c r="V367" s="352"/>
      <c r="W367" s="333"/>
      <c r="X367" s="333"/>
      <c r="Y367" s="333"/>
      <c r="Z367" s="333"/>
    </row>
    <row r="368" customFormat="false" ht="33.75" hidden="false" customHeight="true" outlineLevel="0" collapsed="false">
      <c r="A368" s="352"/>
      <c r="B368" s="352"/>
      <c r="C368" s="352"/>
      <c r="D368" s="353"/>
      <c r="E368" s="353"/>
      <c r="F368" s="352"/>
      <c r="G368" s="352"/>
      <c r="H368" s="352"/>
      <c r="I368" s="352"/>
      <c r="J368" s="352"/>
      <c r="K368" s="352"/>
      <c r="L368" s="352"/>
      <c r="M368" s="352"/>
      <c r="N368" s="352"/>
      <c r="O368" s="352"/>
      <c r="P368" s="352"/>
      <c r="Q368" s="352"/>
      <c r="R368" s="352"/>
      <c r="S368" s="352"/>
      <c r="T368" s="352"/>
      <c r="U368" s="352"/>
      <c r="V368" s="352"/>
      <c r="W368" s="333"/>
      <c r="X368" s="333"/>
      <c r="Y368" s="333"/>
      <c r="Z368" s="333"/>
    </row>
    <row r="369" customFormat="false" ht="33.75" hidden="false" customHeight="true" outlineLevel="0" collapsed="false">
      <c r="A369" s="352"/>
      <c r="B369" s="352"/>
      <c r="C369" s="352"/>
      <c r="D369" s="353"/>
      <c r="E369" s="353"/>
      <c r="F369" s="352"/>
      <c r="G369" s="352"/>
      <c r="H369" s="352"/>
      <c r="I369" s="352"/>
      <c r="J369" s="352"/>
      <c r="K369" s="352"/>
      <c r="L369" s="352"/>
      <c r="M369" s="352"/>
      <c r="N369" s="352"/>
      <c r="O369" s="352"/>
      <c r="P369" s="352"/>
      <c r="Q369" s="352"/>
      <c r="R369" s="352"/>
      <c r="S369" s="352"/>
      <c r="T369" s="352"/>
      <c r="U369" s="352"/>
      <c r="V369" s="352"/>
      <c r="W369" s="333"/>
      <c r="X369" s="333"/>
      <c r="Y369" s="333"/>
      <c r="Z369" s="333"/>
    </row>
    <row r="370" customFormat="false" ht="33.75" hidden="false" customHeight="true" outlineLevel="0" collapsed="false">
      <c r="A370" s="352"/>
      <c r="B370" s="352"/>
      <c r="C370" s="352"/>
      <c r="D370" s="353"/>
      <c r="E370" s="353"/>
      <c r="F370" s="352"/>
      <c r="G370" s="352"/>
      <c r="H370" s="352"/>
      <c r="I370" s="352"/>
      <c r="J370" s="352"/>
      <c r="K370" s="352"/>
      <c r="L370" s="352"/>
      <c r="M370" s="352"/>
      <c r="N370" s="352"/>
      <c r="O370" s="352"/>
      <c r="P370" s="352"/>
      <c r="Q370" s="352"/>
      <c r="R370" s="352"/>
      <c r="S370" s="352"/>
      <c r="T370" s="352"/>
      <c r="U370" s="352"/>
      <c r="V370" s="352"/>
      <c r="W370" s="333"/>
      <c r="X370" s="333"/>
      <c r="Y370" s="333"/>
      <c r="Z370" s="333"/>
    </row>
    <row r="371" customFormat="false" ht="33.75" hidden="false" customHeight="true" outlineLevel="0" collapsed="false">
      <c r="A371" s="352"/>
      <c r="B371" s="352"/>
      <c r="C371" s="352"/>
      <c r="D371" s="353"/>
      <c r="E371" s="353"/>
      <c r="F371" s="352"/>
      <c r="G371" s="352"/>
      <c r="H371" s="352"/>
      <c r="I371" s="352"/>
      <c r="J371" s="352"/>
      <c r="K371" s="352"/>
      <c r="L371" s="352"/>
      <c r="M371" s="352"/>
      <c r="N371" s="352"/>
      <c r="O371" s="352"/>
      <c r="P371" s="352"/>
      <c r="Q371" s="352"/>
      <c r="R371" s="352"/>
      <c r="S371" s="352"/>
      <c r="T371" s="352"/>
      <c r="U371" s="352"/>
      <c r="V371" s="352"/>
      <c r="W371" s="333"/>
      <c r="X371" s="333"/>
      <c r="Y371" s="333"/>
      <c r="Z371" s="333"/>
    </row>
    <row r="372" customFormat="false" ht="33.75" hidden="false" customHeight="true" outlineLevel="0" collapsed="false">
      <c r="A372" s="352"/>
      <c r="B372" s="352"/>
      <c r="C372" s="352"/>
      <c r="D372" s="353"/>
      <c r="E372" s="353"/>
      <c r="F372" s="352"/>
      <c r="G372" s="352"/>
      <c r="H372" s="352"/>
      <c r="I372" s="352"/>
      <c r="J372" s="352"/>
      <c r="K372" s="352"/>
      <c r="L372" s="352"/>
      <c r="M372" s="352"/>
      <c r="N372" s="352"/>
      <c r="O372" s="352"/>
      <c r="P372" s="352"/>
      <c r="Q372" s="352"/>
      <c r="R372" s="352"/>
      <c r="S372" s="352"/>
      <c r="T372" s="352"/>
      <c r="U372" s="352"/>
      <c r="V372" s="352"/>
      <c r="W372" s="333"/>
      <c r="X372" s="333"/>
      <c r="Y372" s="333"/>
      <c r="Z372" s="333"/>
    </row>
    <row r="373" customFormat="false" ht="33.75" hidden="false" customHeight="true" outlineLevel="0" collapsed="false">
      <c r="A373" s="352"/>
      <c r="B373" s="352"/>
      <c r="C373" s="352"/>
      <c r="D373" s="353"/>
      <c r="E373" s="353"/>
      <c r="F373" s="352"/>
      <c r="G373" s="352"/>
      <c r="H373" s="352"/>
      <c r="I373" s="352"/>
      <c r="J373" s="352"/>
      <c r="K373" s="352"/>
      <c r="L373" s="352"/>
      <c r="M373" s="352"/>
      <c r="N373" s="352"/>
      <c r="O373" s="352"/>
      <c r="P373" s="352"/>
      <c r="Q373" s="352"/>
      <c r="R373" s="352"/>
      <c r="S373" s="352"/>
      <c r="T373" s="352"/>
      <c r="U373" s="352"/>
      <c r="V373" s="352"/>
      <c r="W373" s="333"/>
      <c r="X373" s="333"/>
      <c r="Y373" s="333"/>
      <c r="Z373" s="333"/>
    </row>
    <row r="374" customFormat="false" ht="33.75" hidden="false" customHeight="true" outlineLevel="0" collapsed="false">
      <c r="A374" s="352"/>
      <c r="B374" s="352"/>
      <c r="C374" s="352"/>
      <c r="D374" s="353"/>
      <c r="E374" s="353"/>
      <c r="F374" s="352"/>
      <c r="G374" s="352"/>
      <c r="H374" s="352"/>
      <c r="I374" s="352"/>
      <c r="J374" s="352"/>
      <c r="K374" s="352"/>
      <c r="L374" s="352"/>
      <c r="M374" s="352"/>
      <c r="N374" s="352"/>
      <c r="O374" s="352"/>
      <c r="P374" s="352"/>
      <c r="Q374" s="352"/>
      <c r="R374" s="352"/>
      <c r="S374" s="352"/>
      <c r="T374" s="352"/>
      <c r="U374" s="352"/>
      <c r="V374" s="352"/>
      <c r="W374" s="333"/>
      <c r="X374" s="333"/>
      <c r="Y374" s="333"/>
      <c r="Z374" s="333"/>
    </row>
    <row r="375" customFormat="false" ht="33.75" hidden="false" customHeight="true" outlineLevel="0" collapsed="false">
      <c r="A375" s="352"/>
      <c r="B375" s="352"/>
      <c r="C375" s="352"/>
      <c r="D375" s="353"/>
      <c r="E375" s="353"/>
      <c r="F375" s="352"/>
      <c r="G375" s="352"/>
      <c r="H375" s="352"/>
      <c r="I375" s="352"/>
      <c r="J375" s="352"/>
      <c r="K375" s="352"/>
      <c r="L375" s="352"/>
      <c r="M375" s="352"/>
      <c r="N375" s="352"/>
      <c r="O375" s="352"/>
      <c r="P375" s="352"/>
      <c r="Q375" s="352"/>
      <c r="R375" s="352"/>
      <c r="S375" s="352"/>
      <c r="T375" s="352"/>
      <c r="U375" s="352"/>
      <c r="V375" s="352"/>
      <c r="W375" s="333"/>
      <c r="X375" s="333"/>
      <c r="Y375" s="333"/>
      <c r="Z375" s="333"/>
    </row>
    <row r="376" customFormat="false" ht="33.75" hidden="false" customHeight="true" outlineLevel="0" collapsed="false">
      <c r="A376" s="352"/>
      <c r="B376" s="352"/>
      <c r="C376" s="352"/>
      <c r="D376" s="353"/>
      <c r="E376" s="353"/>
      <c r="F376" s="352"/>
      <c r="G376" s="352"/>
      <c r="H376" s="352"/>
      <c r="I376" s="352"/>
      <c r="J376" s="352"/>
      <c r="K376" s="352"/>
      <c r="L376" s="352"/>
      <c r="M376" s="352"/>
      <c r="N376" s="352"/>
      <c r="O376" s="352"/>
      <c r="P376" s="352"/>
      <c r="Q376" s="352"/>
      <c r="R376" s="352"/>
      <c r="S376" s="352"/>
      <c r="T376" s="352"/>
      <c r="U376" s="352"/>
      <c r="V376" s="352"/>
      <c r="W376" s="333"/>
      <c r="X376" s="333"/>
      <c r="Y376" s="333"/>
      <c r="Z376" s="333"/>
    </row>
    <row r="377" customFormat="false" ht="33.75" hidden="false" customHeight="true" outlineLevel="0" collapsed="false">
      <c r="A377" s="352"/>
      <c r="B377" s="352"/>
      <c r="C377" s="352"/>
      <c r="D377" s="353"/>
      <c r="E377" s="353"/>
      <c r="F377" s="352"/>
      <c r="G377" s="352"/>
      <c r="H377" s="352"/>
      <c r="I377" s="352"/>
      <c r="J377" s="352"/>
      <c r="K377" s="352"/>
      <c r="L377" s="352"/>
      <c r="M377" s="352"/>
      <c r="N377" s="352"/>
      <c r="O377" s="352"/>
      <c r="P377" s="352"/>
      <c r="Q377" s="352"/>
      <c r="R377" s="352"/>
      <c r="S377" s="352"/>
      <c r="T377" s="352"/>
      <c r="U377" s="352"/>
      <c r="V377" s="352"/>
      <c r="W377" s="333"/>
      <c r="X377" s="333"/>
      <c r="Y377" s="333"/>
      <c r="Z377" s="333"/>
    </row>
    <row r="378" customFormat="false" ht="33.75" hidden="false" customHeight="true" outlineLevel="0" collapsed="false">
      <c r="A378" s="352"/>
      <c r="B378" s="352"/>
      <c r="C378" s="352"/>
      <c r="D378" s="353"/>
      <c r="E378" s="353"/>
      <c r="F378" s="352"/>
      <c r="G378" s="352"/>
      <c r="H378" s="352"/>
      <c r="I378" s="352"/>
      <c r="J378" s="352"/>
      <c r="K378" s="352"/>
      <c r="L378" s="352"/>
      <c r="M378" s="352"/>
      <c r="N378" s="352"/>
      <c r="O378" s="352"/>
      <c r="P378" s="352"/>
      <c r="Q378" s="352"/>
      <c r="R378" s="352"/>
      <c r="S378" s="352"/>
      <c r="T378" s="352"/>
      <c r="U378" s="352"/>
      <c r="V378" s="352"/>
      <c r="W378" s="333"/>
      <c r="X378" s="333"/>
      <c r="Y378" s="333"/>
      <c r="Z378" s="333"/>
    </row>
    <row r="379" customFormat="false" ht="33.75" hidden="false" customHeight="true" outlineLevel="0" collapsed="false">
      <c r="A379" s="352"/>
      <c r="B379" s="352"/>
      <c r="C379" s="352"/>
      <c r="D379" s="353"/>
      <c r="E379" s="353"/>
      <c r="F379" s="352"/>
      <c r="G379" s="352"/>
      <c r="H379" s="352"/>
      <c r="I379" s="352"/>
      <c r="J379" s="352"/>
      <c r="K379" s="352"/>
      <c r="L379" s="352"/>
      <c r="M379" s="352"/>
      <c r="N379" s="352"/>
      <c r="O379" s="352"/>
      <c r="P379" s="352"/>
      <c r="Q379" s="352"/>
      <c r="R379" s="352"/>
      <c r="S379" s="352"/>
      <c r="T379" s="352"/>
      <c r="U379" s="352"/>
      <c r="V379" s="352"/>
      <c r="W379" s="333"/>
      <c r="X379" s="333"/>
      <c r="Y379" s="333"/>
      <c r="Z379" s="333"/>
    </row>
    <row r="380" customFormat="false" ht="33.75" hidden="false" customHeight="true" outlineLevel="0" collapsed="false">
      <c r="A380" s="352"/>
      <c r="B380" s="352"/>
      <c r="C380" s="352"/>
      <c r="D380" s="353"/>
      <c r="E380" s="353"/>
      <c r="F380" s="352"/>
      <c r="G380" s="352"/>
      <c r="H380" s="352"/>
      <c r="I380" s="352"/>
      <c r="J380" s="352"/>
      <c r="K380" s="352"/>
      <c r="L380" s="352"/>
      <c r="M380" s="352"/>
      <c r="N380" s="352"/>
      <c r="O380" s="352"/>
      <c r="P380" s="352"/>
      <c r="Q380" s="352"/>
      <c r="R380" s="352"/>
      <c r="S380" s="352"/>
      <c r="T380" s="352"/>
      <c r="U380" s="352"/>
      <c r="V380" s="352"/>
      <c r="W380" s="333"/>
      <c r="X380" s="333"/>
      <c r="Y380" s="333"/>
      <c r="Z380" s="333"/>
    </row>
    <row r="381" customFormat="false" ht="33.75" hidden="false" customHeight="true" outlineLevel="0" collapsed="false">
      <c r="A381" s="352"/>
      <c r="B381" s="352"/>
      <c r="C381" s="352"/>
      <c r="D381" s="353"/>
      <c r="E381" s="353"/>
      <c r="F381" s="352"/>
      <c r="G381" s="352"/>
      <c r="H381" s="352"/>
      <c r="I381" s="352"/>
      <c r="J381" s="352"/>
      <c r="K381" s="352"/>
      <c r="L381" s="352"/>
      <c r="M381" s="352"/>
      <c r="N381" s="352"/>
      <c r="O381" s="352"/>
      <c r="P381" s="352"/>
      <c r="Q381" s="352"/>
      <c r="R381" s="352"/>
      <c r="S381" s="352"/>
      <c r="T381" s="352"/>
      <c r="U381" s="352"/>
      <c r="V381" s="352"/>
      <c r="W381" s="333"/>
      <c r="X381" s="333"/>
      <c r="Y381" s="333"/>
      <c r="Z381" s="333"/>
    </row>
    <row r="382" customFormat="false" ht="33.75" hidden="false" customHeight="true" outlineLevel="0" collapsed="false">
      <c r="A382" s="352"/>
      <c r="B382" s="352"/>
      <c r="C382" s="352"/>
      <c r="D382" s="353"/>
      <c r="E382" s="353"/>
      <c r="F382" s="352"/>
      <c r="G382" s="352"/>
      <c r="H382" s="352"/>
      <c r="I382" s="352"/>
      <c r="J382" s="352"/>
      <c r="K382" s="352"/>
      <c r="L382" s="352"/>
      <c r="M382" s="352"/>
      <c r="N382" s="352"/>
      <c r="O382" s="352"/>
      <c r="P382" s="352"/>
      <c r="Q382" s="352"/>
      <c r="R382" s="352"/>
      <c r="S382" s="352"/>
      <c r="T382" s="352"/>
      <c r="U382" s="352"/>
      <c r="V382" s="352"/>
      <c r="W382" s="333"/>
      <c r="X382" s="333"/>
      <c r="Y382" s="333"/>
      <c r="Z382" s="333"/>
    </row>
    <row r="383" customFormat="false" ht="33.75" hidden="false" customHeight="true" outlineLevel="0" collapsed="false">
      <c r="A383" s="352"/>
      <c r="B383" s="352"/>
      <c r="C383" s="352"/>
      <c r="D383" s="353"/>
      <c r="E383" s="353"/>
      <c r="F383" s="352"/>
      <c r="G383" s="352"/>
      <c r="H383" s="352"/>
      <c r="I383" s="352"/>
      <c r="J383" s="352"/>
      <c r="K383" s="352"/>
      <c r="L383" s="352"/>
      <c r="M383" s="352"/>
      <c r="N383" s="352"/>
      <c r="O383" s="352"/>
      <c r="P383" s="352"/>
      <c r="Q383" s="352"/>
      <c r="R383" s="352"/>
      <c r="S383" s="352"/>
      <c r="T383" s="352"/>
      <c r="U383" s="352"/>
      <c r="V383" s="352"/>
      <c r="W383" s="333"/>
      <c r="X383" s="333"/>
      <c r="Y383" s="333"/>
      <c r="Z383" s="333"/>
    </row>
    <row r="384" customFormat="false" ht="33.75" hidden="false" customHeight="true" outlineLevel="0" collapsed="false">
      <c r="A384" s="352"/>
      <c r="B384" s="352"/>
      <c r="C384" s="352"/>
      <c r="D384" s="353"/>
      <c r="E384" s="353"/>
      <c r="F384" s="352"/>
      <c r="G384" s="352"/>
      <c r="H384" s="352"/>
      <c r="I384" s="352"/>
      <c r="J384" s="352"/>
      <c r="K384" s="352"/>
      <c r="L384" s="352"/>
      <c r="M384" s="352"/>
      <c r="N384" s="352"/>
      <c r="O384" s="352"/>
      <c r="P384" s="352"/>
      <c r="Q384" s="352"/>
      <c r="R384" s="352"/>
      <c r="S384" s="352"/>
      <c r="T384" s="352"/>
      <c r="U384" s="352"/>
      <c r="V384" s="352"/>
      <c r="W384" s="333"/>
      <c r="X384" s="333"/>
      <c r="Y384" s="333"/>
      <c r="Z384" s="333"/>
    </row>
    <row r="385" customFormat="false" ht="33.75" hidden="false" customHeight="true" outlineLevel="0" collapsed="false">
      <c r="A385" s="352"/>
      <c r="B385" s="352"/>
      <c r="C385" s="352"/>
      <c r="D385" s="353"/>
      <c r="E385" s="353"/>
      <c r="F385" s="352"/>
      <c r="G385" s="352"/>
      <c r="H385" s="352"/>
      <c r="I385" s="352"/>
      <c r="J385" s="352"/>
      <c r="K385" s="352"/>
      <c r="L385" s="352"/>
      <c r="M385" s="352"/>
      <c r="N385" s="352"/>
      <c r="O385" s="352"/>
      <c r="P385" s="352"/>
      <c r="Q385" s="352"/>
      <c r="R385" s="352"/>
      <c r="S385" s="352"/>
      <c r="T385" s="352"/>
      <c r="U385" s="352"/>
      <c r="V385" s="352"/>
      <c r="W385" s="333"/>
      <c r="X385" s="333"/>
      <c r="Y385" s="333"/>
      <c r="Z385" s="333"/>
    </row>
    <row r="386" customFormat="false" ht="33.75" hidden="false" customHeight="true" outlineLevel="0" collapsed="false">
      <c r="A386" s="352"/>
      <c r="B386" s="352"/>
      <c r="C386" s="352"/>
      <c r="D386" s="353"/>
      <c r="E386" s="353"/>
      <c r="F386" s="352"/>
      <c r="G386" s="352"/>
      <c r="H386" s="352"/>
      <c r="I386" s="352"/>
      <c r="J386" s="352"/>
      <c r="K386" s="352"/>
      <c r="L386" s="352"/>
      <c r="M386" s="352"/>
      <c r="N386" s="352"/>
      <c r="O386" s="352"/>
      <c r="P386" s="352"/>
      <c r="Q386" s="352"/>
      <c r="R386" s="352"/>
      <c r="S386" s="352"/>
      <c r="T386" s="352"/>
      <c r="U386" s="352"/>
      <c r="V386" s="352"/>
      <c r="W386" s="333"/>
      <c r="X386" s="333"/>
      <c r="Y386" s="333"/>
      <c r="Z386" s="333"/>
    </row>
    <row r="387" customFormat="false" ht="33.75" hidden="false" customHeight="true" outlineLevel="0" collapsed="false">
      <c r="A387" s="352"/>
      <c r="B387" s="352"/>
      <c r="C387" s="352"/>
      <c r="D387" s="353"/>
      <c r="E387" s="353"/>
      <c r="F387" s="352"/>
      <c r="G387" s="352"/>
      <c r="H387" s="352"/>
      <c r="I387" s="352"/>
      <c r="J387" s="352"/>
      <c r="K387" s="352"/>
      <c r="L387" s="352"/>
      <c r="M387" s="352"/>
      <c r="N387" s="352"/>
      <c r="O387" s="352"/>
      <c r="P387" s="352"/>
      <c r="Q387" s="352"/>
      <c r="R387" s="352"/>
      <c r="S387" s="352"/>
      <c r="T387" s="352"/>
      <c r="U387" s="352"/>
      <c r="V387" s="352"/>
      <c r="W387" s="333"/>
      <c r="X387" s="333"/>
      <c r="Y387" s="333"/>
      <c r="Z387" s="333"/>
    </row>
    <row r="388" customFormat="false" ht="33.75" hidden="false" customHeight="true" outlineLevel="0" collapsed="false">
      <c r="A388" s="352"/>
      <c r="B388" s="352"/>
      <c r="C388" s="352"/>
      <c r="D388" s="353"/>
      <c r="E388" s="353"/>
      <c r="F388" s="352"/>
      <c r="G388" s="352"/>
      <c r="H388" s="352"/>
      <c r="I388" s="352"/>
      <c r="J388" s="352"/>
      <c r="K388" s="352"/>
      <c r="L388" s="352"/>
      <c r="M388" s="352"/>
      <c r="N388" s="352"/>
      <c r="O388" s="352"/>
      <c r="P388" s="352"/>
      <c r="Q388" s="352"/>
      <c r="R388" s="352"/>
      <c r="S388" s="352"/>
      <c r="T388" s="352"/>
      <c r="U388" s="352"/>
      <c r="V388" s="352"/>
      <c r="W388" s="333"/>
      <c r="X388" s="333"/>
      <c r="Y388" s="333"/>
      <c r="Z388" s="333"/>
    </row>
    <row r="389" customFormat="false" ht="33.75" hidden="false" customHeight="true" outlineLevel="0" collapsed="false">
      <c r="A389" s="352"/>
      <c r="B389" s="352"/>
      <c r="C389" s="352"/>
      <c r="D389" s="353"/>
      <c r="E389" s="353"/>
      <c r="F389" s="352"/>
      <c r="G389" s="352"/>
      <c r="H389" s="352"/>
      <c r="I389" s="352"/>
      <c r="J389" s="352"/>
      <c r="K389" s="352"/>
      <c r="L389" s="352"/>
      <c r="M389" s="352"/>
      <c r="N389" s="352"/>
      <c r="O389" s="352"/>
      <c r="P389" s="352"/>
      <c r="Q389" s="352"/>
      <c r="R389" s="352"/>
      <c r="S389" s="352"/>
      <c r="T389" s="352"/>
      <c r="U389" s="352"/>
      <c r="V389" s="352"/>
      <c r="W389" s="333"/>
      <c r="X389" s="333"/>
      <c r="Y389" s="333"/>
      <c r="Z389" s="333"/>
    </row>
    <row r="390" customFormat="false" ht="33.75" hidden="false" customHeight="true" outlineLevel="0" collapsed="false">
      <c r="A390" s="352"/>
      <c r="B390" s="352"/>
      <c r="C390" s="352"/>
      <c r="D390" s="353"/>
      <c r="E390" s="353"/>
      <c r="F390" s="352"/>
      <c r="G390" s="352"/>
      <c r="H390" s="352"/>
      <c r="I390" s="352"/>
      <c r="J390" s="352"/>
      <c r="K390" s="352"/>
      <c r="L390" s="352"/>
      <c r="M390" s="352"/>
      <c r="N390" s="352"/>
      <c r="O390" s="352"/>
      <c r="P390" s="352"/>
      <c r="Q390" s="352"/>
      <c r="R390" s="352"/>
      <c r="S390" s="352"/>
      <c r="T390" s="352"/>
      <c r="U390" s="352"/>
      <c r="V390" s="352"/>
      <c r="W390" s="333"/>
      <c r="X390" s="333"/>
      <c r="Y390" s="333"/>
      <c r="Z390" s="333"/>
    </row>
    <row r="391" customFormat="false" ht="33.75" hidden="false" customHeight="true" outlineLevel="0" collapsed="false">
      <c r="A391" s="352"/>
      <c r="B391" s="352"/>
      <c r="C391" s="352"/>
      <c r="D391" s="353"/>
      <c r="E391" s="353"/>
      <c r="F391" s="352"/>
      <c r="G391" s="352"/>
      <c r="H391" s="352"/>
      <c r="I391" s="352"/>
      <c r="J391" s="352"/>
      <c r="K391" s="352"/>
      <c r="L391" s="352"/>
      <c r="M391" s="352"/>
      <c r="N391" s="352"/>
      <c r="O391" s="352"/>
      <c r="P391" s="352"/>
      <c r="Q391" s="352"/>
      <c r="R391" s="352"/>
      <c r="S391" s="352"/>
      <c r="T391" s="352"/>
      <c r="U391" s="352"/>
      <c r="V391" s="352"/>
      <c r="W391" s="333"/>
      <c r="X391" s="333"/>
      <c r="Y391" s="333"/>
      <c r="Z391" s="333"/>
    </row>
    <row r="392" customFormat="false" ht="33.75" hidden="false" customHeight="true" outlineLevel="0" collapsed="false">
      <c r="A392" s="352"/>
      <c r="B392" s="352"/>
      <c r="C392" s="352"/>
      <c r="D392" s="353"/>
      <c r="E392" s="353"/>
      <c r="F392" s="352"/>
      <c r="G392" s="352"/>
      <c r="H392" s="352"/>
      <c r="I392" s="352"/>
      <c r="J392" s="352"/>
      <c r="K392" s="352"/>
      <c r="L392" s="352"/>
      <c r="M392" s="352"/>
      <c r="N392" s="352"/>
      <c r="O392" s="352"/>
      <c r="P392" s="352"/>
      <c r="Q392" s="352"/>
      <c r="R392" s="352"/>
      <c r="S392" s="352"/>
      <c r="T392" s="352"/>
      <c r="U392" s="352"/>
      <c r="V392" s="352"/>
      <c r="W392" s="333"/>
      <c r="X392" s="333"/>
      <c r="Y392" s="333"/>
      <c r="Z392" s="333"/>
    </row>
    <row r="393" customFormat="false" ht="33.75" hidden="false" customHeight="true" outlineLevel="0" collapsed="false">
      <c r="A393" s="352"/>
      <c r="B393" s="352"/>
      <c r="C393" s="352"/>
      <c r="D393" s="353"/>
      <c r="E393" s="353"/>
      <c r="F393" s="352"/>
      <c r="G393" s="352"/>
      <c r="H393" s="352"/>
      <c r="I393" s="352"/>
      <c r="J393" s="352"/>
      <c r="K393" s="352"/>
      <c r="L393" s="352"/>
      <c r="M393" s="352"/>
      <c r="N393" s="352"/>
      <c r="O393" s="352"/>
      <c r="P393" s="352"/>
      <c r="Q393" s="352"/>
      <c r="R393" s="352"/>
      <c r="S393" s="352"/>
      <c r="T393" s="352"/>
      <c r="U393" s="352"/>
      <c r="V393" s="352"/>
      <c r="W393" s="333"/>
      <c r="X393" s="333"/>
      <c r="Y393" s="333"/>
      <c r="Z393" s="333"/>
    </row>
    <row r="394" customFormat="false" ht="33.75" hidden="false" customHeight="true" outlineLevel="0" collapsed="false">
      <c r="A394" s="352"/>
      <c r="B394" s="352"/>
      <c r="C394" s="352"/>
      <c r="D394" s="353"/>
      <c r="E394" s="353"/>
      <c r="F394" s="352"/>
      <c r="G394" s="352"/>
      <c r="H394" s="352"/>
      <c r="I394" s="352"/>
      <c r="J394" s="352"/>
      <c r="K394" s="352"/>
      <c r="L394" s="352"/>
      <c r="M394" s="352"/>
      <c r="N394" s="352"/>
      <c r="O394" s="352"/>
      <c r="P394" s="352"/>
      <c r="Q394" s="352"/>
      <c r="R394" s="352"/>
      <c r="S394" s="352"/>
      <c r="T394" s="352"/>
      <c r="U394" s="352"/>
      <c r="V394" s="352"/>
      <c r="W394" s="333"/>
      <c r="X394" s="333"/>
      <c r="Y394" s="333"/>
      <c r="Z394" s="333"/>
    </row>
    <row r="395" customFormat="false" ht="33.75" hidden="false" customHeight="true" outlineLevel="0" collapsed="false">
      <c r="A395" s="352"/>
      <c r="B395" s="352"/>
      <c r="C395" s="352"/>
      <c r="D395" s="353"/>
      <c r="E395" s="353"/>
      <c r="F395" s="352"/>
      <c r="G395" s="352"/>
      <c r="H395" s="352"/>
      <c r="I395" s="352"/>
      <c r="J395" s="352"/>
      <c r="K395" s="352"/>
      <c r="L395" s="352"/>
      <c r="M395" s="352"/>
      <c r="N395" s="352"/>
      <c r="O395" s="352"/>
      <c r="P395" s="352"/>
      <c r="Q395" s="352"/>
      <c r="R395" s="352"/>
      <c r="S395" s="352"/>
      <c r="T395" s="352"/>
      <c r="U395" s="352"/>
      <c r="V395" s="352"/>
      <c r="W395" s="333"/>
      <c r="X395" s="333"/>
      <c r="Y395" s="333"/>
      <c r="Z395" s="333"/>
    </row>
    <row r="396" customFormat="false" ht="33.75" hidden="false" customHeight="true" outlineLevel="0" collapsed="false">
      <c r="A396" s="352"/>
      <c r="B396" s="352"/>
      <c r="C396" s="352"/>
      <c r="D396" s="353"/>
      <c r="E396" s="353"/>
      <c r="F396" s="352"/>
      <c r="G396" s="352"/>
      <c r="H396" s="352"/>
      <c r="I396" s="352"/>
      <c r="J396" s="352"/>
      <c r="K396" s="352"/>
      <c r="L396" s="352"/>
      <c r="M396" s="352"/>
      <c r="N396" s="352"/>
      <c r="O396" s="352"/>
      <c r="P396" s="352"/>
      <c r="Q396" s="352"/>
      <c r="R396" s="352"/>
      <c r="S396" s="352"/>
      <c r="T396" s="352"/>
      <c r="U396" s="352"/>
      <c r="V396" s="352"/>
      <c r="W396" s="333"/>
      <c r="X396" s="333"/>
      <c r="Y396" s="333"/>
      <c r="Z396" s="333"/>
    </row>
    <row r="397" customFormat="false" ht="33.75" hidden="false" customHeight="true" outlineLevel="0" collapsed="false">
      <c r="A397" s="352"/>
      <c r="B397" s="352"/>
      <c r="C397" s="352"/>
      <c r="D397" s="353"/>
      <c r="E397" s="353"/>
      <c r="F397" s="352"/>
      <c r="G397" s="352"/>
      <c r="H397" s="352"/>
      <c r="I397" s="352"/>
      <c r="J397" s="352"/>
      <c r="K397" s="352"/>
      <c r="L397" s="352"/>
      <c r="M397" s="352"/>
      <c r="N397" s="352"/>
      <c r="O397" s="352"/>
      <c r="P397" s="352"/>
      <c r="Q397" s="352"/>
      <c r="R397" s="352"/>
      <c r="S397" s="352"/>
      <c r="T397" s="352"/>
      <c r="U397" s="352"/>
      <c r="V397" s="352"/>
      <c r="W397" s="333"/>
      <c r="X397" s="333"/>
      <c r="Y397" s="333"/>
      <c r="Z397" s="333"/>
    </row>
    <row r="398" customFormat="false" ht="33.75" hidden="false" customHeight="true" outlineLevel="0" collapsed="false">
      <c r="A398" s="352"/>
      <c r="B398" s="352"/>
      <c r="C398" s="352"/>
      <c r="D398" s="353"/>
      <c r="E398" s="353"/>
      <c r="F398" s="352"/>
      <c r="G398" s="352"/>
      <c r="H398" s="352"/>
      <c r="I398" s="352"/>
      <c r="J398" s="352"/>
      <c r="K398" s="352"/>
      <c r="L398" s="352"/>
      <c r="M398" s="352"/>
      <c r="N398" s="352"/>
      <c r="O398" s="352"/>
      <c r="P398" s="352"/>
      <c r="Q398" s="352"/>
      <c r="R398" s="352"/>
      <c r="S398" s="352"/>
      <c r="T398" s="352"/>
      <c r="U398" s="352"/>
      <c r="V398" s="352"/>
      <c r="W398" s="333"/>
      <c r="X398" s="333"/>
      <c r="Y398" s="333"/>
      <c r="Z398" s="333"/>
    </row>
    <row r="399" customFormat="false" ht="33.75" hidden="false" customHeight="true" outlineLevel="0" collapsed="false">
      <c r="A399" s="352"/>
      <c r="B399" s="352"/>
      <c r="C399" s="352"/>
      <c r="D399" s="353"/>
      <c r="E399" s="353"/>
      <c r="F399" s="352"/>
      <c r="G399" s="352"/>
      <c r="H399" s="352"/>
      <c r="I399" s="352"/>
      <c r="J399" s="352"/>
      <c r="K399" s="352"/>
      <c r="L399" s="352"/>
      <c r="M399" s="352"/>
      <c r="N399" s="352"/>
      <c r="O399" s="352"/>
      <c r="P399" s="352"/>
      <c r="Q399" s="352"/>
      <c r="R399" s="352"/>
      <c r="S399" s="352"/>
      <c r="T399" s="352"/>
      <c r="U399" s="352"/>
      <c r="V399" s="352"/>
      <c r="W399" s="333"/>
      <c r="X399" s="333"/>
      <c r="Y399" s="333"/>
      <c r="Z399" s="333"/>
    </row>
    <row r="400" customFormat="false" ht="33.75" hidden="false" customHeight="true" outlineLevel="0" collapsed="false">
      <c r="A400" s="352"/>
      <c r="B400" s="352"/>
      <c r="C400" s="352"/>
      <c r="D400" s="353"/>
      <c r="E400" s="353"/>
      <c r="F400" s="352"/>
      <c r="G400" s="352"/>
      <c r="H400" s="352"/>
      <c r="I400" s="352"/>
      <c r="J400" s="352"/>
      <c r="K400" s="352"/>
      <c r="L400" s="352"/>
      <c r="M400" s="352"/>
      <c r="N400" s="352"/>
      <c r="O400" s="352"/>
      <c r="P400" s="352"/>
      <c r="Q400" s="352"/>
      <c r="R400" s="352"/>
      <c r="S400" s="352"/>
      <c r="T400" s="352"/>
      <c r="U400" s="352"/>
      <c r="V400" s="352"/>
      <c r="W400" s="333"/>
      <c r="X400" s="333"/>
      <c r="Y400" s="333"/>
      <c r="Z400" s="333"/>
    </row>
    <row r="401" customFormat="false" ht="33.75" hidden="false" customHeight="true" outlineLevel="0" collapsed="false">
      <c r="A401" s="352"/>
      <c r="B401" s="352"/>
      <c r="C401" s="352"/>
      <c r="D401" s="353"/>
      <c r="E401" s="353"/>
      <c r="F401" s="352"/>
      <c r="G401" s="352"/>
      <c r="H401" s="352"/>
      <c r="I401" s="352"/>
      <c r="J401" s="352"/>
      <c r="K401" s="352"/>
      <c r="L401" s="352"/>
      <c r="M401" s="352"/>
      <c r="N401" s="352"/>
      <c r="O401" s="352"/>
      <c r="P401" s="352"/>
      <c r="Q401" s="352"/>
      <c r="R401" s="352"/>
      <c r="S401" s="352"/>
      <c r="T401" s="352"/>
      <c r="U401" s="352"/>
      <c r="V401" s="352"/>
      <c r="W401" s="333"/>
      <c r="X401" s="333"/>
      <c r="Y401" s="333"/>
      <c r="Z401" s="333"/>
    </row>
    <row r="402" customFormat="false" ht="33.75" hidden="false" customHeight="true" outlineLevel="0" collapsed="false">
      <c r="A402" s="352"/>
      <c r="B402" s="352"/>
      <c r="C402" s="352"/>
      <c r="D402" s="353"/>
      <c r="E402" s="353"/>
      <c r="F402" s="352"/>
      <c r="G402" s="352"/>
      <c r="H402" s="352"/>
      <c r="I402" s="352"/>
      <c r="J402" s="352"/>
      <c r="K402" s="352"/>
      <c r="L402" s="352"/>
      <c r="M402" s="352"/>
      <c r="N402" s="352"/>
      <c r="O402" s="352"/>
      <c r="P402" s="352"/>
      <c r="Q402" s="352"/>
      <c r="R402" s="352"/>
      <c r="S402" s="352"/>
      <c r="T402" s="352"/>
      <c r="U402" s="352"/>
      <c r="V402" s="352"/>
      <c r="W402" s="333"/>
      <c r="X402" s="333"/>
      <c r="Y402" s="333"/>
      <c r="Z402" s="333"/>
    </row>
    <row r="403" customFormat="false" ht="33.75" hidden="false" customHeight="true" outlineLevel="0" collapsed="false">
      <c r="A403" s="352"/>
      <c r="B403" s="352"/>
      <c r="C403" s="352"/>
      <c r="D403" s="353"/>
      <c r="E403" s="353"/>
      <c r="F403" s="352"/>
      <c r="G403" s="352"/>
      <c r="H403" s="352"/>
      <c r="I403" s="352"/>
      <c r="J403" s="352"/>
      <c r="K403" s="352"/>
      <c r="L403" s="352"/>
      <c r="M403" s="352"/>
      <c r="N403" s="352"/>
      <c r="O403" s="352"/>
      <c r="P403" s="352"/>
      <c r="Q403" s="352"/>
      <c r="R403" s="352"/>
      <c r="S403" s="352"/>
      <c r="T403" s="352"/>
      <c r="U403" s="352"/>
      <c r="V403" s="352"/>
      <c r="W403" s="333"/>
      <c r="X403" s="333"/>
      <c r="Y403" s="333"/>
      <c r="Z403" s="333"/>
    </row>
    <row r="404" customFormat="false" ht="33.75" hidden="false" customHeight="true" outlineLevel="0" collapsed="false">
      <c r="A404" s="352"/>
      <c r="B404" s="352"/>
      <c r="C404" s="352"/>
      <c r="D404" s="353"/>
      <c r="E404" s="353"/>
      <c r="F404" s="352"/>
      <c r="G404" s="352"/>
      <c r="H404" s="352"/>
      <c r="I404" s="352"/>
      <c r="J404" s="352"/>
      <c r="K404" s="352"/>
      <c r="L404" s="352"/>
      <c r="M404" s="352"/>
      <c r="N404" s="352"/>
      <c r="O404" s="352"/>
      <c r="P404" s="352"/>
      <c r="Q404" s="352"/>
      <c r="R404" s="352"/>
      <c r="S404" s="352"/>
      <c r="T404" s="352"/>
      <c r="U404" s="352"/>
      <c r="V404" s="352"/>
      <c r="W404" s="333"/>
      <c r="X404" s="333"/>
      <c r="Y404" s="333"/>
      <c r="Z404" s="333"/>
    </row>
    <row r="405" customFormat="false" ht="33.75" hidden="false" customHeight="true" outlineLevel="0" collapsed="false">
      <c r="A405" s="352"/>
      <c r="B405" s="352"/>
      <c r="C405" s="352"/>
      <c r="D405" s="353"/>
      <c r="E405" s="353"/>
      <c r="F405" s="352"/>
      <c r="G405" s="352"/>
      <c r="H405" s="352"/>
      <c r="I405" s="352"/>
      <c r="J405" s="352"/>
      <c r="K405" s="352"/>
      <c r="L405" s="352"/>
      <c r="M405" s="352"/>
      <c r="N405" s="352"/>
      <c r="O405" s="352"/>
      <c r="P405" s="352"/>
      <c r="Q405" s="352"/>
      <c r="R405" s="352"/>
      <c r="S405" s="352"/>
      <c r="T405" s="352"/>
      <c r="U405" s="352"/>
      <c r="V405" s="352"/>
      <c r="W405" s="333"/>
      <c r="X405" s="333"/>
      <c r="Y405" s="333"/>
      <c r="Z405" s="333"/>
    </row>
    <row r="406" customFormat="false" ht="33.75" hidden="false" customHeight="true" outlineLevel="0" collapsed="false">
      <c r="A406" s="352"/>
      <c r="B406" s="352"/>
      <c r="C406" s="352"/>
      <c r="D406" s="353"/>
      <c r="E406" s="353"/>
      <c r="F406" s="352"/>
      <c r="G406" s="352"/>
      <c r="H406" s="352"/>
      <c r="I406" s="352"/>
      <c r="J406" s="352"/>
      <c r="K406" s="352"/>
      <c r="L406" s="352"/>
      <c r="M406" s="352"/>
      <c r="N406" s="352"/>
      <c r="O406" s="352"/>
      <c r="P406" s="352"/>
      <c r="Q406" s="352"/>
      <c r="R406" s="352"/>
      <c r="S406" s="352"/>
      <c r="T406" s="352"/>
      <c r="U406" s="352"/>
      <c r="V406" s="352"/>
      <c r="W406" s="333"/>
      <c r="X406" s="333"/>
      <c r="Y406" s="333"/>
      <c r="Z406" s="333"/>
    </row>
    <row r="407" customFormat="false" ht="33.75" hidden="false" customHeight="true" outlineLevel="0" collapsed="false">
      <c r="A407" s="352"/>
      <c r="B407" s="352"/>
      <c r="C407" s="352"/>
      <c r="D407" s="353"/>
      <c r="E407" s="353"/>
      <c r="F407" s="352"/>
      <c r="G407" s="352"/>
      <c r="H407" s="352"/>
      <c r="I407" s="352"/>
      <c r="J407" s="352"/>
      <c r="K407" s="352"/>
      <c r="L407" s="352"/>
      <c r="M407" s="352"/>
      <c r="N407" s="352"/>
      <c r="O407" s="352"/>
      <c r="P407" s="352"/>
      <c r="Q407" s="352"/>
      <c r="R407" s="352"/>
      <c r="S407" s="352"/>
      <c r="T407" s="352"/>
      <c r="U407" s="352"/>
      <c r="V407" s="352"/>
      <c r="W407" s="333"/>
      <c r="X407" s="333"/>
      <c r="Y407" s="333"/>
      <c r="Z407" s="333"/>
    </row>
    <row r="408" customFormat="false" ht="33.75" hidden="false" customHeight="true" outlineLevel="0" collapsed="false">
      <c r="A408" s="352"/>
      <c r="B408" s="352"/>
      <c r="C408" s="352"/>
      <c r="D408" s="353"/>
      <c r="E408" s="353"/>
      <c r="F408" s="352"/>
      <c r="G408" s="352"/>
      <c r="H408" s="352"/>
      <c r="I408" s="352"/>
      <c r="J408" s="352"/>
      <c r="K408" s="352"/>
      <c r="L408" s="352"/>
      <c r="M408" s="352"/>
      <c r="N408" s="352"/>
      <c r="O408" s="352"/>
      <c r="P408" s="352"/>
      <c r="Q408" s="352"/>
      <c r="R408" s="352"/>
      <c r="S408" s="352"/>
      <c r="T408" s="352"/>
      <c r="U408" s="352"/>
      <c r="V408" s="352"/>
      <c r="W408" s="333"/>
      <c r="X408" s="333"/>
      <c r="Y408" s="333"/>
      <c r="Z408" s="333"/>
    </row>
    <row r="409" customFormat="false" ht="33.75" hidden="false" customHeight="true" outlineLevel="0" collapsed="false">
      <c r="A409" s="352"/>
      <c r="B409" s="352"/>
      <c r="C409" s="352"/>
      <c r="D409" s="353"/>
      <c r="E409" s="353"/>
      <c r="F409" s="352"/>
      <c r="G409" s="352"/>
      <c r="H409" s="352"/>
      <c r="I409" s="352"/>
      <c r="J409" s="352"/>
      <c r="K409" s="352"/>
      <c r="L409" s="352"/>
      <c r="M409" s="352"/>
      <c r="N409" s="352"/>
      <c r="O409" s="352"/>
      <c r="P409" s="352"/>
      <c r="Q409" s="352"/>
      <c r="R409" s="352"/>
      <c r="S409" s="352"/>
      <c r="T409" s="352"/>
      <c r="U409" s="352"/>
      <c r="V409" s="352"/>
      <c r="W409" s="333"/>
      <c r="X409" s="333"/>
      <c r="Y409" s="333"/>
      <c r="Z409" s="333"/>
    </row>
    <row r="410" customFormat="false" ht="33.75" hidden="false" customHeight="true" outlineLevel="0" collapsed="false">
      <c r="A410" s="352"/>
      <c r="B410" s="352"/>
      <c r="C410" s="352"/>
      <c r="D410" s="353"/>
      <c r="E410" s="353"/>
      <c r="F410" s="352"/>
      <c r="G410" s="352"/>
      <c r="H410" s="352"/>
      <c r="I410" s="352"/>
      <c r="J410" s="352"/>
      <c r="K410" s="352"/>
      <c r="L410" s="352"/>
      <c r="M410" s="352"/>
      <c r="N410" s="352"/>
      <c r="O410" s="352"/>
      <c r="P410" s="352"/>
      <c r="Q410" s="352"/>
      <c r="R410" s="352"/>
      <c r="S410" s="352"/>
      <c r="T410" s="352"/>
      <c r="U410" s="352"/>
      <c r="V410" s="352"/>
      <c r="W410" s="333"/>
      <c r="X410" s="333"/>
      <c r="Y410" s="333"/>
      <c r="Z410" s="333"/>
    </row>
    <row r="411" customFormat="false" ht="33.75" hidden="false" customHeight="true" outlineLevel="0" collapsed="false">
      <c r="A411" s="352"/>
      <c r="B411" s="352"/>
      <c r="C411" s="352"/>
      <c r="D411" s="353"/>
      <c r="E411" s="353"/>
      <c r="F411" s="352"/>
      <c r="G411" s="352"/>
      <c r="H411" s="352"/>
      <c r="I411" s="352"/>
      <c r="J411" s="352"/>
      <c r="K411" s="352"/>
      <c r="L411" s="352"/>
      <c r="M411" s="352"/>
      <c r="N411" s="352"/>
      <c r="O411" s="352"/>
      <c r="P411" s="352"/>
      <c r="Q411" s="352"/>
      <c r="R411" s="352"/>
      <c r="S411" s="352"/>
      <c r="T411" s="352"/>
      <c r="U411" s="352"/>
      <c r="V411" s="352"/>
      <c r="W411" s="333"/>
      <c r="X411" s="333"/>
      <c r="Y411" s="333"/>
      <c r="Z411" s="333"/>
    </row>
    <row r="412" customFormat="false" ht="33.75" hidden="false" customHeight="true" outlineLevel="0" collapsed="false">
      <c r="A412" s="352"/>
      <c r="B412" s="352"/>
      <c r="C412" s="352"/>
      <c r="D412" s="353"/>
      <c r="E412" s="353"/>
      <c r="F412" s="352"/>
      <c r="G412" s="352"/>
      <c r="H412" s="352"/>
      <c r="I412" s="352"/>
      <c r="J412" s="352"/>
      <c r="K412" s="352"/>
      <c r="L412" s="352"/>
      <c r="M412" s="352"/>
      <c r="N412" s="352"/>
      <c r="O412" s="352"/>
      <c r="P412" s="352"/>
      <c r="Q412" s="352"/>
      <c r="R412" s="352"/>
      <c r="S412" s="352"/>
      <c r="T412" s="352"/>
      <c r="U412" s="352"/>
      <c r="V412" s="352"/>
      <c r="W412" s="333"/>
      <c r="X412" s="333"/>
      <c r="Y412" s="333"/>
      <c r="Z412" s="333"/>
    </row>
    <row r="413" customFormat="false" ht="33.75" hidden="false" customHeight="true" outlineLevel="0" collapsed="false">
      <c r="A413" s="352"/>
      <c r="B413" s="352"/>
      <c r="C413" s="352"/>
      <c r="D413" s="353"/>
      <c r="E413" s="353"/>
      <c r="F413" s="352"/>
      <c r="G413" s="352"/>
      <c r="H413" s="352"/>
      <c r="I413" s="352"/>
      <c r="J413" s="352"/>
      <c r="K413" s="352"/>
      <c r="L413" s="352"/>
      <c r="M413" s="352"/>
      <c r="N413" s="352"/>
      <c r="O413" s="352"/>
      <c r="P413" s="352"/>
      <c r="Q413" s="352"/>
      <c r="R413" s="352"/>
      <c r="S413" s="352"/>
      <c r="T413" s="352"/>
      <c r="U413" s="352"/>
      <c r="V413" s="352"/>
      <c r="W413" s="333"/>
      <c r="X413" s="333"/>
      <c r="Y413" s="333"/>
      <c r="Z413" s="333"/>
    </row>
    <row r="414" customFormat="false" ht="33.75" hidden="false" customHeight="true" outlineLevel="0" collapsed="false">
      <c r="A414" s="352"/>
      <c r="B414" s="352"/>
      <c r="C414" s="352"/>
      <c r="D414" s="353"/>
      <c r="E414" s="353"/>
      <c r="F414" s="352"/>
      <c r="G414" s="352"/>
      <c r="H414" s="352"/>
      <c r="I414" s="352"/>
      <c r="J414" s="352"/>
      <c r="K414" s="352"/>
      <c r="L414" s="352"/>
      <c r="M414" s="352"/>
      <c r="N414" s="352"/>
      <c r="O414" s="352"/>
      <c r="P414" s="352"/>
      <c r="Q414" s="352"/>
      <c r="R414" s="352"/>
      <c r="S414" s="352"/>
      <c r="T414" s="352"/>
      <c r="U414" s="352"/>
      <c r="V414" s="352"/>
      <c r="W414" s="333"/>
      <c r="X414" s="333"/>
      <c r="Y414" s="333"/>
      <c r="Z414" s="333"/>
    </row>
    <row r="415" customFormat="false" ht="33.75" hidden="false" customHeight="true" outlineLevel="0" collapsed="false">
      <c r="A415" s="352"/>
      <c r="B415" s="352"/>
      <c r="C415" s="352"/>
      <c r="D415" s="353"/>
      <c r="E415" s="353"/>
      <c r="F415" s="352"/>
      <c r="G415" s="352"/>
      <c r="H415" s="352"/>
      <c r="I415" s="352"/>
      <c r="J415" s="352"/>
      <c r="K415" s="352"/>
      <c r="L415" s="352"/>
      <c r="M415" s="352"/>
      <c r="N415" s="352"/>
      <c r="O415" s="352"/>
      <c r="P415" s="352"/>
      <c r="Q415" s="352"/>
      <c r="R415" s="352"/>
      <c r="S415" s="352"/>
      <c r="T415" s="352"/>
      <c r="U415" s="352"/>
      <c r="V415" s="352"/>
      <c r="W415" s="333"/>
      <c r="X415" s="333"/>
      <c r="Y415" s="333"/>
      <c r="Z415" s="333"/>
    </row>
    <row r="416" customFormat="false" ht="33.75" hidden="false" customHeight="true" outlineLevel="0" collapsed="false">
      <c r="A416" s="352"/>
      <c r="B416" s="352"/>
      <c r="C416" s="352"/>
      <c r="D416" s="353"/>
      <c r="E416" s="353"/>
      <c r="F416" s="352"/>
      <c r="G416" s="352"/>
      <c r="H416" s="352"/>
      <c r="I416" s="352"/>
      <c r="J416" s="352"/>
      <c r="K416" s="352"/>
      <c r="L416" s="352"/>
      <c r="M416" s="352"/>
      <c r="N416" s="352"/>
      <c r="O416" s="352"/>
      <c r="P416" s="352"/>
      <c r="Q416" s="352"/>
      <c r="R416" s="352"/>
      <c r="S416" s="352"/>
      <c r="T416" s="352"/>
      <c r="U416" s="352"/>
      <c r="V416" s="352"/>
      <c r="W416" s="333"/>
      <c r="X416" s="333"/>
      <c r="Y416" s="333"/>
      <c r="Z416" s="333"/>
    </row>
    <row r="417" customFormat="false" ht="33.75" hidden="false" customHeight="true" outlineLevel="0" collapsed="false">
      <c r="A417" s="352"/>
      <c r="B417" s="352"/>
      <c r="C417" s="352"/>
      <c r="D417" s="353"/>
      <c r="E417" s="353"/>
      <c r="F417" s="352"/>
      <c r="G417" s="352"/>
      <c r="H417" s="352"/>
      <c r="I417" s="352"/>
      <c r="J417" s="352"/>
      <c r="K417" s="352"/>
      <c r="L417" s="352"/>
      <c r="M417" s="352"/>
      <c r="N417" s="352"/>
      <c r="O417" s="352"/>
      <c r="P417" s="352"/>
      <c r="Q417" s="352"/>
      <c r="R417" s="352"/>
      <c r="S417" s="352"/>
      <c r="T417" s="352"/>
      <c r="U417" s="352"/>
      <c r="V417" s="352"/>
      <c r="W417" s="333"/>
      <c r="X417" s="333"/>
      <c r="Y417" s="333"/>
      <c r="Z417" s="333"/>
    </row>
    <row r="418" customFormat="false" ht="33.75" hidden="false" customHeight="true" outlineLevel="0" collapsed="false">
      <c r="A418" s="352"/>
      <c r="B418" s="352"/>
      <c r="C418" s="352"/>
      <c r="D418" s="353"/>
      <c r="E418" s="353"/>
      <c r="F418" s="352"/>
      <c r="G418" s="352"/>
      <c r="H418" s="352"/>
      <c r="I418" s="352"/>
      <c r="J418" s="352"/>
      <c r="K418" s="352"/>
      <c r="L418" s="352"/>
      <c r="M418" s="352"/>
      <c r="N418" s="352"/>
      <c r="O418" s="352"/>
      <c r="P418" s="352"/>
      <c r="Q418" s="352"/>
      <c r="R418" s="352"/>
      <c r="S418" s="352"/>
      <c r="T418" s="352"/>
      <c r="U418" s="352"/>
      <c r="V418" s="352"/>
      <c r="W418" s="333"/>
      <c r="X418" s="333"/>
      <c r="Y418" s="333"/>
      <c r="Z418" s="333"/>
    </row>
    <row r="419" customFormat="false" ht="33.75" hidden="false" customHeight="true" outlineLevel="0" collapsed="false">
      <c r="A419" s="352"/>
      <c r="B419" s="352"/>
      <c r="C419" s="352"/>
      <c r="D419" s="353"/>
      <c r="E419" s="353"/>
      <c r="F419" s="352"/>
      <c r="G419" s="352"/>
      <c r="H419" s="352"/>
      <c r="I419" s="352"/>
      <c r="J419" s="352"/>
      <c r="K419" s="352"/>
      <c r="L419" s="352"/>
      <c r="M419" s="352"/>
      <c r="N419" s="352"/>
      <c r="O419" s="352"/>
      <c r="P419" s="352"/>
      <c r="Q419" s="352"/>
      <c r="R419" s="352"/>
      <c r="S419" s="352"/>
      <c r="T419" s="352"/>
      <c r="U419" s="352"/>
      <c r="V419" s="352"/>
      <c r="W419" s="333"/>
      <c r="X419" s="333"/>
      <c r="Y419" s="333"/>
      <c r="Z419" s="333"/>
    </row>
    <row r="420" customFormat="false" ht="33.75" hidden="false" customHeight="true" outlineLevel="0" collapsed="false">
      <c r="A420" s="352"/>
      <c r="B420" s="352"/>
      <c r="C420" s="352"/>
      <c r="D420" s="353"/>
      <c r="E420" s="353"/>
      <c r="F420" s="352"/>
      <c r="G420" s="352"/>
      <c r="H420" s="352"/>
      <c r="I420" s="352"/>
      <c r="J420" s="352"/>
      <c r="K420" s="352"/>
      <c r="L420" s="352"/>
      <c r="M420" s="352"/>
      <c r="N420" s="352"/>
      <c r="O420" s="352"/>
      <c r="P420" s="352"/>
      <c r="Q420" s="352"/>
      <c r="R420" s="352"/>
      <c r="S420" s="352"/>
      <c r="T420" s="352"/>
      <c r="U420" s="352"/>
      <c r="V420" s="352"/>
      <c r="W420" s="333"/>
      <c r="X420" s="333"/>
      <c r="Y420" s="333"/>
      <c r="Z420" s="333"/>
    </row>
    <row r="421" customFormat="false" ht="33.75" hidden="false" customHeight="true" outlineLevel="0" collapsed="false">
      <c r="A421" s="352"/>
      <c r="B421" s="352"/>
      <c r="C421" s="352"/>
      <c r="D421" s="353"/>
      <c r="E421" s="353"/>
      <c r="F421" s="352"/>
      <c r="G421" s="352"/>
      <c r="H421" s="352"/>
      <c r="I421" s="352"/>
      <c r="J421" s="352"/>
      <c r="K421" s="352"/>
      <c r="L421" s="352"/>
      <c r="M421" s="352"/>
      <c r="N421" s="352"/>
      <c r="O421" s="352"/>
      <c r="P421" s="352"/>
      <c r="Q421" s="352"/>
      <c r="R421" s="352"/>
      <c r="S421" s="352"/>
      <c r="T421" s="352"/>
      <c r="U421" s="352"/>
      <c r="V421" s="352"/>
      <c r="W421" s="333"/>
      <c r="X421" s="333"/>
      <c r="Y421" s="333"/>
      <c r="Z421" s="333"/>
    </row>
    <row r="422" customFormat="false" ht="33.75" hidden="false" customHeight="true" outlineLevel="0" collapsed="false">
      <c r="A422" s="352"/>
      <c r="B422" s="352"/>
      <c r="C422" s="352"/>
      <c r="D422" s="353"/>
      <c r="E422" s="353"/>
      <c r="F422" s="352"/>
      <c r="G422" s="352"/>
      <c r="H422" s="352"/>
      <c r="I422" s="352"/>
      <c r="J422" s="352"/>
      <c r="K422" s="352"/>
      <c r="L422" s="352"/>
      <c r="M422" s="352"/>
      <c r="N422" s="352"/>
      <c r="O422" s="352"/>
      <c r="P422" s="352"/>
      <c r="Q422" s="352"/>
      <c r="R422" s="352"/>
      <c r="S422" s="352"/>
      <c r="T422" s="352"/>
      <c r="U422" s="352"/>
      <c r="V422" s="352"/>
      <c r="W422" s="333"/>
      <c r="X422" s="333"/>
      <c r="Y422" s="333"/>
      <c r="Z422" s="333"/>
    </row>
    <row r="423" customFormat="false" ht="33.75" hidden="false" customHeight="true" outlineLevel="0" collapsed="false">
      <c r="A423" s="352"/>
      <c r="B423" s="352"/>
      <c r="C423" s="352"/>
      <c r="D423" s="353"/>
      <c r="E423" s="353"/>
      <c r="F423" s="352"/>
      <c r="G423" s="352"/>
      <c r="H423" s="352"/>
      <c r="I423" s="352"/>
      <c r="J423" s="352"/>
      <c r="K423" s="352"/>
      <c r="L423" s="352"/>
      <c r="M423" s="352"/>
      <c r="N423" s="352"/>
      <c r="O423" s="352"/>
      <c r="P423" s="352"/>
      <c r="Q423" s="352"/>
      <c r="R423" s="352"/>
      <c r="S423" s="352"/>
      <c r="T423" s="352"/>
      <c r="U423" s="352"/>
      <c r="V423" s="352"/>
      <c r="W423" s="333"/>
      <c r="X423" s="333"/>
      <c r="Y423" s="333"/>
      <c r="Z423" s="333"/>
    </row>
    <row r="424" customFormat="false" ht="33.75" hidden="false" customHeight="true" outlineLevel="0" collapsed="false">
      <c r="A424" s="352"/>
      <c r="B424" s="352"/>
      <c r="C424" s="352"/>
      <c r="D424" s="353"/>
      <c r="E424" s="353"/>
      <c r="F424" s="352"/>
      <c r="G424" s="352"/>
      <c r="H424" s="352"/>
      <c r="I424" s="352"/>
      <c r="J424" s="352"/>
      <c r="K424" s="352"/>
      <c r="L424" s="352"/>
      <c r="M424" s="352"/>
      <c r="N424" s="352"/>
      <c r="O424" s="352"/>
      <c r="P424" s="352"/>
      <c r="Q424" s="352"/>
      <c r="R424" s="352"/>
      <c r="S424" s="352"/>
      <c r="T424" s="352"/>
      <c r="U424" s="352"/>
      <c r="V424" s="352"/>
      <c r="W424" s="333"/>
      <c r="X424" s="333"/>
      <c r="Y424" s="333"/>
      <c r="Z424" s="333"/>
    </row>
    <row r="425" customFormat="false" ht="33.75" hidden="false" customHeight="true" outlineLevel="0" collapsed="false">
      <c r="A425" s="352"/>
      <c r="B425" s="352"/>
      <c r="C425" s="352"/>
      <c r="D425" s="353"/>
      <c r="E425" s="353"/>
      <c r="F425" s="352"/>
      <c r="G425" s="352"/>
      <c r="H425" s="352"/>
      <c r="I425" s="352"/>
      <c r="J425" s="352"/>
      <c r="K425" s="352"/>
      <c r="L425" s="352"/>
      <c r="M425" s="352"/>
      <c r="N425" s="352"/>
      <c r="O425" s="352"/>
      <c r="P425" s="352"/>
      <c r="Q425" s="352"/>
      <c r="R425" s="352"/>
      <c r="S425" s="352"/>
      <c r="T425" s="352"/>
      <c r="U425" s="352"/>
      <c r="V425" s="352"/>
      <c r="W425" s="333"/>
      <c r="X425" s="333"/>
      <c r="Y425" s="333"/>
      <c r="Z425" s="333"/>
    </row>
    <row r="426" customFormat="false" ht="33.75" hidden="false" customHeight="true" outlineLevel="0" collapsed="false">
      <c r="A426" s="352"/>
      <c r="B426" s="352"/>
      <c r="C426" s="352"/>
      <c r="D426" s="353"/>
      <c r="E426" s="353"/>
      <c r="F426" s="352"/>
      <c r="G426" s="352"/>
      <c r="H426" s="352"/>
      <c r="I426" s="352"/>
      <c r="J426" s="352"/>
      <c r="K426" s="352"/>
      <c r="L426" s="352"/>
      <c r="M426" s="352"/>
      <c r="N426" s="352"/>
      <c r="O426" s="352"/>
      <c r="P426" s="352"/>
      <c r="Q426" s="352"/>
      <c r="R426" s="352"/>
      <c r="S426" s="352"/>
      <c r="T426" s="352"/>
      <c r="U426" s="352"/>
      <c r="V426" s="352"/>
      <c r="W426" s="333"/>
      <c r="X426" s="333"/>
      <c r="Y426" s="333"/>
      <c r="Z426" s="333"/>
    </row>
    <row r="427" customFormat="false" ht="33.75" hidden="false" customHeight="true" outlineLevel="0" collapsed="false">
      <c r="A427" s="352"/>
      <c r="B427" s="352"/>
      <c r="C427" s="352"/>
      <c r="D427" s="353"/>
      <c r="E427" s="353"/>
      <c r="F427" s="352"/>
      <c r="G427" s="352"/>
      <c r="H427" s="352"/>
      <c r="I427" s="352"/>
      <c r="J427" s="352"/>
      <c r="K427" s="352"/>
      <c r="L427" s="352"/>
      <c r="M427" s="352"/>
      <c r="N427" s="352"/>
      <c r="O427" s="352"/>
      <c r="P427" s="352"/>
      <c r="Q427" s="352"/>
      <c r="R427" s="352"/>
      <c r="S427" s="352"/>
      <c r="T427" s="352"/>
      <c r="U427" s="352"/>
      <c r="V427" s="352"/>
      <c r="W427" s="333"/>
      <c r="X427" s="333"/>
      <c r="Y427" s="333"/>
      <c r="Z427" s="333"/>
    </row>
    <row r="428" customFormat="false" ht="33.75" hidden="false" customHeight="true" outlineLevel="0" collapsed="false">
      <c r="A428" s="352"/>
      <c r="B428" s="352"/>
      <c r="C428" s="352"/>
      <c r="D428" s="353"/>
      <c r="E428" s="353"/>
      <c r="F428" s="352"/>
      <c r="G428" s="352"/>
      <c r="H428" s="352"/>
      <c r="I428" s="352"/>
      <c r="J428" s="352"/>
      <c r="K428" s="352"/>
      <c r="L428" s="352"/>
      <c r="M428" s="352"/>
      <c r="N428" s="352"/>
      <c r="O428" s="352"/>
      <c r="P428" s="352"/>
      <c r="Q428" s="352"/>
      <c r="R428" s="352"/>
      <c r="S428" s="352"/>
      <c r="T428" s="352"/>
      <c r="U428" s="352"/>
      <c r="V428" s="352"/>
      <c r="W428" s="333"/>
      <c r="X428" s="333"/>
      <c r="Y428" s="333"/>
      <c r="Z428" s="333"/>
    </row>
    <row r="429" customFormat="false" ht="33.75" hidden="false" customHeight="true" outlineLevel="0" collapsed="false">
      <c r="A429" s="352"/>
      <c r="B429" s="352"/>
      <c r="C429" s="352"/>
      <c r="D429" s="353"/>
      <c r="E429" s="353"/>
      <c r="F429" s="352"/>
      <c r="G429" s="352"/>
      <c r="H429" s="352"/>
      <c r="I429" s="352"/>
      <c r="J429" s="352"/>
      <c r="K429" s="352"/>
      <c r="L429" s="352"/>
      <c r="M429" s="352"/>
      <c r="N429" s="352"/>
      <c r="O429" s="352"/>
      <c r="P429" s="352"/>
      <c r="Q429" s="352"/>
      <c r="R429" s="352"/>
      <c r="S429" s="352"/>
      <c r="T429" s="352"/>
      <c r="U429" s="352"/>
      <c r="V429" s="352"/>
      <c r="W429" s="333"/>
      <c r="X429" s="333"/>
      <c r="Y429" s="333"/>
      <c r="Z429" s="333"/>
    </row>
    <row r="430" customFormat="false" ht="33.75" hidden="false" customHeight="true" outlineLevel="0" collapsed="false">
      <c r="A430" s="352"/>
      <c r="B430" s="352"/>
      <c r="C430" s="352"/>
      <c r="D430" s="353"/>
      <c r="E430" s="353"/>
      <c r="F430" s="352"/>
      <c r="G430" s="352"/>
      <c r="H430" s="352"/>
      <c r="I430" s="352"/>
      <c r="J430" s="352"/>
      <c r="K430" s="352"/>
      <c r="L430" s="352"/>
      <c r="M430" s="352"/>
      <c r="N430" s="352"/>
      <c r="O430" s="352"/>
      <c r="P430" s="352"/>
      <c r="Q430" s="352"/>
      <c r="R430" s="352"/>
      <c r="S430" s="352"/>
      <c r="T430" s="352"/>
      <c r="U430" s="352"/>
      <c r="V430" s="352"/>
      <c r="W430" s="333"/>
      <c r="X430" s="333"/>
      <c r="Y430" s="333"/>
      <c r="Z430" s="333"/>
    </row>
    <row r="431" customFormat="false" ht="33.75" hidden="false" customHeight="true" outlineLevel="0" collapsed="false">
      <c r="A431" s="352"/>
      <c r="B431" s="352"/>
      <c r="C431" s="352"/>
      <c r="D431" s="353"/>
      <c r="E431" s="353"/>
      <c r="F431" s="352"/>
      <c r="G431" s="352"/>
      <c r="H431" s="352"/>
      <c r="I431" s="352"/>
      <c r="J431" s="352"/>
      <c r="K431" s="352"/>
      <c r="L431" s="352"/>
      <c r="M431" s="352"/>
      <c r="N431" s="352"/>
      <c r="O431" s="352"/>
      <c r="P431" s="352"/>
      <c r="Q431" s="352"/>
      <c r="R431" s="352"/>
      <c r="S431" s="352"/>
      <c r="T431" s="352"/>
      <c r="U431" s="352"/>
      <c r="V431" s="352"/>
      <c r="W431" s="333"/>
      <c r="X431" s="333"/>
      <c r="Y431" s="333"/>
      <c r="Z431" s="333"/>
    </row>
    <row r="432" customFormat="false" ht="33.75" hidden="false" customHeight="true" outlineLevel="0" collapsed="false">
      <c r="A432" s="352"/>
      <c r="B432" s="352"/>
      <c r="C432" s="352"/>
      <c r="D432" s="353"/>
      <c r="E432" s="353"/>
      <c r="F432" s="352"/>
      <c r="G432" s="352"/>
      <c r="H432" s="352"/>
      <c r="I432" s="352"/>
      <c r="J432" s="352"/>
      <c r="K432" s="352"/>
      <c r="L432" s="352"/>
      <c r="M432" s="352"/>
      <c r="N432" s="352"/>
      <c r="O432" s="352"/>
      <c r="P432" s="352"/>
      <c r="Q432" s="352"/>
      <c r="R432" s="352"/>
      <c r="S432" s="352"/>
      <c r="T432" s="352"/>
      <c r="U432" s="352"/>
      <c r="V432" s="352"/>
      <c r="W432" s="333"/>
      <c r="X432" s="333"/>
      <c r="Y432" s="333"/>
      <c r="Z432" s="333"/>
    </row>
    <row r="433" customFormat="false" ht="33.75" hidden="false" customHeight="true" outlineLevel="0" collapsed="false">
      <c r="A433" s="352"/>
      <c r="B433" s="352"/>
      <c r="C433" s="352"/>
      <c r="D433" s="353"/>
      <c r="E433" s="353"/>
      <c r="F433" s="352"/>
      <c r="G433" s="352"/>
      <c r="H433" s="352"/>
      <c r="I433" s="352"/>
      <c r="J433" s="352"/>
      <c r="K433" s="352"/>
      <c r="L433" s="352"/>
      <c r="M433" s="352"/>
      <c r="N433" s="352"/>
      <c r="O433" s="352"/>
      <c r="P433" s="352"/>
      <c r="Q433" s="352"/>
      <c r="R433" s="352"/>
      <c r="S433" s="352"/>
      <c r="T433" s="352"/>
      <c r="U433" s="352"/>
      <c r="V433" s="352"/>
      <c r="W433" s="333"/>
      <c r="X433" s="333"/>
      <c r="Y433" s="333"/>
      <c r="Z433" s="333"/>
    </row>
    <row r="434" customFormat="false" ht="33.75" hidden="false" customHeight="true" outlineLevel="0" collapsed="false">
      <c r="A434" s="352"/>
      <c r="B434" s="352"/>
      <c r="C434" s="352"/>
      <c r="D434" s="353"/>
      <c r="E434" s="353"/>
      <c r="F434" s="352"/>
      <c r="G434" s="352"/>
      <c r="H434" s="352"/>
      <c r="I434" s="352"/>
      <c r="J434" s="352"/>
      <c r="K434" s="352"/>
      <c r="L434" s="352"/>
      <c r="M434" s="352"/>
      <c r="N434" s="352"/>
      <c r="O434" s="352"/>
      <c r="P434" s="352"/>
      <c r="Q434" s="352"/>
      <c r="R434" s="352"/>
      <c r="S434" s="352"/>
      <c r="T434" s="352"/>
      <c r="U434" s="352"/>
      <c r="V434" s="352"/>
      <c r="W434" s="333"/>
      <c r="X434" s="333"/>
      <c r="Y434" s="333"/>
      <c r="Z434" s="333"/>
    </row>
    <row r="435" customFormat="false" ht="33.75" hidden="false" customHeight="true" outlineLevel="0" collapsed="false">
      <c r="A435" s="352"/>
      <c r="B435" s="352"/>
      <c r="C435" s="352"/>
      <c r="D435" s="353"/>
      <c r="E435" s="353"/>
      <c r="F435" s="352"/>
      <c r="G435" s="352"/>
      <c r="H435" s="352"/>
      <c r="I435" s="352"/>
      <c r="J435" s="352"/>
      <c r="K435" s="352"/>
      <c r="L435" s="352"/>
      <c r="M435" s="352"/>
      <c r="N435" s="352"/>
      <c r="O435" s="352"/>
      <c r="P435" s="352"/>
      <c r="Q435" s="352"/>
      <c r="R435" s="352"/>
      <c r="S435" s="352"/>
      <c r="T435" s="352"/>
      <c r="U435" s="352"/>
      <c r="V435" s="352"/>
      <c r="W435" s="333"/>
      <c r="X435" s="333"/>
      <c r="Y435" s="333"/>
      <c r="Z435" s="333"/>
    </row>
    <row r="436" customFormat="false" ht="33.75" hidden="false" customHeight="true" outlineLevel="0" collapsed="false">
      <c r="A436" s="352"/>
      <c r="B436" s="352"/>
      <c r="C436" s="352"/>
      <c r="D436" s="353"/>
      <c r="E436" s="353"/>
      <c r="F436" s="352"/>
      <c r="G436" s="352"/>
      <c r="H436" s="352"/>
      <c r="I436" s="352"/>
      <c r="J436" s="352"/>
      <c r="K436" s="352"/>
      <c r="L436" s="352"/>
      <c r="M436" s="352"/>
      <c r="N436" s="352"/>
      <c r="O436" s="352"/>
      <c r="P436" s="352"/>
      <c r="Q436" s="352"/>
      <c r="R436" s="352"/>
      <c r="S436" s="352"/>
      <c r="T436" s="352"/>
      <c r="U436" s="352"/>
      <c r="V436" s="352"/>
      <c r="W436" s="333"/>
      <c r="X436" s="333"/>
      <c r="Y436" s="333"/>
      <c r="Z436" s="333"/>
    </row>
    <row r="437" customFormat="false" ht="33.75" hidden="false" customHeight="true" outlineLevel="0" collapsed="false">
      <c r="A437" s="352"/>
      <c r="B437" s="352"/>
      <c r="C437" s="352"/>
      <c r="D437" s="353"/>
      <c r="E437" s="353"/>
      <c r="F437" s="352"/>
      <c r="G437" s="352"/>
      <c r="H437" s="352"/>
      <c r="I437" s="352"/>
      <c r="J437" s="352"/>
      <c r="K437" s="352"/>
      <c r="L437" s="352"/>
      <c r="M437" s="352"/>
      <c r="N437" s="352"/>
      <c r="O437" s="352"/>
      <c r="P437" s="352"/>
      <c r="Q437" s="352"/>
      <c r="R437" s="352"/>
      <c r="S437" s="352"/>
      <c r="T437" s="352"/>
      <c r="U437" s="352"/>
      <c r="V437" s="352"/>
      <c r="W437" s="333"/>
      <c r="X437" s="333"/>
      <c r="Y437" s="333"/>
      <c r="Z437" s="333"/>
    </row>
    <row r="438" customFormat="false" ht="33.75" hidden="false" customHeight="true" outlineLevel="0" collapsed="false">
      <c r="A438" s="352"/>
      <c r="B438" s="352"/>
      <c r="C438" s="352"/>
      <c r="D438" s="353"/>
      <c r="E438" s="353"/>
      <c r="F438" s="352"/>
      <c r="G438" s="352"/>
      <c r="H438" s="352"/>
      <c r="I438" s="352"/>
      <c r="J438" s="352"/>
      <c r="K438" s="352"/>
      <c r="L438" s="352"/>
      <c r="M438" s="352"/>
      <c r="N438" s="352"/>
      <c r="O438" s="352"/>
      <c r="P438" s="352"/>
      <c r="Q438" s="352"/>
      <c r="R438" s="352"/>
      <c r="S438" s="352"/>
      <c r="T438" s="352"/>
      <c r="U438" s="352"/>
      <c r="V438" s="352"/>
      <c r="W438" s="333"/>
      <c r="X438" s="333"/>
      <c r="Y438" s="333"/>
      <c r="Z438" s="333"/>
    </row>
    <row r="439" customFormat="false" ht="33.75" hidden="false" customHeight="true" outlineLevel="0" collapsed="false">
      <c r="A439" s="352"/>
      <c r="B439" s="352"/>
      <c r="C439" s="352"/>
      <c r="D439" s="353"/>
      <c r="E439" s="353"/>
      <c r="F439" s="352"/>
      <c r="G439" s="352"/>
      <c r="H439" s="352"/>
      <c r="I439" s="352"/>
      <c r="J439" s="352"/>
      <c r="K439" s="352"/>
      <c r="L439" s="352"/>
      <c r="M439" s="352"/>
      <c r="N439" s="352"/>
      <c r="O439" s="352"/>
      <c r="P439" s="352"/>
      <c r="Q439" s="352"/>
      <c r="R439" s="352"/>
      <c r="S439" s="352"/>
      <c r="T439" s="352"/>
      <c r="U439" s="352"/>
      <c r="V439" s="352"/>
      <c r="W439" s="333"/>
      <c r="X439" s="333"/>
      <c r="Y439" s="333"/>
      <c r="Z439" s="333"/>
    </row>
    <row r="440" customFormat="false" ht="33.75" hidden="false" customHeight="true" outlineLevel="0" collapsed="false">
      <c r="A440" s="352"/>
      <c r="B440" s="352"/>
      <c r="C440" s="352"/>
      <c r="D440" s="353"/>
      <c r="E440" s="353"/>
      <c r="F440" s="352"/>
      <c r="G440" s="352"/>
      <c r="H440" s="352"/>
      <c r="I440" s="352"/>
      <c r="J440" s="352"/>
      <c r="K440" s="352"/>
      <c r="L440" s="352"/>
      <c r="M440" s="352"/>
      <c r="N440" s="352"/>
      <c r="O440" s="352"/>
      <c r="P440" s="352"/>
      <c r="Q440" s="352"/>
      <c r="R440" s="352"/>
      <c r="S440" s="352"/>
      <c r="T440" s="352"/>
      <c r="U440" s="352"/>
      <c r="V440" s="352"/>
      <c r="W440" s="333"/>
      <c r="X440" s="333"/>
      <c r="Y440" s="333"/>
      <c r="Z440" s="333"/>
    </row>
    <row r="441" customFormat="false" ht="33.75" hidden="false" customHeight="true" outlineLevel="0" collapsed="false">
      <c r="A441" s="352"/>
      <c r="B441" s="352"/>
      <c r="C441" s="352"/>
      <c r="D441" s="353"/>
      <c r="E441" s="353"/>
      <c r="F441" s="352"/>
      <c r="G441" s="352"/>
      <c r="H441" s="352"/>
      <c r="I441" s="352"/>
      <c r="J441" s="352"/>
      <c r="K441" s="352"/>
      <c r="L441" s="352"/>
      <c r="M441" s="352"/>
      <c r="N441" s="352"/>
      <c r="O441" s="352"/>
      <c r="P441" s="352"/>
      <c r="Q441" s="352"/>
      <c r="R441" s="352"/>
      <c r="S441" s="352"/>
      <c r="T441" s="352"/>
      <c r="U441" s="352"/>
      <c r="V441" s="352"/>
      <c r="W441" s="333"/>
      <c r="X441" s="333"/>
      <c r="Y441" s="333"/>
      <c r="Z441" s="333"/>
    </row>
    <row r="442" customFormat="false" ht="33.75" hidden="false" customHeight="true" outlineLevel="0" collapsed="false">
      <c r="A442" s="352"/>
      <c r="B442" s="352"/>
      <c r="C442" s="352"/>
      <c r="D442" s="353"/>
      <c r="E442" s="353"/>
      <c r="F442" s="352"/>
      <c r="G442" s="352"/>
      <c r="H442" s="352"/>
      <c r="I442" s="352"/>
      <c r="J442" s="352"/>
      <c r="K442" s="352"/>
      <c r="L442" s="352"/>
      <c r="M442" s="352"/>
      <c r="N442" s="352"/>
      <c r="O442" s="352"/>
      <c r="P442" s="352"/>
      <c r="Q442" s="352"/>
      <c r="R442" s="352"/>
      <c r="S442" s="352"/>
      <c r="T442" s="352"/>
      <c r="U442" s="352"/>
      <c r="V442" s="352"/>
      <c r="W442" s="333"/>
      <c r="X442" s="333"/>
      <c r="Y442" s="333"/>
      <c r="Z442" s="333"/>
    </row>
    <row r="443" customFormat="false" ht="33.75" hidden="false" customHeight="true" outlineLevel="0" collapsed="false">
      <c r="A443" s="352"/>
      <c r="B443" s="352"/>
      <c r="C443" s="352"/>
      <c r="D443" s="353"/>
      <c r="E443" s="353"/>
      <c r="F443" s="352"/>
      <c r="G443" s="352"/>
      <c r="H443" s="352"/>
      <c r="I443" s="352"/>
      <c r="J443" s="352"/>
      <c r="K443" s="352"/>
      <c r="L443" s="352"/>
      <c r="M443" s="352"/>
      <c r="N443" s="352"/>
      <c r="O443" s="352"/>
      <c r="P443" s="352"/>
      <c r="Q443" s="352"/>
      <c r="R443" s="352"/>
      <c r="S443" s="352"/>
      <c r="T443" s="352"/>
      <c r="U443" s="352"/>
      <c r="V443" s="352"/>
      <c r="W443" s="333"/>
      <c r="X443" s="333"/>
      <c r="Y443" s="333"/>
      <c r="Z443" s="333"/>
    </row>
    <row r="444" customFormat="false" ht="33.75" hidden="false" customHeight="true" outlineLevel="0" collapsed="false">
      <c r="A444" s="352"/>
      <c r="B444" s="352"/>
      <c r="C444" s="352"/>
      <c r="D444" s="353"/>
      <c r="E444" s="353"/>
      <c r="F444" s="352"/>
      <c r="G444" s="352"/>
      <c r="H444" s="352"/>
      <c r="I444" s="352"/>
      <c r="J444" s="352"/>
      <c r="K444" s="352"/>
      <c r="L444" s="352"/>
      <c r="M444" s="352"/>
      <c r="N444" s="352"/>
      <c r="O444" s="352"/>
      <c r="P444" s="352"/>
      <c r="Q444" s="352"/>
      <c r="R444" s="352"/>
      <c r="S444" s="352"/>
      <c r="T444" s="352"/>
      <c r="U444" s="352"/>
      <c r="V444" s="352"/>
      <c r="W444" s="333"/>
      <c r="X444" s="333"/>
      <c r="Y444" s="333"/>
      <c r="Z444" s="333"/>
    </row>
    <row r="445" customFormat="false" ht="33.75" hidden="false" customHeight="true" outlineLevel="0" collapsed="false">
      <c r="A445" s="352"/>
      <c r="B445" s="352"/>
      <c r="C445" s="352"/>
      <c r="D445" s="353"/>
      <c r="E445" s="353"/>
      <c r="F445" s="352"/>
      <c r="G445" s="352"/>
      <c r="H445" s="352"/>
      <c r="I445" s="352"/>
      <c r="J445" s="352"/>
      <c r="K445" s="352"/>
      <c r="L445" s="352"/>
      <c r="M445" s="352"/>
      <c r="N445" s="352"/>
      <c r="O445" s="352"/>
      <c r="P445" s="352"/>
      <c r="Q445" s="352"/>
      <c r="R445" s="352"/>
      <c r="S445" s="352"/>
      <c r="T445" s="352"/>
      <c r="U445" s="352"/>
      <c r="V445" s="352"/>
      <c r="W445" s="333"/>
      <c r="X445" s="333"/>
      <c r="Y445" s="333"/>
      <c r="Z445" s="333"/>
    </row>
    <row r="446" customFormat="false" ht="33.75" hidden="false" customHeight="true" outlineLevel="0" collapsed="false">
      <c r="A446" s="352"/>
      <c r="B446" s="352"/>
      <c r="C446" s="352"/>
      <c r="D446" s="353"/>
      <c r="E446" s="353"/>
      <c r="F446" s="352"/>
      <c r="G446" s="352"/>
      <c r="H446" s="352"/>
      <c r="I446" s="352"/>
      <c r="J446" s="352"/>
      <c r="K446" s="352"/>
      <c r="L446" s="352"/>
      <c r="M446" s="352"/>
      <c r="N446" s="352"/>
      <c r="O446" s="352"/>
      <c r="P446" s="352"/>
      <c r="Q446" s="352"/>
      <c r="R446" s="352"/>
      <c r="S446" s="352"/>
      <c r="T446" s="352"/>
      <c r="U446" s="352"/>
      <c r="V446" s="352"/>
      <c r="W446" s="333"/>
      <c r="X446" s="333"/>
      <c r="Y446" s="333"/>
      <c r="Z446" s="333"/>
    </row>
    <row r="447" customFormat="false" ht="33.75" hidden="false" customHeight="true" outlineLevel="0" collapsed="false">
      <c r="A447" s="352"/>
      <c r="B447" s="352"/>
      <c r="C447" s="352"/>
      <c r="D447" s="353"/>
      <c r="E447" s="353"/>
      <c r="F447" s="352"/>
      <c r="G447" s="352"/>
      <c r="H447" s="352"/>
      <c r="I447" s="352"/>
      <c r="J447" s="352"/>
      <c r="K447" s="352"/>
      <c r="L447" s="352"/>
      <c r="M447" s="352"/>
      <c r="N447" s="352"/>
      <c r="O447" s="352"/>
      <c r="P447" s="352"/>
      <c r="Q447" s="352"/>
      <c r="R447" s="352"/>
      <c r="S447" s="352"/>
      <c r="T447" s="352"/>
      <c r="U447" s="352"/>
      <c r="V447" s="352"/>
      <c r="W447" s="333"/>
      <c r="X447" s="333"/>
      <c r="Y447" s="333"/>
      <c r="Z447" s="333"/>
    </row>
    <row r="448" customFormat="false" ht="33.75" hidden="false" customHeight="true" outlineLevel="0" collapsed="false">
      <c r="A448" s="352"/>
      <c r="B448" s="352"/>
      <c r="C448" s="352"/>
      <c r="D448" s="353"/>
      <c r="E448" s="353"/>
      <c r="F448" s="352"/>
      <c r="G448" s="352"/>
      <c r="H448" s="352"/>
      <c r="I448" s="352"/>
      <c r="J448" s="352"/>
      <c r="K448" s="352"/>
      <c r="L448" s="352"/>
      <c r="M448" s="352"/>
      <c r="N448" s="352"/>
      <c r="O448" s="352"/>
      <c r="P448" s="352"/>
      <c r="Q448" s="352"/>
      <c r="R448" s="352"/>
      <c r="S448" s="352"/>
      <c r="T448" s="352"/>
      <c r="U448" s="352"/>
      <c r="V448" s="352"/>
      <c r="W448" s="333"/>
      <c r="X448" s="333"/>
      <c r="Y448" s="333"/>
      <c r="Z448" s="333"/>
    </row>
    <row r="449" customFormat="false" ht="33.75" hidden="false" customHeight="true" outlineLevel="0" collapsed="false">
      <c r="A449" s="352"/>
      <c r="B449" s="352"/>
      <c r="C449" s="352"/>
      <c r="D449" s="353"/>
      <c r="E449" s="353"/>
      <c r="F449" s="352"/>
      <c r="G449" s="352"/>
      <c r="H449" s="352"/>
      <c r="I449" s="352"/>
      <c r="J449" s="352"/>
      <c r="K449" s="352"/>
      <c r="L449" s="352"/>
      <c r="M449" s="352"/>
      <c r="N449" s="352"/>
      <c r="O449" s="352"/>
      <c r="P449" s="352"/>
      <c r="Q449" s="352"/>
      <c r="R449" s="352"/>
      <c r="S449" s="352"/>
      <c r="T449" s="352"/>
      <c r="U449" s="352"/>
      <c r="V449" s="352"/>
      <c r="W449" s="333"/>
      <c r="X449" s="333"/>
      <c r="Y449" s="333"/>
      <c r="Z449" s="333"/>
    </row>
    <row r="450" customFormat="false" ht="33.75" hidden="false" customHeight="true" outlineLevel="0" collapsed="false">
      <c r="A450" s="352"/>
      <c r="B450" s="352"/>
      <c r="C450" s="352"/>
      <c r="D450" s="353"/>
      <c r="E450" s="353"/>
      <c r="F450" s="352"/>
      <c r="G450" s="352"/>
      <c r="H450" s="352"/>
      <c r="I450" s="352"/>
      <c r="J450" s="352"/>
      <c r="K450" s="352"/>
      <c r="L450" s="352"/>
      <c r="M450" s="352"/>
      <c r="N450" s="352"/>
      <c r="O450" s="352"/>
      <c r="P450" s="352"/>
      <c r="Q450" s="352"/>
      <c r="R450" s="352"/>
      <c r="S450" s="352"/>
      <c r="T450" s="352"/>
      <c r="U450" s="352"/>
      <c r="V450" s="352"/>
      <c r="W450" s="333"/>
      <c r="X450" s="333"/>
      <c r="Y450" s="333"/>
      <c r="Z450" s="333"/>
    </row>
    <row r="451" customFormat="false" ht="33.75" hidden="false" customHeight="true" outlineLevel="0" collapsed="false">
      <c r="A451" s="352"/>
      <c r="B451" s="352"/>
      <c r="C451" s="352"/>
      <c r="D451" s="353"/>
      <c r="E451" s="353"/>
      <c r="F451" s="352"/>
      <c r="G451" s="352"/>
      <c r="H451" s="352"/>
      <c r="I451" s="352"/>
      <c r="J451" s="352"/>
      <c r="K451" s="352"/>
      <c r="L451" s="352"/>
      <c r="M451" s="352"/>
      <c r="N451" s="352"/>
      <c r="O451" s="352"/>
      <c r="P451" s="352"/>
      <c r="Q451" s="352"/>
      <c r="R451" s="352"/>
      <c r="S451" s="352"/>
      <c r="T451" s="352"/>
      <c r="U451" s="352"/>
      <c r="V451" s="352"/>
      <c r="W451" s="333"/>
      <c r="X451" s="333"/>
      <c r="Y451" s="333"/>
      <c r="Z451" s="333"/>
    </row>
    <row r="452" customFormat="false" ht="33.75" hidden="false" customHeight="true" outlineLevel="0" collapsed="false">
      <c r="A452" s="352"/>
      <c r="B452" s="352"/>
      <c r="C452" s="352"/>
      <c r="D452" s="353"/>
      <c r="E452" s="353"/>
      <c r="F452" s="352"/>
      <c r="G452" s="352"/>
      <c r="H452" s="352"/>
      <c r="I452" s="352"/>
      <c r="J452" s="352"/>
      <c r="K452" s="352"/>
      <c r="L452" s="352"/>
      <c r="M452" s="352"/>
      <c r="N452" s="352"/>
      <c r="O452" s="352"/>
      <c r="P452" s="352"/>
      <c r="Q452" s="352"/>
      <c r="R452" s="352"/>
      <c r="S452" s="352"/>
      <c r="T452" s="352"/>
      <c r="U452" s="352"/>
      <c r="V452" s="352"/>
      <c r="W452" s="333"/>
      <c r="X452" s="333"/>
      <c r="Y452" s="333"/>
      <c r="Z452" s="333"/>
    </row>
    <row r="453" customFormat="false" ht="33.75" hidden="false" customHeight="true" outlineLevel="0" collapsed="false">
      <c r="A453" s="352"/>
      <c r="B453" s="352"/>
      <c r="C453" s="352"/>
      <c r="D453" s="353"/>
      <c r="E453" s="353"/>
      <c r="F453" s="352"/>
      <c r="G453" s="352"/>
      <c r="H453" s="352"/>
      <c r="I453" s="352"/>
      <c r="J453" s="352"/>
      <c r="K453" s="352"/>
      <c r="L453" s="352"/>
      <c r="M453" s="352"/>
      <c r="N453" s="352"/>
      <c r="O453" s="352"/>
      <c r="P453" s="352"/>
      <c r="Q453" s="352"/>
      <c r="R453" s="352"/>
      <c r="S453" s="352"/>
      <c r="T453" s="352"/>
      <c r="U453" s="352"/>
      <c r="V453" s="352"/>
      <c r="W453" s="333"/>
      <c r="X453" s="333"/>
      <c r="Y453" s="333"/>
      <c r="Z453" s="333"/>
    </row>
    <row r="454" customFormat="false" ht="33.75" hidden="false" customHeight="true" outlineLevel="0" collapsed="false">
      <c r="A454" s="352"/>
      <c r="B454" s="352"/>
      <c r="C454" s="352"/>
      <c r="D454" s="353"/>
      <c r="E454" s="353"/>
      <c r="F454" s="352"/>
      <c r="G454" s="352"/>
      <c r="H454" s="352"/>
      <c r="I454" s="352"/>
      <c r="J454" s="352"/>
      <c r="K454" s="352"/>
      <c r="L454" s="352"/>
      <c r="M454" s="352"/>
      <c r="N454" s="352"/>
      <c r="O454" s="352"/>
      <c r="P454" s="352"/>
      <c r="Q454" s="352"/>
      <c r="R454" s="352"/>
      <c r="S454" s="352"/>
      <c r="T454" s="352"/>
      <c r="U454" s="352"/>
      <c r="V454" s="352"/>
      <c r="W454" s="333"/>
      <c r="X454" s="333"/>
      <c r="Y454" s="333"/>
      <c r="Z454" s="333"/>
    </row>
    <row r="455" customFormat="false" ht="33.75" hidden="false" customHeight="true" outlineLevel="0" collapsed="false">
      <c r="A455" s="352"/>
      <c r="B455" s="352"/>
      <c r="C455" s="352"/>
      <c r="D455" s="353"/>
      <c r="E455" s="353"/>
      <c r="F455" s="352"/>
      <c r="G455" s="352"/>
      <c r="H455" s="352"/>
      <c r="I455" s="352"/>
      <c r="J455" s="352"/>
      <c r="K455" s="352"/>
      <c r="L455" s="352"/>
      <c r="M455" s="352"/>
      <c r="N455" s="352"/>
      <c r="O455" s="352"/>
      <c r="P455" s="352"/>
      <c r="Q455" s="352"/>
      <c r="R455" s="352"/>
      <c r="S455" s="352"/>
      <c r="T455" s="352"/>
      <c r="U455" s="352"/>
      <c r="V455" s="352"/>
      <c r="W455" s="333"/>
      <c r="X455" s="333"/>
      <c r="Y455" s="333"/>
      <c r="Z455" s="333"/>
    </row>
    <row r="456" customFormat="false" ht="33.75" hidden="false" customHeight="true" outlineLevel="0" collapsed="false">
      <c r="A456" s="352"/>
      <c r="B456" s="352"/>
      <c r="C456" s="352"/>
      <c r="D456" s="353"/>
      <c r="E456" s="353"/>
      <c r="F456" s="352"/>
      <c r="G456" s="352"/>
      <c r="H456" s="352"/>
      <c r="I456" s="352"/>
      <c r="J456" s="352"/>
      <c r="K456" s="352"/>
      <c r="L456" s="352"/>
      <c r="M456" s="352"/>
      <c r="N456" s="352"/>
      <c r="O456" s="352"/>
      <c r="P456" s="352"/>
      <c r="Q456" s="352"/>
      <c r="R456" s="352"/>
      <c r="S456" s="352"/>
      <c r="T456" s="352"/>
      <c r="U456" s="352"/>
      <c r="V456" s="352"/>
      <c r="W456" s="333"/>
      <c r="X456" s="333"/>
      <c r="Y456" s="333"/>
      <c r="Z456" s="333"/>
    </row>
    <row r="457" customFormat="false" ht="33.75" hidden="false" customHeight="true" outlineLevel="0" collapsed="false">
      <c r="A457" s="352"/>
      <c r="B457" s="352"/>
      <c r="C457" s="352"/>
      <c r="D457" s="353"/>
      <c r="E457" s="353"/>
      <c r="F457" s="352"/>
      <c r="G457" s="352"/>
      <c r="H457" s="352"/>
      <c r="I457" s="352"/>
      <c r="J457" s="352"/>
      <c r="K457" s="352"/>
      <c r="L457" s="352"/>
      <c r="M457" s="352"/>
      <c r="N457" s="352"/>
      <c r="O457" s="352"/>
      <c r="P457" s="352"/>
      <c r="Q457" s="352"/>
      <c r="R457" s="352"/>
      <c r="S457" s="352"/>
      <c r="T457" s="352"/>
      <c r="U457" s="352"/>
      <c r="V457" s="352"/>
      <c r="W457" s="333"/>
      <c r="X457" s="333"/>
      <c r="Y457" s="333"/>
      <c r="Z457" s="333"/>
    </row>
    <row r="458" customFormat="false" ht="33.75" hidden="false" customHeight="true" outlineLevel="0" collapsed="false">
      <c r="A458" s="352"/>
      <c r="B458" s="352"/>
      <c r="C458" s="352"/>
      <c r="D458" s="353"/>
      <c r="E458" s="353"/>
      <c r="F458" s="352"/>
      <c r="G458" s="352"/>
      <c r="H458" s="352"/>
      <c r="I458" s="352"/>
      <c r="J458" s="352"/>
      <c r="K458" s="352"/>
      <c r="L458" s="352"/>
      <c r="M458" s="352"/>
      <c r="N458" s="352"/>
      <c r="O458" s="352"/>
      <c r="P458" s="352"/>
      <c r="Q458" s="352"/>
      <c r="R458" s="352"/>
      <c r="S458" s="352"/>
      <c r="T458" s="352"/>
      <c r="U458" s="352"/>
      <c r="V458" s="352"/>
      <c r="W458" s="333"/>
      <c r="X458" s="333"/>
      <c r="Y458" s="333"/>
      <c r="Z458" s="333"/>
    </row>
    <row r="459" customFormat="false" ht="33.75" hidden="false" customHeight="true" outlineLevel="0" collapsed="false">
      <c r="A459" s="352"/>
      <c r="B459" s="352"/>
      <c r="C459" s="352"/>
      <c r="D459" s="353"/>
      <c r="E459" s="353"/>
      <c r="F459" s="352"/>
      <c r="G459" s="352"/>
      <c r="H459" s="352"/>
      <c r="I459" s="352"/>
      <c r="J459" s="352"/>
      <c r="K459" s="352"/>
      <c r="L459" s="352"/>
      <c r="M459" s="352"/>
      <c r="N459" s="352"/>
      <c r="O459" s="352"/>
      <c r="P459" s="352"/>
      <c r="Q459" s="352"/>
      <c r="R459" s="352"/>
      <c r="S459" s="352"/>
      <c r="T459" s="352"/>
      <c r="U459" s="352"/>
      <c r="V459" s="352"/>
      <c r="W459" s="333"/>
      <c r="X459" s="333"/>
      <c r="Y459" s="333"/>
      <c r="Z459" s="333"/>
    </row>
    <row r="460" customFormat="false" ht="33.75" hidden="false" customHeight="true" outlineLevel="0" collapsed="false">
      <c r="A460" s="352"/>
      <c r="B460" s="352"/>
      <c r="C460" s="352"/>
      <c r="D460" s="353"/>
      <c r="E460" s="353"/>
      <c r="F460" s="352"/>
      <c r="G460" s="352"/>
      <c r="H460" s="352"/>
      <c r="I460" s="352"/>
      <c r="J460" s="352"/>
      <c r="K460" s="352"/>
      <c r="L460" s="352"/>
      <c r="M460" s="352"/>
      <c r="N460" s="352"/>
      <c r="O460" s="352"/>
      <c r="P460" s="352"/>
      <c r="Q460" s="352"/>
      <c r="R460" s="352"/>
      <c r="S460" s="352"/>
      <c r="T460" s="352"/>
      <c r="U460" s="352"/>
      <c r="V460" s="352"/>
      <c r="W460" s="333"/>
      <c r="X460" s="333"/>
      <c r="Y460" s="333"/>
      <c r="Z460" s="333"/>
    </row>
    <row r="461" customFormat="false" ht="33.75" hidden="false" customHeight="true" outlineLevel="0" collapsed="false">
      <c r="A461" s="352"/>
      <c r="B461" s="352"/>
      <c r="C461" s="352"/>
      <c r="D461" s="353"/>
      <c r="E461" s="353"/>
      <c r="F461" s="352"/>
      <c r="G461" s="352"/>
      <c r="H461" s="352"/>
      <c r="I461" s="352"/>
      <c r="J461" s="352"/>
      <c r="K461" s="352"/>
      <c r="L461" s="352"/>
      <c r="M461" s="352"/>
      <c r="N461" s="352"/>
      <c r="O461" s="352"/>
      <c r="P461" s="352"/>
      <c r="Q461" s="352"/>
      <c r="R461" s="352"/>
      <c r="S461" s="352"/>
      <c r="T461" s="352"/>
      <c r="U461" s="352"/>
      <c r="V461" s="352"/>
      <c r="W461" s="333"/>
      <c r="X461" s="333"/>
      <c r="Y461" s="333"/>
      <c r="Z461" s="333"/>
    </row>
    <row r="462" customFormat="false" ht="33.75" hidden="false" customHeight="true" outlineLevel="0" collapsed="false">
      <c r="A462" s="352"/>
      <c r="B462" s="352"/>
      <c r="C462" s="352"/>
      <c r="D462" s="353"/>
      <c r="E462" s="353"/>
      <c r="F462" s="352"/>
      <c r="G462" s="352"/>
      <c r="H462" s="352"/>
      <c r="I462" s="352"/>
      <c r="J462" s="352"/>
      <c r="K462" s="352"/>
      <c r="L462" s="352"/>
      <c r="M462" s="352"/>
      <c r="N462" s="352"/>
      <c r="O462" s="352"/>
      <c r="P462" s="352"/>
      <c r="Q462" s="352"/>
      <c r="R462" s="352"/>
      <c r="S462" s="352"/>
      <c r="T462" s="352"/>
      <c r="U462" s="352"/>
      <c r="V462" s="352"/>
      <c r="W462" s="333"/>
      <c r="X462" s="333"/>
      <c r="Y462" s="333"/>
      <c r="Z462" s="333"/>
    </row>
    <row r="463" customFormat="false" ht="33.75" hidden="false" customHeight="true" outlineLevel="0" collapsed="false">
      <c r="A463" s="352"/>
      <c r="B463" s="352"/>
      <c r="C463" s="352"/>
      <c r="D463" s="353"/>
      <c r="E463" s="353"/>
      <c r="F463" s="352"/>
      <c r="G463" s="352"/>
      <c r="H463" s="352"/>
      <c r="I463" s="352"/>
      <c r="J463" s="352"/>
      <c r="K463" s="352"/>
      <c r="L463" s="352"/>
      <c r="M463" s="352"/>
      <c r="N463" s="352"/>
      <c r="O463" s="352"/>
      <c r="P463" s="352"/>
      <c r="Q463" s="352"/>
      <c r="R463" s="352"/>
      <c r="S463" s="352"/>
      <c r="T463" s="352"/>
      <c r="U463" s="352"/>
      <c r="V463" s="352"/>
      <c r="W463" s="333"/>
      <c r="X463" s="333"/>
      <c r="Y463" s="333"/>
      <c r="Z463" s="333"/>
    </row>
    <row r="464" customFormat="false" ht="33.75" hidden="false" customHeight="true" outlineLevel="0" collapsed="false">
      <c r="A464" s="352"/>
      <c r="B464" s="352"/>
      <c r="C464" s="352"/>
      <c r="D464" s="353"/>
      <c r="E464" s="353"/>
      <c r="F464" s="352"/>
      <c r="G464" s="352"/>
      <c r="H464" s="352"/>
      <c r="I464" s="352"/>
      <c r="J464" s="352"/>
      <c r="K464" s="352"/>
      <c r="L464" s="352"/>
      <c r="M464" s="352"/>
      <c r="N464" s="352"/>
      <c r="O464" s="352"/>
      <c r="P464" s="352"/>
      <c r="Q464" s="352"/>
      <c r="R464" s="352"/>
      <c r="S464" s="352"/>
      <c r="T464" s="352"/>
      <c r="U464" s="352"/>
      <c r="V464" s="352"/>
      <c r="W464" s="333"/>
      <c r="X464" s="333"/>
      <c r="Y464" s="333"/>
      <c r="Z464" s="333"/>
    </row>
    <row r="465" customFormat="false" ht="33.75" hidden="false" customHeight="true" outlineLevel="0" collapsed="false">
      <c r="A465" s="352"/>
      <c r="B465" s="352"/>
      <c r="C465" s="352"/>
      <c r="D465" s="353"/>
      <c r="E465" s="353"/>
      <c r="F465" s="352"/>
      <c r="G465" s="352"/>
      <c r="H465" s="352"/>
      <c r="I465" s="352"/>
      <c r="J465" s="352"/>
      <c r="K465" s="352"/>
      <c r="L465" s="352"/>
      <c r="M465" s="352"/>
      <c r="N465" s="352"/>
      <c r="O465" s="352"/>
      <c r="P465" s="352"/>
      <c r="Q465" s="352"/>
      <c r="R465" s="352"/>
      <c r="S465" s="352"/>
      <c r="T465" s="352"/>
      <c r="U465" s="352"/>
      <c r="V465" s="352"/>
      <c r="W465" s="333"/>
      <c r="X465" s="333"/>
      <c r="Y465" s="333"/>
      <c r="Z465" s="333"/>
    </row>
    <row r="466" customFormat="false" ht="33.75" hidden="false" customHeight="true" outlineLevel="0" collapsed="false">
      <c r="A466" s="352"/>
      <c r="B466" s="352"/>
      <c r="C466" s="352"/>
      <c r="D466" s="353"/>
      <c r="E466" s="353"/>
      <c r="F466" s="352"/>
      <c r="G466" s="352"/>
      <c r="H466" s="352"/>
      <c r="I466" s="352"/>
      <c r="J466" s="352"/>
      <c r="K466" s="352"/>
      <c r="L466" s="352"/>
      <c r="M466" s="352"/>
      <c r="N466" s="352"/>
      <c r="O466" s="352"/>
      <c r="P466" s="352"/>
      <c r="Q466" s="352"/>
      <c r="R466" s="352"/>
      <c r="S466" s="352"/>
      <c r="T466" s="352"/>
      <c r="U466" s="352"/>
      <c r="V466" s="352"/>
      <c r="W466" s="333"/>
      <c r="X466" s="333"/>
      <c r="Y466" s="333"/>
      <c r="Z466" s="333"/>
    </row>
    <row r="467" customFormat="false" ht="33.75" hidden="false" customHeight="true" outlineLevel="0" collapsed="false">
      <c r="A467" s="352"/>
      <c r="B467" s="352"/>
      <c r="C467" s="352"/>
      <c r="D467" s="353"/>
      <c r="E467" s="353"/>
      <c r="F467" s="352"/>
      <c r="G467" s="352"/>
      <c r="H467" s="352"/>
      <c r="I467" s="352"/>
      <c r="J467" s="352"/>
      <c r="K467" s="352"/>
      <c r="L467" s="352"/>
      <c r="M467" s="352"/>
      <c r="N467" s="352"/>
      <c r="O467" s="352"/>
      <c r="P467" s="352"/>
      <c r="Q467" s="352"/>
      <c r="R467" s="352"/>
      <c r="S467" s="352"/>
      <c r="T467" s="352"/>
      <c r="U467" s="352"/>
      <c r="V467" s="352"/>
      <c r="W467" s="333"/>
      <c r="X467" s="333"/>
      <c r="Y467" s="333"/>
      <c r="Z467" s="333"/>
    </row>
    <row r="468" customFormat="false" ht="33.75" hidden="false" customHeight="true" outlineLevel="0" collapsed="false">
      <c r="A468" s="352"/>
      <c r="B468" s="352"/>
      <c r="C468" s="352"/>
      <c r="D468" s="353"/>
      <c r="E468" s="353"/>
      <c r="F468" s="352"/>
      <c r="G468" s="352"/>
      <c r="H468" s="352"/>
      <c r="I468" s="352"/>
      <c r="J468" s="352"/>
      <c r="K468" s="352"/>
      <c r="L468" s="352"/>
      <c r="M468" s="352"/>
      <c r="N468" s="352"/>
      <c r="O468" s="352"/>
      <c r="P468" s="352"/>
      <c r="Q468" s="352"/>
      <c r="R468" s="352"/>
      <c r="S468" s="352"/>
      <c r="T468" s="352"/>
      <c r="U468" s="352"/>
      <c r="V468" s="352"/>
      <c r="W468" s="333"/>
      <c r="X468" s="333"/>
      <c r="Y468" s="333"/>
      <c r="Z468" s="333"/>
    </row>
    <row r="469" customFormat="false" ht="33.75" hidden="false" customHeight="true" outlineLevel="0" collapsed="false">
      <c r="A469" s="352"/>
      <c r="B469" s="352"/>
      <c r="C469" s="352"/>
      <c r="D469" s="353"/>
      <c r="E469" s="353"/>
      <c r="F469" s="352"/>
      <c r="G469" s="352"/>
      <c r="H469" s="352"/>
      <c r="I469" s="352"/>
      <c r="J469" s="352"/>
      <c r="K469" s="352"/>
      <c r="L469" s="352"/>
      <c r="M469" s="352"/>
      <c r="N469" s="352"/>
      <c r="O469" s="352"/>
      <c r="P469" s="352"/>
      <c r="Q469" s="352"/>
      <c r="R469" s="352"/>
      <c r="S469" s="352"/>
      <c r="T469" s="352"/>
      <c r="U469" s="352"/>
      <c r="V469" s="352"/>
      <c r="W469" s="333"/>
      <c r="X469" s="333"/>
      <c r="Y469" s="333"/>
      <c r="Z469" s="333"/>
    </row>
    <row r="470" customFormat="false" ht="33.75" hidden="false" customHeight="true" outlineLevel="0" collapsed="false">
      <c r="A470" s="352"/>
      <c r="B470" s="352"/>
      <c r="C470" s="352"/>
      <c r="D470" s="353"/>
      <c r="E470" s="353"/>
      <c r="F470" s="352"/>
      <c r="G470" s="352"/>
      <c r="H470" s="352"/>
      <c r="I470" s="352"/>
      <c r="J470" s="352"/>
      <c r="K470" s="352"/>
      <c r="L470" s="352"/>
      <c r="M470" s="352"/>
      <c r="N470" s="352"/>
      <c r="O470" s="352"/>
      <c r="P470" s="352"/>
      <c r="Q470" s="352"/>
      <c r="R470" s="352"/>
      <c r="S470" s="352"/>
      <c r="T470" s="352"/>
      <c r="U470" s="352"/>
      <c r="V470" s="352"/>
      <c r="W470" s="333"/>
      <c r="X470" s="333"/>
      <c r="Y470" s="333"/>
      <c r="Z470" s="333"/>
    </row>
    <row r="471" customFormat="false" ht="33.75" hidden="false" customHeight="true" outlineLevel="0" collapsed="false">
      <c r="A471" s="352"/>
      <c r="B471" s="352"/>
      <c r="C471" s="352"/>
      <c r="D471" s="353"/>
      <c r="E471" s="353"/>
      <c r="F471" s="352"/>
      <c r="G471" s="352"/>
      <c r="H471" s="352"/>
      <c r="I471" s="352"/>
      <c r="J471" s="352"/>
      <c r="K471" s="352"/>
      <c r="L471" s="352"/>
      <c r="M471" s="352"/>
      <c r="N471" s="352"/>
      <c r="O471" s="352"/>
      <c r="P471" s="352"/>
      <c r="Q471" s="352"/>
      <c r="R471" s="352"/>
      <c r="S471" s="352"/>
      <c r="T471" s="352"/>
      <c r="U471" s="352"/>
      <c r="V471" s="352"/>
      <c r="W471" s="333"/>
      <c r="X471" s="333"/>
      <c r="Y471" s="333"/>
      <c r="Z471" s="333"/>
    </row>
    <row r="472" customFormat="false" ht="33.75" hidden="false" customHeight="true" outlineLevel="0" collapsed="false">
      <c r="A472" s="352"/>
      <c r="B472" s="352"/>
      <c r="C472" s="352"/>
      <c r="D472" s="353"/>
      <c r="E472" s="353"/>
      <c r="F472" s="352"/>
      <c r="G472" s="352"/>
      <c r="H472" s="352"/>
      <c r="I472" s="352"/>
      <c r="J472" s="352"/>
      <c r="K472" s="352"/>
      <c r="L472" s="352"/>
      <c r="M472" s="352"/>
      <c r="N472" s="352"/>
      <c r="O472" s="352"/>
      <c r="P472" s="352"/>
      <c r="Q472" s="352"/>
      <c r="R472" s="352"/>
      <c r="S472" s="352"/>
      <c r="T472" s="352"/>
      <c r="U472" s="352"/>
      <c r="V472" s="352"/>
      <c r="W472" s="333"/>
      <c r="X472" s="333"/>
      <c r="Y472" s="333"/>
      <c r="Z472" s="333"/>
    </row>
    <row r="473" customFormat="false" ht="33.75" hidden="false" customHeight="true" outlineLevel="0" collapsed="false">
      <c r="A473" s="352"/>
      <c r="B473" s="352"/>
      <c r="C473" s="352"/>
      <c r="D473" s="353"/>
      <c r="E473" s="353"/>
      <c r="F473" s="352"/>
      <c r="G473" s="352"/>
      <c r="H473" s="352"/>
      <c r="I473" s="352"/>
      <c r="J473" s="352"/>
      <c r="K473" s="352"/>
      <c r="L473" s="352"/>
      <c r="M473" s="352"/>
      <c r="N473" s="352"/>
      <c r="O473" s="352"/>
      <c r="P473" s="352"/>
      <c r="Q473" s="352"/>
      <c r="R473" s="352"/>
      <c r="S473" s="352"/>
      <c r="T473" s="352"/>
      <c r="U473" s="352"/>
      <c r="V473" s="352"/>
      <c r="W473" s="333"/>
      <c r="X473" s="333"/>
      <c r="Y473" s="333"/>
      <c r="Z473" s="333"/>
    </row>
    <row r="474" customFormat="false" ht="33.75" hidden="false" customHeight="true" outlineLevel="0" collapsed="false">
      <c r="A474" s="352"/>
      <c r="B474" s="352"/>
      <c r="C474" s="352"/>
      <c r="D474" s="353"/>
      <c r="E474" s="353"/>
      <c r="F474" s="352"/>
      <c r="G474" s="352"/>
      <c r="H474" s="352"/>
      <c r="I474" s="352"/>
      <c r="J474" s="352"/>
      <c r="K474" s="352"/>
      <c r="L474" s="352"/>
      <c r="M474" s="352"/>
      <c r="N474" s="352"/>
      <c r="O474" s="352"/>
      <c r="P474" s="352"/>
      <c r="Q474" s="352"/>
      <c r="R474" s="352"/>
      <c r="S474" s="352"/>
      <c r="T474" s="352"/>
      <c r="U474" s="352"/>
      <c r="V474" s="352"/>
      <c r="W474" s="333"/>
      <c r="X474" s="333"/>
      <c r="Y474" s="333"/>
      <c r="Z474" s="333"/>
    </row>
    <row r="475" customFormat="false" ht="33.75" hidden="false" customHeight="true" outlineLevel="0" collapsed="false">
      <c r="A475" s="352"/>
      <c r="B475" s="352"/>
      <c r="C475" s="352"/>
      <c r="D475" s="353"/>
      <c r="E475" s="353"/>
      <c r="F475" s="352"/>
      <c r="G475" s="352"/>
      <c r="H475" s="352"/>
      <c r="I475" s="352"/>
      <c r="J475" s="352"/>
      <c r="K475" s="352"/>
      <c r="L475" s="352"/>
      <c r="M475" s="352"/>
      <c r="N475" s="352"/>
      <c r="O475" s="352"/>
      <c r="P475" s="352"/>
      <c r="Q475" s="352"/>
      <c r="R475" s="352"/>
      <c r="S475" s="352"/>
      <c r="T475" s="352"/>
      <c r="U475" s="352"/>
      <c r="V475" s="352"/>
      <c r="W475" s="333"/>
      <c r="X475" s="333"/>
      <c r="Y475" s="333"/>
      <c r="Z475" s="333"/>
    </row>
    <row r="476" customFormat="false" ht="33.75" hidden="false" customHeight="true" outlineLevel="0" collapsed="false">
      <c r="A476" s="352"/>
      <c r="B476" s="352"/>
      <c r="C476" s="352"/>
      <c r="D476" s="353"/>
      <c r="E476" s="353"/>
      <c r="F476" s="352"/>
      <c r="G476" s="352"/>
      <c r="H476" s="352"/>
      <c r="I476" s="352"/>
      <c r="J476" s="352"/>
      <c r="K476" s="352"/>
      <c r="L476" s="352"/>
      <c r="M476" s="352"/>
      <c r="N476" s="352"/>
      <c r="O476" s="352"/>
      <c r="P476" s="352"/>
      <c r="Q476" s="352"/>
      <c r="R476" s="352"/>
      <c r="S476" s="352"/>
      <c r="T476" s="352"/>
      <c r="U476" s="352"/>
      <c r="V476" s="352"/>
      <c r="W476" s="333"/>
      <c r="X476" s="333"/>
      <c r="Y476" s="333"/>
      <c r="Z476" s="333"/>
    </row>
    <row r="477" customFormat="false" ht="33.75" hidden="false" customHeight="true" outlineLevel="0" collapsed="false">
      <c r="A477" s="352"/>
      <c r="B477" s="352"/>
      <c r="C477" s="352"/>
      <c r="D477" s="353"/>
      <c r="E477" s="353"/>
      <c r="F477" s="352"/>
      <c r="G477" s="352"/>
      <c r="H477" s="352"/>
      <c r="I477" s="352"/>
      <c r="J477" s="352"/>
      <c r="K477" s="352"/>
      <c r="L477" s="352"/>
      <c r="M477" s="352"/>
      <c r="N477" s="352"/>
      <c r="O477" s="352"/>
      <c r="P477" s="352"/>
      <c r="Q477" s="352"/>
      <c r="R477" s="352"/>
      <c r="S477" s="352"/>
      <c r="T477" s="352"/>
      <c r="U477" s="352"/>
      <c r="V477" s="352"/>
      <c r="W477" s="333"/>
      <c r="X477" s="333"/>
      <c r="Y477" s="333"/>
      <c r="Z477" s="333"/>
    </row>
    <row r="478" customFormat="false" ht="33.75" hidden="false" customHeight="true" outlineLevel="0" collapsed="false">
      <c r="A478" s="352"/>
      <c r="B478" s="352"/>
      <c r="C478" s="352"/>
      <c r="D478" s="353"/>
      <c r="E478" s="353"/>
      <c r="F478" s="352"/>
      <c r="G478" s="352"/>
      <c r="H478" s="352"/>
      <c r="I478" s="352"/>
      <c r="J478" s="352"/>
      <c r="K478" s="352"/>
      <c r="L478" s="352"/>
      <c r="M478" s="352"/>
      <c r="N478" s="352"/>
      <c r="O478" s="352"/>
      <c r="P478" s="352"/>
      <c r="Q478" s="352"/>
      <c r="R478" s="352"/>
      <c r="S478" s="352"/>
      <c r="T478" s="352"/>
      <c r="U478" s="352"/>
      <c r="V478" s="352"/>
      <c r="W478" s="333"/>
      <c r="X478" s="333"/>
      <c r="Y478" s="333"/>
      <c r="Z478" s="333"/>
    </row>
    <row r="479" customFormat="false" ht="33.75" hidden="false" customHeight="true" outlineLevel="0" collapsed="false">
      <c r="A479" s="352"/>
      <c r="B479" s="352"/>
      <c r="C479" s="352"/>
      <c r="D479" s="353"/>
      <c r="E479" s="353"/>
      <c r="F479" s="352"/>
      <c r="G479" s="352"/>
      <c r="H479" s="352"/>
      <c r="I479" s="352"/>
      <c r="J479" s="352"/>
      <c r="K479" s="352"/>
      <c r="L479" s="352"/>
      <c r="M479" s="352"/>
      <c r="N479" s="352"/>
      <c r="O479" s="352"/>
      <c r="P479" s="352"/>
      <c r="Q479" s="352"/>
      <c r="R479" s="352"/>
      <c r="S479" s="352"/>
      <c r="T479" s="352"/>
      <c r="U479" s="352"/>
      <c r="V479" s="352"/>
      <c r="W479" s="333"/>
      <c r="X479" s="333"/>
      <c r="Y479" s="333"/>
      <c r="Z479" s="333"/>
    </row>
    <row r="480" customFormat="false" ht="33.75" hidden="false" customHeight="true" outlineLevel="0" collapsed="false">
      <c r="A480" s="352"/>
      <c r="B480" s="352"/>
      <c r="C480" s="352"/>
      <c r="D480" s="353"/>
      <c r="E480" s="353"/>
      <c r="F480" s="352"/>
      <c r="G480" s="352"/>
      <c r="H480" s="352"/>
      <c r="I480" s="352"/>
      <c r="J480" s="352"/>
      <c r="K480" s="352"/>
      <c r="L480" s="352"/>
      <c r="M480" s="352"/>
      <c r="N480" s="352"/>
      <c r="O480" s="352"/>
      <c r="P480" s="352"/>
      <c r="Q480" s="352"/>
      <c r="R480" s="352"/>
      <c r="S480" s="352"/>
      <c r="T480" s="352"/>
      <c r="U480" s="352"/>
      <c r="V480" s="352"/>
      <c r="W480" s="333"/>
      <c r="X480" s="333"/>
      <c r="Y480" s="333"/>
      <c r="Z480" s="333"/>
    </row>
    <row r="481" customFormat="false" ht="33.75" hidden="false" customHeight="true" outlineLevel="0" collapsed="false">
      <c r="A481" s="352"/>
      <c r="B481" s="352"/>
      <c r="C481" s="352"/>
      <c r="D481" s="353"/>
      <c r="E481" s="353"/>
      <c r="F481" s="352"/>
      <c r="G481" s="352"/>
      <c r="H481" s="352"/>
      <c r="I481" s="352"/>
      <c r="J481" s="352"/>
      <c r="K481" s="352"/>
      <c r="L481" s="352"/>
      <c r="M481" s="352"/>
      <c r="N481" s="352"/>
      <c r="O481" s="352"/>
      <c r="P481" s="352"/>
      <c r="Q481" s="352"/>
      <c r="R481" s="352"/>
      <c r="S481" s="352"/>
      <c r="T481" s="352"/>
      <c r="U481" s="352"/>
      <c r="V481" s="352"/>
      <c r="W481" s="333"/>
      <c r="X481" s="333"/>
      <c r="Y481" s="333"/>
      <c r="Z481" s="333"/>
    </row>
    <row r="482" customFormat="false" ht="33.75" hidden="false" customHeight="true" outlineLevel="0" collapsed="false">
      <c r="A482" s="352"/>
      <c r="B482" s="352"/>
      <c r="C482" s="352"/>
      <c r="D482" s="353"/>
      <c r="E482" s="353"/>
      <c r="F482" s="352"/>
      <c r="G482" s="352"/>
      <c r="H482" s="352"/>
      <c r="I482" s="352"/>
      <c r="J482" s="352"/>
      <c r="K482" s="352"/>
      <c r="L482" s="352"/>
      <c r="M482" s="352"/>
      <c r="N482" s="352"/>
      <c r="O482" s="352"/>
      <c r="P482" s="352"/>
      <c r="Q482" s="352"/>
      <c r="R482" s="352"/>
      <c r="S482" s="352"/>
      <c r="T482" s="352"/>
      <c r="U482" s="352"/>
      <c r="V482" s="352"/>
      <c r="W482" s="333"/>
      <c r="X482" s="333"/>
      <c r="Y482" s="333"/>
      <c r="Z482" s="333"/>
    </row>
    <row r="483" customFormat="false" ht="33.75" hidden="false" customHeight="true" outlineLevel="0" collapsed="false">
      <c r="A483" s="352"/>
      <c r="B483" s="352"/>
      <c r="C483" s="352"/>
      <c r="D483" s="353"/>
      <c r="E483" s="353"/>
      <c r="F483" s="352"/>
      <c r="G483" s="352"/>
      <c r="H483" s="352"/>
      <c r="I483" s="352"/>
      <c r="J483" s="352"/>
      <c r="K483" s="352"/>
      <c r="L483" s="352"/>
      <c r="M483" s="352"/>
      <c r="N483" s="352"/>
      <c r="O483" s="352"/>
      <c r="P483" s="352"/>
      <c r="Q483" s="352"/>
      <c r="R483" s="352"/>
      <c r="S483" s="352"/>
      <c r="T483" s="352"/>
      <c r="U483" s="352"/>
      <c r="V483" s="352"/>
      <c r="W483" s="333"/>
      <c r="X483" s="333"/>
      <c r="Y483" s="333"/>
      <c r="Z483" s="333"/>
    </row>
    <row r="484" customFormat="false" ht="33.75" hidden="false" customHeight="true" outlineLevel="0" collapsed="false">
      <c r="A484" s="352"/>
      <c r="B484" s="352"/>
      <c r="C484" s="352"/>
      <c r="D484" s="353"/>
      <c r="E484" s="353"/>
      <c r="F484" s="352"/>
      <c r="G484" s="352"/>
      <c r="H484" s="352"/>
      <c r="I484" s="352"/>
      <c r="J484" s="352"/>
      <c r="K484" s="352"/>
      <c r="L484" s="352"/>
      <c r="M484" s="352"/>
      <c r="N484" s="352"/>
      <c r="O484" s="352"/>
      <c r="P484" s="352"/>
      <c r="Q484" s="352"/>
      <c r="R484" s="352"/>
      <c r="S484" s="352"/>
      <c r="T484" s="352"/>
      <c r="U484" s="352"/>
      <c r="V484" s="352"/>
      <c r="W484" s="333"/>
      <c r="X484" s="333"/>
      <c r="Y484" s="333"/>
      <c r="Z484" s="333"/>
    </row>
    <row r="485" customFormat="false" ht="33.75" hidden="false" customHeight="true" outlineLevel="0" collapsed="false">
      <c r="A485" s="352"/>
      <c r="B485" s="352"/>
      <c r="C485" s="352"/>
      <c r="D485" s="353"/>
      <c r="E485" s="353"/>
      <c r="F485" s="352"/>
      <c r="G485" s="352"/>
      <c r="H485" s="352"/>
      <c r="I485" s="352"/>
      <c r="J485" s="352"/>
      <c r="K485" s="352"/>
      <c r="L485" s="352"/>
      <c r="M485" s="352"/>
      <c r="N485" s="352"/>
      <c r="O485" s="352"/>
      <c r="P485" s="352"/>
      <c r="Q485" s="352"/>
      <c r="R485" s="352"/>
      <c r="S485" s="352"/>
      <c r="T485" s="352"/>
      <c r="U485" s="352"/>
      <c r="V485" s="352"/>
      <c r="W485" s="333"/>
      <c r="X485" s="333"/>
      <c r="Y485" s="333"/>
      <c r="Z485" s="333"/>
    </row>
    <row r="486" customFormat="false" ht="33.75" hidden="false" customHeight="true" outlineLevel="0" collapsed="false">
      <c r="A486" s="352"/>
      <c r="B486" s="352"/>
      <c r="C486" s="352"/>
      <c r="D486" s="353"/>
      <c r="E486" s="353"/>
      <c r="F486" s="352"/>
      <c r="G486" s="352"/>
      <c r="H486" s="352"/>
      <c r="I486" s="352"/>
      <c r="J486" s="352"/>
      <c r="K486" s="352"/>
      <c r="L486" s="352"/>
      <c r="M486" s="352"/>
      <c r="N486" s="352"/>
      <c r="O486" s="352"/>
      <c r="P486" s="352"/>
      <c r="Q486" s="352"/>
      <c r="R486" s="352"/>
      <c r="S486" s="352"/>
      <c r="T486" s="352"/>
      <c r="U486" s="352"/>
      <c r="V486" s="352"/>
      <c r="W486" s="333"/>
      <c r="X486" s="333"/>
      <c r="Y486" s="333"/>
      <c r="Z486" s="333"/>
    </row>
    <row r="487" customFormat="false" ht="33.75" hidden="false" customHeight="true" outlineLevel="0" collapsed="false">
      <c r="A487" s="352"/>
      <c r="B487" s="352"/>
      <c r="C487" s="352"/>
      <c r="D487" s="353"/>
      <c r="E487" s="353"/>
      <c r="F487" s="352"/>
      <c r="G487" s="352"/>
      <c r="H487" s="352"/>
      <c r="I487" s="352"/>
      <c r="J487" s="352"/>
      <c r="K487" s="352"/>
      <c r="L487" s="352"/>
      <c r="M487" s="352"/>
      <c r="N487" s="352"/>
      <c r="O487" s="352"/>
      <c r="P487" s="352"/>
      <c r="Q487" s="352"/>
      <c r="R487" s="352"/>
      <c r="S487" s="352"/>
      <c r="T487" s="352"/>
      <c r="U487" s="352"/>
      <c r="V487" s="352"/>
      <c r="W487" s="333"/>
      <c r="X487" s="333"/>
      <c r="Y487" s="333"/>
      <c r="Z487" s="333"/>
    </row>
    <row r="488" customFormat="false" ht="33.75" hidden="false" customHeight="true" outlineLevel="0" collapsed="false">
      <c r="A488" s="352"/>
      <c r="B488" s="352"/>
      <c r="C488" s="352"/>
      <c r="D488" s="353"/>
      <c r="E488" s="353"/>
      <c r="F488" s="352"/>
      <c r="G488" s="352"/>
      <c r="H488" s="352"/>
      <c r="I488" s="352"/>
      <c r="J488" s="352"/>
      <c r="K488" s="352"/>
      <c r="L488" s="352"/>
      <c r="M488" s="352"/>
      <c r="N488" s="352"/>
      <c r="O488" s="352"/>
      <c r="P488" s="352"/>
      <c r="Q488" s="352"/>
      <c r="R488" s="352"/>
      <c r="S488" s="352"/>
      <c r="T488" s="352"/>
      <c r="U488" s="352"/>
      <c r="V488" s="352"/>
      <c r="W488" s="333"/>
      <c r="X488" s="333"/>
      <c r="Y488" s="333"/>
      <c r="Z488" s="333"/>
    </row>
    <row r="489" customFormat="false" ht="33.75" hidden="false" customHeight="true" outlineLevel="0" collapsed="false">
      <c r="A489" s="352"/>
      <c r="B489" s="352"/>
      <c r="C489" s="352"/>
      <c r="D489" s="353"/>
      <c r="E489" s="353"/>
      <c r="F489" s="352"/>
      <c r="G489" s="352"/>
      <c r="H489" s="352"/>
      <c r="I489" s="352"/>
      <c r="J489" s="352"/>
      <c r="K489" s="352"/>
      <c r="L489" s="352"/>
      <c r="M489" s="352"/>
      <c r="N489" s="352"/>
      <c r="O489" s="352"/>
      <c r="P489" s="352"/>
      <c r="Q489" s="352"/>
      <c r="R489" s="352"/>
      <c r="S489" s="352"/>
      <c r="T489" s="352"/>
      <c r="U489" s="352"/>
      <c r="V489" s="352"/>
      <c r="W489" s="333"/>
      <c r="X489" s="333"/>
      <c r="Y489" s="333"/>
      <c r="Z489" s="333"/>
    </row>
    <row r="490" customFormat="false" ht="33.75" hidden="false" customHeight="true" outlineLevel="0" collapsed="false">
      <c r="A490" s="352"/>
      <c r="B490" s="352"/>
      <c r="C490" s="352"/>
      <c r="D490" s="353"/>
      <c r="E490" s="353"/>
      <c r="F490" s="352"/>
      <c r="G490" s="352"/>
      <c r="H490" s="352"/>
      <c r="I490" s="352"/>
      <c r="J490" s="352"/>
      <c r="K490" s="352"/>
      <c r="L490" s="352"/>
      <c r="M490" s="352"/>
      <c r="N490" s="352"/>
      <c r="O490" s="352"/>
      <c r="P490" s="352"/>
      <c r="Q490" s="352"/>
      <c r="R490" s="352"/>
      <c r="S490" s="352"/>
      <c r="T490" s="352"/>
      <c r="U490" s="352"/>
      <c r="V490" s="352"/>
      <c r="W490" s="333"/>
      <c r="X490" s="333"/>
      <c r="Y490" s="333"/>
      <c r="Z490" s="333"/>
    </row>
    <row r="491" customFormat="false" ht="33.75" hidden="false" customHeight="true" outlineLevel="0" collapsed="false">
      <c r="A491" s="352"/>
      <c r="B491" s="352"/>
      <c r="C491" s="352"/>
      <c r="D491" s="353"/>
      <c r="E491" s="353"/>
      <c r="F491" s="352"/>
      <c r="G491" s="352"/>
      <c r="H491" s="352"/>
      <c r="I491" s="352"/>
      <c r="J491" s="352"/>
      <c r="K491" s="352"/>
      <c r="L491" s="352"/>
      <c r="M491" s="352"/>
      <c r="N491" s="352"/>
      <c r="O491" s="352"/>
      <c r="P491" s="352"/>
      <c r="Q491" s="352"/>
      <c r="R491" s="352"/>
      <c r="S491" s="352"/>
      <c r="T491" s="352"/>
      <c r="U491" s="352"/>
      <c r="V491" s="352"/>
      <c r="W491" s="333"/>
      <c r="X491" s="333"/>
      <c r="Y491" s="333"/>
      <c r="Z491" s="333"/>
    </row>
    <row r="492" customFormat="false" ht="33.75" hidden="false" customHeight="true" outlineLevel="0" collapsed="false">
      <c r="A492" s="352"/>
      <c r="B492" s="352"/>
      <c r="C492" s="352"/>
      <c r="D492" s="353"/>
      <c r="E492" s="353"/>
      <c r="F492" s="352"/>
      <c r="G492" s="352"/>
      <c r="H492" s="352"/>
      <c r="I492" s="352"/>
      <c r="J492" s="352"/>
      <c r="K492" s="352"/>
      <c r="L492" s="352"/>
      <c r="M492" s="352"/>
      <c r="N492" s="352"/>
      <c r="O492" s="352"/>
      <c r="P492" s="352"/>
      <c r="Q492" s="352"/>
      <c r="R492" s="352"/>
      <c r="S492" s="352"/>
      <c r="T492" s="352"/>
      <c r="U492" s="352"/>
      <c r="V492" s="352"/>
      <c r="W492" s="333"/>
      <c r="X492" s="333"/>
      <c r="Y492" s="333"/>
      <c r="Z492" s="333"/>
    </row>
    <row r="493" customFormat="false" ht="33.75" hidden="false" customHeight="true" outlineLevel="0" collapsed="false">
      <c r="A493" s="352"/>
      <c r="B493" s="352"/>
      <c r="C493" s="352"/>
      <c r="D493" s="353"/>
      <c r="E493" s="353"/>
      <c r="F493" s="352"/>
      <c r="G493" s="352"/>
      <c r="H493" s="352"/>
      <c r="I493" s="352"/>
      <c r="J493" s="352"/>
      <c r="K493" s="352"/>
      <c r="L493" s="352"/>
      <c r="M493" s="352"/>
      <c r="N493" s="352"/>
      <c r="O493" s="352"/>
      <c r="P493" s="352"/>
      <c r="Q493" s="352"/>
      <c r="R493" s="352"/>
      <c r="S493" s="352"/>
      <c r="T493" s="352"/>
      <c r="U493" s="352"/>
      <c r="V493" s="352"/>
      <c r="W493" s="333"/>
      <c r="X493" s="333"/>
      <c r="Y493" s="333"/>
      <c r="Z493" s="333"/>
    </row>
    <row r="494" customFormat="false" ht="33.75" hidden="false" customHeight="true" outlineLevel="0" collapsed="false">
      <c r="A494" s="352"/>
      <c r="B494" s="352"/>
      <c r="C494" s="352"/>
      <c r="D494" s="353"/>
      <c r="E494" s="353"/>
      <c r="F494" s="352"/>
      <c r="G494" s="352"/>
      <c r="H494" s="352"/>
      <c r="I494" s="352"/>
      <c r="J494" s="352"/>
      <c r="K494" s="352"/>
      <c r="L494" s="352"/>
      <c r="M494" s="352"/>
      <c r="N494" s="352"/>
      <c r="O494" s="352"/>
      <c r="P494" s="352"/>
      <c r="Q494" s="352"/>
      <c r="R494" s="352"/>
      <c r="S494" s="352"/>
      <c r="T494" s="352"/>
      <c r="U494" s="352"/>
      <c r="V494" s="352"/>
      <c r="W494" s="333"/>
      <c r="X494" s="333"/>
      <c r="Y494" s="333"/>
      <c r="Z494" s="333"/>
    </row>
    <row r="495" customFormat="false" ht="33.75" hidden="false" customHeight="true" outlineLevel="0" collapsed="false">
      <c r="A495" s="352"/>
      <c r="B495" s="352"/>
      <c r="C495" s="352"/>
      <c r="D495" s="353"/>
      <c r="E495" s="353"/>
      <c r="F495" s="352"/>
      <c r="G495" s="352"/>
      <c r="H495" s="352"/>
      <c r="I495" s="352"/>
      <c r="J495" s="352"/>
      <c r="K495" s="352"/>
      <c r="L495" s="352"/>
      <c r="M495" s="352"/>
      <c r="N495" s="352"/>
      <c r="O495" s="352"/>
      <c r="P495" s="352"/>
      <c r="Q495" s="352"/>
      <c r="R495" s="352"/>
      <c r="S495" s="352"/>
      <c r="T495" s="352"/>
      <c r="U495" s="352"/>
      <c r="V495" s="352"/>
      <c r="W495" s="333"/>
      <c r="X495" s="333"/>
      <c r="Y495" s="333"/>
      <c r="Z495" s="333"/>
    </row>
    <row r="496" customFormat="false" ht="33.75" hidden="false" customHeight="true" outlineLevel="0" collapsed="false">
      <c r="A496" s="352"/>
      <c r="B496" s="352"/>
      <c r="C496" s="352"/>
      <c r="D496" s="353"/>
      <c r="E496" s="353"/>
      <c r="F496" s="352"/>
      <c r="G496" s="352"/>
      <c r="H496" s="352"/>
      <c r="I496" s="352"/>
      <c r="J496" s="352"/>
      <c r="K496" s="352"/>
      <c r="L496" s="352"/>
      <c r="M496" s="352"/>
      <c r="N496" s="352"/>
      <c r="O496" s="352"/>
      <c r="P496" s="352"/>
      <c r="Q496" s="352"/>
      <c r="R496" s="352"/>
      <c r="S496" s="352"/>
      <c r="T496" s="352"/>
      <c r="U496" s="352"/>
      <c r="V496" s="352"/>
      <c r="W496" s="333"/>
      <c r="X496" s="333"/>
      <c r="Y496" s="333"/>
      <c r="Z496" s="333"/>
    </row>
    <row r="497" customFormat="false" ht="33.75" hidden="false" customHeight="true" outlineLevel="0" collapsed="false">
      <c r="A497" s="352"/>
      <c r="B497" s="352"/>
      <c r="C497" s="352"/>
      <c r="D497" s="353"/>
      <c r="E497" s="353"/>
      <c r="F497" s="352"/>
      <c r="G497" s="352"/>
      <c r="H497" s="352"/>
      <c r="I497" s="352"/>
      <c r="J497" s="352"/>
      <c r="K497" s="352"/>
      <c r="L497" s="352"/>
      <c r="M497" s="352"/>
      <c r="N497" s="352"/>
      <c r="O497" s="352"/>
      <c r="P497" s="352"/>
      <c r="Q497" s="352"/>
      <c r="R497" s="352"/>
      <c r="S497" s="352"/>
      <c r="T497" s="352"/>
      <c r="U497" s="352"/>
      <c r="V497" s="352"/>
      <c r="W497" s="333"/>
      <c r="X497" s="333"/>
      <c r="Y497" s="333"/>
      <c r="Z497" s="333"/>
    </row>
    <row r="498" customFormat="false" ht="33.75" hidden="false" customHeight="true" outlineLevel="0" collapsed="false">
      <c r="A498" s="352"/>
      <c r="B498" s="352"/>
      <c r="C498" s="352"/>
      <c r="D498" s="353"/>
      <c r="E498" s="353"/>
      <c r="F498" s="352"/>
      <c r="G498" s="352"/>
      <c r="H498" s="352"/>
      <c r="I498" s="352"/>
      <c r="J498" s="352"/>
      <c r="K498" s="352"/>
      <c r="L498" s="352"/>
      <c r="M498" s="352"/>
      <c r="N498" s="352"/>
      <c r="O498" s="352"/>
      <c r="P498" s="352"/>
      <c r="Q498" s="352"/>
      <c r="R498" s="352"/>
      <c r="S498" s="352"/>
      <c r="T498" s="352"/>
      <c r="U498" s="352"/>
      <c r="V498" s="352"/>
      <c r="W498" s="333"/>
      <c r="X498" s="333"/>
      <c r="Y498" s="333"/>
      <c r="Z498" s="333"/>
    </row>
    <row r="499" customFormat="false" ht="33.75" hidden="false" customHeight="true" outlineLevel="0" collapsed="false">
      <c r="A499" s="352"/>
      <c r="B499" s="352"/>
      <c r="C499" s="352"/>
      <c r="D499" s="353"/>
      <c r="E499" s="353"/>
      <c r="F499" s="352"/>
      <c r="G499" s="352"/>
      <c r="H499" s="352"/>
      <c r="I499" s="352"/>
      <c r="J499" s="352"/>
      <c r="K499" s="352"/>
      <c r="L499" s="352"/>
      <c r="M499" s="352"/>
      <c r="N499" s="352"/>
      <c r="O499" s="352"/>
      <c r="P499" s="352"/>
      <c r="Q499" s="352"/>
      <c r="R499" s="352"/>
      <c r="S499" s="352"/>
      <c r="T499" s="352"/>
      <c r="U499" s="352"/>
      <c r="V499" s="352"/>
      <c r="W499" s="333"/>
      <c r="X499" s="333"/>
      <c r="Y499" s="333"/>
      <c r="Z499" s="333"/>
    </row>
    <row r="500" customFormat="false" ht="33.75" hidden="false" customHeight="true" outlineLevel="0" collapsed="false">
      <c r="A500" s="352"/>
      <c r="B500" s="352"/>
      <c r="C500" s="352"/>
      <c r="D500" s="353"/>
      <c r="E500" s="353"/>
      <c r="F500" s="352"/>
      <c r="G500" s="352"/>
      <c r="H500" s="352"/>
      <c r="I500" s="352"/>
      <c r="J500" s="352"/>
      <c r="K500" s="352"/>
      <c r="L500" s="352"/>
      <c r="M500" s="352"/>
      <c r="N500" s="352"/>
      <c r="O500" s="352"/>
      <c r="P500" s="352"/>
      <c r="Q500" s="352"/>
      <c r="R500" s="352"/>
      <c r="S500" s="352"/>
      <c r="T500" s="352"/>
      <c r="U500" s="352"/>
      <c r="V500" s="352"/>
      <c r="W500" s="333"/>
      <c r="X500" s="333"/>
      <c r="Y500" s="333"/>
      <c r="Z500" s="333"/>
    </row>
    <row r="501" customFormat="false" ht="33.75" hidden="false" customHeight="true" outlineLevel="0" collapsed="false">
      <c r="A501" s="352"/>
      <c r="B501" s="352"/>
      <c r="C501" s="352"/>
      <c r="D501" s="353"/>
      <c r="E501" s="353"/>
      <c r="F501" s="352"/>
      <c r="G501" s="352"/>
      <c r="H501" s="352"/>
      <c r="I501" s="352"/>
      <c r="J501" s="352"/>
      <c r="K501" s="352"/>
      <c r="L501" s="352"/>
      <c r="M501" s="352"/>
      <c r="N501" s="352"/>
      <c r="O501" s="352"/>
      <c r="P501" s="352"/>
      <c r="Q501" s="352"/>
      <c r="R501" s="352"/>
      <c r="S501" s="352"/>
      <c r="T501" s="352"/>
      <c r="U501" s="352"/>
      <c r="V501" s="352"/>
      <c r="W501" s="333"/>
      <c r="X501" s="333"/>
      <c r="Y501" s="333"/>
      <c r="Z501" s="333"/>
    </row>
    <row r="502" customFormat="false" ht="33.75" hidden="false" customHeight="true" outlineLevel="0" collapsed="false">
      <c r="A502" s="352"/>
      <c r="B502" s="352"/>
      <c r="C502" s="352"/>
      <c r="D502" s="353"/>
      <c r="E502" s="353"/>
      <c r="F502" s="352"/>
      <c r="G502" s="352"/>
      <c r="H502" s="352"/>
      <c r="I502" s="352"/>
      <c r="J502" s="352"/>
      <c r="K502" s="352"/>
      <c r="L502" s="352"/>
      <c r="M502" s="352"/>
      <c r="N502" s="352"/>
      <c r="O502" s="352"/>
      <c r="P502" s="352"/>
      <c r="Q502" s="352"/>
      <c r="R502" s="352"/>
      <c r="S502" s="352"/>
      <c r="T502" s="352"/>
      <c r="U502" s="352"/>
      <c r="V502" s="352"/>
      <c r="W502" s="333"/>
      <c r="X502" s="333"/>
      <c r="Y502" s="333"/>
      <c r="Z502" s="333"/>
    </row>
    <row r="503" customFormat="false" ht="33.75" hidden="false" customHeight="true" outlineLevel="0" collapsed="false">
      <c r="A503" s="352"/>
      <c r="B503" s="352"/>
      <c r="C503" s="352"/>
      <c r="D503" s="353"/>
      <c r="E503" s="353"/>
      <c r="F503" s="352"/>
      <c r="G503" s="352"/>
      <c r="H503" s="352"/>
      <c r="I503" s="352"/>
      <c r="J503" s="352"/>
      <c r="K503" s="352"/>
      <c r="L503" s="352"/>
      <c r="M503" s="352"/>
      <c r="N503" s="352"/>
      <c r="O503" s="352"/>
      <c r="P503" s="352"/>
      <c r="Q503" s="352"/>
      <c r="R503" s="352"/>
      <c r="S503" s="352"/>
      <c r="T503" s="352"/>
      <c r="U503" s="352"/>
      <c r="V503" s="352"/>
      <c r="W503" s="333"/>
      <c r="X503" s="333"/>
      <c r="Y503" s="333"/>
      <c r="Z503" s="333"/>
    </row>
    <row r="504" customFormat="false" ht="33.75" hidden="false" customHeight="true" outlineLevel="0" collapsed="false">
      <c r="A504" s="352"/>
      <c r="B504" s="352"/>
      <c r="C504" s="352"/>
      <c r="D504" s="353"/>
      <c r="E504" s="353"/>
      <c r="F504" s="352"/>
      <c r="G504" s="352"/>
      <c r="H504" s="352"/>
      <c r="I504" s="352"/>
      <c r="J504" s="352"/>
      <c r="K504" s="352"/>
      <c r="L504" s="352"/>
      <c r="M504" s="352"/>
      <c r="N504" s="352"/>
      <c r="O504" s="352"/>
      <c r="P504" s="352"/>
      <c r="Q504" s="352"/>
      <c r="R504" s="352"/>
      <c r="S504" s="352"/>
      <c r="T504" s="352"/>
      <c r="U504" s="352"/>
      <c r="V504" s="352"/>
      <c r="W504" s="333"/>
      <c r="X504" s="333"/>
      <c r="Y504" s="333"/>
      <c r="Z504" s="333"/>
    </row>
    <row r="505" customFormat="false" ht="33.75" hidden="false" customHeight="true" outlineLevel="0" collapsed="false">
      <c r="A505" s="352"/>
      <c r="B505" s="352"/>
      <c r="C505" s="352"/>
      <c r="D505" s="353"/>
      <c r="E505" s="353"/>
      <c r="F505" s="352"/>
      <c r="G505" s="352"/>
      <c r="H505" s="352"/>
      <c r="I505" s="352"/>
      <c r="J505" s="352"/>
      <c r="K505" s="352"/>
      <c r="L505" s="352"/>
      <c r="M505" s="352"/>
      <c r="N505" s="352"/>
      <c r="O505" s="352"/>
      <c r="P505" s="352"/>
      <c r="Q505" s="352"/>
      <c r="R505" s="352"/>
      <c r="S505" s="352"/>
      <c r="T505" s="352"/>
      <c r="U505" s="352"/>
      <c r="V505" s="352"/>
      <c r="W505" s="333"/>
      <c r="X505" s="333"/>
      <c r="Y505" s="333"/>
      <c r="Z505" s="333"/>
    </row>
    <row r="506" customFormat="false" ht="33.75" hidden="false" customHeight="true" outlineLevel="0" collapsed="false">
      <c r="A506" s="352"/>
      <c r="B506" s="352"/>
      <c r="C506" s="352"/>
      <c r="D506" s="353"/>
      <c r="E506" s="353"/>
      <c r="F506" s="352"/>
      <c r="G506" s="352"/>
      <c r="H506" s="352"/>
      <c r="I506" s="352"/>
      <c r="J506" s="352"/>
      <c r="K506" s="352"/>
      <c r="L506" s="352"/>
      <c r="M506" s="352"/>
      <c r="N506" s="352"/>
      <c r="O506" s="352"/>
      <c r="P506" s="352"/>
      <c r="Q506" s="352"/>
      <c r="R506" s="352"/>
      <c r="S506" s="352"/>
      <c r="T506" s="352"/>
      <c r="U506" s="352"/>
      <c r="V506" s="352"/>
      <c r="W506" s="333"/>
      <c r="X506" s="333"/>
      <c r="Y506" s="333"/>
      <c r="Z506" s="333"/>
    </row>
    <row r="507" customFormat="false" ht="33.75" hidden="false" customHeight="true" outlineLevel="0" collapsed="false">
      <c r="A507" s="352"/>
      <c r="B507" s="352"/>
      <c r="C507" s="352"/>
      <c r="D507" s="353"/>
      <c r="E507" s="353"/>
      <c r="F507" s="352"/>
      <c r="G507" s="352"/>
      <c r="H507" s="352"/>
      <c r="I507" s="352"/>
      <c r="J507" s="352"/>
      <c r="K507" s="352"/>
      <c r="L507" s="352"/>
      <c r="M507" s="352"/>
      <c r="N507" s="352"/>
      <c r="O507" s="352"/>
      <c r="P507" s="352"/>
      <c r="Q507" s="352"/>
      <c r="R507" s="352"/>
      <c r="S507" s="352"/>
      <c r="T507" s="352"/>
      <c r="U507" s="352"/>
      <c r="V507" s="352"/>
      <c r="W507" s="333"/>
      <c r="X507" s="333"/>
      <c r="Y507" s="333"/>
      <c r="Z507" s="333"/>
    </row>
    <row r="508" customFormat="false" ht="33.75" hidden="false" customHeight="true" outlineLevel="0" collapsed="false">
      <c r="A508" s="352"/>
      <c r="B508" s="352"/>
      <c r="C508" s="352"/>
      <c r="D508" s="353"/>
      <c r="E508" s="353"/>
      <c r="F508" s="352"/>
      <c r="G508" s="352"/>
      <c r="H508" s="352"/>
      <c r="I508" s="352"/>
      <c r="J508" s="352"/>
      <c r="K508" s="352"/>
      <c r="L508" s="352"/>
      <c r="M508" s="352"/>
      <c r="N508" s="352"/>
      <c r="O508" s="352"/>
      <c r="P508" s="352"/>
      <c r="Q508" s="352"/>
      <c r="R508" s="352"/>
      <c r="S508" s="352"/>
      <c r="T508" s="352"/>
      <c r="U508" s="352"/>
      <c r="V508" s="352"/>
      <c r="W508" s="333"/>
      <c r="X508" s="333"/>
      <c r="Y508" s="333"/>
      <c r="Z508" s="333"/>
    </row>
    <row r="509" customFormat="false" ht="33.75" hidden="false" customHeight="true" outlineLevel="0" collapsed="false">
      <c r="A509" s="352"/>
      <c r="B509" s="352"/>
      <c r="C509" s="352"/>
      <c r="D509" s="353"/>
      <c r="E509" s="353"/>
      <c r="F509" s="352"/>
      <c r="G509" s="352"/>
      <c r="H509" s="352"/>
      <c r="I509" s="352"/>
      <c r="J509" s="352"/>
      <c r="K509" s="352"/>
      <c r="L509" s="352"/>
      <c r="M509" s="352"/>
      <c r="N509" s="352"/>
      <c r="O509" s="352"/>
      <c r="P509" s="352"/>
      <c r="Q509" s="352"/>
      <c r="R509" s="352"/>
      <c r="S509" s="352"/>
      <c r="T509" s="352"/>
      <c r="U509" s="352"/>
      <c r="V509" s="352"/>
      <c r="W509" s="333"/>
      <c r="X509" s="333"/>
      <c r="Y509" s="333"/>
      <c r="Z509" s="333"/>
    </row>
    <row r="510" customFormat="false" ht="33.75" hidden="false" customHeight="true" outlineLevel="0" collapsed="false">
      <c r="A510" s="352"/>
      <c r="B510" s="352"/>
      <c r="C510" s="352"/>
      <c r="D510" s="353"/>
      <c r="E510" s="353"/>
      <c r="F510" s="352"/>
      <c r="G510" s="352"/>
      <c r="H510" s="352"/>
      <c r="I510" s="352"/>
      <c r="J510" s="352"/>
      <c r="K510" s="352"/>
      <c r="L510" s="352"/>
      <c r="M510" s="352"/>
      <c r="N510" s="352"/>
      <c r="O510" s="352"/>
      <c r="P510" s="352"/>
      <c r="Q510" s="352"/>
      <c r="R510" s="352"/>
      <c r="S510" s="352"/>
      <c r="T510" s="352"/>
      <c r="U510" s="352"/>
      <c r="V510" s="352"/>
      <c r="W510" s="333"/>
      <c r="X510" s="333"/>
      <c r="Y510" s="333"/>
      <c r="Z510" s="333"/>
    </row>
    <row r="511" customFormat="false" ht="33.75" hidden="false" customHeight="true" outlineLevel="0" collapsed="false">
      <c r="A511" s="352"/>
      <c r="B511" s="352"/>
      <c r="C511" s="352"/>
      <c r="D511" s="353"/>
      <c r="E511" s="353"/>
      <c r="F511" s="352"/>
      <c r="G511" s="352"/>
      <c r="H511" s="352"/>
      <c r="I511" s="352"/>
      <c r="J511" s="352"/>
      <c r="K511" s="352"/>
      <c r="L511" s="352"/>
      <c r="M511" s="352"/>
      <c r="N511" s="352"/>
      <c r="O511" s="352"/>
      <c r="P511" s="352"/>
      <c r="Q511" s="352"/>
      <c r="R511" s="352"/>
      <c r="S511" s="352"/>
      <c r="T511" s="352"/>
      <c r="U511" s="352"/>
      <c r="V511" s="352"/>
      <c r="W511" s="333"/>
      <c r="X511" s="333"/>
      <c r="Y511" s="333"/>
      <c r="Z511" s="333"/>
    </row>
    <row r="512" customFormat="false" ht="33.75" hidden="false" customHeight="true" outlineLevel="0" collapsed="false">
      <c r="A512" s="352"/>
      <c r="B512" s="352"/>
      <c r="C512" s="352"/>
      <c r="D512" s="353"/>
      <c r="E512" s="353"/>
      <c r="F512" s="352"/>
      <c r="G512" s="352"/>
      <c r="H512" s="352"/>
      <c r="I512" s="352"/>
      <c r="J512" s="352"/>
      <c r="K512" s="352"/>
      <c r="L512" s="352"/>
      <c r="M512" s="352"/>
      <c r="N512" s="352"/>
      <c r="O512" s="352"/>
      <c r="P512" s="352"/>
      <c r="Q512" s="352"/>
      <c r="R512" s="352"/>
      <c r="S512" s="352"/>
      <c r="T512" s="352"/>
      <c r="U512" s="352"/>
      <c r="V512" s="352"/>
      <c r="W512" s="333"/>
      <c r="X512" s="333"/>
      <c r="Y512" s="333"/>
      <c r="Z512" s="333"/>
    </row>
    <row r="513" customFormat="false" ht="33.75" hidden="false" customHeight="true" outlineLevel="0" collapsed="false">
      <c r="A513" s="352"/>
      <c r="B513" s="352"/>
      <c r="C513" s="352"/>
      <c r="D513" s="353"/>
      <c r="E513" s="353"/>
      <c r="F513" s="352"/>
      <c r="G513" s="352"/>
      <c r="H513" s="352"/>
      <c r="I513" s="352"/>
      <c r="J513" s="352"/>
      <c r="K513" s="352"/>
      <c r="L513" s="352"/>
      <c r="M513" s="352"/>
      <c r="N513" s="352"/>
      <c r="O513" s="352"/>
      <c r="P513" s="352"/>
      <c r="Q513" s="352"/>
      <c r="R513" s="352"/>
      <c r="S513" s="352"/>
      <c r="T513" s="352"/>
      <c r="U513" s="352"/>
      <c r="V513" s="352"/>
      <c r="W513" s="333"/>
      <c r="X513" s="333"/>
      <c r="Y513" s="333"/>
      <c r="Z513" s="333"/>
    </row>
    <row r="514" customFormat="false" ht="33.75" hidden="false" customHeight="true" outlineLevel="0" collapsed="false">
      <c r="A514" s="352"/>
      <c r="B514" s="352"/>
      <c r="C514" s="352"/>
      <c r="D514" s="353"/>
      <c r="E514" s="353"/>
      <c r="F514" s="352"/>
      <c r="G514" s="352"/>
      <c r="H514" s="352"/>
      <c r="I514" s="352"/>
      <c r="J514" s="352"/>
      <c r="K514" s="352"/>
      <c r="L514" s="352"/>
      <c r="M514" s="352"/>
      <c r="N514" s="352"/>
      <c r="O514" s="352"/>
      <c r="P514" s="352"/>
      <c r="Q514" s="352"/>
      <c r="R514" s="352"/>
      <c r="S514" s="352"/>
      <c r="T514" s="352"/>
      <c r="U514" s="352"/>
      <c r="V514" s="352"/>
      <c r="W514" s="333"/>
      <c r="X514" s="333"/>
      <c r="Y514" s="333"/>
      <c r="Z514" s="333"/>
    </row>
    <row r="515" customFormat="false" ht="33.75" hidden="false" customHeight="true" outlineLevel="0" collapsed="false">
      <c r="A515" s="352"/>
      <c r="B515" s="352"/>
      <c r="C515" s="352"/>
      <c r="D515" s="353"/>
      <c r="E515" s="353"/>
      <c r="F515" s="352"/>
      <c r="G515" s="352"/>
      <c r="H515" s="352"/>
      <c r="I515" s="352"/>
      <c r="J515" s="352"/>
      <c r="K515" s="352"/>
      <c r="L515" s="352"/>
      <c r="M515" s="352"/>
      <c r="N515" s="352"/>
      <c r="O515" s="352"/>
      <c r="P515" s="352"/>
      <c r="Q515" s="352"/>
      <c r="R515" s="352"/>
      <c r="S515" s="352"/>
      <c r="T515" s="352"/>
      <c r="U515" s="352"/>
      <c r="V515" s="352"/>
      <c r="W515" s="333"/>
      <c r="X515" s="333"/>
      <c r="Y515" s="333"/>
      <c r="Z515" s="333"/>
    </row>
    <row r="516" customFormat="false" ht="33.75" hidden="false" customHeight="true" outlineLevel="0" collapsed="false">
      <c r="A516" s="352"/>
      <c r="B516" s="352"/>
      <c r="C516" s="352"/>
      <c r="D516" s="353"/>
      <c r="E516" s="353"/>
      <c r="F516" s="352"/>
      <c r="G516" s="352"/>
      <c r="H516" s="352"/>
      <c r="I516" s="352"/>
      <c r="J516" s="352"/>
      <c r="K516" s="352"/>
      <c r="L516" s="352"/>
      <c r="M516" s="352"/>
      <c r="N516" s="352"/>
      <c r="O516" s="352"/>
      <c r="P516" s="352"/>
      <c r="Q516" s="352"/>
      <c r="R516" s="352"/>
      <c r="S516" s="352"/>
      <c r="T516" s="352"/>
      <c r="U516" s="352"/>
      <c r="V516" s="352"/>
      <c r="W516" s="333"/>
      <c r="X516" s="333"/>
      <c r="Y516" s="333"/>
      <c r="Z516" s="333"/>
    </row>
    <row r="517" customFormat="false" ht="33.75" hidden="false" customHeight="true" outlineLevel="0" collapsed="false">
      <c r="A517" s="352"/>
      <c r="B517" s="352"/>
      <c r="C517" s="352"/>
      <c r="D517" s="353"/>
      <c r="E517" s="353"/>
      <c r="F517" s="352"/>
      <c r="G517" s="352"/>
      <c r="H517" s="352"/>
      <c r="I517" s="352"/>
      <c r="J517" s="352"/>
      <c r="K517" s="352"/>
      <c r="L517" s="352"/>
      <c r="M517" s="352"/>
      <c r="N517" s="352"/>
      <c r="O517" s="352"/>
      <c r="P517" s="352"/>
      <c r="Q517" s="352"/>
      <c r="R517" s="352"/>
      <c r="S517" s="352"/>
      <c r="T517" s="352"/>
      <c r="U517" s="352"/>
      <c r="V517" s="352"/>
      <c r="W517" s="333"/>
      <c r="X517" s="333"/>
      <c r="Y517" s="333"/>
      <c r="Z517" s="333"/>
    </row>
    <row r="518" customFormat="false" ht="33.75" hidden="false" customHeight="true" outlineLevel="0" collapsed="false">
      <c r="A518" s="352"/>
      <c r="B518" s="352"/>
      <c r="C518" s="352"/>
      <c r="D518" s="353"/>
      <c r="E518" s="353"/>
      <c r="F518" s="352"/>
      <c r="G518" s="352"/>
      <c r="H518" s="352"/>
      <c r="I518" s="352"/>
      <c r="J518" s="352"/>
      <c r="K518" s="352"/>
      <c r="L518" s="352"/>
      <c r="M518" s="352"/>
      <c r="N518" s="352"/>
      <c r="O518" s="352"/>
      <c r="P518" s="352"/>
      <c r="Q518" s="352"/>
      <c r="R518" s="352"/>
      <c r="S518" s="352"/>
      <c r="T518" s="352"/>
      <c r="U518" s="352"/>
      <c r="V518" s="352"/>
      <c r="W518" s="333"/>
      <c r="X518" s="333"/>
      <c r="Y518" s="333"/>
      <c r="Z518" s="333"/>
    </row>
    <row r="519" customFormat="false" ht="33.75" hidden="false" customHeight="true" outlineLevel="0" collapsed="false">
      <c r="A519" s="352"/>
      <c r="B519" s="352"/>
      <c r="C519" s="352"/>
      <c r="D519" s="353"/>
      <c r="E519" s="353"/>
      <c r="F519" s="352"/>
      <c r="G519" s="352"/>
      <c r="H519" s="352"/>
      <c r="I519" s="352"/>
      <c r="J519" s="352"/>
      <c r="K519" s="352"/>
      <c r="L519" s="352"/>
      <c r="M519" s="352"/>
      <c r="N519" s="352"/>
      <c r="O519" s="352"/>
      <c r="P519" s="352"/>
      <c r="Q519" s="352"/>
      <c r="R519" s="352"/>
      <c r="S519" s="352"/>
      <c r="T519" s="352"/>
      <c r="U519" s="352"/>
      <c r="V519" s="352"/>
      <c r="W519" s="333"/>
      <c r="X519" s="333"/>
      <c r="Y519" s="333"/>
      <c r="Z519" s="333"/>
    </row>
    <row r="520" customFormat="false" ht="33.75" hidden="false" customHeight="true" outlineLevel="0" collapsed="false">
      <c r="A520" s="352"/>
      <c r="B520" s="352"/>
      <c r="C520" s="352"/>
      <c r="D520" s="353"/>
      <c r="E520" s="353"/>
      <c r="F520" s="352"/>
      <c r="G520" s="352"/>
      <c r="H520" s="352"/>
      <c r="I520" s="352"/>
      <c r="J520" s="352"/>
      <c r="K520" s="352"/>
      <c r="L520" s="352"/>
      <c r="M520" s="352"/>
      <c r="N520" s="352"/>
      <c r="O520" s="352"/>
      <c r="P520" s="352"/>
      <c r="Q520" s="352"/>
      <c r="R520" s="352"/>
      <c r="S520" s="352"/>
      <c r="T520" s="352"/>
      <c r="U520" s="352"/>
      <c r="V520" s="352"/>
      <c r="W520" s="333"/>
      <c r="X520" s="333"/>
      <c r="Y520" s="333"/>
      <c r="Z520" s="333"/>
    </row>
    <row r="521" customFormat="false" ht="33.75" hidden="false" customHeight="true" outlineLevel="0" collapsed="false">
      <c r="A521" s="352"/>
      <c r="B521" s="352"/>
      <c r="C521" s="352"/>
      <c r="D521" s="353"/>
      <c r="E521" s="353"/>
      <c r="F521" s="352"/>
      <c r="G521" s="352"/>
      <c r="H521" s="352"/>
      <c r="I521" s="352"/>
      <c r="J521" s="352"/>
      <c r="K521" s="352"/>
      <c r="L521" s="352"/>
      <c r="M521" s="352"/>
      <c r="N521" s="352"/>
      <c r="O521" s="352"/>
      <c r="P521" s="352"/>
      <c r="Q521" s="352"/>
      <c r="R521" s="352"/>
      <c r="S521" s="352"/>
      <c r="T521" s="352"/>
      <c r="U521" s="352"/>
      <c r="V521" s="352"/>
      <c r="W521" s="333"/>
      <c r="X521" s="333"/>
      <c r="Y521" s="333"/>
      <c r="Z521" s="333"/>
    </row>
    <row r="522" customFormat="false" ht="33.75" hidden="false" customHeight="true" outlineLevel="0" collapsed="false">
      <c r="A522" s="352"/>
      <c r="B522" s="352"/>
      <c r="C522" s="352"/>
      <c r="D522" s="353"/>
      <c r="E522" s="353"/>
      <c r="F522" s="352"/>
      <c r="G522" s="352"/>
      <c r="H522" s="352"/>
      <c r="I522" s="352"/>
      <c r="J522" s="352"/>
      <c r="K522" s="352"/>
      <c r="L522" s="352"/>
      <c r="M522" s="352"/>
      <c r="N522" s="352"/>
      <c r="O522" s="352"/>
      <c r="P522" s="352"/>
      <c r="Q522" s="352"/>
      <c r="R522" s="352"/>
      <c r="S522" s="352"/>
      <c r="T522" s="352"/>
      <c r="U522" s="352"/>
      <c r="V522" s="352"/>
      <c r="W522" s="333"/>
      <c r="X522" s="333"/>
      <c r="Y522" s="333"/>
      <c r="Z522" s="333"/>
    </row>
    <row r="523" customFormat="false" ht="33.75" hidden="false" customHeight="true" outlineLevel="0" collapsed="false">
      <c r="A523" s="352"/>
      <c r="B523" s="352"/>
      <c r="C523" s="352"/>
      <c r="D523" s="353"/>
      <c r="E523" s="353"/>
      <c r="F523" s="352"/>
      <c r="G523" s="352"/>
      <c r="H523" s="352"/>
      <c r="I523" s="352"/>
      <c r="J523" s="352"/>
      <c r="K523" s="352"/>
      <c r="L523" s="352"/>
      <c r="M523" s="352"/>
      <c r="N523" s="352"/>
      <c r="O523" s="352"/>
      <c r="P523" s="352"/>
      <c r="Q523" s="352"/>
      <c r="R523" s="352"/>
      <c r="S523" s="352"/>
      <c r="T523" s="352"/>
      <c r="U523" s="352"/>
      <c r="V523" s="352"/>
      <c r="W523" s="333"/>
      <c r="X523" s="333"/>
      <c r="Y523" s="333"/>
      <c r="Z523" s="333"/>
    </row>
    <row r="524" customFormat="false" ht="33.75" hidden="false" customHeight="true" outlineLevel="0" collapsed="false">
      <c r="A524" s="352"/>
      <c r="B524" s="352"/>
      <c r="C524" s="352"/>
      <c r="D524" s="353"/>
      <c r="E524" s="353"/>
      <c r="F524" s="352"/>
      <c r="G524" s="352"/>
      <c r="H524" s="352"/>
      <c r="I524" s="352"/>
      <c r="J524" s="352"/>
      <c r="K524" s="352"/>
      <c r="L524" s="352"/>
      <c r="M524" s="352"/>
      <c r="N524" s="352"/>
      <c r="O524" s="352"/>
      <c r="P524" s="352"/>
      <c r="Q524" s="352"/>
      <c r="R524" s="352"/>
      <c r="S524" s="352"/>
      <c r="T524" s="352"/>
      <c r="U524" s="352"/>
      <c r="V524" s="352"/>
      <c r="W524" s="333"/>
      <c r="X524" s="333"/>
      <c r="Y524" s="333"/>
      <c r="Z524" s="333"/>
    </row>
    <row r="525" customFormat="false" ht="33.75" hidden="false" customHeight="true" outlineLevel="0" collapsed="false">
      <c r="A525" s="352"/>
      <c r="B525" s="352"/>
      <c r="C525" s="352"/>
      <c r="D525" s="353"/>
      <c r="E525" s="353"/>
      <c r="F525" s="352"/>
      <c r="G525" s="352"/>
      <c r="H525" s="352"/>
      <c r="I525" s="352"/>
      <c r="J525" s="352"/>
      <c r="K525" s="352"/>
      <c r="L525" s="352"/>
      <c r="M525" s="352"/>
      <c r="N525" s="352"/>
      <c r="O525" s="352"/>
      <c r="P525" s="352"/>
      <c r="Q525" s="352"/>
      <c r="R525" s="352"/>
      <c r="S525" s="352"/>
      <c r="T525" s="352"/>
      <c r="U525" s="352"/>
      <c r="V525" s="352"/>
      <c r="W525" s="333"/>
      <c r="X525" s="333"/>
      <c r="Y525" s="333"/>
      <c r="Z525" s="333"/>
    </row>
    <row r="526" customFormat="false" ht="33.75" hidden="false" customHeight="true" outlineLevel="0" collapsed="false">
      <c r="A526" s="352"/>
      <c r="B526" s="352"/>
      <c r="C526" s="352"/>
      <c r="D526" s="353"/>
      <c r="E526" s="353"/>
      <c r="F526" s="352"/>
      <c r="G526" s="352"/>
      <c r="H526" s="352"/>
      <c r="I526" s="352"/>
      <c r="J526" s="352"/>
      <c r="K526" s="352"/>
      <c r="L526" s="352"/>
      <c r="M526" s="352"/>
      <c r="N526" s="352"/>
      <c r="O526" s="352"/>
      <c r="P526" s="352"/>
      <c r="Q526" s="352"/>
      <c r="R526" s="352"/>
      <c r="S526" s="352"/>
      <c r="T526" s="352"/>
      <c r="U526" s="352"/>
      <c r="V526" s="352"/>
      <c r="W526" s="333"/>
      <c r="X526" s="333"/>
      <c r="Y526" s="333"/>
      <c r="Z526" s="333"/>
    </row>
    <row r="527" customFormat="false" ht="33.75" hidden="false" customHeight="true" outlineLevel="0" collapsed="false">
      <c r="A527" s="352"/>
      <c r="B527" s="352"/>
      <c r="C527" s="352"/>
      <c r="D527" s="353"/>
      <c r="E527" s="353"/>
      <c r="F527" s="352"/>
      <c r="G527" s="352"/>
      <c r="H527" s="352"/>
      <c r="I527" s="352"/>
      <c r="J527" s="352"/>
      <c r="K527" s="352"/>
      <c r="L527" s="352"/>
      <c r="M527" s="352"/>
      <c r="N527" s="352"/>
      <c r="O527" s="352"/>
      <c r="P527" s="352"/>
      <c r="Q527" s="352"/>
      <c r="R527" s="352"/>
      <c r="S527" s="352"/>
      <c r="T527" s="352"/>
      <c r="U527" s="352"/>
      <c r="V527" s="352"/>
      <c r="W527" s="333"/>
      <c r="X527" s="333"/>
      <c r="Y527" s="333"/>
      <c r="Z527" s="333"/>
    </row>
    <row r="528" customFormat="false" ht="33.75" hidden="false" customHeight="true" outlineLevel="0" collapsed="false">
      <c r="A528" s="352"/>
      <c r="B528" s="352"/>
      <c r="C528" s="352"/>
      <c r="D528" s="353"/>
      <c r="E528" s="353"/>
      <c r="F528" s="352"/>
      <c r="G528" s="352"/>
      <c r="H528" s="352"/>
      <c r="I528" s="352"/>
      <c r="J528" s="352"/>
      <c r="K528" s="352"/>
      <c r="L528" s="352"/>
      <c r="M528" s="352"/>
      <c r="N528" s="352"/>
      <c r="O528" s="352"/>
      <c r="P528" s="352"/>
      <c r="Q528" s="352"/>
      <c r="R528" s="352"/>
      <c r="S528" s="352"/>
      <c r="T528" s="352"/>
      <c r="U528" s="352"/>
      <c r="V528" s="352"/>
      <c r="W528" s="333"/>
      <c r="X528" s="333"/>
      <c r="Y528" s="333"/>
      <c r="Z528" s="333"/>
    </row>
    <row r="529" customFormat="false" ht="33.75" hidden="false" customHeight="true" outlineLevel="0" collapsed="false">
      <c r="A529" s="352"/>
      <c r="B529" s="352"/>
      <c r="C529" s="352"/>
      <c r="D529" s="353"/>
      <c r="E529" s="353"/>
      <c r="F529" s="352"/>
      <c r="G529" s="352"/>
      <c r="H529" s="352"/>
      <c r="I529" s="352"/>
      <c r="J529" s="352"/>
      <c r="K529" s="352"/>
      <c r="L529" s="352"/>
      <c r="M529" s="352"/>
      <c r="N529" s="352"/>
      <c r="O529" s="352"/>
      <c r="P529" s="352"/>
      <c r="Q529" s="352"/>
      <c r="R529" s="352"/>
      <c r="S529" s="352"/>
      <c r="T529" s="352"/>
      <c r="U529" s="352"/>
      <c r="V529" s="352"/>
      <c r="W529" s="333"/>
      <c r="X529" s="333"/>
      <c r="Y529" s="333"/>
      <c r="Z529" s="333"/>
    </row>
    <row r="530" customFormat="false" ht="33.75" hidden="false" customHeight="true" outlineLevel="0" collapsed="false">
      <c r="A530" s="352"/>
      <c r="B530" s="352"/>
      <c r="C530" s="352"/>
      <c r="D530" s="353"/>
      <c r="E530" s="353"/>
      <c r="F530" s="352"/>
      <c r="G530" s="352"/>
      <c r="H530" s="352"/>
      <c r="I530" s="352"/>
      <c r="J530" s="352"/>
      <c r="K530" s="352"/>
      <c r="L530" s="352"/>
      <c r="M530" s="352"/>
      <c r="N530" s="352"/>
      <c r="O530" s="352"/>
      <c r="P530" s="352"/>
      <c r="Q530" s="352"/>
      <c r="R530" s="352"/>
      <c r="S530" s="352"/>
      <c r="T530" s="352"/>
      <c r="U530" s="352"/>
      <c r="V530" s="352"/>
      <c r="W530" s="333"/>
      <c r="X530" s="333"/>
      <c r="Y530" s="333"/>
      <c r="Z530" s="333"/>
    </row>
    <row r="531" customFormat="false" ht="33.75" hidden="false" customHeight="true" outlineLevel="0" collapsed="false">
      <c r="A531" s="352"/>
      <c r="B531" s="352"/>
      <c r="C531" s="352"/>
      <c r="D531" s="353"/>
      <c r="E531" s="353"/>
      <c r="F531" s="352"/>
      <c r="G531" s="352"/>
      <c r="H531" s="352"/>
      <c r="I531" s="352"/>
      <c r="J531" s="352"/>
      <c r="K531" s="352"/>
      <c r="L531" s="352"/>
      <c r="M531" s="352"/>
      <c r="N531" s="352"/>
      <c r="O531" s="352"/>
      <c r="P531" s="352"/>
      <c r="Q531" s="352"/>
      <c r="R531" s="352"/>
      <c r="S531" s="352"/>
      <c r="T531" s="352"/>
      <c r="U531" s="352"/>
      <c r="V531" s="352"/>
      <c r="W531" s="333"/>
      <c r="X531" s="333"/>
      <c r="Y531" s="333"/>
      <c r="Z531" s="333"/>
    </row>
    <row r="532" customFormat="false" ht="33.75" hidden="false" customHeight="true" outlineLevel="0" collapsed="false">
      <c r="A532" s="352"/>
      <c r="B532" s="352"/>
      <c r="C532" s="352"/>
      <c r="D532" s="353"/>
      <c r="E532" s="353"/>
      <c r="F532" s="352"/>
      <c r="G532" s="352"/>
      <c r="H532" s="352"/>
      <c r="I532" s="352"/>
      <c r="J532" s="352"/>
      <c r="K532" s="352"/>
      <c r="L532" s="352"/>
      <c r="M532" s="352"/>
      <c r="N532" s="352"/>
      <c r="O532" s="352"/>
      <c r="P532" s="352"/>
      <c r="Q532" s="352"/>
      <c r="R532" s="352"/>
      <c r="S532" s="352"/>
      <c r="T532" s="352"/>
      <c r="U532" s="352"/>
      <c r="V532" s="352"/>
      <c r="W532" s="333"/>
      <c r="X532" s="333"/>
      <c r="Y532" s="333"/>
      <c r="Z532" s="333"/>
    </row>
    <row r="533" customFormat="false" ht="33.75" hidden="false" customHeight="true" outlineLevel="0" collapsed="false">
      <c r="A533" s="352"/>
      <c r="B533" s="352"/>
      <c r="C533" s="352"/>
      <c r="D533" s="353"/>
      <c r="E533" s="353"/>
      <c r="F533" s="352"/>
      <c r="G533" s="352"/>
      <c r="H533" s="352"/>
      <c r="I533" s="352"/>
      <c r="J533" s="352"/>
      <c r="K533" s="352"/>
      <c r="L533" s="352"/>
      <c r="M533" s="352"/>
      <c r="N533" s="352"/>
      <c r="O533" s="352"/>
      <c r="P533" s="352"/>
      <c r="Q533" s="352"/>
      <c r="R533" s="352"/>
      <c r="S533" s="352"/>
      <c r="T533" s="352"/>
      <c r="U533" s="352"/>
      <c r="V533" s="352"/>
      <c r="W533" s="333"/>
      <c r="X533" s="333"/>
      <c r="Y533" s="333"/>
      <c r="Z533" s="333"/>
    </row>
    <row r="534" customFormat="false" ht="33.75" hidden="false" customHeight="true" outlineLevel="0" collapsed="false">
      <c r="A534" s="352"/>
      <c r="B534" s="352"/>
      <c r="C534" s="352"/>
      <c r="D534" s="353"/>
      <c r="E534" s="353"/>
      <c r="F534" s="352"/>
      <c r="G534" s="352"/>
      <c r="H534" s="352"/>
      <c r="I534" s="352"/>
      <c r="J534" s="352"/>
      <c r="K534" s="352"/>
      <c r="L534" s="352"/>
      <c r="M534" s="352"/>
      <c r="N534" s="352"/>
      <c r="O534" s="352"/>
      <c r="P534" s="352"/>
      <c r="Q534" s="352"/>
      <c r="R534" s="352"/>
      <c r="S534" s="352"/>
      <c r="T534" s="352"/>
      <c r="U534" s="352"/>
      <c r="V534" s="352"/>
      <c r="W534" s="333"/>
      <c r="X534" s="333"/>
      <c r="Y534" s="333"/>
      <c r="Z534" s="333"/>
    </row>
    <row r="535" customFormat="false" ht="33.75" hidden="false" customHeight="true" outlineLevel="0" collapsed="false">
      <c r="A535" s="352"/>
      <c r="B535" s="352"/>
      <c r="C535" s="352"/>
      <c r="D535" s="353"/>
      <c r="E535" s="353"/>
      <c r="F535" s="352"/>
      <c r="G535" s="352"/>
      <c r="H535" s="352"/>
      <c r="I535" s="352"/>
      <c r="J535" s="352"/>
      <c r="K535" s="352"/>
      <c r="L535" s="352"/>
      <c r="M535" s="352"/>
      <c r="N535" s="352"/>
      <c r="O535" s="352"/>
      <c r="P535" s="352"/>
      <c r="Q535" s="352"/>
      <c r="R535" s="352"/>
      <c r="S535" s="352"/>
      <c r="T535" s="352"/>
      <c r="U535" s="352"/>
      <c r="V535" s="352"/>
      <c r="W535" s="333"/>
      <c r="X535" s="333"/>
      <c r="Y535" s="333"/>
      <c r="Z535" s="333"/>
    </row>
    <row r="536" customFormat="false" ht="33.75" hidden="false" customHeight="true" outlineLevel="0" collapsed="false">
      <c r="A536" s="352"/>
      <c r="B536" s="352"/>
      <c r="C536" s="352"/>
      <c r="D536" s="353"/>
      <c r="E536" s="353"/>
      <c r="F536" s="352"/>
      <c r="G536" s="352"/>
      <c r="H536" s="352"/>
      <c r="I536" s="352"/>
      <c r="J536" s="352"/>
      <c r="K536" s="352"/>
      <c r="L536" s="352"/>
      <c r="M536" s="352"/>
      <c r="N536" s="352"/>
      <c r="O536" s="352"/>
      <c r="P536" s="352"/>
      <c r="Q536" s="352"/>
      <c r="R536" s="352"/>
      <c r="S536" s="352"/>
      <c r="T536" s="352"/>
      <c r="U536" s="352"/>
      <c r="V536" s="352"/>
      <c r="W536" s="333"/>
      <c r="X536" s="333"/>
      <c r="Y536" s="333"/>
      <c r="Z536" s="333"/>
    </row>
    <row r="537" customFormat="false" ht="33.75" hidden="false" customHeight="true" outlineLevel="0" collapsed="false">
      <c r="A537" s="352"/>
      <c r="B537" s="352"/>
      <c r="C537" s="352"/>
      <c r="D537" s="353"/>
      <c r="E537" s="353"/>
      <c r="F537" s="352"/>
      <c r="G537" s="352"/>
      <c r="H537" s="352"/>
      <c r="I537" s="352"/>
      <c r="J537" s="352"/>
      <c r="K537" s="352"/>
      <c r="L537" s="352"/>
      <c r="M537" s="352"/>
      <c r="N537" s="352"/>
      <c r="O537" s="352"/>
      <c r="P537" s="352"/>
      <c r="Q537" s="352"/>
      <c r="R537" s="352"/>
      <c r="S537" s="352"/>
      <c r="T537" s="352"/>
      <c r="U537" s="352"/>
      <c r="V537" s="352"/>
      <c r="W537" s="333"/>
      <c r="X537" s="333"/>
      <c r="Y537" s="333"/>
      <c r="Z537" s="333"/>
    </row>
    <row r="538" customFormat="false" ht="33.75" hidden="false" customHeight="true" outlineLevel="0" collapsed="false">
      <c r="A538" s="352"/>
      <c r="B538" s="352"/>
      <c r="C538" s="352"/>
      <c r="D538" s="353"/>
      <c r="E538" s="353"/>
      <c r="F538" s="352"/>
      <c r="G538" s="352"/>
      <c r="H538" s="352"/>
      <c r="I538" s="352"/>
      <c r="J538" s="352"/>
      <c r="K538" s="352"/>
      <c r="L538" s="352"/>
      <c r="M538" s="352"/>
      <c r="N538" s="352"/>
      <c r="O538" s="352"/>
      <c r="P538" s="352"/>
      <c r="Q538" s="352"/>
      <c r="R538" s="352"/>
      <c r="S538" s="352"/>
      <c r="T538" s="352"/>
      <c r="U538" s="352"/>
      <c r="V538" s="352"/>
      <c r="W538" s="333"/>
      <c r="X538" s="333"/>
      <c r="Y538" s="333"/>
      <c r="Z538" s="333"/>
    </row>
    <row r="539" customFormat="false" ht="33.75" hidden="false" customHeight="true" outlineLevel="0" collapsed="false">
      <c r="A539" s="352"/>
      <c r="B539" s="352"/>
      <c r="C539" s="352"/>
      <c r="D539" s="353"/>
      <c r="E539" s="353"/>
      <c r="F539" s="352"/>
      <c r="G539" s="352"/>
      <c r="H539" s="352"/>
      <c r="I539" s="352"/>
      <c r="J539" s="352"/>
      <c r="K539" s="352"/>
      <c r="L539" s="352"/>
      <c r="M539" s="352"/>
      <c r="N539" s="352"/>
      <c r="O539" s="352"/>
      <c r="P539" s="352"/>
      <c r="Q539" s="352"/>
      <c r="R539" s="352"/>
      <c r="S539" s="352"/>
      <c r="T539" s="352"/>
      <c r="U539" s="352"/>
      <c r="V539" s="352"/>
      <c r="W539" s="333"/>
      <c r="X539" s="333"/>
      <c r="Y539" s="333"/>
      <c r="Z539" s="333"/>
    </row>
    <row r="540" customFormat="false" ht="33.75" hidden="false" customHeight="true" outlineLevel="0" collapsed="false">
      <c r="A540" s="352"/>
      <c r="B540" s="352"/>
      <c r="C540" s="352"/>
      <c r="D540" s="353"/>
      <c r="E540" s="353"/>
      <c r="F540" s="352"/>
      <c r="G540" s="352"/>
      <c r="H540" s="352"/>
      <c r="I540" s="352"/>
      <c r="J540" s="352"/>
      <c r="K540" s="352"/>
      <c r="L540" s="352"/>
      <c r="M540" s="352"/>
      <c r="N540" s="352"/>
      <c r="O540" s="352"/>
      <c r="P540" s="352"/>
      <c r="Q540" s="352"/>
      <c r="R540" s="352"/>
      <c r="S540" s="352"/>
      <c r="T540" s="352"/>
      <c r="U540" s="352"/>
      <c r="V540" s="352"/>
      <c r="W540" s="333"/>
      <c r="X540" s="333"/>
      <c r="Y540" s="333"/>
      <c r="Z540" s="333"/>
    </row>
    <row r="541" customFormat="false" ht="33.75" hidden="false" customHeight="true" outlineLevel="0" collapsed="false">
      <c r="A541" s="352"/>
      <c r="B541" s="352"/>
      <c r="C541" s="352"/>
      <c r="D541" s="353"/>
      <c r="E541" s="353"/>
      <c r="F541" s="352"/>
      <c r="G541" s="352"/>
      <c r="H541" s="352"/>
      <c r="I541" s="352"/>
      <c r="J541" s="352"/>
      <c r="K541" s="352"/>
      <c r="L541" s="352"/>
      <c r="M541" s="352"/>
      <c r="N541" s="352"/>
      <c r="O541" s="352"/>
      <c r="P541" s="352"/>
      <c r="Q541" s="352"/>
      <c r="R541" s="352"/>
      <c r="S541" s="352"/>
      <c r="T541" s="352"/>
      <c r="U541" s="352"/>
      <c r="V541" s="352"/>
      <c r="W541" s="333"/>
      <c r="X541" s="333"/>
      <c r="Y541" s="333"/>
      <c r="Z541" s="333"/>
    </row>
    <row r="542" customFormat="false" ht="33.75" hidden="false" customHeight="true" outlineLevel="0" collapsed="false">
      <c r="A542" s="352"/>
      <c r="B542" s="352"/>
      <c r="C542" s="352"/>
      <c r="D542" s="353"/>
      <c r="E542" s="353"/>
      <c r="F542" s="352"/>
      <c r="G542" s="352"/>
      <c r="H542" s="352"/>
      <c r="I542" s="352"/>
      <c r="J542" s="352"/>
      <c r="K542" s="352"/>
      <c r="L542" s="352"/>
      <c r="M542" s="352"/>
      <c r="N542" s="352"/>
      <c r="O542" s="352"/>
      <c r="P542" s="352"/>
      <c r="Q542" s="352"/>
      <c r="R542" s="352"/>
      <c r="S542" s="352"/>
      <c r="T542" s="352"/>
      <c r="U542" s="352"/>
      <c r="V542" s="352"/>
      <c r="W542" s="333"/>
      <c r="X542" s="333"/>
      <c r="Y542" s="333"/>
      <c r="Z542" s="333"/>
    </row>
    <row r="543" customFormat="false" ht="33.75" hidden="false" customHeight="true" outlineLevel="0" collapsed="false">
      <c r="A543" s="352"/>
      <c r="B543" s="352"/>
      <c r="C543" s="352"/>
      <c r="D543" s="353"/>
      <c r="E543" s="353"/>
      <c r="F543" s="352"/>
      <c r="G543" s="352"/>
      <c r="H543" s="352"/>
      <c r="I543" s="352"/>
      <c r="J543" s="352"/>
      <c r="K543" s="352"/>
      <c r="L543" s="352"/>
      <c r="M543" s="352"/>
      <c r="N543" s="352"/>
      <c r="O543" s="352"/>
      <c r="P543" s="352"/>
      <c r="Q543" s="352"/>
      <c r="R543" s="352"/>
      <c r="S543" s="352"/>
      <c r="T543" s="352"/>
      <c r="U543" s="352"/>
      <c r="V543" s="352"/>
      <c r="W543" s="333"/>
      <c r="X543" s="333"/>
      <c r="Y543" s="333"/>
      <c r="Z543" s="333"/>
    </row>
    <row r="544" customFormat="false" ht="33.75" hidden="false" customHeight="true" outlineLevel="0" collapsed="false">
      <c r="A544" s="352"/>
      <c r="B544" s="352"/>
      <c r="C544" s="352"/>
      <c r="D544" s="353"/>
      <c r="E544" s="353"/>
      <c r="F544" s="352"/>
      <c r="G544" s="352"/>
      <c r="H544" s="352"/>
      <c r="I544" s="352"/>
      <c r="J544" s="352"/>
      <c r="K544" s="352"/>
      <c r="L544" s="352"/>
      <c r="M544" s="352"/>
      <c r="N544" s="352"/>
      <c r="O544" s="352"/>
      <c r="P544" s="352"/>
      <c r="Q544" s="352"/>
      <c r="R544" s="352"/>
      <c r="S544" s="352"/>
      <c r="T544" s="352"/>
      <c r="U544" s="352"/>
      <c r="V544" s="352"/>
      <c r="W544" s="333"/>
      <c r="X544" s="333"/>
      <c r="Y544" s="333"/>
      <c r="Z544" s="333"/>
    </row>
    <row r="545" customFormat="false" ht="33.75" hidden="false" customHeight="true" outlineLevel="0" collapsed="false">
      <c r="A545" s="352"/>
      <c r="B545" s="352"/>
      <c r="C545" s="352"/>
      <c r="D545" s="353"/>
      <c r="E545" s="353"/>
      <c r="F545" s="352"/>
      <c r="G545" s="352"/>
      <c r="H545" s="352"/>
      <c r="I545" s="352"/>
      <c r="J545" s="352"/>
      <c r="K545" s="352"/>
      <c r="L545" s="352"/>
      <c r="M545" s="352"/>
      <c r="N545" s="352"/>
      <c r="O545" s="352"/>
      <c r="P545" s="352"/>
      <c r="Q545" s="352"/>
      <c r="R545" s="352"/>
      <c r="S545" s="352"/>
      <c r="T545" s="352"/>
      <c r="U545" s="352"/>
      <c r="V545" s="352"/>
      <c r="W545" s="333"/>
      <c r="X545" s="333"/>
      <c r="Y545" s="333"/>
      <c r="Z545" s="333"/>
    </row>
    <row r="546" customFormat="false" ht="33.75" hidden="false" customHeight="true" outlineLevel="0" collapsed="false">
      <c r="A546" s="352"/>
      <c r="B546" s="352"/>
      <c r="C546" s="352"/>
      <c r="D546" s="353"/>
      <c r="E546" s="353"/>
      <c r="F546" s="352"/>
      <c r="G546" s="352"/>
      <c r="H546" s="352"/>
      <c r="I546" s="352"/>
      <c r="J546" s="352"/>
      <c r="K546" s="352"/>
      <c r="L546" s="352"/>
      <c r="M546" s="352"/>
      <c r="N546" s="352"/>
      <c r="O546" s="352"/>
      <c r="P546" s="352"/>
      <c r="Q546" s="352"/>
      <c r="R546" s="352"/>
      <c r="S546" s="352"/>
      <c r="T546" s="352"/>
      <c r="U546" s="352"/>
      <c r="V546" s="352"/>
      <c r="W546" s="333"/>
      <c r="X546" s="333"/>
      <c r="Y546" s="333"/>
      <c r="Z546" s="333"/>
    </row>
    <row r="547" customFormat="false" ht="33.75" hidden="false" customHeight="true" outlineLevel="0" collapsed="false">
      <c r="A547" s="352"/>
      <c r="B547" s="352"/>
      <c r="C547" s="352"/>
      <c r="D547" s="353"/>
      <c r="E547" s="353"/>
      <c r="F547" s="352"/>
      <c r="G547" s="352"/>
      <c r="H547" s="352"/>
      <c r="I547" s="352"/>
      <c r="J547" s="352"/>
      <c r="K547" s="352"/>
      <c r="L547" s="352"/>
      <c r="M547" s="352"/>
      <c r="N547" s="352"/>
      <c r="O547" s="352"/>
      <c r="P547" s="352"/>
      <c r="Q547" s="352"/>
      <c r="R547" s="352"/>
      <c r="S547" s="352"/>
      <c r="T547" s="352"/>
      <c r="U547" s="352"/>
      <c r="V547" s="352"/>
      <c r="W547" s="333"/>
      <c r="X547" s="333"/>
      <c r="Y547" s="333"/>
      <c r="Z547" s="333"/>
    </row>
    <row r="548" customFormat="false" ht="33.75" hidden="false" customHeight="true" outlineLevel="0" collapsed="false">
      <c r="A548" s="352"/>
      <c r="B548" s="352"/>
      <c r="C548" s="352"/>
      <c r="D548" s="353"/>
      <c r="E548" s="353"/>
      <c r="F548" s="352"/>
      <c r="G548" s="352"/>
      <c r="H548" s="352"/>
      <c r="I548" s="352"/>
      <c r="J548" s="352"/>
      <c r="K548" s="352"/>
      <c r="L548" s="352"/>
      <c r="M548" s="352"/>
      <c r="N548" s="352"/>
      <c r="O548" s="352"/>
      <c r="P548" s="352"/>
      <c r="Q548" s="352"/>
      <c r="R548" s="352"/>
      <c r="S548" s="352"/>
      <c r="T548" s="352"/>
      <c r="U548" s="352"/>
      <c r="V548" s="352"/>
      <c r="W548" s="333"/>
      <c r="X548" s="333"/>
      <c r="Y548" s="333"/>
      <c r="Z548" s="333"/>
    </row>
    <row r="549" customFormat="false" ht="33.75" hidden="false" customHeight="true" outlineLevel="0" collapsed="false">
      <c r="A549" s="352"/>
      <c r="B549" s="352"/>
      <c r="C549" s="352"/>
      <c r="D549" s="353"/>
      <c r="E549" s="353"/>
      <c r="F549" s="352"/>
      <c r="G549" s="352"/>
      <c r="H549" s="352"/>
      <c r="I549" s="352"/>
      <c r="J549" s="352"/>
      <c r="K549" s="352"/>
      <c r="L549" s="352"/>
      <c r="M549" s="352"/>
      <c r="N549" s="352"/>
      <c r="O549" s="352"/>
      <c r="P549" s="352"/>
      <c r="Q549" s="352"/>
      <c r="R549" s="352"/>
      <c r="S549" s="352"/>
      <c r="T549" s="352"/>
      <c r="U549" s="352"/>
      <c r="V549" s="352"/>
      <c r="W549" s="333"/>
      <c r="X549" s="333"/>
      <c r="Y549" s="333"/>
      <c r="Z549" s="333"/>
    </row>
    <row r="550" customFormat="false" ht="33.75" hidden="false" customHeight="true" outlineLevel="0" collapsed="false">
      <c r="A550" s="352"/>
      <c r="B550" s="352"/>
      <c r="C550" s="352"/>
      <c r="D550" s="353"/>
      <c r="E550" s="353"/>
      <c r="F550" s="352"/>
      <c r="G550" s="352"/>
      <c r="H550" s="352"/>
      <c r="I550" s="352"/>
      <c r="J550" s="352"/>
      <c r="K550" s="352"/>
      <c r="L550" s="352"/>
      <c r="M550" s="352"/>
      <c r="N550" s="352"/>
      <c r="O550" s="352"/>
      <c r="P550" s="352"/>
      <c r="Q550" s="352"/>
      <c r="R550" s="352"/>
      <c r="S550" s="352"/>
      <c r="T550" s="352"/>
      <c r="U550" s="352"/>
      <c r="V550" s="352"/>
      <c r="W550" s="333"/>
      <c r="X550" s="333"/>
      <c r="Y550" s="333"/>
      <c r="Z550" s="333"/>
    </row>
    <row r="551" customFormat="false" ht="33.75" hidden="false" customHeight="true" outlineLevel="0" collapsed="false">
      <c r="A551" s="352"/>
      <c r="B551" s="352"/>
      <c r="C551" s="352"/>
      <c r="D551" s="353"/>
      <c r="E551" s="353"/>
      <c r="F551" s="352"/>
      <c r="G551" s="352"/>
      <c r="H551" s="352"/>
      <c r="I551" s="352"/>
      <c r="J551" s="352"/>
      <c r="K551" s="352"/>
      <c r="L551" s="352"/>
      <c r="M551" s="352"/>
      <c r="N551" s="352"/>
      <c r="O551" s="352"/>
      <c r="P551" s="352"/>
      <c r="Q551" s="352"/>
      <c r="R551" s="352"/>
      <c r="S551" s="352"/>
      <c r="T551" s="352"/>
      <c r="U551" s="352"/>
      <c r="V551" s="352"/>
      <c r="W551" s="333"/>
      <c r="X551" s="333"/>
      <c r="Y551" s="333"/>
      <c r="Z551" s="333"/>
    </row>
    <row r="552" customFormat="false" ht="33.75" hidden="false" customHeight="true" outlineLevel="0" collapsed="false">
      <c r="A552" s="352"/>
      <c r="B552" s="352"/>
      <c r="C552" s="352"/>
      <c r="D552" s="353"/>
      <c r="E552" s="353"/>
      <c r="F552" s="352"/>
      <c r="G552" s="352"/>
      <c r="H552" s="352"/>
      <c r="I552" s="352"/>
      <c r="J552" s="352"/>
      <c r="K552" s="352"/>
      <c r="L552" s="352"/>
      <c r="M552" s="352"/>
      <c r="N552" s="352"/>
      <c r="O552" s="352"/>
      <c r="P552" s="352"/>
      <c r="Q552" s="352"/>
      <c r="R552" s="352"/>
      <c r="S552" s="352"/>
      <c r="T552" s="352"/>
      <c r="U552" s="352"/>
      <c r="V552" s="352"/>
      <c r="W552" s="333"/>
      <c r="X552" s="333"/>
      <c r="Y552" s="333"/>
      <c r="Z552" s="333"/>
    </row>
    <row r="553" customFormat="false" ht="33.75" hidden="false" customHeight="true" outlineLevel="0" collapsed="false">
      <c r="A553" s="352"/>
      <c r="B553" s="352"/>
      <c r="C553" s="352"/>
      <c r="D553" s="353"/>
      <c r="E553" s="353"/>
      <c r="F553" s="352"/>
      <c r="G553" s="352"/>
      <c r="H553" s="352"/>
      <c r="I553" s="352"/>
      <c r="J553" s="352"/>
      <c r="K553" s="352"/>
      <c r="L553" s="352"/>
      <c r="M553" s="352"/>
      <c r="N553" s="352"/>
      <c r="O553" s="352"/>
      <c r="P553" s="352"/>
      <c r="Q553" s="352"/>
      <c r="R553" s="352"/>
      <c r="S553" s="352"/>
      <c r="T553" s="352"/>
      <c r="U553" s="352"/>
      <c r="V553" s="352"/>
      <c r="W553" s="333"/>
      <c r="X553" s="333"/>
      <c r="Y553" s="333"/>
      <c r="Z553" s="333"/>
    </row>
    <row r="554" customFormat="false" ht="33.75" hidden="false" customHeight="true" outlineLevel="0" collapsed="false">
      <c r="A554" s="352"/>
      <c r="B554" s="352"/>
      <c r="C554" s="352"/>
      <c r="D554" s="353"/>
      <c r="E554" s="353"/>
      <c r="F554" s="352"/>
      <c r="G554" s="352"/>
      <c r="H554" s="352"/>
      <c r="I554" s="352"/>
      <c r="J554" s="352"/>
      <c r="K554" s="352"/>
      <c r="L554" s="352"/>
      <c r="M554" s="352"/>
      <c r="N554" s="352"/>
      <c r="O554" s="352"/>
      <c r="P554" s="352"/>
      <c r="Q554" s="352"/>
      <c r="R554" s="352"/>
      <c r="S554" s="352"/>
      <c r="T554" s="352"/>
      <c r="U554" s="352"/>
      <c r="V554" s="352"/>
      <c r="W554" s="333"/>
      <c r="X554" s="333"/>
      <c r="Y554" s="333"/>
      <c r="Z554" s="333"/>
    </row>
    <row r="555" customFormat="false" ht="33.75" hidden="false" customHeight="true" outlineLevel="0" collapsed="false">
      <c r="A555" s="352"/>
      <c r="B555" s="352"/>
      <c r="C555" s="352"/>
      <c r="D555" s="353"/>
      <c r="E555" s="353"/>
      <c r="F555" s="352"/>
      <c r="G555" s="352"/>
      <c r="H555" s="352"/>
      <c r="I555" s="352"/>
      <c r="J555" s="352"/>
      <c r="K555" s="352"/>
      <c r="L555" s="352"/>
      <c r="M555" s="352"/>
      <c r="N555" s="352"/>
      <c r="O555" s="352"/>
      <c r="P555" s="352"/>
      <c r="Q555" s="352"/>
      <c r="R555" s="352"/>
      <c r="S555" s="352"/>
      <c r="T555" s="352"/>
      <c r="U555" s="352"/>
      <c r="V555" s="352"/>
      <c r="W555" s="333"/>
      <c r="X555" s="333"/>
      <c r="Y555" s="333"/>
      <c r="Z555" s="333"/>
    </row>
    <row r="556" customFormat="false" ht="33.75" hidden="false" customHeight="true" outlineLevel="0" collapsed="false">
      <c r="A556" s="352"/>
      <c r="B556" s="352"/>
      <c r="C556" s="352"/>
      <c r="D556" s="353"/>
      <c r="E556" s="353"/>
      <c r="F556" s="352"/>
      <c r="G556" s="352"/>
      <c r="H556" s="352"/>
      <c r="I556" s="352"/>
      <c r="J556" s="352"/>
      <c r="K556" s="352"/>
      <c r="L556" s="352"/>
      <c r="M556" s="352"/>
      <c r="N556" s="352"/>
      <c r="O556" s="352"/>
      <c r="P556" s="352"/>
      <c r="Q556" s="352"/>
      <c r="R556" s="352"/>
      <c r="S556" s="352"/>
      <c r="T556" s="352"/>
      <c r="U556" s="352"/>
      <c r="V556" s="352"/>
      <c r="W556" s="333"/>
      <c r="X556" s="333"/>
      <c r="Y556" s="333"/>
      <c r="Z556" s="333"/>
    </row>
    <row r="557" customFormat="false" ht="33.75" hidden="false" customHeight="true" outlineLevel="0" collapsed="false">
      <c r="A557" s="352"/>
      <c r="B557" s="352"/>
      <c r="C557" s="352"/>
      <c r="D557" s="353"/>
      <c r="E557" s="353"/>
      <c r="F557" s="352"/>
      <c r="G557" s="352"/>
      <c r="H557" s="352"/>
      <c r="I557" s="352"/>
      <c r="J557" s="352"/>
      <c r="K557" s="352"/>
      <c r="L557" s="352"/>
      <c r="M557" s="352"/>
      <c r="N557" s="352"/>
      <c r="O557" s="352"/>
      <c r="P557" s="352"/>
      <c r="Q557" s="352"/>
      <c r="R557" s="352"/>
      <c r="S557" s="352"/>
      <c r="T557" s="352"/>
      <c r="U557" s="352"/>
      <c r="V557" s="352"/>
      <c r="W557" s="333"/>
      <c r="X557" s="333"/>
      <c r="Y557" s="333"/>
      <c r="Z557" s="333"/>
    </row>
    <row r="558" customFormat="false" ht="33.75" hidden="false" customHeight="true" outlineLevel="0" collapsed="false">
      <c r="A558" s="352"/>
      <c r="B558" s="352"/>
      <c r="C558" s="352"/>
      <c r="D558" s="353"/>
      <c r="E558" s="353"/>
      <c r="F558" s="352"/>
      <c r="G558" s="352"/>
      <c r="H558" s="352"/>
      <c r="I558" s="352"/>
      <c r="J558" s="352"/>
      <c r="K558" s="352"/>
      <c r="L558" s="352"/>
      <c r="M558" s="352"/>
      <c r="N558" s="352"/>
      <c r="O558" s="352"/>
      <c r="P558" s="352"/>
      <c r="Q558" s="352"/>
      <c r="R558" s="352"/>
      <c r="S558" s="352"/>
      <c r="T558" s="352"/>
      <c r="U558" s="352"/>
      <c r="V558" s="352"/>
      <c r="W558" s="333"/>
      <c r="X558" s="333"/>
      <c r="Y558" s="333"/>
      <c r="Z558" s="333"/>
    </row>
    <row r="559" customFormat="false" ht="33.75" hidden="false" customHeight="true" outlineLevel="0" collapsed="false">
      <c r="A559" s="352"/>
      <c r="B559" s="352"/>
      <c r="C559" s="352"/>
      <c r="D559" s="353"/>
      <c r="E559" s="353"/>
      <c r="F559" s="352"/>
      <c r="G559" s="352"/>
      <c r="H559" s="352"/>
      <c r="I559" s="352"/>
      <c r="J559" s="352"/>
      <c r="K559" s="352"/>
      <c r="L559" s="352"/>
      <c r="M559" s="352"/>
      <c r="N559" s="352"/>
      <c r="O559" s="352"/>
      <c r="P559" s="352"/>
      <c r="Q559" s="352"/>
      <c r="R559" s="352"/>
      <c r="S559" s="352"/>
      <c r="T559" s="352"/>
      <c r="U559" s="352"/>
      <c r="V559" s="352"/>
      <c r="W559" s="333"/>
      <c r="X559" s="333"/>
      <c r="Y559" s="333"/>
      <c r="Z559" s="333"/>
    </row>
    <row r="560" customFormat="false" ht="33.75" hidden="false" customHeight="true" outlineLevel="0" collapsed="false">
      <c r="A560" s="352"/>
      <c r="B560" s="352"/>
      <c r="C560" s="352"/>
      <c r="D560" s="353"/>
      <c r="E560" s="353"/>
      <c r="F560" s="352"/>
      <c r="G560" s="352"/>
      <c r="H560" s="352"/>
      <c r="I560" s="352"/>
      <c r="J560" s="352"/>
      <c r="K560" s="352"/>
      <c r="L560" s="352"/>
      <c r="M560" s="352"/>
      <c r="N560" s="352"/>
      <c r="O560" s="352"/>
      <c r="P560" s="352"/>
      <c r="Q560" s="352"/>
      <c r="R560" s="352"/>
      <c r="S560" s="352"/>
      <c r="T560" s="352"/>
      <c r="U560" s="352"/>
      <c r="V560" s="352"/>
      <c r="W560" s="333"/>
      <c r="X560" s="333"/>
      <c r="Y560" s="333"/>
      <c r="Z560" s="333"/>
    </row>
    <row r="561" customFormat="false" ht="33.75" hidden="false" customHeight="true" outlineLevel="0" collapsed="false">
      <c r="A561" s="352"/>
      <c r="B561" s="352"/>
      <c r="C561" s="352"/>
      <c r="D561" s="353"/>
      <c r="E561" s="353"/>
      <c r="F561" s="352"/>
      <c r="G561" s="352"/>
      <c r="H561" s="352"/>
      <c r="I561" s="352"/>
      <c r="J561" s="352"/>
      <c r="K561" s="352"/>
      <c r="L561" s="352"/>
      <c r="M561" s="352"/>
      <c r="N561" s="352"/>
      <c r="O561" s="352"/>
      <c r="P561" s="352"/>
      <c r="Q561" s="352"/>
      <c r="R561" s="352"/>
      <c r="S561" s="352"/>
      <c r="T561" s="352"/>
      <c r="U561" s="352"/>
      <c r="V561" s="352"/>
      <c r="W561" s="333"/>
      <c r="X561" s="333"/>
      <c r="Y561" s="333"/>
      <c r="Z561" s="333"/>
    </row>
    <row r="562" customFormat="false" ht="33.75" hidden="false" customHeight="true" outlineLevel="0" collapsed="false">
      <c r="A562" s="352"/>
      <c r="B562" s="352"/>
      <c r="C562" s="352"/>
      <c r="D562" s="353"/>
      <c r="E562" s="353"/>
      <c r="F562" s="352"/>
      <c r="G562" s="352"/>
      <c r="H562" s="352"/>
      <c r="I562" s="352"/>
      <c r="J562" s="352"/>
      <c r="K562" s="352"/>
      <c r="L562" s="352"/>
      <c r="M562" s="352"/>
      <c r="N562" s="352"/>
      <c r="O562" s="352"/>
      <c r="P562" s="352"/>
      <c r="Q562" s="352"/>
      <c r="R562" s="352"/>
      <c r="S562" s="352"/>
      <c r="T562" s="352"/>
      <c r="U562" s="352"/>
      <c r="V562" s="352"/>
      <c r="W562" s="333"/>
      <c r="X562" s="333"/>
      <c r="Y562" s="333"/>
      <c r="Z562" s="333"/>
    </row>
    <row r="563" customFormat="false" ht="33.75" hidden="false" customHeight="true" outlineLevel="0" collapsed="false">
      <c r="A563" s="352"/>
      <c r="B563" s="352"/>
      <c r="C563" s="352"/>
      <c r="D563" s="353"/>
      <c r="E563" s="353"/>
      <c r="F563" s="352"/>
      <c r="G563" s="352"/>
      <c r="H563" s="352"/>
      <c r="I563" s="352"/>
      <c r="J563" s="352"/>
      <c r="K563" s="352"/>
      <c r="L563" s="352"/>
      <c r="M563" s="352"/>
      <c r="N563" s="352"/>
      <c r="O563" s="352"/>
      <c r="P563" s="352"/>
      <c r="Q563" s="352"/>
      <c r="R563" s="352"/>
      <c r="S563" s="352"/>
      <c r="T563" s="352"/>
      <c r="U563" s="352"/>
      <c r="V563" s="352"/>
      <c r="W563" s="333"/>
      <c r="X563" s="333"/>
      <c r="Y563" s="333"/>
      <c r="Z563" s="333"/>
    </row>
    <row r="564" customFormat="false" ht="33.75" hidden="false" customHeight="true" outlineLevel="0" collapsed="false">
      <c r="A564" s="352"/>
      <c r="B564" s="352"/>
      <c r="C564" s="352"/>
      <c r="D564" s="353"/>
      <c r="E564" s="353"/>
      <c r="F564" s="352"/>
      <c r="G564" s="352"/>
      <c r="H564" s="352"/>
      <c r="I564" s="352"/>
      <c r="J564" s="352"/>
      <c r="K564" s="352"/>
      <c r="L564" s="352"/>
      <c r="M564" s="352"/>
      <c r="N564" s="352"/>
      <c r="O564" s="352"/>
      <c r="P564" s="352"/>
      <c r="Q564" s="352"/>
      <c r="R564" s="352"/>
      <c r="S564" s="352"/>
      <c r="T564" s="352"/>
      <c r="U564" s="352"/>
      <c r="V564" s="352"/>
      <c r="W564" s="333"/>
      <c r="X564" s="333"/>
      <c r="Y564" s="333"/>
      <c r="Z564" s="333"/>
    </row>
    <row r="565" customFormat="false" ht="33.75" hidden="false" customHeight="true" outlineLevel="0" collapsed="false">
      <c r="A565" s="352"/>
      <c r="B565" s="352"/>
      <c r="C565" s="352"/>
      <c r="D565" s="353"/>
      <c r="E565" s="353"/>
      <c r="F565" s="352"/>
      <c r="G565" s="352"/>
      <c r="H565" s="352"/>
      <c r="I565" s="352"/>
      <c r="J565" s="352"/>
      <c r="K565" s="352"/>
      <c r="L565" s="352"/>
      <c r="M565" s="352"/>
      <c r="N565" s="352"/>
      <c r="O565" s="352"/>
      <c r="P565" s="352"/>
      <c r="Q565" s="352"/>
      <c r="R565" s="352"/>
      <c r="S565" s="352"/>
      <c r="T565" s="352"/>
      <c r="U565" s="352"/>
      <c r="V565" s="352"/>
      <c r="W565" s="333"/>
      <c r="X565" s="333"/>
      <c r="Y565" s="333"/>
      <c r="Z565" s="333"/>
    </row>
    <row r="566" customFormat="false" ht="33.75" hidden="false" customHeight="true" outlineLevel="0" collapsed="false">
      <c r="A566" s="352"/>
      <c r="B566" s="352"/>
      <c r="C566" s="352"/>
      <c r="D566" s="353"/>
      <c r="E566" s="353"/>
      <c r="F566" s="352"/>
      <c r="G566" s="352"/>
      <c r="H566" s="352"/>
      <c r="I566" s="352"/>
      <c r="J566" s="352"/>
      <c r="K566" s="352"/>
      <c r="L566" s="352"/>
      <c r="M566" s="352"/>
      <c r="N566" s="352"/>
      <c r="O566" s="352"/>
      <c r="P566" s="352"/>
      <c r="Q566" s="352"/>
      <c r="R566" s="352"/>
      <c r="S566" s="352"/>
      <c r="T566" s="352"/>
      <c r="U566" s="352"/>
      <c r="V566" s="352"/>
      <c r="W566" s="333"/>
      <c r="X566" s="333"/>
      <c r="Y566" s="333"/>
      <c r="Z566" s="333"/>
    </row>
    <row r="567" customFormat="false" ht="33.75" hidden="false" customHeight="true" outlineLevel="0" collapsed="false">
      <c r="A567" s="352"/>
      <c r="B567" s="352"/>
      <c r="C567" s="352"/>
      <c r="D567" s="353"/>
      <c r="E567" s="353"/>
      <c r="F567" s="352"/>
      <c r="G567" s="352"/>
      <c r="H567" s="352"/>
      <c r="I567" s="352"/>
      <c r="J567" s="352"/>
      <c r="K567" s="352"/>
      <c r="L567" s="352"/>
      <c r="M567" s="352"/>
      <c r="N567" s="352"/>
      <c r="O567" s="352"/>
      <c r="P567" s="352"/>
      <c r="Q567" s="352"/>
      <c r="R567" s="352"/>
      <c r="S567" s="352"/>
      <c r="T567" s="352"/>
      <c r="U567" s="352"/>
      <c r="V567" s="352"/>
      <c r="W567" s="333"/>
      <c r="X567" s="333"/>
      <c r="Y567" s="333"/>
      <c r="Z567" s="333"/>
    </row>
    <row r="568" customFormat="false" ht="33.75" hidden="false" customHeight="true" outlineLevel="0" collapsed="false">
      <c r="A568" s="352"/>
      <c r="B568" s="352"/>
      <c r="C568" s="352"/>
      <c r="D568" s="353"/>
      <c r="E568" s="353"/>
      <c r="F568" s="352"/>
      <c r="G568" s="352"/>
      <c r="H568" s="352"/>
      <c r="I568" s="352"/>
      <c r="J568" s="352"/>
      <c r="K568" s="352"/>
      <c r="L568" s="352"/>
      <c r="M568" s="352"/>
      <c r="N568" s="352"/>
      <c r="O568" s="352"/>
      <c r="P568" s="352"/>
      <c r="Q568" s="352"/>
      <c r="R568" s="352"/>
      <c r="S568" s="352"/>
      <c r="T568" s="352"/>
      <c r="U568" s="352"/>
      <c r="V568" s="352"/>
      <c r="W568" s="333"/>
      <c r="X568" s="333"/>
      <c r="Y568" s="333"/>
      <c r="Z568" s="333"/>
    </row>
    <row r="569" customFormat="false" ht="33.75" hidden="false" customHeight="true" outlineLevel="0" collapsed="false">
      <c r="A569" s="352"/>
      <c r="B569" s="352"/>
      <c r="C569" s="352"/>
      <c r="D569" s="353"/>
      <c r="E569" s="353"/>
      <c r="F569" s="352"/>
      <c r="G569" s="352"/>
      <c r="H569" s="352"/>
      <c r="I569" s="352"/>
      <c r="J569" s="352"/>
      <c r="K569" s="352"/>
      <c r="L569" s="352"/>
      <c r="M569" s="352"/>
      <c r="N569" s="352"/>
      <c r="O569" s="352"/>
      <c r="P569" s="352"/>
      <c r="Q569" s="352"/>
      <c r="R569" s="352"/>
      <c r="S569" s="352"/>
      <c r="T569" s="352"/>
      <c r="U569" s="352"/>
      <c r="V569" s="352"/>
      <c r="W569" s="333"/>
      <c r="X569" s="333"/>
      <c r="Y569" s="333"/>
      <c r="Z569" s="333"/>
    </row>
    <row r="570" customFormat="false" ht="33.75" hidden="false" customHeight="true" outlineLevel="0" collapsed="false">
      <c r="A570" s="352"/>
      <c r="B570" s="352"/>
      <c r="C570" s="352"/>
      <c r="D570" s="353"/>
      <c r="E570" s="353"/>
      <c r="F570" s="352"/>
      <c r="G570" s="352"/>
      <c r="H570" s="352"/>
      <c r="I570" s="352"/>
      <c r="J570" s="352"/>
      <c r="K570" s="352"/>
      <c r="L570" s="352"/>
      <c r="M570" s="352"/>
      <c r="N570" s="352"/>
      <c r="O570" s="352"/>
      <c r="P570" s="352"/>
      <c r="Q570" s="352"/>
      <c r="R570" s="352"/>
      <c r="S570" s="352"/>
      <c r="T570" s="352"/>
      <c r="U570" s="352"/>
      <c r="V570" s="352"/>
      <c r="W570" s="333"/>
      <c r="X570" s="333"/>
      <c r="Y570" s="333"/>
      <c r="Z570" s="333"/>
    </row>
    <row r="571" customFormat="false" ht="33.75" hidden="false" customHeight="true" outlineLevel="0" collapsed="false">
      <c r="A571" s="352"/>
      <c r="B571" s="352"/>
      <c r="C571" s="352"/>
      <c r="D571" s="353"/>
      <c r="E571" s="353"/>
      <c r="F571" s="352"/>
      <c r="G571" s="352"/>
      <c r="H571" s="352"/>
      <c r="I571" s="352"/>
      <c r="J571" s="352"/>
      <c r="K571" s="352"/>
      <c r="L571" s="352"/>
      <c r="M571" s="352"/>
      <c r="N571" s="352"/>
      <c r="O571" s="352"/>
      <c r="P571" s="352"/>
      <c r="Q571" s="352"/>
      <c r="R571" s="352"/>
      <c r="S571" s="352"/>
      <c r="T571" s="352"/>
      <c r="U571" s="352"/>
      <c r="V571" s="352"/>
      <c r="W571" s="333"/>
      <c r="X571" s="333"/>
      <c r="Y571" s="333"/>
      <c r="Z571" s="333"/>
    </row>
    <row r="572" customFormat="false" ht="33.75" hidden="false" customHeight="true" outlineLevel="0" collapsed="false">
      <c r="A572" s="352"/>
      <c r="B572" s="352"/>
      <c r="C572" s="352"/>
      <c r="D572" s="353"/>
      <c r="E572" s="353"/>
      <c r="F572" s="352"/>
      <c r="G572" s="352"/>
      <c r="H572" s="352"/>
      <c r="I572" s="352"/>
      <c r="J572" s="352"/>
      <c r="K572" s="352"/>
      <c r="L572" s="352"/>
      <c r="M572" s="352"/>
      <c r="N572" s="352"/>
      <c r="O572" s="352"/>
      <c r="P572" s="352"/>
      <c r="Q572" s="352"/>
      <c r="R572" s="352"/>
      <c r="S572" s="352"/>
      <c r="T572" s="352"/>
      <c r="U572" s="352"/>
      <c r="V572" s="352"/>
      <c r="W572" s="333"/>
      <c r="X572" s="333"/>
      <c r="Y572" s="333"/>
      <c r="Z572" s="333"/>
    </row>
    <row r="573" customFormat="false" ht="33.75" hidden="false" customHeight="true" outlineLevel="0" collapsed="false">
      <c r="A573" s="352"/>
      <c r="B573" s="352"/>
      <c r="C573" s="352"/>
      <c r="D573" s="353"/>
      <c r="E573" s="353"/>
      <c r="F573" s="352"/>
      <c r="G573" s="352"/>
      <c r="H573" s="352"/>
      <c r="I573" s="352"/>
      <c r="J573" s="352"/>
      <c r="K573" s="352"/>
      <c r="L573" s="352"/>
      <c r="M573" s="352"/>
      <c r="N573" s="352"/>
      <c r="O573" s="352"/>
      <c r="P573" s="352"/>
      <c r="Q573" s="352"/>
      <c r="R573" s="352"/>
      <c r="S573" s="352"/>
      <c r="T573" s="352"/>
      <c r="U573" s="352"/>
      <c r="V573" s="352"/>
      <c r="W573" s="333"/>
      <c r="X573" s="333"/>
      <c r="Y573" s="333"/>
      <c r="Z573" s="333"/>
    </row>
    <row r="574" customFormat="false" ht="33.75" hidden="false" customHeight="true" outlineLevel="0" collapsed="false">
      <c r="A574" s="352"/>
      <c r="B574" s="352"/>
      <c r="C574" s="352"/>
      <c r="D574" s="353"/>
      <c r="E574" s="353"/>
      <c r="F574" s="352"/>
      <c r="G574" s="352"/>
      <c r="H574" s="352"/>
      <c r="I574" s="352"/>
      <c r="J574" s="352"/>
      <c r="K574" s="352"/>
      <c r="L574" s="352"/>
      <c r="M574" s="352"/>
      <c r="N574" s="352"/>
      <c r="O574" s="352"/>
      <c r="P574" s="352"/>
      <c r="Q574" s="352"/>
      <c r="R574" s="352"/>
      <c r="S574" s="352"/>
      <c r="T574" s="352"/>
      <c r="U574" s="352"/>
      <c r="V574" s="352"/>
      <c r="W574" s="333"/>
      <c r="X574" s="333"/>
      <c r="Y574" s="333"/>
      <c r="Z574" s="333"/>
    </row>
    <row r="575" customFormat="false" ht="33.75" hidden="false" customHeight="true" outlineLevel="0" collapsed="false">
      <c r="A575" s="352"/>
      <c r="B575" s="352"/>
      <c r="C575" s="352"/>
      <c r="D575" s="353"/>
      <c r="E575" s="353"/>
      <c r="F575" s="352"/>
      <c r="G575" s="352"/>
      <c r="H575" s="352"/>
      <c r="I575" s="352"/>
      <c r="J575" s="352"/>
      <c r="K575" s="352"/>
      <c r="L575" s="352"/>
      <c r="M575" s="352"/>
      <c r="N575" s="352"/>
      <c r="O575" s="352"/>
      <c r="P575" s="352"/>
      <c r="Q575" s="352"/>
      <c r="R575" s="352"/>
      <c r="S575" s="352"/>
      <c r="T575" s="352"/>
      <c r="U575" s="352"/>
      <c r="V575" s="352"/>
      <c r="W575" s="333"/>
      <c r="X575" s="333"/>
      <c r="Y575" s="333"/>
      <c r="Z575" s="333"/>
    </row>
    <row r="576" customFormat="false" ht="33.75" hidden="false" customHeight="true" outlineLevel="0" collapsed="false">
      <c r="A576" s="352"/>
      <c r="B576" s="352"/>
      <c r="C576" s="352"/>
      <c r="D576" s="353"/>
      <c r="E576" s="353"/>
      <c r="F576" s="352"/>
      <c r="G576" s="352"/>
      <c r="H576" s="352"/>
      <c r="I576" s="352"/>
      <c r="J576" s="352"/>
      <c r="K576" s="352"/>
      <c r="L576" s="352"/>
      <c r="M576" s="352"/>
      <c r="N576" s="352"/>
      <c r="O576" s="352"/>
      <c r="P576" s="352"/>
      <c r="Q576" s="352"/>
      <c r="R576" s="352"/>
      <c r="S576" s="352"/>
      <c r="T576" s="352"/>
      <c r="U576" s="352"/>
      <c r="V576" s="352"/>
      <c r="W576" s="333"/>
      <c r="X576" s="333"/>
      <c r="Y576" s="333"/>
      <c r="Z576" s="333"/>
    </row>
    <row r="577" customFormat="false" ht="33.75" hidden="false" customHeight="true" outlineLevel="0" collapsed="false">
      <c r="A577" s="352"/>
      <c r="B577" s="352"/>
      <c r="C577" s="352"/>
      <c r="D577" s="353"/>
      <c r="E577" s="353"/>
      <c r="F577" s="352"/>
      <c r="G577" s="352"/>
      <c r="H577" s="352"/>
      <c r="I577" s="352"/>
      <c r="J577" s="352"/>
      <c r="K577" s="352"/>
      <c r="L577" s="352"/>
      <c r="M577" s="352"/>
      <c r="N577" s="352"/>
      <c r="O577" s="352"/>
      <c r="P577" s="352"/>
      <c r="Q577" s="352"/>
      <c r="R577" s="352"/>
      <c r="S577" s="352"/>
      <c r="T577" s="352"/>
      <c r="U577" s="352"/>
      <c r="V577" s="352"/>
      <c r="W577" s="333"/>
      <c r="X577" s="333"/>
      <c r="Y577" s="333"/>
      <c r="Z577" s="333"/>
    </row>
    <row r="578" customFormat="false" ht="33.75" hidden="false" customHeight="true" outlineLevel="0" collapsed="false">
      <c r="A578" s="352"/>
      <c r="B578" s="352"/>
      <c r="C578" s="352"/>
      <c r="D578" s="353"/>
      <c r="E578" s="353"/>
      <c r="F578" s="352"/>
      <c r="G578" s="352"/>
      <c r="H578" s="352"/>
      <c r="I578" s="352"/>
      <c r="J578" s="352"/>
      <c r="K578" s="352"/>
      <c r="L578" s="352"/>
      <c r="M578" s="352"/>
      <c r="N578" s="352"/>
      <c r="O578" s="352"/>
      <c r="P578" s="352"/>
      <c r="Q578" s="352"/>
      <c r="R578" s="352"/>
      <c r="S578" s="352"/>
      <c r="T578" s="352"/>
      <c r="U578" s="352"/>
      <c r="V578" s="352"/>
      <c r="W578" s="333"/>
      <c r="X578" s="333"/>
      <c r="Y578" s="333"/>
      <c r="Z578" s="333"/>
    </row>
    <row r="579" customFormat="false" ht="33.75" hidden="false" customHeight="true" outlineLevel="0" collapsed="false">
      <c r="A579" s="352"/>
      <c r="B579" s="352"/>
      <c r="C579" s="352"/>
      <c r="D579" s="353"/>
      <c r="E579" s="353"/>
      <c r="F579" s="352"/>
      <c r="G579" s="352"/>
      <c r="H579" s="352"/>
      <c r="I579" s="352"/>
      <c r="J579" s="352"/>
      <c r="K579" s="352"/>
      <c r="L579" s="352"/>
      <c r="M579" s="352"/>
      <c r="N579" s="352"/>
      <c r="O579" s="352"/>
      <c r="P579" s="352"/>
      <c r="Q579" s="352"/>
      <c r="R579" s="352"/>
      <c r="S579" s="352"/>
      <c r="T579" s="352"/>
      <c r="U579" s="352"/>
      <c r="V579" s="352"/>
      <c r="W579" s="333"/>
      <c r="X579" s="333"/>
      <c r="Y579" s="333"/>
      <c r="Z579" s="333"/>
    </row>
    <row r="580" customFormat="false" ht="33.75" hidden="false" customHeight="true" outlineLevel="0" collapsed="false">
      <c r="A580" s="352"/>
      <c r="B580" s="352"/>
      <c r="C580" s="352"/>
      <c r="D580" s="353"/>
      <c r="E580" s="353"/>
      <c r="F580" s="352"/>
      <c r="G580" s="352"/>
      <c r="H580" s="352"/>
      <c r="I580" s="352"/>
      <c r="J580" s="352"/>
      <c r="K580" s="352"/>
      <c r="L580" s="352"/>
      <c r="M580" s="352"/>
      <c r="N580" s="352"/>
      <c r="O580" s="352"/>
      <c r="P580" s="352"/>
      <c r="Q580" s="352"/>
      <c r="R580" s="352"/>
      <c r="S580" s="352"/>
      <c r="T580" s="352"/>
      <c r="U580" s="352"/>
      <c r="V580" s="352"/>
      <c r="W580" s="333"/>
      <c r="X580" s="333"/>
      <c r="Y580" s="333"/>
      <c r="Z580" s="333"/>
    </row>
    <row r="581" customFormat="false" ht="33.75" hidden="false" customHeight="true" outlineLevel="0" collapsed="false">
      <c r="A581" s="352"/>
      <c r="B581" s="352"/>
      <c r="C581" s="352"/>
      <c r="D581" s="353"/>
      <c r="E581" s="353"/>
      <c r="F581" s="352"/>
      <c r="G581" s="352"/>
      <c r="H581" s="352"/>
      <c r="I581" s="352"/>
      <c r="J581" s="352"/>
      <c r="K581" s="352"/>
      <c r="L581" s="352"/>
      <c r="M581" s="352"/>
      <c r="N581" s="352"/>
      <c r="O581" s="352"/>
      <c r="P581" s="352"/>
      <c r="Q581" s="352"/>
      <c r="R581" s="352"/>
      <c r="S581" s="352"/>
      <c r="T581" s="352"/>
      <c r="U581" s="352"/>
      <c r="V581" s="352"/>
      <c r="W581" s="333"/>
      <c r="X581" s="333"/>
      <c r="Y581" s="333"/>
      <c r="Z581" s="333"/>
    </row>
    <row r="582" customFormat="false" ht="33.75" hidden="false" customHeight="true" outlineLevel="0" collapsed="false">
      <c r="A582" s="352"/>
      <c r="B582" s="352"/>
      <c r="C582" s="352"/>
      <c r="D582" s="353"/>
      <c r="E582" s="353"/>
      <c r="F582" s="352"/>
      <c r="G582" s="352"/>
      <c r="H582" s="352"/>
      <c r="I582" s="352"/>
      <c r="J582" s="352"/>
      <c r="K582" s="352"/>
      <c r="L582" s="352"/>
      <c r="M582" s="352"/>
      <c r="N582" s="352"/>
      <c r="O582" s="352"/>
      <c r="P582" s="352"/>
      <c r="Q582" s="352"/>
      <c r="R582" s="352"/>
      <c r="S582" s="352"/>
      <c r="T582" s="352"/>
      <c r="U582" s="352"/>
      <c r="V582" s="352"/>
      <c r="W582" s="333"/>
      <c r="X582" s="333"/>
      <c r="Y582" s="333"/>
      <c r="Z582" s="333"/>
    </row>
    <row r="583" customFormat="false" ht="33.75" hidden="false" customHeight="true" outlineLevel="0" collapsed="false">
      <c r="A583" s="352"/>
      <c r="B583" s="352"/>
      <c r="C583" s="352"/>
      <c r="D583" s="353"/>
      <c r="E583" s="353"/>
      <c r="F583" s="352"/>
      <c r="G583" s="352"/>
      <c r="H583" s="352"/>
      <c r="I583" s="352"/>
      <c r="J583" s="352"/>
      <c r="K583" s="352"/>
      <c r="L583" s="352"/>
      <c r="M583" s="352"/>
      <c r="N583" s="352"/>
      <c r="O583" s="352"/>
      <c r="P583" s="352"/>
      <c r="Q583" s="352"/>
      <c r="R583" s="352"/>
      <c r="S583" s="352"/>
      <c r="T583" s="352"/>
      <c r="U583" s="352"/>
      <c r="V583" s="352"/>
      <c r="W583" s="333"/>
      <c r="X583" s="333"/>
      <c r="Y583" s="333"/>
      <c r="Z583" s="333"/>
    </row>
    <row r="584" customFormat="false" ht="33.75" hidden="false" customHeight="true" outlineLevel="0" collapsed="false">
      <c r="A584" s="352"/>
      <c r="B584" s="352"/>
      <c r="C584" s="352"/>
      <c r="D584" s="353"/>
      <c r="E584" s="353"/>
      <c r="F584" s="352"/>
      <c r="G584" s="352"/>
      <c r="H584" s="352"/>
      <c r="I584" s="352"/>
      <c r="J584" s="352"/>
      <c r="K584" s="352"/>
      <c r="L584" s="352"/>
      <c r="M584" s="352"/>
      <c r="N584" s="352"/>
      <c r="O584" s="352"/>
      <c r="P584" s="352"/>
      <c r="Q584" s="352"/>
      <c r="R584" s="352"/>
      <c r="S584" s="352"/>
      <c r="T584" s="352"/>
      <c r="U584" s="352"/>
      <c r="V584" s="352"/>
      <c r="W584" s="333"/>
      <c r="X584" s="333"/>
      <c r="Y584" s="333"/>
      <c r="Z584" s="333"/>
    </row>
    <row r="585" customFormat="false" ht="33.75" hidden="false" customHeight="true" outlineLevel="0" collapsed="false">
      <c r="A585" s="352"/>
      <c r="B585" s="352"/>
      <c r="C585" s="352"/>
      <c r="D585" s="353"/>
      <c r="E585" s="353"/>
      <c r="F585" s="352"/>
      <c r="G585" s="352"/>
      <c r="H585" s="352"/>
      <c r="I585" s="352"/>
      <c r="J585" s="352"/>
      <c r="K585" s="352"/>
      <c r="L585" s="352"/>
      <c r="M585" s="352"/>
      <c r="N585" s="352"/>
      <c r="O585" s="352"/>
      <c r="P585" s="352"/>
      <c r="Q585" s="352"/>
      <c r="R585" s="352"/>
      <c r="S585" s="352"/>
      <c r="T585" s="352"/>
      <c r="U585" s="352"/>
      <c r="V585" s="352"/>
      <c r="W585" s="333"/>
      <c r="X585" s="333"/>
      <c r="Y585" s="333"/>
      <c r="Z585" s="333"/>
    </row>
    <row r="586" customFormat="false" ht="33.75" hidden="false" customHeight="true" outlineLevel="0" collapsed="false">
      <c r="A586" s="352"/>
      <c r="B586" s="352"/>
      <c r="C586" s="352"/>
      <c r="D586" s="353"/>
      <c r="E586" s="353"/>
      <c r="F586" s="352"/>
      <c r="G586" s="352"/>
      <c r="H586" s="352"/>
      <c r="I586" s="352"/>
      <c r="J586" s="352"/>
      <c r="K586" s="352"/>
      <c r="L586" s="352"/>
      <c r="M586" s="352"/>
      <c r="N586" s="352"/>
      <c r="O586" s="352"/>
      <c r="P586" s="352"/>
      <c r="Q586" s="352"/>
      <c r="R586" s="352"/>
      <c r="S586" s="352"/>
      <c r="T586" s="352"/>
      <c r="U586" s="352"/>
      <c r="V586" s="352"/>
      <c r="W586" s="333"/>
      <c r="X586" s="333"/>
      <c r="Y586" s="333"/>
      <c r="Z586" s="333"/>
    </row>
    <row r="587" customFormat="false" ht="33.75" hidden="false" customHeight="true" outlineLevel="0" collapsed="false">
      <c r="A587" s="352"/>
      <c r="B587" s="352"/>
      <c r="C587" s="352"/>
      <c r="D587" s="353"/>
      <c r="E587" s="353"/>
      <c r="F587" s="352"/>
      <c r="G587" s="352"/>
      <c r="H587" s="352"/>
      <c r="I587" s="352"/>
      <c r="J587" s="352"/>
      <c r="K587" s="352"/>
      <c r="L587" s="352"/>
      <c r="M587" s="352"/>
      <c r="N587" s="352"/>
      <c r="O587" s="352"/>
      <c r="P587" s="352"/>
      <c r="Q587" s="352"/>
      <c r="R587" s="352"/>
      <c r="S587" s="352"/>
      <c r="T587" s="352"/>
      <c r="U587" s="352"/>
      <c r="V587" s="352"/>
      <c r="W587" s="333"/>
      <c r="X587" s="333"/>
      <c r="Y587" s="333"/>
      <c r="Z587" s="333"/>
    </row>
    <row r="588" customFormat="false" ht="33.75" hidden="false" customHeight="true" outlineLevel="0" collapsed="false">
      <c r="A588" s="352"/>
      <c r="B588" s="352"/>
      <c r="C588" s="352"/>
      <c r="D588" s="353"/>
      <c r="E588" s="353"/>
      <c r="F588" s="352"/>
      <c r="G588" s="352"/>
      <c r="H588" s="352"/>
      <c r="I588" s="352"/>
      <c r="J588" s="352"/>
      <c r="K588" s="352"/>
      <c r="L588" s="352"/>
      <c r="M588" s="352"/>
      <c r="N588" s="352"/>
      <c r="O588" s="352"/>
      <c r="P588" s="352"/>
      <c r="Q588" s="352"/>
      <c r="R588" s="352"/>
      <c r="S588" s="352"/>
      <c r="T588" s="352"/>
      <c r="U588" s="352"/>
      <c r="V588" s="352"/>
      <c r="W588" s="333"/>
      <c r="X588" s="333"/>
      <c r="Y588" s="333"/>
      <c r="Z588" s="333"/>
    </row>
    <row r="589" customFormat="false" ht="33.75" hidden="false" customHeight="true" outlineLevel="0" collapsed="false">
      <c r="A589" s="352"/>
      <c r="B589" s="352"/>
      <c r="C589" s="352"/>
      <c r="D589" s="353"/>
      <c r="E589" s="353"/>
      <c r="F589" s="352"/>
      <c r="G589" s="352"/>
      <c r="H589" s="352"/>
      <c r="I589" s="352"/>
      <c r="J589" s="352"/>
      <c r="K589" s="352"/>
      <c r="L589" s="352"/>
      <c r="M589" s="352"/>
      <c r="N589" s="352"/>
      <c r="O589" s="352"/>
      <c r="P589" s="352"/>
      <c r="Q589" s="352"/>
      <c r="R589" s="352"/>
      <c r="S589" s="352"/>
      <c r="T589" s="352"/>
      <c r="U589" s="352"/>
      <c r="V589" s="352"/>
      <c r="W589" s="333"/>
      <c r="X589" s="333"/>
      <c r="Y589" s="333"/>
      <c r="Z589" s="333"/>
    </row>
    <row r="590" customFormat="false" ht="33.75" hidden="false" customHeight="true" outlineLevel="0" collapsed="false">
      <c r="A590" s="352"/>
      <c r="B590" s="352"/>
      <c r="C590" s="352"/>
      <c r="D590" s="353"/>
      <c r="E590" s="353"/>
      <c r="F590" s="352"/>
      <c r="G590" s="352"/>
      <c r="H590" s="352"/>
      <c r="I590" s="352"/>
      <c r="J590" s="352"/>
      <c r="K590" s="352"/>
      <c r="L590" s="352"/>
      <c r="M590" s="352"/>
      <c r="N590" s="352"/>
      <c r="O590" s="352"/>
      <c r="P590" s="352"/>
      <c r="Q590" s="352"/>
      <c r="R590" s="352"/>
      <c r="S590" s="352"/>
      <c r="T590" s="352"/>
      <c r="U590" s="352"/>
      <c r="V590" s="352"/>
      <c r="W590" s="333"/>
      <c r="X590" s="333"/>
      <c r="Y590" s="333"/>
      <c r="Z590" s="333"/>
    </row>
    <row r="591" customFormat="false" ht="33.75" hidden="false" customHeight="true" outlineLevel="0" collapsed="false">
      <c r="A591" s="352"/>
      <c r="B591" s="352"/>
      <c r="C591" s="352"/>
      <c r="D591" s="353"/>
      <c r="E591" s="353"/>
      <c r="F591" s="352"/>
      <c r="G591" s="352"/>
      <c r="H591" s="352"/>
      <c r="I591" s="352"/>
      <c r="J591" s="352"/>
      <c r="K591" s="352"/>
      <c r="L591" s="352"/>
      <c r="M591" s="352"/>
      <c r="N591" s="352"/>
      <c r="O591" s="352"/>
      <c r="P591" s="352"/>
      <c r="Q591" s="352"/>
      <c r="R591" s="352"/>
      <c r="S591" s="352"/>
      <c r="T591" s="352"/>
      <c r="U591" s="352"/>
      <c r="V591" s="352"/>
      <c r="W591" s="333"/>
      <c r="X591" s="333"/>
      <c r="Y591" s="333"/>
      <c r="Z591" s="333"/>
    </row>
    <row r="592" customFormat="false" ht="33.75" hidden="false" customHeight="true" outlineLevel="0" collapsed="false">
      <c r="A592" s="352"/>
      <c r="B592" s="352"/>
      <c r="C592" s="352"/>
      <c r="D592" s="353"/>
      <c r="E592" s="353"/>
      <c r="F592" s="352"/>
      <c r="G592" s="352"/>
      <c r="H592" s="352"/>
      <c r="I592" s="352"/>
      <c r="J592" s="352"/>
      <c r="K592" s="352"/>
      <c r="L592" s="352"/>
      <c r="M592" s="352"/>
      <c r="N592" s="352"/>
      <c r="O592" s="352"/>
      <c r="P592" s="352"/>
      <c r="Q592" s="352"/>
      <c r="R592" s="352"/>
      <c r="S592" s="352"/>
      <c r="T592" s="352"/>
      <c r="U592" s="352"/>
      <c r="V592" s="352"/>
      <c r="W592" s="333"/>
      <c r="X592" s="333"/>
      <c r="Y592" s="333"/>
      <c r="Z592" s="333"/>
    </row>
    <row r="593" customFormat="false" ht="33.75" hidden="false" customHeight="true" outlineLevel="0" collapsed="false">
      <c r="A593" s="352"/>
      <c r="B593" s="352"/>
      <c r="C593" s="352"/>
      <c r="D593" s="353"/>
      <c r="E593" s="353"/>
      <c r="F593" s="352"/>
      <c r="G593" s="352"/>
      <c r="H593" s="352"/>
      <c r="I593" s="352"/>
      <c r="J593" s="352"/>
      <c r="K593" s="352"/>
      <c r="L593" s="352"/>
      <c r="M593" s="352"/>
      <c r="N593" s="352"/>
      <c r="O593" s="352"/>
      <c r="P593" s="352"/>
      <c r="Q593" s="352"/>
      <c r="R593" s="352"/>
      <c r="S593" s="352"/>
      <c r="T593" s="352"/>
      <c r="U593" s="352"/>
      <c r="V593" s="352"/>
      <c r="W593" s="333"/>
      <c r="X593" s="333"/>
      <c r="Y593" s="333"/>
      <c r="Z593" s="333"/>
    </row>
    <row r="594" customFormat="false" ht="33.75" hidden="false" customHeight="true" outlineLevel="0" collapsed="false">
      <c r="A594" s="352"/>
      <c r="B594" s="352"/>
      <c r="C594" s="352"/>
      <c r="D594" s="353"/>
      <c r="E594" s="353"/>
      <c r="F594" s="352"/>
      <c r="G594" s="352"/>
      <c r="H594" s="352"/>
      <c r="I594" s="352"/>
      <c r="J594" s="352"/>
      <c r="K594" s="352"/>
      <c r="L594" s="352"/>
      <c r="M594" s="352"/>
      <c r="N594" s="352"/>
      <c r="O594" s="352"/>
      <c r="P594" s="352"/>
      <c r="Q594" s="352"/>
      <c r="R594" s="352"/>
      <c r="S594" s="352"/>
      <c r="T594" s="352"/>
      <c r="U594" s="352"/>
      <c r="V594" s="352"/>
      <c r="W594" s="333"/>
      <c r="X594" s="333"/>
      <c r="Y594" s="333"/>
      <c r="Z594" s="333"/>
    </row>
    <row r="595" customFormat="false" ht="33.75" hidden="false" customHeight="true" outlineLevel="0" collapsed="false">
      <c r="A595" s="352"/>
      <c r="B595" s="352"/>
      <c r="C595" s="352"/>
      <c r="D595" s="353"/>
      <c r="E595" s="353"/>
      <c r="F595" s="352"/>
      <c r="G595" s="352"/>
      <c r="H595" s="352"/>
      <c r="I595" s="352"/>
      <c r="J595" s="352"/>
      <c r="K595" s="352"/>
      <c r="L595" s="352"/>
      <c r="M595" s="352"/>
      <c r="N595" s="352"/>
      <c r="O595" s="352"/>
      <c r="P595" s="352"/>
      <c r="Q595" s="352"/>
      <c r="R595" s="352"/>
      <c r="S595" s="352"/>
      <c r="T595" s="352"/>
      <c r="U595" s="352"/>
      <c r="V595" s="352"/>
      <c r="W595" s="333"/>
      <c r="X595" s="333"/>
      <c r="Y595" s="333"/>
      <c r="Z595" s="333"/>
    </row>
    <row r="596" customFormat="false" ht="33.75" hidden="false" customHeight="true" outlineLevel="0" collapsed="false">
      <c r="A596" s="352"/>
      <c r="B596" s="352"/>
      <c r="C596" s="352"/>
      <c r="D596" s="353"/>
      <c r="E596" s="353"/>
      <c r="F596" s="352"/>
      <c r="G596" s="352"/>
      <c r="H596" s="352"/>
      <c r="I596" s="352"/>
      <c r="J596" s="352"/>
      <c r="K596" s="352"/>
      <c r="L596" s="352"/>
      <c r="M596" s="352"/>
      <c r="N596" s="352"/>
      <c r="O596" s="352"/>
      <c r="P596" s="352"/>
      <c r="Q596" s="352"/>
      <c r="R596" s="352"/>
      <c r="S596" s="352"/>
      <c r="T596" s="352"/>
      <c r="U596" s="352"/>
      <c r="V596" s="352"/>
      <c r="W596" s="333"/>
      <c r="X596" s="333"/>
      <c r="Y596" s="333"/>
      <c r="Z596" s="333"/>
    </row>
    <row r="597" customFormat="false" ht="33.75" hidden="false" customHeight="true" outlineLevel="0" collapsed="false">
      <c r="A597" s="352"/>
      <c r="B597" s="352"/>
      <c r="C597" s="352"/>
      <c r="D597" s="353"/>
      <c r="E597" s="353"/>
      <c r="F597" s="352"/>
      <c r="G597" s="352"/>
      <c r="H597" s="352"/>
      <c r="I597" s="352"/>
      <c r="J597" s="352"/>
      <c r="K597" s="352"/>
      <c r="L597" s="352"/>
      <c r="M597" s="352"/>
      <c r="N597" s="352"/>
      <c r="O597" s="352"/>
      <c r="P597" s="352"/>
      <c r="Q597" s="352"/>
      <c r="R597" s="352"/>
      <c r="S597" s="352"/>
      <c r="T597" s="352"/>
      <c r="U597" s="352"/>
      <c r="V597" s="352"/>
      <c r="W597" s="333"/>
      <c r="X597" s="333"/>
      <c r="Y597" s="333"/>
      <c r="Z597" s="333"/>
    </row>
    <row r="598" customFormat="false" ht="33.75" hidden="false" customHeight="true" outlineLevel="0" collapsed="false">
      <c r="A598" s="352"/>
      <c r="B598" s="352"/>
      <c r="C598" s="352"/>
      <c r="D598" s="353"/>
      <c r="E598" s="353"/>
      <c r="F598" s="352"/>
      <c r="G598" s="352"/>
      <c r="H598" s="352"/>
      <c r="I598" s="352"/>
      <c r="J598" s="352"/>
      <c r="K598" s="352"/>
      <c r="L598" s="352"/>
      <c r="M598" s="352"/>
      <c r="N598" s="352"/>
      <c r="O598" s="352"/>
      <c r="P598" s="352"/>
      <c r="Q598" s="352"/>
      <c r="R598" s="352"/>
      <c r="S598" s="352"/>
      <c r="T598" s="352"/>
      <c r="U598" s="352"/>
      <c r="V598" s="352"/>
      <c r="W598" s="333"/>
      <c r="X598" s="333"/>
      <c r="Y598" s="333"/>
      <c r="Z598" s="333"/>
    </row>
    <row r="599" customFormat="false" ht="33.75" hidden="false" customHeight="true" outlineLevel="0" collapsed="false">
      <c r="A599" s="352"/>
      <c r="B599" s="352"/>
      <c r="C599" s="352"/>
      <c r="D599" s="353"/>
      <c r="E599" s="353"/>
      <c r="F599" s="352"/>
      <c r="G599" s="352"/>
      <c r="H599" s="352"/>
      <c r="I599" s="352"/>
      <c r="J599" s="352"/>
      <c r="K599" s="352"/>
      <c r="L599" s="352"/>
      <c r="M599" s="352"/>
      <c r="N599" s="352"/>
      <c r="O599" s="352"/>
      <c r="P599" s="352"/>
      <c r="Q599" s="352"/>
      <c r="R599" s="352"/>
      <c r="S599" s="352"/>
      <c r="T599" s="352"/>
      <c r="U599" s="352"/>
      <c r="V599" s="352"/>
      <c r="W599" s="333"/>
      <c r="X599" s="333"/>
      <c r="Y599" s="333"/>
      <c r="Z599" s="333"/>
    </row>
    <row r="600" customFormat="false" ht="33.75" hidden="false" customHeight="true" outlineLevel="0" collapsed="false">
      <c r="A600" s="352"/>
      <c r="B600" s="352"/>
      <c r="C600" s="352"/>
      <c r="D600" s="353"/>
      <c r="E600" s="353"/>
      <c r="F600" s="352"/>
      <c r="G600" s="352"/>
      <c r="H600" s="352"/>
      <c r="I600" s="352"/>
      <c r="J600" s="352"/>
      <c r="K600" s="352"/>
      <c r="L600" s="352"/>
      <c r="M600" s="352"/>
      <c r="N600" s="352"/>
      <c r="O600" s="352"/>
      <c r="P600" s="352"/>
      <c r="Q600" s="352"/>
      <c r="R600" s="352"/>
      <c r="S600" s="352"/>
      <c r="T600" s="352"/>
      <c r="U600" s="352"/>
      <c r="V600" s="352"/>
      <c r="W600" s="333"/>
      <c r="X600" s="333"/>
      <c r="Y600" s="333"/>
      <c r="Z600" s="333"/>
    </row>
    <row r="601" customFormat="false" ht="33.75" hidden="false" customHeight="true" outlineLevel="0" collapsed="false">
      <c r="A601" s="352"/>
      <c r="B601" s="352"/>
      <c r="C601" s="352"/>
      <c r="D601" s="353"/>
      <c r="E601" s="353"/>
      <c r="F601" s="352"/>
      <c r="G601" s="352"/>
      <c r="H601" s="352"/>
      <c r="I601" s="352"/>
      <c r="J601" s="352"/>
      <c r="K601" s="352"/>
      <c r="L601" s="352"/>
      <c r="M601" s="352"/>
      <c r="N601" s="352"/>
      <c r="O601" s="352"/>
      <c r="P601" s="352"/>
      <c r="Q601" s="352"/>
      <c r="R601" s="352"/>
      <c r="S601" s="352"/>
      <c r="T601" s="352"/>
      <c r="U601" s="352"/>
      <c r="V601" s="352"/>
      <c r="W601" s="333"/>
      <c r="X601" s="333"/>
      <c r="Y601" s="333"/>
      <c r="Z601" s="333"/>
    </row>
    <row r="602" customFormat="false" ht="33.75" hidden="false" customHeight="true" outlineLevel="0" collapsed="false">
      <c r="A602" s="352"/>
      <c r="B602" s="352"/>
      <c r="C602" s="352"/>
      <c r="D602" s="353"/>
      <c r="E602" s="353"/>
      <c r="F602" s="352"/>
      <c r="G602" s="352"/>
      <c r="H602" s="352"/>
      <c r="I602" s="352"/>
      <c r="J602" s="352"/>
      <c r="K602" s="352"/>
      <c r="L602" s="352"/>
      <c r="M602" s="352"/>
      <c r="N602" s="352"/>
      <c r="O602" s="352"/>
      <c r="P602" s="352"/>
      <c r="Q602" s="352"/>
      <c r="R602" s="352"/>
      <c r="S602" s="352"/>
      <c r="T602" s="352"/>
      <c r="U602" s="352"/>
      <c r="V602" s="352"/>
      <c r="W602" s="333"/>
      <c r="X602" s="333"/>
      <c r="Y602" s="333"/>
      <c r="Z602" s="333"/>
    </row>
    <row r="603" customFormat="false" ht="33.75" hidden="false" customHeight="true" outlineLevel="0" collapsed="false">
      <c r="A603" s="352"/>
      <c r="B603" s="352"/>
      <c r="C603" s="352"/>
      <c r="D603" s="353"/>
      <c r="E603" s="353"/>
      <c r="F603" s="352"/>
      <c r="G603" s="352"/>
      <c r="H603" s="352"/>
      <c r="I603" s="352"/>
      <c r="J603" s="352"/>
      <c r="K603" s="352"/>
      <c r="L603" s="352"/>
      <c r="M603" s="352"/>
      <c r="N603" s="352"/>
      <c r="O603" s="352"/>
      <c r="P603" s="352"/>
      <c r="Q603" s="352"/>
      <c r="R603" s="352"/>
      <c r="S603" s="352"/>
      <c r="T603" s="352"/>
      <c r="U603" s="352"/>
      <c r="V603" s="352"/>
      <c r="W603" s="333"/>
      <c r="X603" s="333"/>
      <c r="Y603" s="333"/>
      <c r="Z603" s="333"/>
    </row>
    <row r="604" customFormat="false" ht="33.75" hidden="false" customHeight="true" outlineLevel="0" collapsed="false">
      <c r="A604" s="352"/>
      <c r="B604" s="352"/>
      <c r="C604" s="352"/>
      <c r="D604" s="353"/>
      <c r="E604" s="353"/>
      <c r="F604" s="352"/>
      <c r="G604" s="352"/>
      <c r="H604" s="352"/>
      <c r="I604" s="352"/>
      <c r="J604" s="352"/>
      <c r="K604" s="352"/>
      <c r="L604" s="352"/>
      <c r="M604" s="352"/>
      <c r="N604" s="352"/>
      <c r="O604" s="352"/>
      <c r="P604" s="352"/>
      <c r="Q604" s="352"/>
      <c r="R604" s="352"/>
      <c r="S604" s="352"/>
      <c r="T604" s="352"/>
      <c r="U604" s="352"/>
      <c r="V604" s="352"/>
      <c r="W604" s="333"/>
      <c r="X604" s="333"/>
      <c r="Y604" s="333"/>
      <c r="Z604" s="333"/>
    </row>
    <row r="605" customFormat="false" ht="33.75" hidden="false" customHeight="true" outlineLevel="0" collapsed="false">
      <c r="A605" s="352"/>
      <c r="B605" s="352"/>
      <c r="C605" s="352"/>
      <c r="D605" s="353"/>
      <c r="E605" s="353"/>
      <c r="F605" s="352"/>
      <c r="G605" s="352"/>
      <c r="H605" s="352"/>
      <c r="I605" s="352"/>
      <c r="J605" s="352"/>
      <c r="K605" s="352"/>
      <c r="L605" s="352"/>
      <c r="M605" s="352"/>
      <c r="N605" s="352"/>
      <c r="O605" s="352"/>
      <c r="P605" s="352"/>
      <c r="Q605" s="352"/>
      <c r="R605" s="352"/>
      <c r="S605" s="352"/>
      <c r="T605" s="352"/>
      <c r="U605" s="352"/>
      <c r="V605" s="352"/>
      <c r="W605" s="333"/>
      <c r="X605" s="333"/>
      <c r="Y605" s="333"/>
      <c r="Z605" s="333"/>
    </row>
    <row r="606" customFormat="false" ht="33.75" hidden="false" customHeight="true" outlineLevel="0" collapsed="false">
      <c r="A606" s="352"/>
      <c r="B606" s="352"/>
      <c r="C606" s="352"/>
      <c r="D606" s="353"/>
      <c r="E606" s="353"/>
      <c r="F606" s="352"/>
      <c r="G606" s="352"/>
      <c r="H606" s="352"/>
      <c r="I606" s="352"/>
      <c r="J606" s="352"/>
      <c r="K606" s="352"/>
      <c r="L606" s="352"/>
      <c r="M606" s="352"/>
      <c r="N606" s="352"/>
      <c r="O606" s="352"/>
      <c r="P606" s="352"/>
      <c r="Q606" s="352"/>
      <c r="R606" s="352"/>
      <c r="S606" s="352"/>
      <c r="T606" s="352"/>
      <c r="U606" s="352"/>
      <c r="V606" s="352"/>
      <c r="W606" s="333"/>
      <c r="X606" s="333"/>
      <c r="Y606" s="333"/>
      <c r="Z606" s="333"/>
    </row>
    <row r="607" customFormat="false" ht="33.75" hidden="false" customHeight="true" outlineLevel="0" collapsed="false">
      <c r="A607" s="352"/>
      <c r="B607" s="352"/>
      <c r="C607" s="352"/>
      <c r="D607" s="353"/>
      <c r="E607" s="353"/>
      <c r="F607" s="352"/>
      <c r="G607" s="352"/>
      <c r="H607" s="352"/>
      <c r="I607" s="352"/>
      <c r="J607" s="352"/>
      <c r="K607" s="352"/>
      <c r="L607" s="352"/>
      <c r="M607" s="352"/>
      <c r="N607" s="352"/>
      <c r="O607" s="352"/>
      <c r="P607" s="352"/>
      <c r="Q607" s="352"/>
      <c r="R607" s="352"/>
      <c r="S607" s="352"/>
      <c r="T607" s="352"/>
      <c r="U607" s="352"/>
      <c r="V607" s="352"/>
      <c r="W607" s="333"/>
      <c r="X607" s="333"/>
      <c r="Y607" s="333"/>
      <c r="Z607" s="333"/>
    </row>
    <row r="608" customFormat="false" ht="33.75" hidden="false" customHeight="true" outlineLevel="0" collapsed="false">
      <c r="A608" s="352"/>
      <c r="B608" s="352"/>
      <c r="C608" s="352"/>
      <c r="D608" s="353"/>
      <c r="E608" s="353"/>
      <c r="F608" s="352"/>
      <c r="G608" s="352"/>
      <c r="H608" s="352"/>
      <c r="I608" s="352"/>
      <c r="J608" s="352"/>
      <c r="K608" s="352"/>
      <c r="L608" s="352"/>
      <c r="M608" s="352"/>
      <c r="N608" s="352"/>
      <c r="O608" s="352"/>
      <c r="P608" s="352"/>
      <c r="Q608" s="352"/>
      <c r="R608" s="352"/>
      <c r="S608" s="352"/>
      <c r="T608" s="352"/>
      <c r="U608" s="352"/>
      <c r="V608" s="352"/>
      <c r="W608" s="333"/>
      <c r="X608" s="333"/>
      <c r="Y608" s="333"/>
      <c r="Z608" s="333"/>
    </row>
    <row r="609" customFormat="false" ht="33.75" hidden="false" customHeight="true" outlineLevel="0" collapsed="false">
      <c r="A609" s="352"/>
      <c r="B609" s="352"/>
      <c r="C609" s="352"/>
      <c r="D609" s="353"/>
      <c r="E609" s="353"/>
      <c r="F609" s="352"/>
      <c r="G609" s="352"/>
      <c r="H609" s="352"/>
      <c r="I609" s="352"/>
      <c r="J609" s="352"/>
      <c r="K609" s="352"/>
      <c r="L609" s="352"/>
      <c r="M609" s="352"/>
      <c r="N609" s="352"/>
      <c r="O609" s="352"/>
      <c r="P609" s="352"/>
      <c r="Q609" s="352"/>
      <c r="R609" s="352"/>
      <c r="S609" s="352"/>
      <c r="T609" s="352"/>
      <c r="U609" s="352"/>
      <c r="V609" s="352"/>
      <c r="W609" s="333"/>
      <c r="X609" s="333"/>
      <c r="Y609" s="333"/>
      <c r="Z609" s="333"/>
    </row>
    <row r="610" customFormat="false" ht="33.75" hidden="false" customHeight="true" outlineLevel="0" collapsed="false">
      <c r="A610" s="352"/>
      <c r="B610" s="352"/>
      <c r="C610" s="352"/>
      <c r="D610" s="353"/>
      <c r="E610" s="353"/>
      <c r="F610" s="352"/>
      <c r="G610" s="352"/>
      <c r="H610" s="352"/>
      <c r="I610" s="352"/>
      <c r="J610" s="352"/>
      <c r="K610" s="352"/>
      <c r="L610" s="352"/>
      <c r="M610" s="352"/>
      <c r="N610" s="352"/>
      <c r="O610" s="352"/>
      <c r="P610" s="352"/>
      <c r="Q610" s="352"/>
      <c r="R610" s="352"/>
      <c r="S610" s="352"/>
      <c r="T610" s="352"/>
      <c r="U610" s="352"/>
      <c r="V610" s="352"/>
      <c r="W610" s="333"/>
      <c r="X610" s="333"/>
      <c r="Y610" s="333"/>
      <c r="Z610" s="333"/>
    </row>
    <row r="611" customFormat="false" ht="33.75" hidden="false" customHeight="true" outlineLevel="0" collapsed="false">
      <c r="A611" s="352"/>
      <c r="B611" s="352"/>
      <c r="C611" s="352"/>
      <c r="D611" s="353"/>
      <c r="E611" s="353"/>
      <c r="F611" s="352"/>
      <c r="G611" s="352"/>
      <c r="H611" s="352"/>
      <c r="I611" s="352"/>
      <c r="J611" s="352"/>
      <c r="K611" s="352"/>
      <c r="L611" s="352"/>
      <c r="M611" s="352"/>
      <c r="N611" s="352"/>
      <c r="O611" s="352"/>
      <c r="P611" s="352"/>
      <c r="Q611" s="352"/>
      <c r="R611" s="352"/>
      <c r="S611" s="352"/>
      <c r="T611" s="352"/>
      <c r="U611" s="352"/>
      <c r="V611" s="352"/>
      <c r="W611" s="333"/>
      <c r="X611" s="333"/>
      <c r="Y611" s="333"/>
      <c r="Z611" s="333"/>
    </row>
    <row r="612" customFormat="false" ht="33.75" hidden="false" customHeight="true" outlineLevel="0" collapsed="false">
      <c r="A612" s="352"/>
      <c r="B612" s="352"/>
      <c r="C612" s="352"/>
      <c r="D612" s="353"/>
      <c r="E612" s="353"/>
      <c r="F612" s="352"/>
      <c r="G612" s="352"/>
      <c r="H612" s="352"/>
      <c r="I612" s="352"/>
      <c r="J612" s="352"/>
      <c r="K612" s="352"/>
      <c r="L612" s="352"/>
      <c r="M612" s="352"/>
      <c r="N612" s="352"/>
      <c r="O612" s="352"/>
      <c r="P612" s="352"/>
      <c r="Q612" s="352"/>
      <c r="R612" s="352"/>
      <c r="S612" s="352"/>
      <c r="T612" s="352"/>
      <c r="U612" s="352"/>
      <c r="V612" s="352"/>
      <c r="W612" s="333"/>
      <c r="X612" s="333"/>
      <c r="Y612" s="333"/>
      <c r="Z612" s="333"/>
    </row>
    <row r="613" customFormat="false" ht="33.75" hidden="false" customHeight="true" outlineLevel="0" collapsed="false">
      <c r="A613" s="352"/>
      <c r="B613" s="352"/>
      <c r="C613" s="352"/>
      <c r="D613" s="353"/>
      <c r="E613" s="353"/>
      <c r="F613" s="352"/>
      <c r="G613" s="352"/>
      <c r="H613" s="352"/>
      <c r="I613" s="352"/>
      <c r="J613" s="352"/>
      <c r="K613" s="352"/>
      <c r="L613" s="352"/>
      <c r="M613" s="352"/>
      <c r="N613" s="352"/>
      <c r="O613" s="352"/>
      <c r="P613" s="352"/>
      <c r="Q613" s="352"/>
      <c r="R613" s="352"/>
      <c r="S613" s="352"/>
      <c r="T613" s="352"/>
      <c r="U613" s="352"/>
      <c r="V613" s="352"/>
      <c r="W613" s="333"/>
      <c r="X613" s="333"/>
      <c r="Y613" s="333"/>
      <c r="Z613" s="333"/>
    </row>
    <row r="614" customFormat="false" ht="33.75" hidden="false" customHeight="true" outlineLevel="0" collapsed="false">
      <c r="A614" s="352"/>
      <c r="B614" s="352"/>
      <c r="C614" s="352"/>
      <c r="D614" s="353"/>
      <c r="E614" s="353"/>
      <c r="F614" s="352"/>
      <c r="G614" s="352"/>
      <c r="H614" s="352"/>
      <c r="I614" s="352"/>
      <c r="J614" s="352"/>
      <c r="K614" s="352"/>
      <c r="L614" s="352"/>
      <c r="M614" s="352"/>
      <c r="N614" s="352"/>
      <c r="O614" s="352"/>
      <c r="P614" s="352"/>
      <c r="Q614" s="352"/>
      <c r="R614" s="352"/>
      <c r="S614" s="352"/>
      <c r="T614" s="352"/>
      <c r="U614" s="352"/>
      <c r="V614" s="352"/>
      <c r="W614" s="333"/>
      <c r="X614" s="333"/>
      <c r="Y614" s="333"/>
      <c r="Z614" s="333"/>
    </row>
    <row r="615" customFormat="false" ht="33.75" hidden="false" customHeight="true" outlineLevel="0" collapsed="false">
      <c r="A615" s="352"/>
      <c r="B615" s="352"/>
      <c r="C615" s="352"/>
      <c r="D615" s="353"/>
      <c r="E615" s="353"/>
      <c r="F615" s="352"/>
      <c r="G615" s="352"/>
      <c r="H615" s="352"/>
      <c r="I615" s="352"/>
      <c r="J615" s="352"/>
      <c r="K615" s="352"/>
      <c r="L615" s="352"/>
      <c r="M615" s="352"/>
      <c r="N615" s="352"/>
      <c r="O615" s="352"/>
      <c r="P615" s="352"/>
      <c r="Q615" s="352"/>
      <c r="R615" s="352"/>
      <c r="S615" s="352"/>
      <c r="T615" s="352"/>
      <c r="U615" s="352"/>
      <c r="V615" s="352"/>
      <c r="W615" s="333"/>
      <c r="X615" s="333"/>
      <c r="Y615" s="333"/>
      <c r="Z615" s="333"/>
    </row>
    <row r="616" customFormat="false" ht="33.75" hidden="false" customHeight="true" outlineLevel="0" collapsed="false">
      <c r="A616" s="352"/>
      <c r="B616" s="352"/>
      <c r="C616" s="352"/>
      <c r="D616" s="353"/>
      <c r="E616" s="353"/>
      <c r="F616" s="352"/>
      <c r="G616" s="352"/>
      <c r="H616" s="352"/>
      <c r="I616" s="352"/>
      <c r="J616" s="352"/>
      <c r="K616" s="352"/>
      <c r="L616" s="352"/>
      <c r="M616" s="352"/>
      <c r="N616" s="352"/>
      <c r="O616" s="352"/>
      <c r="P616" s="352"/>
      <c r="Q616" s="352"/>
      <c r="R616" s="352"/>
      <c r="S616" s="352"/>
      <c r="T616" s="352"/>
      <c r="U616" s="352"/>
      <c r="V616" s="352"/>
      <c r="W616" s="333"/>
      <c r="X616" s="333"/>
      <c r="Y616" s="333"/>
      <c r="Z616" s="333"/>
    </row>
    <row r="617" customFormat="false" ht="33.75" hidden="false" customHeight="true" outlineLevel="0" collapsed="false">
      <c r="A617" s="352"/>
      <c r="B617" s="352"/>
      <c r="C617" s="352"/>
      <c r="D617" s="353"/>
      <c r="E617" s="353"/>
      <c r="F617" s="352"/>
      <c r="G617" s="352"/>
      <c r="H617" s="352"/>
      <c r="I617" s="352"/>
      <c r="J617" s="352"/>
      <c r="K617" s="352"/>
      <c r="L617" s="352"/>
      <c r="M617" s="352"/>
      <c r="N617" s="352"/>
      <c r="O617" s="352"/>
      <c r="P617" s="352"/>
      <c r="Q617" s="352"/>
      <c r="R617" s="352"/>
      <c r="S617" s="352"/>
      <c r="T617" s="352"/>
      <c r="U617" s="352"/>
      <c r="V617" s="352"/>
      <c r="W617" s="333"/>
      <c r="X617" s="333"/>
      <c r="Y617" s="333"/>
      <c r="Z617" s="333"/>
    </row>
    <row r="618" customFormat="false" ht="33.75" hidden="false" customHeight="true" outlineLevel="0" collapsed="false">
      <c r="A618" s="352"/>
      <c r="B618" s="352"/>
      <c r="C618" s="352"/>
      <c r="D618" s="353"/>
      <c r="E618" s="353"/>
      <c r="F618" s="352"/>
      <c r="G618" s="352"/>
      <c r="H618" s="352"/>
      <c r="I618" s="352"/>
      <c r="J618" s="352"/>
      <c r="K618" s="352"/>
      <c r="L618" s="352"/>
      <c r="M618" s="352"/>
      <c r="N618" s="352"/>
      <c r="O618" s="352"/>
      <c r="P618" s="352"/>
      <c r="Q618" s="352"/>
      <c r="R618" s="352"/>
      <c r="S618" s="352"/>
      <c r="T618" s="352"/>
      <c r="U618" s="352"/>
      <c r="V618" s="352"/>
      <c r="W618" s="333"/>
      <c r="X618" s="333"/>
      <c r="Y618" s="333"/>
      <c r="Z618" s="333"/>
    </row>
    <row r="619" customFormat="false" ht="33.75" hidden="false" customHeight="true" outlineLevel="0" collapsed="false">
      <c r="A619" s="352"/>
      <c r="B619" s="352"/>
      <c r="C619" s="352"/>
      <c r="D619" s="353"/>
      <c r="E619" s="353"/>
      <c r="F619" s="352"/>
      <c r="G619" s="352"/>
      <c r="H619" s="352"/>
      <c r="I619" s="352"/>
      <c r="J619" s="352"/>
      <c r="K619" s="352"/>
      <c r="L619" s="352"/>
      <c r="M619" s="352"/>
      <c r="N619" s="352"/>
      <c r="O619" s="352"/>
      <c r="P619" s="352"/>
      <c r="Q619" s="352"/>
      <c r="R619" s="352"/>
      <c r="S619" s="352"/>
      <c r="T619" s="352"/>
      <c r="U619" s="352"/>
      <c r="V619" s="352"/>
      <c r="W619" s="333"/>
      <c r="X619" s="333"/>
      <c r="Y619" s="333"/>
      <c r="Z619" s="333"/>
    </row>
    <row r="620" customFormat="false" ht="33.75" hidden="false" customHeight="true" outlineLevel="0" collapsed="false">
      <c r="A620" s="352"/>
      <c r="B620" s="352"/>
      <c r="C620" s="352"/>
      <c r="D620" s="353"/>
      <c r="E620" s="353"/>
      <c r="F620" s="352"/>
      <c r="G620" s="352"/>
      <c r="H620" s="352"/>
      <c r="I620" s="352"/>
      <c r="J620" s="352"/>
      <c r="K620" s="352"/>
      <c r="L620" s="352"/>
      <c r="M620" s="352"/>
      <c r="N620" s="352"/>
      <c r="O620" s="352"/>
      <c r="P620" s="352"/>
      <c r="Q620" s="352"/>
      <c r="R620" s="352"/>
      <c r="S620" s="352"/>
      <c r="T620" s="352"/>
      <c r="U620" s="352"/>
      <c r="V620" s="352"/>
      <c r="W620" s="333"/>
      <c r="X620" s="333"/>
      <c r="Y620" s="333"/>
      <c r="Z620" s="333"/>
    </row>
    <row r="621" customFormat="false" ht="33.75" hidden="false" customHeight="true" outlineLevel="0" collapsed="false">
      <c r="A621" s="352"/>
      <c r="B621" s="352"/>
      <c r="C621" s="352"/>
      <c r="D621" s="353"/>
      <c r="E621" s="353"/>
      <c r="F621" s="352"/>
      <c r="G621" s="352"/>
      <c r="H621" s="352"/>
      <c r="I621" s="352"/>
      <c r="J621" s="352"/>
      <c r="K621" s="352"/>
      <c r="L621" s="352"/>
      <c r="M621" s="352"/>
      <c r="N621" s="352"/>
      <c r="O621" s="352"/>
      <c r="P621" s="352"/>
      <c r="Q621" s="352"/>
      <c r="R621" s="352"/>
      <c r="S621" s="352"/>
      <c r="T621" s="352"/>
      <c r="U621" s="352"/>
      <c r="V621" s="352"/>
      <c r="W621" s="333"/>
      <c r="X621" s="333"/>
      <c r="Y621" s="333"/>
      <c r="Z621" s="333"/>
    </row>
    <row r="622" customFormat="false" ht="33.75" hidden="false" customHeight="true" outlineLevel="0" collapsed="false">
      <c r="A622" s="352"/>
      <c r="B622" s="352"/>
      <c r="C622" s="352"/>
      <c r="D622" s="353"/>
      <c r="E622" s="353"/>
      <c r="F622" s="352"/>
      <c r="G622" s="352"/>
      <c r="H622" s="352"/>
      <c r="I622" s="352"/>
      <c r="J622" s="352"/>
      <c r="K622" s="352"/>
      <c r="L622" s="352"/>
      <c r="M622" s="352"/>
      <c r="N622" s="352"/>
      <c r="O622" s="352"/>
      <c r="P622" s="352"/>
      <c r="Q622" s="352"/>
      <c r="R622" s="352"/>
      <c r="S622" s="352"/>
      <c r="T622" s="352"/>
      <c r="U622" s="352"/>
      <c r="V622" s="352"/>
      <c r="W622" s="333"/>
      <c r="X622" s="333"/>
      <c r="Y622" s="333"/>
      <c r="Z622" s="333"/>
    </row>
    <row r="623" customFormat="false" ht="33.75" hidden="false" customHeight="true" outlineLevel="0" collapsed="false">
      <c r="A623" s="352"/>
      <c r="B623" s="352"/>
      <c r="C623" s="352"/>
      <c r="D623" s="353"/>
      <c r="E623" s="353"/>
      <c r="F623" s="352"/>
      <c r="G623" s="352"/>
      <c r="H623" s="352"/>
      <c r="I623" s="352"/>
      <c r="J623" s="352"/>
      <c r="K623" s="352"/>
      <c r="L623" s="352"/>
      <c r="M623" s="352"/>
      <c r="N623" s="352"/>
      <c r="O623" s="352"/>
      <c r="P623" s="352"/>
      <c r="Q623" s="352"/>
      <c r="R623" s="352"/>
      <c r="S623" s="352"/>
      <c r="T623" s="352"/>
      <c r="U623" s="352"/>
      <c r="V623" s="352"/>
      <c r="W623" s="333"/>
      <c r="X623" s="333"/>
      <c r="Y623" s="333"/>
      <c r="Z623" s="333"/>
    </row>
    <row r="624" customFormat="false" ht="33.75" hidden="false" customHeight="true" outlineLevel="0" collapsed="false">
      <c r="A624" s="352"/>
      <c r="B624" s="352"/>
      <c r="C624" s="352"/>
      <c r="D624" s="353"/>
      <c r="E624" s="353"/>
      <c r="F624" s="352"/>
      <c r="G624" s="352"/>
      <c r="H624" s="352"/>
      <c r="I624" s="352"/>
      <c r="J624" s="352"/>
      <c r="K624" s="352"/>
      <c r="L624" s="352"/>
      <c r="M624" s="352"/>
      <c r="N624" s="352"/>
      <c r="O624" s="352"/>
      <c r="P624" s="352"/>
      <c r="Q624" s="352"/>
      <c r="R624" s="352"/>
      <c r="S624" s="352"/>
      <c r="T624" s="352"/>
      <c r="U624" s="352"/>
      <c r="V624" s="352"/>
      <c r="W624" s="333"/>
      <c r="X624" s="333"/>
      <c r="Y624" s="333"/>
      <c r="Z624" s="333"/>
    </row>
    <row r="625" customFormat="false" ht="33.75" hidden="false" customHeight="true" outlineLevel="0" collapsed="false">
      <c r="A625" s="352"/>
      <c r="B625" s="352"/>
      <c r="C625" s="352"/>
      <c r="D625" s="353"/>
      <c r="E625" s="353"/>
      <c r="F625" s="352"/>
      <c r="G625" s="352"/>
      <c r="H625" s="352"/>
      <c r="I625" s="352"/>
      <c r="J625" s="352"/>
      <c r="K625" s="352"/>
      <c r="L625" s="352"/>
      <c r="M625" s="352"/>
      <c r="N625" s="352"/>
      <c r="O625" s="352"/>
      <c r="P625" s="352"/>
      <c r="Q625" s="352"/>
      <c r="R625" s="352"/>
      <c r="S625" s="352"/>
      <c r="T625" s="352"/>
      <c r="U625" s="352"/>
      <c r="V625" s="352"/>
      <c r="W625" s="333"/>
      <c r="X625" s="333"/>
      <c r="Y625" s="333"/>
      <c r="Z625" s="333"/>
    </row>
    <row r="626" customFormat="false" ht="33.75" hidden="false" customHeight="true" outlineLevel="0" collapsed="false">
      <c r="A626" s="352"/>
      <c r="B626" s="352"/>
      <c r="C626" s="352"/>
      <c r="D626" s="353"/>
      <c r="E626" s="353"/>
      <c r="F626" s="352"/>
      <c r="G626" s="352"/>
      <c r="H626" s="352"/>
      <c r="I626" s="352"/>
      <c r="J626" s="352"/>
      <c r="K626" s="352"/>
      <c r="L626" s="352"/>
      <c r="M626" s="352"/>
      <c r="N626" s="352"/>
      <c r="O626" s="352"/>
      <c r="P626" s="352"/>
      <c r="Q626" s="352"/>
      <c r="R626" s="352"/>
      <c r="S626" s="352"/>
      <c r="T626" s="352"/>
      <c r="U626" s="352"/>
      <c r="V626" s="352"/>
      <c r="W626" s="333"/>
      <c r="X626" s="333"/>
      <c r="Y626" s="333"/>
      <c r="Z626" s="333"/>
    </row>
    <row r="627" customFormat="false" ht="33.75" hidden="false" customHeight="true" outlineLevel="0" collapsed="false">
      <c r="A627" s="352"/>
      <c r="B627" s="352"/>
      <c r="C627" s="352"/>
      <c r="D627" s="353"/>
      <c r="E627" s="353"/>
      <c r="F627" s="352"/>
      <c r="G627" s="352"/>
      <c r="H627" s="352"/>
      <c r="I627" s="352"/>
      <c r="J627" s="352"/>
      <c r="K627" s="352"/>
      <c r="L627" s="352"/>
      <c r="M627" s="352"/>
      <c r="N627" s="352"/>
      <c r="O627" s="352"/>
      <c r="P627" s="352"/>
      <c r="Q627" s="352"/>
      <c r="R627" s="352"/>
      <c r="S627" s="352"/>
      <c r="T627" s="352"/>
      <c r="U627" s="352"/>
      <c r="V627" s="352"/>
      <c r="W627" s="333"/>
      <c r="X627" s="333"/>
      <c r="Y627" s="333"/>
      <c r="Z627" s="333"/>
    </row>
    <row r="628" customFormat="false" ht="33.75" hidden="false" customHeight="true" outlineLevel="0" collapsed="false">
      <c r="A628" s="352"/>
      <c r="B628" s="352"/>
      <c r="C628" s="352"/>
      <c r="D628" s="353"/>
      <c r="E628" s="353"/>
      <c r="F628" s="352"/>
      <c r="G628" s="352"/>
      <c r="H628" s="352"/>
      <c r="I628" s="352"/>
      <c r="J628" s="352"/>
      <c r="K628" s="352"/>
      <c r="L628" s="352"/>
      <c r="M628" s="352"/>
      <c r="N628" s="352"/>
      <c r="O628" s="352"/>
      <c r="P628" s="352"/>
      <c r="Q628" s="352"/>
      <c r="R628" s="352"/>
      <c r="S628" s="352"/>
      <c r="T628" s="352"/>
      <c r="U628" s="352"/>
      <c r="V628" s="352"/>
      <c r="W628" s="333"/>
      <c r="X628" s="333"/>
      <c r="Y628" s="333"/>
      <c r="Z628" s="333"/>
    </row>
    <row r="629" customFormat="false" ht="33.75" hidden="false" customHeight="true" outlineLevel="0" collapsed="false">
      <c r="A629" s="352"/>
      <c r="B629" s="352"/>
      <c r="C629" s="352"/>
      <c r="D629" s="353"/>
      <c r="E629" s="353"/>
      <c r="F629" s="352"/>
      <c r="G629" s="352"/>
      <c r="H629" s="352"/>
      <c r="I629" s="352"/>
      <c r="J629" s="352"/>
      <c r="K629" s="352"/>
      <c r="L629" s="352"/>
      <c r="M629" s="352"/>
      <c r="N629" s="352"/>
      <c r="O629" s="352"/>
      <c r="P629" s="352"/>
      <c r="Q629" s="352"/>
      <c r="R629" s="352"/>
      <c r="S629" s="352"/>
      <c r="T629" s="352"/>
      <c r="U629" s="352"/>
      <c r="V629" s="352"/>
      <c r="W629" s="333"/>
      <c r="X629" s="333"/>
      <c r="Y629" s="333"/>
      <c r="Z629" s="333"/>
    </row>
    <row r="630" customFormat="false" ht="33.75" hidden="false" customHeight="true" outlineLevel="0" collapsed="false">
      <c r="A630" s="352"/>
      <c r="B630" s="352"/>
      <c r="C630" s="352"/>
      <c r="D630" s="353"/>
      <c r="E630" s="353"/>
      <c r="F630" s="352"/>
      <c r="G630" s="352"/>
      <c r="H630" s="352"/>
      <c r="I630" s="352"/>
      <c r="J630" s="352"/>
      <c r="K630" s="352"/>
      <c r="L630" s="352"/>
      <c r="M630" s="352"/>
      <c r="N630" s="352"/>
      <c r="O630" s="352"/>
      <c r="P630" s="352"/>
      <c r="Q630" s="352"/>
      <c r="R630" s="352"/>
      <c r="S630" s="352"/>
      <c r="T630" s="352"/>
      <c r="U630" s="352"/>
      <c r="V630" s="352"/>
      <c r="W630" s="333"/>
      <c r="X630" s="333"/>
      <c r="Y630" s="333"/>
      <c r="Z630" s="333"/>
    </row>
    <row r="631" customFormat="false" ht="33.75" hidden="false" customHeight="true" outlineLevel="0" collapsed="false">
      <c r="A631" s="352"/>
      <c r="B631" s="352"/>
      <c r="C631" s="352"/>
      <c r="D631" s="353"/>
      <c r="E631" s="353"/>
      <c r="F631" s="352"/>
      <c r="G631" s="352"/>
      <c r="H631" s="352"/>
      <c r="I631" s="352"/>
      <c r="J631" s="352"/>
      <c r="K631" s="352"/>
      <c r="L631" s="352"/>
      <c r="M631" s="352"/>
      <c r="N631" s="352"/>
      <c r="O631" s="352"/>
      <c r="P631" s="352"/>
      <c r="Q631" s="352"/>
      <c r="R631" s="352"/>
      <c r="S631" s="352"/>
      <c r="T631" s="352"/>
      <c r="U631" s="352"/>
      <c r="V631" s="352"/>
      <c r="W631" s="333"/>
      <c r="X631" s="333"/>
      <c r="Y631" s="333"/>
      <c r="Z631" s="333"/>
    </row>
    <row r="632" customFormat="false" ht="33.75" hidden="false" customHeight="true" outlineLevel="0" collapsed="false">
      <c r="A632" s="352"/>
      <c r="B632" s="352"/>
      <c r="C632" s="352"/>
      <c r="D632" s="353"/>
      <c r="E632" s="353"/>
      <c r="F632" s="352"/>
      <c r="G632" s="352"/>
      <c r="H632" s="352"/>
      <c r="I632" s="352"/>
      <c r="J632" s="352"/>
      <c r="K632" s="352"/>
      <c r="L632" s="352"/>
      <c r="M632" s="352"/>
      <c r="N632" s="352"/>
      <c r="O632" s="352"/>
      <c r="P632" s="352"/>
      <c r="Q632" s="352"/>
      <c r="R632" s="352"/>
      <c r="S632" s="352"/>
      <c r="T632" s="352"/>
      <c r="U632" s="352"/>
      <c r="V632" s="352"/>
      <c r="W632" s="333"/>
      <c r="X632" s="333"/>
      <c r="Y632" s="333"/>
      <c r="Z632" s="333"/>
    </row>
    <row r="633" customFormat="false" ht="33.75" hidden="false" customHeight="true" outlineLevel="0" collapsed="false">
      <c r="A633" s="352"/>
      <c r="B633" s="352"/>
      <c r="C633" s="352"/>
      <c r="D633" s="353"/>
      <c r="E633" s="353"/>
      <c r="F633" s="352"/>
      <c r="G633" s="352"/>
      <c r="H633" s="352"/>
      <c r="I633" s="352"/>
      <c r="J633" s="352"/>
      <c r="K633" s="352"/>
      <c r="L633" s="352"/>
      <c r="M633" s="352"/>
      <c r="N633" s="352"/>
      <c r="O633" s="352"/>
      <c r="P633" s="352"/>
      <c r="Q633" s="352"/>
      <c r="R633" s="352"/>
      <c r="S633" s="352"/>
      <c r="T633" s="352"/>
      <c r="U633" s="352"/>
      <c r="V633" s="352"/>
      <c r="W633" s="333"/>
      <c r="X633" s="333"/>
      <c r="Y633" s="333"/>
      <c r="Z633" s="333"/>
    </row>
    <row r="634" customFormat="false" ht="33.75" hidden="false" customHeight="true" outlineLevel="0" collapsed="false">
      <c r="A634" s="352"/>
      <c r="B634" s="352"/>
      <c r="C634" s="352"/>
      <c r="D634" s="353"/>
      <c r="E634" s="353"/>
      <c r="F634" s="352"/>
      <c r="G634" s="352"/>
      <c r="H634" s="352"/>
      <c r="I634" s="352"/>
      <c r="J634" s="352"/>
      <c r="K634" s="352"/>
      <c r="L634" s="352"/>
      <c r="M634" s="352"/>
      <c r="N634" s="352"/>
      <c r="O634" s="352"/>
      <c r="P634" s="352"/>
      <c r="Q634" s="352"/>
      <c r="R634" s="352"/>
      <c r="S634" s="352"/>
      <c r="T634" s="352"/>
      <c r="U634" s="352"/>
      <c r="V634" s="352"/>
      <c r="W634" s="333"/>
      <c r="X634" s="333"/>
      <c r="Y634" s="333"/>
      <c r="Z634" s="333"/>
    </row>
    <row r="635" customFormat="false" ht="33.75" hidden="false" customHeight="true" outlineLevel="0" collapsed="false">
      <c r="A635" s="352"/>
      <c r="B635" s="352"/>
      <c r="C635" s="352"/>
      <c r="D635" s="353"/>
      <c r="E635" s="353"/>
      <c r="F635" s="352"/>
      <c r="G635" s="352"/>
      <c r="H635" s="352"/>
      <c r="I635" s="352"/>
      <c r="J635" s="352"/>
      <c r="K635" s="352"/>
      <c r="L635" s="352"/>
      <c r="M635" s="352"/>
      <c r="N635" s="352"/>
      <c r="O635" s="352"/>
      <c r="P635" s="352"/>
      <c r="Q635" s="352"/>
      <c r="R635" s="352"/>
      <c r="S635" s="352"/>
      <c r="T635" s="352"/>
      <c r="U635" s="352"/>
      <c r="V635" s="352"/>
      <c r="W635" s="333"/>
      <c r="X635" s="333"/>
      <c r="Y635" s="333"/>
      <c r="Z635" s="333"/>
    </row>
    <row r="636" customFormat="false" ht="33.75" hidden="false" customHeight="true" outlineLevel="0" collapsed="false">
      <c r="A636" s="352"/>
      <c r="B636" s="352"/>
      <c r="C636" s="352"/>
      <c r="D636" s="353"/>
      <c r="E636" s="353"/>
      <c r="F636" s="352"/>
      <c r="G636" s="352"/>
      <c r="H636" s="352"/>
      <c r="I636" s="352"/>
      <c r="J636" s="352"/>
      <c r="K636" s="352"/>
      <c r="L636" s="352"/>
      <c r="M636" s="352"/>
      <c r="N636" s="352"/>
      <c r="O636" s="352"/>
      <c r="P636" s="352"/>
      <c r="Q636" s="352"/>
      <c r="R636" s="352"/>
      <c r="S636" s="352"/>
      <c r="T636" s="352"/>
      <c r="U636" s="352"/>
      <c r="V636" s="352"/>
      <c r="W636" s="333"/>
      <c r="X636" s="333"/>
      <c r="Y636" s="333"/>
      <c r="Z636" s="333"/>
    </row>
    <row r="637" customFormat="false" ht="33.75" hidden="false" customHeight="true" outlineLevel="0" collapsed="false">
      <c r="A637" s="352"/>
      <c r="B637" s="352"/>
      <c r="C637" s="352"/>
      <c r="D637" s="353"/>
      <c r="E637" s="353"/>
      <c r="F637" s="352"/>
      <c r="G637" s="352"/>
      <c r="H637" s="352"/>
      <c r="I637" s="352"/>
      <c r="J637" s="352"/>
      <c r="K637" s="352"/>
      <c r="L637" s="352"/>
      <c r="M637" s="352"/>
      <c r="N637" s="352"/>
      <c r="O637" s="352"/>
      <c r="P637" s="352"/>
      <c r="Q637" s="352"/>
      <c r="R637" s="352"/>
      <c r="S637" s="352"/>
      <c r="T637" s="352"/>
      <c r="U637" s="352"/>
      <c r="V637" s="352"/>
      <c r="W637" s="333"/>
      <c r="X637" s="333"/>
      <c r="Y637" s="333"/>
      <c r="Z637" s="333"/>
    </row>
    <row r="638" customFormat="false" ht="33.75" hidden="false" customHeight="true" outlineLevel="0" collapsed="false">
      <c r="A638" s="352"/>
      <c r="B638" s="352"/>
      <c r="C638" s="352"/>
      <c r="D638" s="353"/>
      <c r="E638" s="353"/>
      <c r="F638" s="352"/>
      <c r="G638" s="352"/>
      <c r="H638" s="352"/>
      <c r="I638" s="352"/>
      <c r="J638" s="352"/>
      <c r="K638" s="352"/>
      <c r="L638" s="352"/>
      <c r="M638" s="352"/>
      <c r="N638" s="352"/>
      <c r="O638" s="352"/>
      <c r="P638" s="352"/>
      <c r="Q638" s="352"/>
      <c r="R638" s="352"/>
      <c r="S638" s="352"/>
      <c r="T638" s="352"/>
      <c r="U638" s="352"/>
      <c r="V638" s="352"/>
      <c r="W638" s="333"/>
      <c r="X638" s="333"/>
      <c r="Y638" s="333"/>
      <c r="Z638" s="333"/>
    </row>
    <row r="639" customFormat="false" ht="33.75" hidden="false" customHeight="true" outlineLevel="0" collapsed="false">
      <c r="A639" s="352"/>
      <c r="B639" s="352"/>
      <c r="C639" s="352"/>
      <c r="D639" s="353"/>
      <c r="E639" s="353"/>
      <c r="F639" s="352"/>
      <c r="G639" s="352"/>
      <c r="H639" s="352"/>
      <c r="I639" s="352"/>
      <c r="J639" s="352"/>
      <c r="K639" s="352"/>
      <c r="L639" s="352"/>
      <c r="M639" s="352"/>
      <c r="N639" s="352"/>
      <c r="O639" s="352"/>
      <c r="P639" s="352"/>
      <c r="Q639" s="352"/>
      <c r="R639" s="352"/>
      <c r="S639" s="352"/>
      <c r="T639" s="352"/>
      <c r="U639" s="352"/>
      <c r="V639" s="352"/>
      <c r="W639" s="333"/>
      <c r="X639" s="333"/>
      <c r="Y639" s="333"/>
      <c r="Z639" s="333"/>
    </row>
    <row r="640" customFormat="false" ht="33.75" hidden="false" customHeight="true" outlineLevel="0" collapsed="false">
      <c r="A640" s="352"/>
      <c r="B640" s="352"/>
      <c r="C640" s="352"/>
      <c r="D640" s="353"/>
      <c r="E640" s="353"/>
      <c r="F640" s="352"/>
      <c r="G640" s="352"/>
      <c r="H640" s="352"/>
      <c r="I640" s="352"/>
      <c r="J640" s="352"/>
      <c r="K640" s="352"/>
      <c r="L640" s="352"/>
      <c r="M640" s="352"/>
      <c r="N640" s="352"/>
      <c r="O640" s="352"/>
      <c r="P640" s="352"/>
      <c r="Q640" s="352"/>
      <c r="R640" s="352"/>
      <c r="S640" s="352"/>
      <c r="T640" s="352"/>
      <c r="U640" s="352"/>
      <c r="V640" s="352"/>
      <c r="W640" s="333"/>
      <c r="X640" s="333"/>
      <c r="Y640" s="333"/>
      <c r="Z640" s="333"/>
    </row>
    <row r="641" customFormat="false" ht="33.75" hidden="false" customHeight="true" outlineLevel="0" collapsed="false">
      <c r="A641" s="352"/>
      <c r="B641" s="352"/>
      <c r="C641" s="352"/>
      <c r="D641" s="353"/>
      <c r="E641" s="353"/>
      <c r="F641" s="352"/>
      <c r="G641" s="352"/>
      <c r="H641" s="352"/>
      <c r="I641" s="352"/>
      <c r="J641" s="352"/>
      <c r="K641" s="352"/>
      <c r="L641" s="352"/>
      <c r="M641" s="352"/>
      <c r="N641" s="352"/>
      <c r="O641" s="352"/>
      <c r="P641" s="352"/>
      <c r="Q641" s="352"/>
      <c r="R641" s="352"/>
      <c r="S641" s="352"/>
      <c r="T641" s="352"/>
      <c r="U641" s="352"/>
      <c r="V641" s="352"/>
      <c r="W641" s="333"/>
      <c r="X641" s="333"/>
      <c r="Y641" s="333"/>
      <c r="Z641" s="333"/>
    </row>
    <row r="642" customFormat="false" ht="33.75" hidden="false" customHeight="true" outlineLevel="0" collapsed="false">
      <c r="A642" s="352"/>
      <c r="B642" s="352"/>
      <c r="C642" s="352"/>
      <c r="D642" s="353"/>
      <c r="E642" s="353"/>
      <c r="F642" s="352"/>
      <c r="G642" s="352"/>
      <c r="H642" s="352"/>
      <c r="I642" s="352"/>
      <c r="J642" s="352"/>
      <c r="K642" s="352"/>
      <c r="L642" s="352"/>
      <c r="M642" s="352"/>
      <c r="N642" s="352"/>
      <c r="O642" s="352"/>
      <c r="P642" s="352"/>
      <c r="Q642" s="352"/>
      <c r="R642" s="352"/>
      <c r="S642" s="352"/>
      <c r="T642" s="352"/>
      <c r="U642" s="352"/>
      <c r="V642" s="352"/>
      <c r="W642" s="333"/>
      <c r="X642" s="333"/>
      <c r="Y642" s="333"/>
      <c r="Z642" s="333"/>
    </row>
    <row r="643" customFormat="false" ht="33.75" hidden="false" customHeight="true" outlineLevel="0" collapsed="false">
      <c r="A643" s="352"/>
      <c r="B643" s="352"/>
      <c r="C643" s="352"/>
      <c r="D643" s="353"/>
      <c r="E643" s="353"/>
      <c r="F643" s="352"/>
      <c r="G643" s="352"/>
      <c r="H643" s="352"/>
      <c r="I643" s="352"/>
      <c r="J643" s="352"/>
      <c r="K643" s="352"/>
      <c r="L643" s="352"/>
      <c r="M643" s="352"/>
      <c r="N643" s="352"/>
      <c r="O643" s="352"/>
      <c r="P643" s="352"/>
      <c r="Q643" s="352"/>
      <c r="R643" s="352"/>
      <c r="S643" s="352"/>
      <c r="T643" s="352"/>
      <c r="U643" s="352"/>
      <c r="V643" s="352"/>
      <c r="W643" s="333"/>
      <c r="X643" s="333"/>
      <c r="Y643" s="333"/>
      <c r="Z643" s="333"/>
    </row>
    <row r="644" customFormat="false" ht="33.75" hidden="false" customHeight="true" outlineLevel="0" collapsed="false">
      <c r="A644" s="352"/>
      <c r="B644" s="352"/>
      <c r="C644" s="352"/>
      <c r="D644" s="353"/>
      <c r="E644" s="353"/>
      <c r="F644" s="352"/>
      <c r="G644" s="352"/>
      <c r="H644" s="352"/>
      <c r="I644" s="352"/>
      <c r="J644" s="352"/>
      <c r="K644" s="352"/>
      <c r="L644" s="352"/>
      <c r="M644" s="352"/>
      <c r="N644" s="352"/>
      <c r="O644" s="352"/>
      <c r="P644" s="352"/>
      <c r="Q644" s="352"/>
      <c r="R644" s="352"/>
      <c r="S644" s="352"/>
      <c r="T644" s="352"/>
      <c r="U644" s="352"/>
      <c r="V644" s="352"/>
      <c r="W644" s="333"/>
      <c r="X644" s="333"/>
      <c r="Y644" s="333"/>
      <c r="Z644" s="333"/>
    </row>
    <row r="645" customFormat="false" ht="33.75" hidden="false" customHeight="true" outlineLevel="0" collapsed="false">
      <c r="A645" s="352"/>
      <c r="B645" s="352"/>
      <c r="C645" s="352"/>
      <c r="D645" s="353"/>
      <c r="E645" s="353"/>
      <c r="F645" s="352"/>
      <c r="G645" s="352"/>
      <c r="H645" s="352"/>
      <c r="I645" s="352"/>
      <c r="J645" s="352"/>
      <c r="K645" s="352"/>
      <c r="L645" s="352"/>
      <c r="M645" s="352"/>
      <c r="N645" s="352"/>
      <c r="O645" s="352"/>
      <c r="P645" s="352"/>
      <c r="Q645" s="352"/>
      <c r="R645" s="352"/>
      <c r="S645" s="352"/>
      <c r="T645" s="352"/>
      <c r="U645" s="352"/>
      <c r="V645" s="352"/>
      <c r="W645" s="333"/>
      <c r="X645" s="333"/>
      <c r="Y645" s="333"/>
      <c r="Z645" s="333"/>
    </row>
    <row r="646" customFormat="false" ht="33.75" hidden="false" customHeight="true" outlineLevel="0" collapsed="false">
      <c r="A646" s="352"/>
      <c r="B646" s="352"/>
      <c r="C646" s="352"/>
      <c r="D646" s="353"/>
      <c r="E646" s="353"/>
      <c r="F646" s="352"/>
      <c r="G646" s="352"/>
      <c r="H646" s="352"/>
      <c r="I646" s="352"/>
      <c r="J646" s="352"/>
      <c r="K646" s="352"/>
      <c r="L646" s="352"/>
      <c r="M646" s="352"/>
      <c r="N646" s="352"/>
      <c r="O646" s="352"/>
      <c r="P646" s="352"/>
      <c r="Q646" s="352"/>
      <c r="R646" s="352"/>
      <c r="S646" s="352"/>
      <c r="T646" s="352"/>
      <c r="U646" s="352"/>
      <c r="V646" s="352"/>
      <c r="W646" s="333"/>
      <c r="X646" s="333"/>
      <c r="Y646" s="333"/>
      <c r="Z646" s="333"/>
    </row>
    <row r="647" customFormat="false" ht="33.75" hidden="false" customHeight="true" outlineLevel="0" collapsed="false">
      <c r="A647" s="352"/>
      <c r="B647" s="352"/>
      <c r="C647" s="352"/>
      <c r="D647" s="353"/>
      <c r="E647" s="353"/>
      <c r="F647" s="352"/>
      <c r="G647" s="352"/>
      <c r="H647" s="352"/>
      <c r="I647" s="352"/>
      <c r="J647" s="352"/>
      <c r="K647" s="352"/>
      <c r="L647" s="352"/>
      <c r="M647" s="352"/>
      <c r="N647" s="352"/>
      <c r="O647" s="352"/>
      <c r="P647" s="352"/>
      <c r="Q647" s="352"/>
      <c r="R647" s="352"/>
      <c r="S647" s="352"/>
      <c r="T647" s="352"/>
      <c r="U647" s="352"/>
      <c r="V647" s="352"/>
      <c r="W647" s="333"/>
      <c r="X647" s="333"/>
      <c r="Y647" s="333"/>
      <c r="Z647" s="333"/>
    </row>
    <row r="648" customFormat="false" ht="33.75" hidden="false" customHeight="true" outlineLevel="0" collapsed="false">
      <c r="A648" s="352"/>
      <c r="B648" s="352"/>
      <c r="C648" s="352"/>
      <c r="D648" s="353"/>
      <c r="E648" s="353"/>
      <c r="F648" s="352"/>
      <c r="G648" s="352"/>
      <c r="H648" s="352"/>
      <c r="I648" s="352"/>
      <c r="J648" s="352"/>
      <c r="K648" s="352"/>
      <c r="L648" s="352"/>
      <c r="M648" s="352"/>
      <c r="N648" s="352"/>
      <c r="O648" s="352"/>
      <c r="P648" s="352"/>
      <c r="Q648" s="352"/>
      <c r="R648" s="352"/>
      <c r="S648" s="352"/>
      <c r="T648" s="352"/>
      <c r="U648" s="352"/>
      <c r="V648" s="352"/>
      <c r="W648" s="333"/>
      <c r="X648" s="333"/>
      <c r="Y648" s="333"/>
      <c r="Z648" s="333"/>
    </row>
    <row r="649" customFormat="false" ht="33.75" hidden="false" customHeight="true" outlineLevel="0" collapsed="false">
      <c r="A649" s="352"/>
      <c r="B649" s="352"/>
      <c r="C649" s="352"/>
      <c r="D649" s="353"/>
      <c r="E649" s="353"/>
      <c r="F649" s="352"/>
      <c r="G649" s="352"/>
      <c r="H649" s="352"/>
      <c r="I649" s="352"/>
      <c r="J649" s="352"/>
      <c r="K649" s="352"/>
      <c r="L649" s="352"/>
      <c r="M649" s="352"/>
      <c r="N649" s="352"/>
      <c r="O649" s="352"/>
      <c r="P649" s="352"/>
      <c r="Q649" s="352"/>
      <c r="R649" s="352"/>
      <c r="S649" s="352"/>
      <c r="T649" s="352"/>
      <c r="U649" s="352"/>
      <c r="V649" s="352"/>
      <c r="W649" s="333"/>
      <c r="X649" s="333"/>
      <c r="Y649" s="333"/>
      <c r="Z649" s="333"/>
    </row>
    <row r="650" customFormat="false" ht="33.75" hidden="false" customHeight="true" outlineLevel="0" collapsed="false">
      <c r="A650" s="352"/>
      <c r="B650" s="352"/>
      <c r="C650" s="352"/>
      <c r="D650" s="353"/>
      <c r="E650" s="353"/>
      <c r="F650" s="352"/>
      <c r="G650" s="352"/>
      <c r="H650" s="352"/>
      <c r="I650" s="352"/>
      <c r="J650" s="352"/>
      <c r="K650" s="352"/>
      <c r="L650" s="352"/>
      <c r="M650" s="352"/>
      <c r="N650" s="352"/>
      <c r="O650" s="352"/>
      <c r="P650" s="352"/>
      <c r="Q650" s="352"/>
      <c r="R650" s="352"/>
      <c r="S650" s="352"/>
      <c r="T650" s="352"/>
      <c r="U650" s="352"/>
      <c r="V650" s="352"/>
      <c r="W650" s="333"/>
      <c r="X650" s="333"/>
      <c r="Y650" s="333"/>
      <c r="Z650" s="333"/>
    </row>
    <row r="651" customFormat="false" ht="33.75" hidden="false" customHeight="true" outlineLevel="0" collapsed="false">
      <c r="A651" s="352"/>
      <c r="B651" s="352"/>
      <c r="C651" s="352"/>
      <c r="D651" s="353"/>
      <c r="E651" s="353"/>
      <c r="F651" s="352"/>
      <c r="G651" s="352"/>
      <c r="H651" s="352"/>
      <c r="I651" s="352"/>
      <c r="J651" s="352"/>
      <c r="K651" s="352"/>
      <c r="L651" s="352"/>
      <c r="M651" s="352"/>
      <c r="N651" s="352"/>
      <c r="O651" s="352"/>
      <c r="P651" s="352"/>
      <c r="Q651" s="352"/>
      <c r="R651" s="352"/>
      <c r="S651" s="352"/>
      <c r="T651" s="352"/>
      <c r="U651" s="352"/>
      <c r="V651" s="352"/>
      <c r="W651" s="333"/>
      <c r="X651" s="333"/>
      <c r="Y651" s="333"/>
      <c r="Z651" s="333"/>
    </row>
    <row r="652" customFormat="false" ht="33.75" hidden="false" customHeight="true" outlineLevel="0" collapsed="false">
      <c r="A652" s="352"/>
      <c r="B652" s="352"/>
      <c r="C652" s="352"/>
      <c r="D652" s="353"/>
      <c r="E652" s="353"/>
      <c r="F652" s="352"/>
      <c r="G652" s="352"/>
      <c r="H652" s="352"/>
      <c r="I652" s="352"/>
      <c r="J652" s="352"/>
      <c r="K652" s="352"/>
      <c r="L652" s="352"/>
      <c r="M652" s="352"/>
      <c r="N652" s="352"/>
      <c r="O652" s="352"/>
      <c r="P652" s="352"/>
      <c r="Q652" s="352"/>
      <c r="R652" s="352"/>
      <c r="S652" s="352"/>
      <c r="T652" s="352"/>
      <c r="U652" s="352"/>
      <c r="V652" s="352"/>
      <c r="W652" s="333"/>
      <c r="X652" s="333"/>
      <c r="Y652" s="333"/>
      <c r="Z652" s="333"/>
    </row>
    <row r="653" customFormat="false" ht="33.75" hidden="false" customHeight="true" outlineLevel="0" collapsed="false">
      <c r="A653" s="352"/>
      <c r="B653" s="352"/>
      <c r="C653" s="352"/>
      <c r="D653" s="353"/>
      <c r="E653" s="353"/>
      <c r="F653" s="352"/>
      <c r="G653" s="352"/>
      <c r="H653" s="352"/>
      <c r="I653" s="352"/>
      <c r="J653" s="352"/>
      <c r="K653" s="352"/>
      <c r="L653" s="352"/>
      <c r="M653" s="352"/>
      <c r="N653" s="352"/>
      <c r="O653" s="352"/>
      <c r="P653" s="352"/>
      <c r="Q653" s="352"/>
      <c r="R653" s="352"/>
      <c r="S653" s="352"/>
      <c r="T653" s="352"/>
      <c r="U653" s="352"/>
      <c r="V653" s="352"/>
      <c r="W653" s="333"/>
      <c r="X653" s="333"/>
      <c r="Y653" s="333"/>
      <c r="Z653" s="333"/>
    </row>
    <row r="654" customFormat="false" ht="33.75" hidden="false" customHeight="true" outlineLevel="0" collapsed="false">
      <c r="A654" s="352"/>
      <c r="B654" s="352"/>
      <c r="C654" s="352"/>
      <c r="D654" s="353"/>
      <c r="E654" s="353"/>
      <c r="F654" s="352"/>
      <c r="G654" s="352"/>
      <c r="H654" s="352"/>
      <c r="I654" s="352"/>
      <c r="J654" s="352"/>
      <c r="K654" s="352"/>
      <c r="L654" s="352"/>
      <c r="M654" s="352"/>
      <c r="N654" s="352"/>
      <c r="O654" s="352"/>
      <c r="P654" s="352"/>
      <c r="Q654" s="352"/>
      <c r="R654" s="352"/>
      <c r="S654" s="352"/>
      <c r="T654" s="352"/>
      <c r="U654" s="352"/>
      <c r="V654" s="352"/>
      <c r="W654" s="333"/>
      <c r="X654" s="333"/>
      <c r="Y654" s="333"/>
      <c r="Z654" s="333"/>
    </row>
    <row r="655" customFormat="false" ht="33.75" hidden="false" customHeight="true" outlineLevel="0" collapsed="false">
      <c r="A655" s="352"/>
      <c r="B655" s="352"/>
      <c r="C655" s="352"/>
      <c r="D655" s="353"/>
      <c r="E655" s="353"/>
      <c r="F655" s="352"/>
      <c r="G655" s="352"/>
      <c r="H655" s="352"/>
      <c r="I655" s="352"/>
      <c r="J655" s="352"/>
      <c r="K655" s="352"/>
      <c r="L655" s="352"/>
      <c r="M655" s="352"/>
      <c r="N655" s="352"/>
      <c r="O655" s="352"/>
      <c r="P655" s="352"/>
      <c r="Q655" s="352"/>
      <c r="R655" s="352"/>
      <c r="S655" s="352"/>
      <c r="T655" s="352"/>
      <c r="U655" s="352"/>
      <c r="V655" s="352"/>
      <c r="W655" s="333"/>
      <c r="X655" s="333"/>
      <c r="Y655" s="333"/>
      <c r="Z655" s="333"/>
    </row>
    <row r="656" customFormat="false" ht="33.75" hidden="false" customHeight="true" outlineLevel="0" collapsed="false">
      <c r="A656" s="352"/>
      <c r="B656" s="352"/>
      <c r="C656" s="352"/>
      <c r="D656" s="353"/>
      <c r="E656" s="353"/>
      <c r="F656" s="352"/>
      <c r="G656" s="352"/>
      <c r="H656" s="352"/>
      <c r="I656" s="352"/>
      <c r="J656" s="352"/>
      <c r="K656" s="352"/>
      <c r="L656" s="352"/>
      <c r="M656" s="352"/>
      <c r="N656" s="352"/>
      <c r="O656" s="352"/>
      <c r="P656" s="352"/>
      <c r="Q656" s="352"/>
      <c r="R656" s="352"/>
      <c r="S656" s="352"/>
      <c r="T656" s="352"/>
      <c r="U656" s="352"/>
      <c r="V656" s="352"/>
      <c r="W656" s="333"/>
      <c r="X656" s="333"/>
      <c r="Y656" s="333"/>
      <c r="Z656" s="333"/>
    </row>
    <row r="657" customFormat="false" ht="33.75" hidden="false" customHeight="true" outlineLevel="0" collapsed="false">
      <c r="A657" s="352"/>
      <c r="B657" s="352"/>
      <c r="C657" s="352"/>
      <c r="D657" s="353"/>
      <c r="E657" s="353"/>
      <c r="F657" s="352"/>
      <c r="G657" s="352"/>
      <c r="H657" s="352"/>
      <c r="I657" s="352"/>
      <c r="J657" s="352"/>
      <c r="K657" s="352"/>
      <c r="L657" s="352"/>
      <c r="M657" s="352"/>
      <c r="N657" s="352"/>
      <c r="O657" s="352"/>
      <c r="P657" s="352"/>
      <c r="Q657" s="352"/>
      <c r="R657" s="352"/>
      <c r="S657" s="352"/>
      <c r="T657" s="352"/>
      <c r="U657" s="352"/>
      <c r="V657" s="352"/>
      <c r="W657" s="333"/>
      <c r="X657" s="333"/>
      <c r="Y657" s="333"/>
      <c r="Z657" s="333"/>
    </row>
    <row r="658" customFormat="false" ht="33.75" hidden="false" customHeight="true" outlineLevel="0" collapsed="false">
      <c r="A658" s="352"/>
      <c r="B658" s="352"/>
      <c r="C658" s="352"/>
      <c r="D658" s="353"/>
      <c r="E658" s="353"/>
      <c r="F658" s="352"/>
      <c r="G658" s="352"/>
      <c r="H658" s="352"/>
      <c r="I658" s="352"/>
      <c r="J658" s="352"/>
      <c r="K658" s="352"/>
      <c r="L658" s="352"/>
      <c r="M658" s="352"/>
      <c r="N658" s="352"/>
      <c r="O658" s="352"/>
      <c r="P658" s="352"/>
      <c r="Q658" s="352"/>
      <c r="R658" s="352"/>
      <c r="S658" s="352"/>
      <c r="T658" s="352"/>
      <c r="U658" s="352"/>
      <c r="V658" s="352"/>
      <c r="W658" s="333"/>
      <c r="X658" s="333"/>
      <c r="Y658" s="333"/>
      <c r="Z658" s="333"/>
    </row>
    <row r="659" customFormat="false" ht="33.75" hidden="false" customHeight="true" outlineLevel="0" collapsed="false">
      <c r="A659" s="352"/>
      <c r="B659" s="352"/>
      <c r="C659" s="352"/>
      <c r="D659" s="353"/>
      <c r="E659" s="353"/>
      <c r="F659" s="352"/>
      <c r="G659" s="352"/>
      <c r="H659" s="352"/>
      <c r="I659" s="352"/>
      <c r="J659" s="352"/>
      <c r="K659" s="352"/>
      <c r="L659" s="352"/>
      <c r="M659" s="352"/>
      <c r="N659" s="352"/>
      <c r="O659" s="352"/>
      <c r="P659" s="352"/>
      <c r="Q659" s="352"/>
      <c r="R659" s="352"/>
      <c r="S659" s="352"/>
      <c r="T659" s="352"/>
      <c r="U659" s="352"/>
      <c r="V659" s="352"/>
      <c r="W659" s="333"/>
      <c r="X659" s="333"/>
      <c r="Y659" s="333"/>
      <c r="Z659" s="333"/>
    </row>
    <row r="660" customFormat="false" ht="33.75" hidden="false" customHeight="true" outlineLevel="0" collapsed="false">
      <c r="A660" s="352"/>
      <c r="B660" s="352"/>
      <c r="C660" s="352"/>
      <c r="D660" s="353"/>
      <c r="E660" s="353"/>
      <c r="F660" s="352"/>
      <c r="G660" s="352"/>
      <c r="H660" s="352"/>
      <c r="I660" s="352"/>
      <c r="J660" s="352"/>
      <c r="K660" s="352"/>
      <c r="L660" s="352"/>
      <c r="M660" s="352"/>
      <c r="N660" s="352"/>
      <c r="O660" s="352"/>
      <c r="P660" s="352"/>
      <c r="Q660" s="352"/>
      <c r="R660" s="352"/>
      <c r="S660" s="352"/>
      <c r="T660" s="352"/>
      <c r="U660" s="352"/>
      <c r="V660" s="352"/>
      <c r="W660" s="333"/>
      <c r="X660" s="333"/>
      <c r="Y660" s="333"/>
      <c r="Z660" s="333"/>
    </row>
    <row r="661" customFormat="false" ht="33.75" hidden="false" customHeight="true" outlineLevel="0" collapsed="false">
      <c r="A661" s="352"/>
      <c r="B661" s="352"/>
      <c r="C661" s="352"/>
      <c r="D661" s="353"/>
      <c r="E661" s="353"/>
      <c r="F661" s="352"/>
      <c r="G661" s="352"/>
      <c r="H661" s="352"/>
      <c r="I661" s="352"/>
      <c r="J661" s="352"/>
      <c r="K661" s="352"/>
      <c r="L661" s="352"/>
      <c r="M661" s="352"/>
      <c r="N661" s="352"/>
      <c r="O661" s="352"/>
      <c r="P661" s="352"/>
      <c r="Q661" s="352"/>
      <c r="R661" s="352"/>
      <c r="S661" s="352"/>
      <c r="T661" s="352"/>
      <c r="U661" s="352"/>
      <c r="V661" s="352"/>
      <c r="W661" s="333"/>
      <c r="X661" s="333"/>
      <c r="Y661" s="333"/>
      <c r="Z661" s="333"/>
    </row>
    <row r="662" customFormat="false" ht="33.75" hidden="false" customHeight="true" outlineLevel="0" collapsed="false">
      <c r="A662" s="352"/>
      <c r="B662" s="352"/>
      <c r="C662" s="352"/>
      <c r="D662" s="353"/>
      <c r="E662" s="353"/>
      <c r="F662" s="352"/>
      <c r="G662" s="352"/>
      <c r="H662" s="352"/>
      <c r="I662" s="352"/>
      <c r="J662" s="352"/>
      <c r="K662" s="352"/>
      <c r="L662" s="352"/>
      <c r="M662" s="352"/>
      <c r="N662" s="352"/>
      <c r="O662" s="352"/>
      <c r="P662" s="352"/>
      <c r="Q662" s="352"/>
      <c r="R662" s="352"/>
      <c r="S662" s="352"/>
      <c r="T662" s="352"/>
      <c r="U662" s="352"/>
      <c r="V662" s="352"/>
      <c r="W662" s="333"/>
      <c r="X662" s="333"/>
      <c r="Y662" s="333"/>
      <c r="Z662" s="333"/>
    </row>
    <row r="663" customFormat="false" ht="33.75" hidden="false" customHeight="true" outlineLevel="0" collapsed="false">
      <c r="A663" s="352"/>
      <c r="B663" s="352"/>
      <c r="C663" s="352"/>
      <c r="D663" s="353"/>
      <c r="E663" s="353"/>
      <c r="F663" s="352"/>
      <c r="G663" s="352"/>
      <c r="H663" s="352"/>
      <c r="I663" s="352"/>
      <c r="J663" s="352"/>
      <c r="K663" s="352"/>
      <c r="L663" s="352"/>
      <c r="M663" s="352"/>
      <c r="N663" s="352"/>
      <c r="O663" s="352"/>
      <c r="P663" s="352"/>
      <c r="Q663" s="352"/>
      <c r="R663" s="352"/>
      <c r="S663" s="352"/>
      <c r="T663" s="352"/>
      <c r="U663" s="352"/>
      <c r="V663" s="352"/>
      <c r="W663" s="333"/>
      <c r="X663" s="333"/>
      <c r="Y663" s="333"/>
      <c r="Z663" s="333"/>
    </row>
    <row r="664" customFormat="false" ht="33.75" hidden="false" customHeight="true" outlineLevel="0" collapsed="false">
      <c r="A664" s="352"/>
      <c r="B664" s="352"/>
      <c r="C664" s="352"/>
      <c r="D664" s="353"/>
      <c r="E664" s="353"/>
      <c r="F664" s="352"/>
      <c r="G664" s="352"/>
      <c r="H664" s="352"/>
      <c r="I664" s="352"/>
      <c r="J664" s="352"/>
      <c r="K664" s="352"/>
      <c r="L664" s="352"/>
      <c r="M664" s="352"/>
      <c r="N664" s="352"/>
      <c r="O664" s="352"/>
      <c r="P664" s="352"/>
      <c r="Q664" s="352"/>
      <c r="R664" s="352"/>
      <c r="S664" s="352"/>
      <c r="T664" s="352"/>
      <c r="U664" s="352"/>
      <c r="V664" s="352"/>
      <c r="W664" s="333"/>
      <c r="X664" s="333"/>
      <c r="Y664" s="333"/>
      <c r="Z664" s="333"/>
    </row>
    <row r="665" customFormat="false" ht="33.75" hidden="false" customHeight="true" outlineLevel="0" collapsed="false">
      <c r="A665" s="352"/>
      <c r="B665" s="352"/>
      <c r="C665" s="352"/>
      <c r="D665" s="353"/>
      <c r="E665" s="353"/>
      <c r="F665" s="352"/>
      <c r="G665" s="352"/>
      <c r="H665" s="352"/>
      <c r="I665" s="352"/>
      <c r="J665" s="352"/>
      <c r="K665" s="352"/>
      <c r="L665" s="352"/>
      <c r="M665" s="352"/>
      <c r="N665" s="352"/>
      <c r="O665" s="352"/>
      <c r="P665" s="352"/>
      <c r="Q665" s="352"/>
      <c r="R665" s="352"/>
      <c r="S665" s="352"/>
      <c r="T665" s="352"/>
      <c r="U665" s="352"/>
      <c r="V665" s="352"/>
      <c r="W665" s="333"/>
      <c r="X665" s="333"/>
      <c r="Y665" s="333"/>
      <c r="Z665" s="333"/>
    </row>
    <row r="666" customFormat="false" ht="33.75" hidden="false" customHeight="true" outlineLevel="0" collapsed="false">
      <c r="A666" s="352"/>
      <c r="B666" s="352"/>
      <c r="C666" s="352"/>
      <c r="D666" s="353"/>
      <c r="E666" s="353"/>
      <c r="F666" s="352"/>
      <c r="G666" s="352"/>
      <c r="H666" s="352"/>
      <c r="I666" s="352"/>
      <c r="J666" s="352"/>
      <c r="K666" s="352"/>
      <c r="L666" s="352"/>
      <c r="M666" s="352"/>
      <c r="N666" s="352"/>
      <c r="O666" s="352"/>
      <c r="P666" s="352"/>
      <c r="Q666" s="352"/>
      <c r="R666" s="352"/>
      <c r="S666" s="352"/>
      <c r="T666" s="352"/>
      <c r="U666" s="352"/>
      <c r="V666" s="352"/>
      <c r="W666" s="333"/>
      <c r="X666" s="333"/>
      <c r="Y666" s="333"/>
      <c r="Z666" s="333"/>
    </row>
    <row r="667" customFormat="false" ht="33.75" hidden="false" customHeight="true" outlineLevel="0" collapsed="false">
      <c r="A667" s="352"/>
      <c r="B667" s="352"/>
      <c r="C667" s="352"/>
      <c r="D667" s="353"/>
      <c r="E667" s="353"/>
      <c r="F667" s="352"/>
      <c r="G667" s="352"/>
      <c r="H667" s="352"/>
      <c r="I667" s="352"/>
      <c r="J667" s="352"/>
      <c r="K667" s="352"/>
      <c r="L667" s="352"/>
      <c r="M667" s="352"/>
      <c r="N667" s="352"/>
      <c r="O667" s="352"/>
      <c r="P667" s="352"/>
      <c r="Q667" s="352"/>
      <c r="R667" s="352"/>
      <c r="S667" s="352"/>
      <c r="T667" s="352"/>
      <c r="U667" s="352"/>
      <c r="V667" s="352"/>
      <c r="W667" s="333"/>
      <c r="X667" s="333"/>
      <c r="Y667" s="333"/>
      <c r="Z667" s="333"/>
    </row>
    <row r="668" customFormat="false" ht="33.75" hidden="false" customHeight="true" outlineLevel="0" collapsed="false">
      <c r="A668" s="352"/>
      <c r="B668" s="352"/>
      <c r="C668" s="352"/>
      <c r="D668" s="353"/>
      <c r="E668" s="353"/>
      <c r="F668" s="352"/>
      <c r="G668" s="352"/>
      <c r="H668" s="352"/>
      <c r="I668" s="352"/>
      <c r="J668" s="352"/>
      <c r="K668" s="352"/>
      <c r="L668" s="352"/>
      <c r="M668" s="352"/>
      <c r="N668" s="352"/>
      <c r="O668" s="352"/>
      <c r="P668" s="352"/>
      <c r="Q668" s="352"/>
      <c r="R668" s="352"/>
      <c r="S668" s="352"/>
      <c r="T668" s="352"/>
      <c r="U668" s="352"/>
      <c r="V668" s="352"/>
      <c r="W668" s="333"/>
      <c r="X668" s="333"/>
      <c r="Y668" s="333"/>
      <c r="Z668" s="333"/>
    </row>
    <row r="669" customFormat="false" ht="33.75" hidden="false" customHeight="true" outlineLevel="0" collapsed="false">
      <c r="A669" s="352"/>
      <c r="B669" s="352"/>
      <c r="C669" s="352"/>
      <c r="D669" s="353"/>
      <c r="E669" s="353"/>
      <c r="F669" s="352"/>
      <c r="G669" s="352"/>
      <c r="H669" s="352"/>
      <c r="I669" s="352"/>
      <c r="J669" s="352"/>
      <c r="K669" s="352"/>
      <c r="L669" s="352"/>
      <c r="M669" s="352"/>
      <c r="N669" s="352"/>
      <c r="O669" s="352"/>
      <c r="P669" s="352"/>
      <c r="Q669" s="352"/>
      <c r="R669" s="352"/>
      <c r="S669" s="352"/>
      <c r="T669" s="352"/>
      <c r="U669" s="352"/>
      <c r="V669" s="352"/>
      <c r="W669" s="333"/>
      <c r="X669" s="333"/>
      <c r="Y669" s="333"/>
      <c r="Z669" s="333"/>
    </row>
    <row r="670" customFormat="false" ht="33.75" hidden="false" customHeight="true" outlineLevel="0" collapsed="false">
      <c r="A670" s="352"/>
      <c r="B670" s="352"/>
      <c r="C670" s="352"/>
      <c r="D670" s="353"/>
      <c r="E670" s="353"/>
      <c r="F670" s="352"/>
      <c r="G670" s="352"/>
      <c r="H670" s="352"/>
      <c r="I670" s="352"/>
      <c r="J670" s="352"/>
      <c r="K670" s="352"/>
      <c r="L670" s="352"/>
      <c r="M670" s="352"/>
      <c r="N670" s="352"/>
      <c r="O670" s="352"/>
      <c r="P670" s="352"/>
      <c r="Q670" s="352"/>
      <c r="R670" s="352"/>
      <c r="S670" s="352"/>
      <c r="T670" s="352"/>
      <c r="U670" s="352"/>
      <c r="V670" s="352"/>
      <c r="W670" s="333"/>
      <c r="X670" s="333"/>
      <c r="Y670" s="333"/>
      <c r="Z670" s="333"/>
    </row>
    <row r="671" customFormat="false" ht="33.75" hidden="false" customHeight="true" outlineLevel="0" collapsed="false">
      <c r="A671" s="352"/>
      <c r="B671" s="352"/>
      <c r="C671" s="352"/>
      <c r="D671" s="353"/>
      <c r="E671" s="353"/>
      <c r="F671" s="352"/>
      <c r="G671" s="352"/>
      <c r="H671" s="352"/>
      <c r="I671" s="352"/>
      <c r="J671" s="352"/>
      <c r="K671" s="352"/>
      <c r="L671" s="352"/>
      <c r="M671" s="352"/>
      <c r="N671" s="352"/>
      <c r="O671" s="352"/>
      <c r="P671" s="352"/>
      <c r="Q671" s="352"/>
      <c r="R671" s="352"/>
      <c r="S671" s="352"/>
      <c r="T671" s="352"/>
      <c r="U671" s="352"/>
      <c r="V671" s="352"/>
      <c r="W671" s="333"/>
      <c r="X671" s="333"/>
      <c r="Y671" s="333"/>
      <c r="Z671" s="333"/>
    </row>
    <row r="672" customFormat="false" ht="33.75" hidden="false" customHeight="true" outlineLevel="0" collapsed="false">
      <c r="A672" s="352"/>
      <c r="B672" s="352"/>
      <c r="C672" s="352"/>
      <c r="D672" s="353"/>
      <c r="E672" s="353"/>
      <c r="F672" s="352"/>
      <c r="G672" s="352"/>
      <c r="H672" s="352"/>
      <c r="I672" s="352"/>
      <c r="J672" s="352"/>
      <c r="K672" s="352"/>
      <c r="L672" s="352"/>
      <c r="M672" s="352"/>
      <c r="N672" s="352"/>
      <c r="O672" s="352"/>
      <c r="P672" s="352"/>
      <c r="Q672" s="352"/>
      <c r="R672" s="352"/>
      <c r="S672" s="352"/>
      <c r="T672" s="352"/>
      <c r="U672" s="352"/>
      <c r="V672" s="352"/>
      <c r="W672" s="333"/>
      <c r="X672" s="333"/>
      <c r="Y672" s="333"/>
      <c r="Z672" s="333"/>
    </row>
    <row r="673" customFormat="false" ht="33.75" hidden="false" customHeight="true" outlineLevel="0" collapsed="false">
      <c r="A673" s="352"/>
      <c r="B673" s="352"/>
      <c r="C673" s="352"/>
      <c r="D673" s="353"/>
      <c r="E673" s="353"/>
      <c r="F673" s="352"/>
      <c r="G673" s="352"/>
      <c r="H673" s="352"/>
      <c r="I673" s="352"/>
      <c r="J673" s="352"/>
      <c r="K673" s="352"/>
      <c r="L673" s="352"/>
      <c r="M673" s="352"/>
      <c r="N673" s="352"/>
      <c r="O673" s="352"/>
      <c r="P673" s="352"/>
      <c r="Q673" s="352"/>
      <c r="R673" s="352"/>
      <c r="S673" s="352"/>
      <c r="T673" s="352"/>
      <c r="U673" s="352"/>
      <c r="V673" s="352"/>
      <c r="W673" s="333"/>
      <c r="X673" s="333"/>
      <c r="Y673" s="333"/>
      <c r="Z673" s="333"/>
    </row>
    <row r="674" customFormat="false" ht="33.75" hidden="false" customHeight="true" outlineLevel="0" collapsed="false">
      <c r="A674" s="352"/>
      <c r="B674" s="352"/>
      <c r="C674" s="352"/>
      <c r="D674" s="353"/>
      <c r="E674" s="353"/>
      <c r="F674" s="352"/>
      <c r="G674" s="352"/>
      <c r="H674" s="352"/>
      <c r="I674" s="352"/>
      <c r="J674" s="352"/>
      <c r="K674" s="352"/>
      <c r="L674" s="352"/>
      <c r="M674" s="352"/>
      <c r="N674" s="352"/>
      <c r="O674" s="352"/>
      <c r="P674" s="352"/>
      <c r="Q674" s="352"/>
      <c r="R674" s="352"/>
      <c r="S674" s="352"/>
      <c r="T674" s="352"/>
      <c r="U674" s="352"/>
      <c r="V674" s="352"/>
      <c r="W674" s="333"/>
      <c r="X674" s="333"/>
      <c r="Y674" s="333"/>
      <c r="Z674" s="333"/>
    </row>
    <row r="675" customFormat="false" ht="33.75" hidden="false" customHeight="true" outlineLevel="0" collapsed="false">
      <c r="A675" s="352"/>
      <c r="B675" s="352"/>
      <c r="C675" s="352"/>
      <c r="D675" s="353"/>
      <c r="E675" s="353"/>
      <c r="F675" s="352"/>
      <c r="G675" s="352"/>
      <c r="H675" s="352"/>
      <c r="I675" s="352"/>
      <c r="J675" s="352"/>
      <c r="K675" s="352"/>
      <c r="L675" s="352"/>
      <c r="M675" s="352"/>
      <c r="N675" s="352"/>
      <c r="O675" s="352"/>
      <c r="P675" s="352"/>
      <c r="Q675" s="352"/>
      <c r="R675" s="352"/>
      <c r="S675" s="352"/>
      <c r="T675" s="352"/>
      <c r="U675" s="352"/>
      <c r="V675" s="352"/>
      <c r="W675" s="333"/>
      <c r="X675" s="333"/>
      <c r="Y675" s="333"/>
      <c r="Z675" s="333"/>
    </row>
    <row r="676" customFormat="false" ht="33.75" hidden="false" customHeight="true" outlineLevel="0" collapsed="false">
      <c r="A676" s="352"/>
      <c r="B676" s="352"/>
      <c r="C676" s="352"/>
      <c r="D676" s="353"/>
      <c r="E676" s="353"/>
      <c r="F676" s="352"/>
      <c r="G676" s="352"/>
      <c r="H676" s="352"/>
      <c r="I676" s="352"/>
      <c r="J676" s="352"/>
      <c r="K676" s="352"/>
      <c r="L676" s="352"/>
      <c r="M676" s="352"/>
      <c r="N676" s="352"/>
      <c r="O676" s="352"/>
      <c r="P676" s="352"/>
      <c r="Q676" s="352"/>
      <c r="R676" s="352"/>
      <c r="S676" s="352"/>
      <c r="T676" s="352"/>
      <c r="U676" s="352"/>
      <c r="V676" s="352"/>
      <c r="W676" s="333"/>
      <c r="X676" s="333"/>
      <c r="Y676" s="333"/>
      <c r="Z676" s="333"/>
    </row>
    <row r="677" customFormat="false" ht="33.75" hidden="false" customHeight="true" outlineLevel="0" collapsed="false">
      <c r="A677" s="352"/>
      <c r="B677" s="352"/>
      <c r="C677" s="352"/>
      <c r="D677" s="353"/>
      <c r="E677" s="353"/>
      <c r="F677" s="352"/>
      <c r="G677" s="352"/>
      <c r="H677" s="352"/>
      <c r="I677" s="352"/>
      <c r="J677" s="352"/>
      <c r="K677" s="352"/>
      <c r="L677" s="352"/>
      <c r="M677" s="352"/>
      <c r="N677" s="352"/>
      <c r="O677" s="352"/>
      <c r="P677" s="352"/>
      <c r="Q677" s="352"/>
      <c r="R677" s="352"/>
      <c r="S677" s="352"/>
      <c r="T677" s="352"/>
      <c r="U677" s="352"/>
      <c r="V677" s="352"/>
      <c r="W677" s="333"/>
      <c r="X677" s="333"/>
      <c r="Y677" s="333"/>
      <c r="Z677" s="333"/>
    </row>
    <row r="678" customFormat="false" ht="33.75" hidden="false" customHeight="true" outlineLevel="0" collapsed="false">
      <c r="A678" s="352"/>
      <c r="B678" s="352"/>
      <c r="C678" s="352"/>
      <c r="D678" s="353"/>
      <c r="E678" s="353"/>
      <c r="F678" s="352"/>
      <c r="G678" s="352"/>
      <c r="H678" s="352"/>
      <c r="I678" s="352"/>
      <c r="J678" s="352"/>
      <c r="K678" s="352"/>
      <c r="L678" s="352"/>
      <c r="M678" s="352"/>
      <c r="N678" s="352"/>
      <c r="O678" s="352"/>
      <c r="P678" s="352"/>
      <c r="Q678" s="352"/>
      <c r="R678" s="352"/>
      <c r="S678" s="352"/>
      <c r="T678" s="352"/>
      <c r="U678" s="352"/>
      <c r="V678" s="352"/>
      <c r="W678" s="333"/>
      <c r="X678" s="333"/>
      <c r="Y678" s="333"/>
      <c r="Z678" s="333"/>
    </row>
    <row r="679" customFormat="false" ht="33.75" hidden="false" customHeight="true" outlineLevel="0" collapsed="false">
      <c r="A679" s="352"/>
      <c r="B679" s="352"/>
      <c r="C679" s="352"/>
      <c r="D679" s="353"/>
      <c r="E679" s="353"/>
      <c r="F679" s="352"/>
      <c r="G679" s="352"/>
      <c r="H679" s="352"/>
      <c r="I679" s="352"/>
      <c r="J679" s="352"/>
      <c r="K679" s="352"/>
      <c r="L679" s="352"/>
      <c r="M679" s="352"/>
      <c r="N679" s="352"/>
      <c r="O679" s="352"/>
      <c r="P679" s="352"/>
      <c r="Q679" s="352"/>
      <c r="R679" s="352"/>
      <c r="S679" s="352"/>
      <c r="T679" s="352"/>
      <c r="U679" s="352"/>
      <c r="V679" s="352"/>
      <c r="W679" s="333"/>
      <c r="X679" s="333"/>
      <c r="Y679" s="333"/>
      <c r="Z679" s="333"/>
    </row>
    <row r="680" customFormat="false" ht="33.75" hidden="false" customHeight="true" outlineLevel="0" collapsed="false">
      <c r="A680" s="352"/>
      <c r="B680" s="352"/>
      <c r="C680" s="352"/>
      <c r="D680" s="353"/>
      <c r="E680" s="353"/>
      <c r="F680" s="352"/>
      <c r="G680" s="352"/>
      <c r="H680" s="352"/>
      <c r="I680" s="352"/>
      <c r="J680" s="352"/>
      <c r="K680" s="352"/>
      <c r="L680" s="352"/>
      <c r="M680" s="352"/>
      <c r="N680" s="352"/>
      <c r="O680" s="352"/>
      <c r="P680" s="352"/>
      <c r="Q680" s="352"/>
      <c r="R680" s="352"/>
      <c r="S680" s="352"/>
      <c r="T680" s="352"/>
      <c r="U680" s="352"/>
      <c r="V680" s="352"/>
      <c r="W680" s="333"/>
      <c r="X680" s="333"/>
      <c r="Y680" s="333"/>
      <c r="Z680" s="333"/>
    </row>
    <row r="681" customFormat="false" ht="33.75" hidden="false" customHeight="true" outlineLevel="0" collapsed="false">
      <c r="A681" s="352"/>
      <c r="B681" s="352"/>
      <c r="C681" s="352"/>
      <c r="D681" s="353"/>
      <c r="E681" s="353"/>
      <c r="F681" s="352"/>
      <c r="G681" s="352"/>
      <c r="H681" s="352"/>
      <c r="I681" s="352"/>
      <c r="J681" s="352"/>
      <c r="K681" s="352"/>
      <c r="L681" s="352"/>
      <c r="M681" s="352"/>
      <c r="N681" s="352"/>
      <c r="O681" s="352"/>
      <c r="P681" s="352"/>
      <c r="Q681" s="352"/>
      <c r="R681" s="352"/>
      <c r="S681" s="352"/>
      <c r="T681" s="352"/>
      <c r="U681" s="352"/>
      <c r="V681" s="352"/>
      <c r="W681" s="333"/>
      <c r="X681" s="333"/>
      <c r="Y681" s="333"/>
      <c r="Z681" s="333"/>
    </row>
    <row r="682" customFormat="false" ht="33.75" hidden="false" customHeight="true" outlineLevel="0" collapsed="false">
      <c r="A682" s="352"/>
      <c r="B682" s="352"/>
      <c r="C682" s="352"/>
      <c r="D682" s="353"/>
      <c r="E682" s="353"/>
      <c r="F682" s="352"/>
      <c r="G682" s="352"/>
      <c r="H682" s="352"/>
      <c r="I682" s="352"/>
      <c r="J682" s="352"/>
      <c r="K682" s="352"/>
      <c r="L682" s="352"/>
      <c r="M682" s="352"/>
      <c r="N682" s="352"/>
      <c r="O682" s="352"/>
      <c r="P682" s="352"/>
      <c r="Q682" s="352"/>
      <c r="R682" s="352"/>
      <c r="S682" s="352"/>
      <c r="T682" s="352"/>
      <c r="U682" s="352"/>
      <c r="V682" s="352"/>
      <c r="W682" s="333"/>
      <c r="X682" s="333"/>
      <c r="Y682" s="333"/>
      <c r="Z682" s="333"/>
    </row>
    <row r="683" customFormat="false" ht="33.75" hidden="false" customHeight="true" outlineLevel="0" collapsed="false">
      <c r="A683" s="352"/>
      <c r="B683" s="352"/>
      <c r="C683" s="352"/>
      <c r="D683" s="353"/>
      <c r="E683" s="353"/>
      <c r="F683" s="352"/>
      <c r="G683" s="352"/>
      <c r="H683" s="352"/>
      <c r="I683" s="352"/>
      <c r="J683" s="352"/>
      <c r="K683" s="352"/>
      <c r="L683" s="352"/>
      <c r="M683" s="352"/>
      <c r="N683" s="352"/>
      <c r="O683" s="352"/>
      <c r="P683" s="352"/>
      <c r="Q683" s="352"/>
      <c r="R683" s="352"/>
      <c r="S683" s="352"/>
      <c r="T683" s="352"/>
      <c r="U683" s="352"/>
      <c r="V683" s="352"/>
      <c r="W683" s="333"/>
      <c r="X683" s="333"/>
      <c r="Y683" s="333"/>
      <c r="Z683" s="333"/>
    </row>
    <row r="684" customFormat="false" ht="33.75" hidden="false" customHeight="true" outlineLevel="0" collapsed="false">
      <c r="A684" s="352"/>
      <c r="B684" s="352"/>
      <c r="C684" s="352"/>
      <c r="D684" s="353"/>
      <c r="E684" s="353"/>
      <c r="F684" s="352"/>
      <c r="G684" s="352"/>
      <c r="H684" s="352"/>
      <c r="I684" s="352"/>
      <c r="J684" s="352"/>
      <c r="K684" s="352"/>
      <c r="L684" s="352"/>
      <c r="M684" s="352"/>
      <c r="N684" s="352"/>
      <c r="O684" s="352"/>
      <c r="P684" s="352"/>
      <c r="Q684" s="352"/>
      <c r="R684" s="352"/>
      <c r="S684" s="352"/>
      <c r="T684" s="352"/>
      <c r="U684" s="352"/>
      <c r="V684" s="352"/>
      <c r="W684" s="333"/>
      <c r="X684" s="333"/>
      <c r="Y684" s="333"/>
      <c r="Z684" s="333"/>
    </row>
    <row r="685" customFormat="false" ht="33.75" hidden="false" customHeight="true" outlineLevel="0" collapsed="false">
      <c r="A685" s="352"/>
      <c r="B685" s="352"/>
      <c r="C685" s="352"/>
      <c r="D685" s="353"/>
      <c r="E685" s="353"/>
      <c r="F685" s="352"/>
      <c r="G685" s="352"/>
      <c r="H685" s="352"/>
      <c r="I685" s="352"/>
      <c r="J685" s="352"/>
      <c r="K685" s="352"/>
      <c r="L685" s="352"/>
      <c r="M685" s="352"/>
      <c r="N685" s="352"/>
      <c r="O685" s="352"/>
      <c r="P685" s="352"/>
      <c r="Q685" s="352"/>
      <c r="R685" s="352"/>
      <c r="S685" s="352"/>
      <c r="T685" s="352"/>
      <c r="U685" s="352"/>
      <c r="V685" s="352"/>
      <c r="W685" s="333"/>
      <c r="X685" s="333"/>
      <c r="Y685" s="333"/>
      <c r="Z685" s="333"/>
    </row>
    <row r="686" customFormat="false" ht="33.75" hidden="false" customHeight="true" outlineLevel="0" collapsed="false">
      <c r="A686" s="352"/>
      <c r="B686" s="352"/>
      <c r="C686" s="352"/>
      <c r="D686" s="353"/>
      <c r="E686" s="353"/>
      <c r="F686" s="352"/>
      <c r="G686" s="352"/>
      <c r="H686" s="352"/>
      <c r="I686" s="352"/>
      <c r="J686" s="352"/>
      <c r="K686" s="352"/>
      <c r="L686" s="352"/>
      <c r="M686" s="352"/>
      <c r="N686" s="352"/>
      <c r="O686" s="352"/>
      <c r="P686" s="352"/>
      <c r="Q686" s="352"/>
      <c r="R686" s="352"/>
      <c r="S686" s="352"/>
      <c r="T686" s="352"/>
      <c r="U686" s="352"/>
      <c r="V686" s="352"/>
      <c r="W686" s="333"/>
      <c r="X686" s="333"/>
      <c r="Y686" s="333"/>
      <c r="Z686" s="333"/>
    </row>
    <row r="687" customFormat="false" ht="33.75" hidden="false" customHeight="true" outlineLevel="0" collapsed="false">
      <c r="A687" s="352"/>
      <c r="B687" s="352"/>
      <c r="C687" s="352"/>
      <c r="D687" s="353"/>
      <c r="E687" s="353"/>
      <c r="F687" s="352"/>
      <c r="G687" s="352"/>
      <c r="H687" s="352"/>
      <c r="I687" s="352"/>
      <c r="J687" s="352"/>
      <c r="K687" s="352"/>
      <c r="L687" s="352"/>
      <c r="M687" s="352"/>
      <c r="N687" s="352"/>
      <c r="O687" s="352"/>
      <c r="P687" s="352"/>
      <c r="Q687" s="352"/>
      <c r="R687" s="352"/>
      <c r="S687" s="352"/>
      <c r="T687" s="352"/>
      <c r="U687" s="352"/>
      <c r="V687" s="352"/>
      <c r="W687" s="333"/>
      <c r="X687" s="333"/>
      <c r="Y687" s="333"/>
      <c r="Z687" s="333"/>
    </row>
    <row r="688" customFormat="false" ht="33.75" hidden="false" customHeight="true" outlineLevel="0" collapsed="false">
      <c r="A688" s="352"/>
      <c r="B688" s="352"/>
      <c r="C688" s="352"/>
      <c r="D688" s="353"/>
      <c r="E688" s="353"/>
      <c r="F688" s="352"/>
      <c r="G688" s="352"/>
      <c r="H688" s="352"/>
      <c r="I688" s="352"/>
      <c r="J688" s="352"/>
      <c r="K688" s="352"/>
      <c r="L688" s="352"/>
      <c r="M688" s="352"/>
      <c r="N688" s="352"/>
      <c r="O688" s="352"/>
      <c r="P688" s="352"/>
      <c r="Q688" s="352"/>
      <c r="R688" s="352"/>
      <c r="S688" s="352"/>
      <c r="T688" s="352"/>
      <c r="U688" s="352"/>
      <c r="V688" s="352"/>
      <c r="W688" s="333"/>
      <c r="X688" s="333"/>
      <c r="Y688" s="333"/>
      <c r="Z688" s="333"/>
    </row>
    <row r="689" customFormat="false" ht="33.75" hidden="false" customHeight="true" outlineLevel="0" collapsed="false">
      <c r="A689" s="352"/>
      <c r="B689" s="352"/>
      <c r="C689" s="352"/>
      <c r="D689" s="353"/>
      <c r="E689" s="353"/>
      <c r="F689" s="352"/>
      <c r="G689" s="352"/>
      <c r="H689" s="352"/>
      <c r="I689" s="352"/>
      <c r="J689" s="352"/>
      <c r="K689" s="352"/>
      <c r="L689" s="352"/>
      <c r="M689" s="352"/>
      <c r="N689" s="352"/>
      <c r="O689" s="352"/>
      <c r="P689" s="352"/>
      <c r="Q689" s="352"/>
      <c r="R689" s="352"/>
      <c r="S689" s="352"/>
      <c r="T689" s="352"/>
      <c r="U689" s="352"/>
      <c r="V689" s="352"/>
      <c r="W689" s="333"/>
      <c r="X689" s="333"/>
      <c r="Y689" s="333"/>
      <c r="Z689" s="333"/>
    </row>
    <row r="690" customFormat="false" ht="33.75" hidden="false" customHeight="true" outlineLevel="0" collapsed="false">
      <c r="A690" s="352"/>
      <c r="B690" s="352"/>
      <c r="C690" s="352"/>
      <c r="D690" s="353"/>
      <c r="E690" s="353"/>
      <c r="F690" s="352"/>
      <c r="G690" s="352"/>
      <c r="H690" s="352"/>
      <c r="I690" s="352"/>
      <c r="J690" s="352"/>
      <c r="K690" s="352"/>
      <c r="L690" s="352"/>
      <c r="M690" s="352"/>
      <c r="N690" s="352"/>
      <c r="O690" s="352"/>
      <c r="P690" s="352"/>
      <c r="Q690" s="352"/>
      <c r="R690" s="352"/>
      <c r="S690" s="352"/>
      <c r="T690" s="352"/>
      <c r="U690" s="352"/>
      <c r="V690" s="352"/>
      <c r="W690" s="333"/>
      <c r="X690" s="333"/>
      <c r="Y690" s="333"/>
      <c r="Z690" s="333"/>
    </row>
    <row r="691" customFormat="false" ht="33.75" hidden="false" customHeight="true" outlineLevel="0" collapsed="false">
      <c r="A691" s="352"/>
      <c r="B691" s="352"/>
      <c r="C691" s="352"/>
      <c r="D691" s="353"/>
      <c r="E691" s="353"/>
      <c r="F691" s="352"/>
      <c r="G691" s="352"/>
      <c r="H691" s="352"/>
      <c r="I691" s="352"/>
      <c r="J691" s="352"/>
      <c r="K691" s="352"/>
      <c r="L691" s="352"/>
      <c r="M691" s="352"/>
      <c r="N691" s="352"/>
      <c r="O691" s="352"/>
      <c r="P691" s="352"/>
      <c r="Q691" s="352"/>
      <c r="R691" s="352"/>
      <c r="S691" s="352"/>
      <c r="T691" s="352"/>
      <c r="U691" s="352"/>
      <c r="V691" s="352"/>
      <c r="W691" s="333"/>
      <c r="X691" s="333"/>
      <c r="Y691" s="333"/>
      <c r="Z691" s="333"/>
    </row>
    <row r="692" customFormat="false" ht="33.75" hidden="false" customHeight="true" outlineLevel="0" collapsed="false">
      <c r="A692" s="352"/>
      <c r="B692" s="352"/>
      <c r="C692" s="352"/>
      <c r="D692" s="353"/>
      <c r="E692" s="353"/>
      <c r="F692" s="352"/>
      <c r="G692" s="352"/>
      <c r="H692" s="352"/>
      <c r="I692" s="352"/>
      <c r="J692" s="352"/>
      <c r="K692" s="352"/>
      <c r="L692" s="352"/>
      <c r="M692" s="352"/>
      <c r="N692" s="352"/>
      <c r="O692" s="352"/>
      <c r="P692" s="352"/>
      <c r="Q692" s="352"/>
      <c r="R692" s="352"/>
      <c r="S692" s="352"/>
      <c r="T692" s="352"/>
      <c r="U692" s="352"/>
      <c r="V692" s="352"/>
      <c r="W692" s="333"/>
      <c r="X692" s="333"/>
      <c r="Y692" s="333"/>
      <c r="Z692" s="333"/>
    </row>
    <row r="693" customFormat="false" ht="33.75" hidden="false" customHeight="true" outlineLevel="0" collapsed="false">
      <c r="A693" s="352"/>
      <c r="B693" s="352"/>
      <c r="C693" s="352"/>
      <c r="D693" s="353"/>
      <c r="E693" s="353"/>
      <c r="F693" s="352"/>
      <c r="G693" s="352"/>
      <c r="H693" s="352"/>
      <c r="I693" s="352"/>
      <c r="J693" s="352"/>
      <c r="K693" s="352"/>
      <c r="L693" s="352"/>
      <c r="M693" s="352"/>
      <c r="N693" s="352"/>
      <c r="O693" s="352"/>
      <c r="P693" s="352"/>
      <c r="Q693" s="352"/>
      <c r="R693" s="352"/>
      <c r="S693" s="352"/>
      <c r="T693" s="352"/>
      <c r="U693" s="352"/>
      <c r="V693" s="352"/>
      <c r="W693" s="333"/>
      <c r="X693" s="333"/>
      <c r="Y693" s="333"/>
      <c r="Z693" s="333"/>
    </row>
    <row r="694" customFormat="false" ht="33.75" hidden="false" customHeight="true" outlineLevel="0" collapsed="false">
      <c r="A694" s="352"/>
      <c r="B694" s="352"/>
      <c r="C694" s="352"/>
      <c r="D694" s="353"/>
      <c r="E694" s="353"/>
      <c r="F694" s="352"/>
      <c r="G694" s="352"/>
      <c r="H694" s="352"/>
      <c r="I694" s="352"/>
      <c r="J694" s="352"/>
      <c r="K694" s="352"/>
      <c r="L694" s="352"/>
      <c r="M694" s="352"/>
      <c r="N694" s="352"/>
      <c r="O694" s="352"/>
      <c r="P694" s="352"/>
      <c r="Q694" s="352"/>
      <c r="R694" s="352"/>
      <c r="S694" s="352"/>
      <c r="T694" s="352"/>
      <c r="U694" s="352"/>
      <c r="V694" s="352"/>
      <c r="W694" s="333"/>
      <c r="X694" s="333"/>
      <c r="Y694" s="333"/>
      <c r="Z694" s="333"/>
    </row>
    <row r="695" customFormat="false" ht="33.75" hidden="false" customHeight="true" outlineLevel="0" collapsed="false">
      <c r="A695" s="352"/>
      <c r="B695" s="352"/>
      <c r="C695" s="352"/>
      <c r="D695" s="353"/>
      <c r="E695" s="353"/>
      <c r="F695" s="352"/>
      <c r="G695" s="352"/>
      <c r="H695" s="352"/>
      <c r="I695" s="352"/>
      <c r="J695" s="352"/>
      <c r="K695" s="352"/>
      <c r="L695" s="352"/>
      <c r="M695" s="352"/>
      <c r="N695" s="352"/>
      <c r="O695" s="352"/>
      <c r="P695" s="352"/>
      <c r="Q695" s="352"/>
      <c r="R695" s="352"/>
      <c r="S695" s="352"/>
      <c r="T695" s="352"/>
      <c r="U695" s="352"/>
      <c r="V695" s="352"/>
      <c r="W695" s="333"/>
      <c r="X695" s="333"/>
      <c r="Y695" s="333"/>
      <c r="Z695" s="333"/>
    </row>
    <row r="696" customFormat="false" ht="33.75" hidden="false" customHeight="true" outlineLevel="0" collapsed="false">
      <c r="A696" s="352"/>
      <c r="B696" s="352"/>
      <c r="C696" s="352"/>
      <c r="D696" s="353"/>
      <c r="E696" s="353"/>
      <c r="F696" s="352"/>
      <c r="G696" s="352"/>
      <c r="H696" s="352"/>
      <c r="I696" s="352"/>
      <c r="J696" s="352"/>
      <c r="K696" s="352"/>
      <c r="L696" s="352"/>
      <c r="M696" s="352"/>
      <c r="N696" s="352"/>
      <c r="O696" s="352"/>
      <c r="P696" s="352"/>
      <c r="Q696" s="352"/>
      <c r="R696" s="352"/>
      <c r="S696" s="352"/>
      <c r="T696" s="352"/>
      <c r="U696" s="352"/>
      <c r="V696" s="352"/>
      <c r="W696" s="333"/>
      <c r="X696" s="333"/>
      <c r="Y696" s="333"/>
      <c r="Z696" s="333"/>
    </row>
    <row r="697" customFormat="false" ht="33.75" hidden="false" customHeight="true" outlineLevel="0" collapsed="false">
      <c r="A697" s="352"/>
      <c r="B697" s="352"/>
      <c r="C697" s="352"/>
      <c r="D697" s="353"/>
      <c r="E697" s="353"/>
      <c r="F697" s="352"/>
      <c r="G697" s="352"/>
      <c r="H697" s="352"/>
      <c r="I697" s="352"/>
      <c r="J697" s="352"/>
      <c r="K697" s="352"/>
      <c r="L697" s="352"/>
      <c r="M697" s="352"/>
      <c r="N697" s="352"/>
      <c r="O697" s="352"/>
      <c r="P697" s="352"/>
      <c r="Q697" s="352"/>
      <c r="R697" s="352"/>
      <c r="S697" s="352"/>
      <c r="T697" s="352"/>
      <c r="U697" s="352"/>
      <c r="V697" s="352"/>
      <c r="W697" s="333"/>
      <c r="X697" s="333"/>
      <c r="Y697" s="333"/>
      <c r="Z697" s="333"/>
    </row>
    <row r="698" customFormat="false" ht="33.75" hidden="false" customHeight="true" outlineLevel="0" collapsed="false">
      <c r="A698" s="352"/>
      <c r="B698" s="352"/>
      <c r="C698" s="352"/>
      <c r="D698" s="353"/>
      <c r="E698" s="353"/>
      <c r="F698" s="352"/>
      <c r="G698" s="352"/>
      <c r="H698" s="352"/>
      <c r="I698" s="352"/>
      <c r="J698" s="352"/>
      <c r="K698" s="352"/>
      <c r="L698" s="352"/>
      <c r="M698" s="352"/>
      <c r="N698" s="352"/>
      <c r="O698" s="352"/>
      <c r="P698" s="352"/>
      <c r="Q698" s="352"/>
      <c r="R698" s="352"/>
      <c r="S698" s="352"/>
      <c r="T698" s="352"/>
      <c r="U698" s="352"/>
      <c r="V698" s="352"/>
      <c r="W698" s="333"/>
      <c r="X698" s="333"/>
      <c r="Y698" s="333"/>
      <c r="Z698" s="333"/>
    </row>
    <row r="699" customFormat="false" ht="33.75" hidden="false" customHeight="true" outlineLevel="0" collapsed="false">
      <c r="A699" s="352"/>
      <c r="B699" s="352"/>
      <c r="C699" s="352"/>
      <c r="D699" s="353"/>
      <c r="E699" s="353"/>
      <c r="F699" s="352"/>
      <c r="G699" s="352"/>
      <c r="H699" s="352"/>
      <c r="I699" s="352"/>
      <c r="J699" s="352"/>
      <c r="K699" s="352"/>
      <c r="L699" s="352"/>
      <c r="M699" s="352"/>
      <c r="N699" s="352"/>
      <c r="O699" s="352"/>
      <c r="P699" s="352"/>
      <c r="Q699" s="352"/>
      <c r="R699" s="352"/>
      <c r="S699" s="352"/>
      <c r="T699" s="352"/>
      <c r="U699" s="352"/>
      <c r="V699" s="352"/>
      <c r="W699" s="333"/>
      <c r="X699" s="333"/>
      <c r="Y699" s="333"/>
      <c r="Z699" s="333"/>
    </row>
    <row r="700" customFormat="false" ht="33.75" hidden="false" customHeight="true" outlineLevel="0" collapsed="false">
      <c r="A700" s="352"/>
      <c r="B700" s="352"/>
      <c r="C700" s="352"/>
      <c r="D700" s="353"/>
      <c r="E700" s="353"/>
      <c r="F700" s="352"/>
      <c r="G700" s="352"/>
      <c r="H700" s="352"/>
      <c r="I700" s="352"/>
      <c r="J700" s="352"/>
      <c r="K700" s="352"/>
      <c r="L700" s="352"/>
      <c r="M700" s="352"/>
      <c r="N700" s="352"/>
      <c r="O700" s="352"/>
      <c r="P700" s="352"/>
      <c r="Q700" s="352"/>
      <c r="R700" s="352"/>
      <c r="S700" s="352"/>
      <c r="T700" s="352"/>
      <c r="U700" s="352"/>
      <c r="V700" s="352"/>
      <c r="W700" s="333"/>
      <c r="X700" s="333"/>
      <c r="Y700" s="333"/>
      <c r="Z700" s="333"/>
    </row>
    <row r="701" customFormat="false" ht="33.75" hidden="false" customHeight="true" outlineLevel="0" collapsed="false">
      <c r="A701" s="352"/>
      <c r="B701" s="352"/>
      <c r="C701" s="352"/>
      <c r="D701" s="353"/>
      <c r="E701" s="353"/>
      <c r="F701" s="352"/>
      <c r="G701" s="352"/>
      <c r="H701" s="352"/>
      <c r="I701" s="352"/>
      <c r="J701" s="352"/>
      <c r="K701" s="352"/>
      <c r="L701" s="352"/>
      <c r="M701" s="352"/>
      <c r="N701" s="352"/>
      <c r="O701" s="352"/>
      <c r="P701" s="352"/>
      <c r="Q701" s="352"/>
      <c r="R701" s="352"/>
      <c r="S701" s="352"/>
      <c r="T701" s="352"/>
      <c r="U701" s="352"/>
      <c r="V701" s="352"/>
      <c r="W701" s="333"/>
      <c r="X701" s="333"/>
      <c r="Y701" s="333"/>
      <c r="Z701" s="333"/>
    </row>
    <row r="702" customFormat="false" ht="33.75" hidden="false" customHeight="true" outlineLevel="0" collapsed="false">
      <c r="A702" s="352"/>
      <c r="B702" s="352"/>
      <c r="C702" s="352"/>
      <c r="D702" s="353"/>
      <c r="E702" s="353"/>
      <c r="F702" s="352"/>
      <c r="G702" s="352"/>
      <c r="H702" s="352"/>
      <c r="I702" s="352"/>
      <c r="J702" s="352"/>
      <c r="K702" s="352"/>
      <c r="L702" s="352"/>
      <c r="M702" s="352"/>
      <c r="N702" s="352"/>
      <c r="O702" s="352"/>
      <c r="P702" s="352"/>
      <c r="Q702" s="352"/>
      <c r="R702" s="352"/>
      <c r="S702" s="352"/>
      <c r="T702" s="352"/>
      <c r="U702" s="352"/>
      <c r="V702" s="352"/>
      <c r="W702" s="333"/>
      <c r="X702" s="333"/>
      <c r="Y702" s="333"/>
      <c r="Z702" s="333"/>
    </row>
    <row r="703" customFormat="false" ht="33.75" hidden="false" customHeight="true" outlineLevel="0" collapsed="false">
      <c r="A703" s="352"/>
      <c r="B703" s="352"/>
      <c r="C703" s="352"/>
      <c r="D703" s="353"/>
      <c r="E703" s="353"/>
      <c r="F703" s="352"/>
      <c r="G703" s="352"/>
      <c r="H703" s="352"/>
      <c r="I703" s="352"/>
      <c r="J703" s="352"/>
      <c r="K703" s="352"/>
      <c r="L703" s="352"/>
      <c r="M703" s="352"/>
      <c r="N703" s="352"/>
      <c r="O703" s="352"/>
      <c r="P703" s="352"/>
      <c r="Q703" s="352"/>
      <c r="R703" s="352"/>
      <c r="S703" s="352"/>
      <c r="T703" s="352"/>
      <c r="U703" s="352"/>
      <c r="V703" s="352"/>
      <c r="W703" s="333"/>
      <c r="X703" s="333"/>
      <c r="Y703" s="333"/>
      <c r="Z703" s="333"/>
    </row>
    <row r="704" customFormat="false" ht="33.75" hidden="false" customHeight="true" outlineLevel="0" collapsed="false">
      <c r="A704" s="352"/>
      <c r="B704" s="352"/>
      <c r="C704" s="352"/>
      <c r="D704" s="353"/>
      <c r="E704" s="353"/>
      <c r="F704" s="352"/>
      <c r="G704" s="352"/>
      <c r="H704" s="352"/>
      <c r="I704" s="352"/>
      <c r="J704" s="352"/>
      <c r="K704" s="352"/>
      <c r="L704" s="352"/>
      <c r="M704" s="352"/>
      <c r="N704" s="352"/>
      <c r="O704" s="352"/>
      <c r="P704" s="352"/>
      <c r="Q704" s="352"/>
      <c r="R704" s="352"/>
      <c r="S704" s="352"/>
      <c r="T704" s="352"/>
      <c r="U704" s="352"/>
      <c r="V704" s="352"/>
      <c r="W704" s="333"/>
      <c r="X704" s="333"/>
      <c r="Y704" s="333"/>
      <c r="Z704" s="333"/>
    </row>
    <row r="705" customFormat="false" ht="33.75" hidden="false" customHeight="true" outlineLevel="0" collapsed="false">
      <c r="A705" s="352"/>
      <c r="B705" s="352"/>
      <c r="C705" s="352"/>
      <c r="D705" s="353"/>
      <c r="E705" s="353"/>
      <c r="F705" s="352"/>
      <c r="G705" s="352"/>
      <c r="H705" s="352"/>
      <c r="I705" s="352"/>
      <c r="J705" s="352"/>
      <c r="K705" s="352"/>
      <c r="L705" s="352"/>
      <c r="M705" s="352"/>
      <c r="N705" s="352"/>
      <c r="O705" s="352"/>
      <c r="P705" s="352"/>
      <c r="Q705" s="352"/>
      <c r="R705" s="352"/>
      <c r="S705" s="352"/>
      <c r="T705" s="352"/>
      <c r="U705" s="352"/>
      <c r="V705" s="352"/>
      <c r="W705" s="333"/>
      <c r="X705" s="333"/>
      <c r="Y705" s="333"/>
      <c r="Z705" s="333"/>
    </row>
    <row r="706" customFormat="false" ht="33.75" hidden="false" customHeight="true" outlineLevel="0" collapsed="false">
      <c r="A706" s="352"/>
      <c r="B706" s="352"/>
      <c r="C706" s="352"/>
      <c r="D706" s="353"/>
      <c r="E706" s="353"/>
      <c r="F706" s="352"/>
      <c r="G706" s="352"/>
      <c r="H706" s="352"/>
      <c r="I706" s="352"/>
      <c r="J706" s="352"/>
      <c r="K706" s="352"/>
      <c r="L706" s="352"/>
      <c r="M706" s="352"/>
      <c r="N706" s="352"/>
      <c r="O706" s="352"/>
      <c r="P706" s="352"/>
      <c r="Q706" s="352"/>
      <c r="R706" s="352"/>
      <c r="S706" s="352"/>
      <c r="T706" s="352"/>
      <c r="U706" s="352"/>
      <c r="V706" s="352"/>
      <c r="W706" s="333"/>
      <c r="X706" s="333"/>
      <c r="Y706" s="333"/>
      <c r="Z706" s="333"/>
    </row>
    <row r="707" customFormat="false" ht="33.75" hidden="false" customHeight="true" outlineLevel="0" collapsed="false">
      <c r="A707" s="352"/>
      <c r="B707" s="352"/>
      <c r="C707" s="352"/>
      <c r="D707" s="353"/>
      <c r="E707" s="353"/>
      <c r="F707" s="352"/>
      <c r="G707" s="352"/>
      <c r="H707" s="352"/>
      <c r="I707" s="352"/>
      <c r="J707" s="352"/>
      <c r="K707" s="352"/>
      <c r="L707" s="352"/>
      <c r="M707" s="352"/>
      <c r="N707" s="352"/>
      <c r="O707" s="352"/>
      <c r="P707" s="352"/>
      <c r="Q707" s="352"/>
      <c r="R707" s="352"/>
      <c r="S707" s="352"/>
      <c r="T707" s="352"/>
      <c r="U707" s="352"/>
      <c r="V707" s="352"/>
      <c r="W707" s="333"/>
      <c r="X707" s="333"/>
      <c r="Y707" s="333"/>
      <c r="Z707" s="333"/>
    </row>
    <row r="708" customFormat="false" ht="33.75" hidden="false" customHeight="true" outlineLevel="0" collapsed="false">
      <c r="A708" s="352"/>
      <c r="B708" s="352"/>
      <c r="C708" s="352"/>
      <c r="D708" s="353"/>
      <c r="E708" s="353"/>
      <c r="F708" s="352"/>
      <c r="G708" s="352"/>
      <c r="H708" s="352"/>
      <c r="I708" s="352"/>
      <c r="J708" s="352"/>
      <c r="K708" s="352"/>
      <c r="L708" s="352"/>
      <c r="M708" s="352"/>
      <c r="N708" s="352"/>
      <c r="O708" s="352"/>
      <c r="P708" s="352"/>
      <c r="Q708" s="352"/>
      <c r="R708" s="352"/>
      <c r="S708" s="352"/>
      <c r="T708" s="352"/>
      <c r="U708" s="352"/>
      <c r="V708" s="352"/>
      <c r="W708" s="333"/>
      <c r="X708" s="333"/>
      <c r="Y708" s="333"/>
      <c r="Z708" s="333"/>
    </row>
    <row r="709" customFormat="false" ht="33.75" hidden="false" customHeight="true" outlineLevel="0" collapsed="false">
      <c r="A709" s="352"/>
      <c r="B709" s="352"/>
      <c r="C709" s="352"/>
      <c r="D709" s="353"/>
      <c r="E709" s="353"/>
      <c r="F709" s="352"/>
      <c r="G709" s="352"/>
      <c r="H709" s="352"/>
      <c r="I709" s="352"/>
      <c r="J709" s="352"/>
      <c r="K709" s="352"/>
      <c r="L709" s="352"/>
      <c r="M709" s="352"/>
      <c r="N709" s="352"/>
      <c r="O709" s="352"/>
      <c r="P709" s="352"/>
      <c r="Q709" s="352"/>
      <c r="R709" s="352"/>
      <c r="S709" s="352"/>
      <c r="T709" s="352"/>
      <c r="U709" s="352"/>
      <c r="V709" s="352"/>
      <c r="W709" s="333"/>
      <c r="X709" s="333"/>
      <c r="Y709" s="333"/>
      <c r="Z709" s="333"/>
    </row>
    <row r="710" customFormat="false" ht="33.75" hidden="false" customHeight="true" outlineLevel="0" collapsed="false">
      <c r="A710" s="352"/>
      <c r="B710" s="352"/>
      <c r="C710" s="352"/>
      <c r="D710" s="353"/>
      <c r="E710" s="353"/>
      <c r="F710" s="352"/>
      <c r="G710" s="352"/>
      <c r="H710" s="352"/>
      <c r="I710" s="352"/>
      <c r="J710" s="352"/>
      <c r="K710" s="352"/>
      <c r="L710" s="352"/>
      <c r="M710" s="352"/>
      <c r="N710" s="352"/>
      <c r="O710" s="352"/>
      <c r="P710" s="352"/>
      <c r="Q710" s="352"/>
      <c r="R710" s="352"/>
      <c r="S710" s="352"/>
      <c r="T710" s="352"/>
      <c r="U710" s="352"/>
      <c r="V710" s="352"/>
      <c r="W710" s="333"/>
      <c r="X710" s="333"/>
      <c r="Y710" s="333"/>
      <c r="Z710" s="333"/>
    </row>
    <row r="711" customFormat="false" ht="33.75" hidden="false" customHeight="true" outlineLevel="0" collapsed="false">
      <c r="A711" s="352"/>
      <c r="B711" s="352"/>
      <c r="C711" s="352"/>
      <c r="D711" s="353"/>
      <c r="E711" s="353"/>
      <c r="F711" s="352"/>
      <c r="G711" s="352"/>
      <c r="H711" s="352"/>
      <c r="I711" s="352"/>
      <c r="J711" s="352"/>
      <c r="K711" s="352"/>
      <c r="L711" s="352"/>
      <c r="M711" s="352"/>
      <c r="N711" s="352"/>
      <c r="O711" s="352"/>
      <c r="P711" s="352"/>
      <c r="Q711" s="352"/>
      <c r="R711" s="352"/>
      <c r="S711" s="352"/>
      <c r="T711" s="352"/>
      <c r="U711" s="352"/>
      <c r="V711" s="352"/>
      <c r="W711" s="333"/>
      <c r="X711" s="333"/>
      <c r="Y711" s="333"/>
      <c r="Z711" s="333"/>
    </row>
    <row r="712" customFormat="false" ht="33.75" hidden="false" customHeight="true" outlineLevel="0" collapsed="false">
      <c r="A712" s="352"/>
      <c r="B712" s="352"/>
      <c r="C712" s="352"/>
      <c r="D712" s="353"/>
      <c r="E712" s="353"/>
      <c r="F712" s="352"/>
      <c r="G712" s="352"/>
      <c r="H712" s="352"/>
      <c r="I712" s="352"/>
      <c r="J712" s="352"/>
      <c r="K712" s="352"/>
      <c r="L712" s="352"/>
      <c r="M712" s="352"/>
      <c r="N712" s="352"/>
      <c r="O712" s="352"/>
      <c r="P712" s="352"/>
      <c r="Q712" s="352"/>
      <c r="R712" s="352"/>
      <c r="S712" s="352"/>
      <c r="T712" s="352"/>
      <c r="U712" s="352"/>
      <c r="V712" s="352"/>
      <c r="W712" s="333"/>
      <c r="X712" s="333"/>
      <c r="Y712" s="333"/>
      <c r="Z712" s="333"/>
    </row>
    <row r="713" customFormat="false" ht="33.75" hidden="false" customHeight="true" outlineLevel="0" collapsed="false">
      <c r="A713" s="352"/>
      <c r="B713" s="352"/>
      <c r="C713" s="352"/>
      <c r="D713" s="353"/>
      <c r="E713" s="353"/>
      <c r="F713" s="352"/>
      <c r="G713" s="352"/>
      <c r="H713" s="352"/>
      <c r="I713" s="352"/>
      <c r="J713" s="352"/>
      <c r="K713" s="352"/>
      <c r="L713" s="352"/>
      <c r="M713" s="352"/>
      <c r="N713" s="352"/>
      <c r="O713" s="352"/>
      <c r="P713" s="352"/>
      <c r="Q713" s="352"/>
      <c r="R713" s="352"/>
      <c r="S713" s="352"/>
      <c r="T713" s="352"/>
      <c r="U713" s="352"/>
      <c r="V713" s="352"/>
      <c r="W713" s="333"/>
      <c r="X713" s="333"/>
      <c r="Y713" s="333"/>
      <c r="Z713" s="333"/>
    </row>
    <row r="714" customFormat="false" ht="33.75" hidden="false" customHeight="true" outlineLevel="0" collapsed="false">
      <c r="A714" s="352"/>
      <c r="B714" s="352"/>
      <c r="C714" s="352"/>
      <c r="D714" s="353"/>
      <c r="E714" s="353"/>
      <c r="F714" s="352"/>
      <c r="G714" s="352"/>
      <c r="H714" s="352"/>
      <c r="I714" s="352"/>
      <c r="J714" s="352"/>
      <c r="K714" s="352"/>
      <c r="L714" s="352"/>
      <c r="M714" s="352"/>
      <c r="N714" s="352"/>
      <c r="O714" s="352"/>
      <c r="P714" s="352"/>
      <c r="Q714" s="352"/>
      <c r="R714" s="352"/>
      <c r="S714" s="352"/>
      <c r="T714" s="352"/>
      <c r="U714" s="352"/>
      <c r="V714" s="352"/>
      <c r="W714" s="333"/>
      <c r="X714" s="333"/>
      <c r="Y714" s="333"/>
      <c r="Z714" s="333"/>
    </row>
    <row r="715" customFormat="false" ht="33.75" hidden="false" customHeight="true" outlineLevel="0" collapsed="false">
      <c r="A715" s="352"/>
      <c r="B715" s="352"/>
      <c r="C715" s="352"/>
      <c r="D715" s="353"/>
      <c r="E715" s="353"/>
      <c r="F715" s="352"/>
      <c r="G715" s="352"/>
      <c r="H715" s="352"/>
      <c r="I715" s="352"/>
      <c r="J715" s="352"/>
      <c r="K715" s="352"/>
      <c r="L715" s="352"/>
      <c r="M715" s="352"/>
      <c r="N715" s="352"/>
      <c r="O715" s="352"/>
      <c r="P715" s="352"/>
      <c r="Q715" s="352"/>
      <c r="R715" s="352"/>
      <c r="S715" s="352"/>
      <c r="T715" s="352"/>
      <c r="U715" s="352"/>
      <c r="V715" s="352"/>
      <c r="W715" s="333"/>
      <c r="X715" s="333"/>
      <c r="Y715" s="333"/>
      <c r="Z715" s="333"/>
    </row>
    <row r="716" customFormat="false" ht="33.75" hidden="false" customHeight="true" outlineLevel="0" collapsed="false">
      <c r="A716" s="352"/>
      <c r="B716" s="352"/>
      <c r="C716" s="352"/>
      <c r="D716" s="353"/>
      <c r="E716" s="353"/>
      <c r="F716" s="352"/>
      <c r="G716" s="352"/>
      <c r="H716" s="352"/>
      <c r="I716" s="352"/>
      <c r="J716" s="352"/>
      <c r="K716" s="352"/>
      <c r="L716" s="352"/>
      <c r="M716" s="352"/>
      <c r="N716" s="352"/>
      <c r="O716" s="352"/>
      <c r="P716" s="352"/>
      <c r="Q716" s="352"/>
      <c r="R716" s="352"/>
      <c r="S716" s="352"/>
      <c r="T716" s="352"/>
      <c r="U716" s="352"/>
      <c r="V716" s="352"/>
      <c r="W716" s="333"/>
      <c r="X716" s="333"/>
      <c r="Y716" s="333"/>
      <c r="Z716" s="333"/>
    </row>
    <row r="717" customFormat="false" ht="33.75" hidden="false" customHeight="true" outlineLevel="0" collapsed="false">
      <c r="A717" s="352"/>
      <c r="B717" s="352"/>
      <c r="C717" s="352"/>
      <c r="D717" s="353"/>
      <c r="E717" s="353"/>
      <c r="F717" s="352"/>
      <c r="G717" s="352"/>
      <c r="H717" s="352"/>
      <c r="I717" s="352"/>
      <c r="J717" s="352"/>
      <c r="K717" s="352"/>
      <c r="L717" s="352"/>
      <c r="M717" s="352"/>
      <c r="N717" s="352"/>
      <c r="O717" s="352"/>
      <c r="P717" s="352"/>
      <c r="Q717" s="352"/>
      <c r="R717" s="352"/>
      <c r="S717" s="352"/>
      <c r="T717" s="352"/>
      <c r="U717" s="352"/>
      <c r="V717" s="352"/>
      <c r="W717" s="333"/>
      <c r="X717" s="333"/>
      <c r="Y717" s="333"/>
      <c r="Z717" s="333"/>
    </row>
    <row r="718" customFormat="false" ht="33.75" hidden="false" customHeight="true" outlineLevel="0" collapsed="false">
      <c r="A718" s="352"/>
      <c r="B718" s="352"/>
      <c r="C718" s="352"/>
      <c r="D718" s="353"/>
      <c r="E718" s="353"/>
      <c r="F718" s="352"/>
      <c r="G718" s="352"/>
      <c r="H718" s="352"/>
      <c r="I718" s="352"/>
      <c r="J718" s="352"/>
      <c r="K718" s="352"/>
      <c r="L718" s="352"/>
      <c r="M718" s="352"/>
      <c r="N718" s="352"/>
      <c r="O718" s="352"/>
      <c r="P718" s="352"/>
      <c r="Q718" s="352"/>
      <c r="R718" s="352"/>
      <c r="S718" s="352"/>
      <c r="T718" s="352"/>
      <c r="U718" s="352"/>
      <c r="V718" s="352"/>
      <c r="W718" s="333"/>
      <c r="X718" s="333"/>
      <c r="Y718" s="333"/>
      <c r="Z718" s="333"/>
    </row>
    <row r="719" customFormat="false" ht="33.75" hidden="false" customHeight="true" outlineLevel="0" collapsed="false">
      <c r="A719" s="352"/>
      <c r="B719" s="352"/>
      <c r="C719" s="352"/>
      <c r="D719" s="353"/>
      <c r="E719" s="353"/>
      <c r="F719" s="352"/>
      <c r="G719" s="352"/>
      <c r="H719" s="352"/>
      <c r="I719" s="352"/>
      <c r="J719" s="352"/>
      <c r="K719" s="352"/>
      <c r="L719" s="352"/>
      <c r="M719" s="352"/>
      <c r="N719" s="352"/>
      <c r="O719" s="352"/>
      <c r="P719" s="352"/>
      <c r="Q719" s="352"/>
      <c r="R719" s="352"/>
      <c r="S719" s="352"/>
      <c r="T719" s="352"/>
      <c r="U719" s="352"/>
      <c r="V719" s="352"/>
      <c r="W719" s="333"/>
      <c r="X719" s="333"/>
      <c r="Y719" s="333"/>
      <c r="Z719" s="333"/>
    </row>
    <row r="720" customFormat="false" ht="33.75" hidden="false" customHeight="true" outlineLevel="0" collapsed="false">
      <c r="A720" s="352"/>
      <c r="B720" s="352"/>
      <c r="C720" s="352"/>
      <c r="D720" s="353"/>
      <c r="E720" s="353"/>
      <c r="F720" s="352"/>
      <c r="G720" s="352"/>
      <c r="H720" s="352"/>
      <c r="I720" s="352"/>
      <c r="J720" s="352"/>
      <c r="K720" s="352"/>
      <c r="L720" s="352"/>
      <c r="M720" s="352"/>
      <c r="N720" s="352"/>
      <c r="O720" s="352"/>
      <c r="P720" s="352"/>
      <c r="Q720" s="352"/>
      <c r="R720" s="352"/>
      <c r="S720" s="352"/>
      <c r="T720" s="352"/>
      <c r="U720" s="352"/>
      <c r="V720" s="352"/>
      <c r="W720" s="333"/>
      <c r="X720" s="333"/>
      <c r="Y720" s="333"/>
      <c r="Z720" s="333"/>
    </row>
    <row r="721" customFormat="false" ht="33.75" hidden="false" customHeight="true" outlineLevel="0" collapsed="false">
      <c r="A721" s="352"/>
      <c r="B721" s="352"/>
      <c r="C721" s="352"/>
      <c r="D721" s="353"/>
      <c r="E721" s="353"/>
      <c r="F721" s="352"/>
      <c r="G721" s="352"/>
      <c r="H721" s="352"/>
      <c r="I721" s="352"/>
      <c r="J721" s="352"/>
      <c r="K721" s="352"/>
      <c r="L721" s="352"/>
      <c r="M721" s="352"/>
      <c r="N721" s="352"/>
      <c r="O721" s="352"/>
      <c r="P721" s="352"/>
      <c r="Q721" s="352"/>
      <c r="R721" s="352"/>
      <c r="S721" s="352"/>
      <c r="T721" s="352"/>
      <c r="U721" s="352"/>
      <c r="V721" s="352"/>
      <c r="W721" s="333"/>
      <c r="X721" s="333"/>
      <c r="Y721" s="333"/>
      <c r="Z721" s="333"/>
    </row>
    <row r="722" customFormat="false" ht="33.75" hidden="false" customHeight="true" outlineLevel="0" collapsed="false">
      <c r="A722" s="352"/>
      <c r="B722" s="352"/>
      <c r="C722" s="352"/>
      <c r="D722" s="353"/>
      <c r="E722" s="353"/>
      <c r="F722" s="352"/>
      <c r="G722" s="352"/>
      <c r="H722" s="352"/>
      <c r="I722" s="352"/>
      <c r="J722" s="352"/>
      <c r="K722" s="352"/>
      <c r="L722" s="352"/>
      <c r="M722" s="352"/>
      <c r="N722" s="352"/>
      <c r="O722" s="352"/>
      <c r="P722" s="352"/>
      <c r="Q722" s="352"/>
      <c r="R722" s="352"/>
      <c r="S722" s="352"/>
      <c r="T722" s="352"/>
      <c r="U722" s="352"/>
      <c r="V722" s="352"/>
      <c r="W722" s="333"/>
      <c r="X722" s="333"/>
      <c r="Y722" s="333"/>
      <c r="Z722" s="333"/>
    </row>
    <row r="723" customFormat="false" ht="33.75" hidden="false" customHeight="true" outlineLevel="0" collapsed="false">
      <c r="A723" s="352"/>
      <c r="B723" s="352"/>
      <c r="C723" s="352"/>
      <c r="D723" s="353"/>
      <c r="E723" s="353"/>
      <c r="F723" s="352"/>
      <c r="G723" s="352"/>
      <c r="H723" s="352"/>
      <c r="I723" s="352"/>
      <c r="J723" s="352"/>
      <c r="K723" s="352"/>
      <c r="L723" s="352"/>
      <c r="M723" s="352"/>
      <c r="N723" s="352"/>
      <c r="O723" s="352"/>
      <c r="P723" s="352"/>
      <c r="Q723" s="352"/>
      <c r="R723" s="352"/>
      <c r="S723" s="352"/>
      <c r="T723" s="352"/>
      <c r="U723" s="352"/>
      <c r="V723" s="352"/>
      <c r="W723" s="333"/>
      <c r="X723" s="333"/>
      <c r="Y723" s="333"/>
      <c r="Z723" s="333"/>
    </row>
    <row r="724" customFormat="false" ht="33.75" hidden="false" customHeight="true" outlineLevel="0" collapsed="false">
      <c r="A724" s="352"/>
      <c r="B724" s="352"/>
      <c r="C724" s="352"/>
      <c r="D724" s="353"/>
      <c r="E724" s="353"/>
      <c r="F724" s="352"/>
      <c r="G724" s="352"/>
      <c r="H724" s="352"/>
      <c r="I724" s="352"/>
      <c r="J724" s="352"/>
      <c r="K724" s="352"/>
      <c r="L724" s="352"/>
      <c r="M724" s="352"/>
      <c r="N724" s="352"/>
      <c r="O724" s="352"/>
      <c r="P724" s="352"/>
      <c r="Q724" s="352"/>
      <c r="R724" s="352"/>
      <c r="S724" s="352"/>
      <c r="T724" s="352"/>
      <c r="U724" s="352"/>
      <c r="V724" s="352"/>
      <c r="W724" s="333"/>
      <c r="X724" s="333"/>
      <c r="Y724" s="333"/>
      <c r="Z724" s="333"/>
    </row>
    <row r="725" customFormat="false" ht="33.75" hidden="false" customHeight="true" outlineLevel="0" collapsed="false">
      <c r="A725" s="352"/>
      <c r="B725" s="352"/>
      <c r="C725" s="352"/>
      <c r="D725" s="353"/>
      <c r="E725" s="353"/>
      <c r="F725" s="352"/>
      <c r="G725" s="352"/>
      <c r="H725" s="352"/>
      <c r="I725" s="352"/>
      <c r="J725" s="352"/>
      <c r="K725" s="352"/>
      <c r="L725" s="352"/>
      <c r="M725" s="352"/>
      <c r="N725" s="352"/>
      <c r="O725" s="352"/>
      <c r="P725" s="352"/>
      <c r="Q725" s="352"/>
      <c r="R725" s="352"/>
      <c r="S725" s="352"/>
      <c r="T725" s="352"/>
      <c r="U725" s="352"/>
      <c r="V725" s="352"/>
      <c r="W725" s="333"/>
      <c r="X725" s="333"/>
      <c r="Y725" s="333"/>
      <c r="Z725" s="333"/>
    </row>
    <row r="726" customFormat="false" ht="33.75" hidden="false" customHeight="true" outlineLevel="0" collapsed="false">
      <c r="A726" s="352"/>
      <c r="B726" s="352"/>
      <c r="C726" s="352"/>
      <c r="D726" s="353"/>
      <c r="E726" s="353"/>
      <c r="F726" s="352"/>
      <c r="G726" s="352"/>
      <c r="H726" s="352"/>
      <c r="I726" s="352"/>
      <c r="J726" s="352"/>
      <c r="K726" s="352"/>
      <c r="L726" s="352"/>
      <c r="M726" s="352"/>
      <c r="N726" s="352"/>
      <c r="O726" s="352"/>
      <c r="P726" s="352"/>
      <c r="Q726" s="352"/>
      <c r="R726" s="352"/>
      <c r="S726" s="352"/>
      <c r="T726" s="352"/>
      <c r="U726" s="352"/>
      <c r="V726" s="352"/>
      <c r="W726" s="333"/>
      <c r="X726" s="333"/>
      <c r="Y726" s="333"/>
      <c r="Z726" s="333"/>
    </row>
    <row r="727" customFormat="false" ht="33.75" hidden="false" customHeight="true" outlineLevel="0" collapsed="false">
      <c r="A727" s="352"/>
      <c r="B727" s="352"/>
      <c r="C727" s="352"/>
      <c r="D727" s="353"/>
      <c r="E727" s="353"/>
      <c r="F727" s="352"/>
      <c r="G727" s="352"/>
      <c r="H727" s="352"/>
      <c r="I727" s="352"/>
      <c r="J727" s="352"/>
      <c r="K727" s="352"/>
      <c r="L727" s="352"/>
      <c r="M727" s="352"/>
      <c r="N727" s="352"/>
      <c r="O727" s="352"/>
      <c r="P727" s="352"/>
      <c r="Q727" s="352"/>
      <c r="R727" s="352"/>
      <c r="S727" s="352"/>
      <c r="T727" s="352"/>
      <c r="U727" s="352"/>
      <c r="V727" s="352"/>
      <c r="W727" s="333"/>
      <c r="X727" s="333"/>
      <c r="Y727" s="333"/>
      <c r="Z727" s="333"/>
    </row>
    <row r="728" customFormat="false" ht="33.75" hidden="false" customHeight="true" outlineLevel="0" collapsed="false">
      <c r="A728" s="352"/>
      <c r="B728" s="352"/>
      <c r="C728" s="352"/>
      <c r="D728" s="353"/>
      <c r="E728" s="353"/>
      <c r="F728" s="352"/>
      <c r="G728" s="352"/>
      <c r="H728" s="352"/>
      <c r="I728" s="352"/>
      <c r="J728" s="352"/>
      <c r="K728" s="352"/>
      <c r="L728" s="352"/>
      <c r="M728" s="352"/>
      <c r="N728" s="352"/>
      <c r="O728" s="352"/>
      <c r="P728" s="352"/>
      <c r="Q728" s="352"/>
      <c r="R728" s="352"/>
      <c r="S728" s="352"/>
      <c r="T728" s="352"/>
      <c r="U728" s="352"/>
      <c r="V728" s="352"/>
      <c r="W728" s="333"/>
      <c r="X728" s="333"/>
      <c r="Y728" s="333"/>
      <c r="Z728" s="333"/>
    </row>
    <row r="729" customFormat="false" ht="33.75" hidden="false" customHeight="true" outlineLevel="0" collapsed="false">
      <c r="A729" s="352"/>
      <c r="B729" s="352"/>
      <c r="C729" s="352"/>
      <c r="D729" s="353"/>
      <c r="E729" s="353"/>
      <c r="F729" s="352"/>
      <c r="G729" s="352"/>
      <c r="H729" s="352"/>
      <c r="I729" s="352"/>
      <c r="J729" s="352"/>
      <c r="K729" s="352"/>
      <c r="L729" s="352"/>
      <c r="M729" s="352"/>
      <c r="N729" s="352"/>
      <c r="O729" s="352"/>
      <c r="P729" s="352"/>
      <c r="Q729" s="352"/>
      <c r="R729" s="352"/>
      <c r="S729" s="352"/>
      <c r="T729" s="352"/>
      <c r="U729" s="352"/>
      <c r="V729" s="352"/>
      <c r="W729" s="333"/>
      <c r="X729" s="333"/>
      <c r="Y729" s="333"/>
      <c r="Z729" s="333"/>
    </row>
    <row r="730" customFormat="false" ht="33.75" hidden="false" customHeight="true" outlineLevel="0" collapsed="false">
      <c r="A730" s="352"/>
      <c r="B730" s="352"/>
      <c r="C730" s="352"/>
      <c r="D730" s="353"/>
      <c r="E730" s="353"/>
      <c r="F730" s="352"/>
      <c r="G730" s="352"/>
      <c r="H730" s="352"/>
      <c r="I730" s="352"/>
      <c r="J730" s="352"/>
      <c r="K730" s="352"/>
      <c r="L730" s="352"/>
      <c r="M730" s="352"/>
      <c r="N730" s="352"/>
      <c r="O730" s="352"/>
      <c r="P730" s="352"/>
      <c r="Q730" s="352"/>
      <c r="R730" s="352"/>
      <c r="S730" s="352"/>
      <c r="T730" s="352"/>
      <c r="U730" s="352"/>
      <c r="V730" s="352"/>
      <c r="W730" s="333"/>
      <c r="X730" s="333"/>
      <c r="Y730" s="333"/>
      <c r="Z730" s="333"/>
    </row>
    <row r="731" customFormat="false" ht="33.75" hidden="false" customHeight="true" outlineLevel="0" collapsed="false">
      <c r="A731" s="352"/>
      <c r="B731" s="352"/>
      <c r="C731" s="352"/>
      <c r="D731" s="353"/>
      <c r="E731" s="353"/>
      <c r="F731" s="352"/>
      <c r="G731" s="352"/>
      <c r="H731" s="352"/>
      <c r="I731" s="352"/>
      <c r="J731" s="352"/>
      <c r="K731" s="352"/>
      <c r="L731" s="352"/>
      <c r="M731" s="352"/>
      <c r="N731" s="352"/>
      <c r="O731" s="352"/>
      <c r="P731" s="352"/>
      <c r="Q731" s="352"/>
      <c r="R731" s="352"/>
      <c r="S731" s="352"/>
      <c r="T731" s="352"/>
      <c r="U731" s="352"/>
      <c r="V731" s="352"/>
      <c r="W731" s="333"/>
      <c r="X731" s="333"/>
      <c r="Y731" s="333"/>
      <c r="Z731" s="333"/>
    </row>
    <row r="732" customFormat="false" ht="33.75" hidden="false" customHeight="true" outlineLevel="0" collapsed="false">
      <c r="A732" s="352"/>
      <c r="B732" s="352"/>
      <c r="C732" s="352"/>
      <c r="D732" s="353"/>
      <c r="E732" s="353"/>
      <c r="F732" s="352"/>
      <c r="G732" s="352"/>
      <c r="H732" s="352"/>
      <c r="I732" s="352"/>
      <c r="J732" s="352"/>
      <c r="K732" s="352"/>
      <c r="L732" s="352"/>
      <c r="M732" s="352"/>
      <c r="N732" s="352"/>
      <c r="O732" s="352"/>
      <c r="P732" s="352"/>
      <c r="Q732" s="352"/>
      <c r="R732" s="352"/>
      <c r="S732" s="352"/>
      <c r="T732" s="352"/>
      <c r="U732" s="352"/>
      <c r="V732" s="352"/>
      <c r="W732" s="333"/>
      <c r="X732" s="333"/>
      <c r="Y732" s="333"/>
      <c r="Z732" s="333"/>
    </row>
    <row r="733" customFormat="false" ht="33.75" hidden="false" customHeight="true" outlineLevel="0" collapsed="false">
      <c r="A733" s="352"/>
      <c r="B733" s="352"/>
      <c r="C733" s="352"/>
      <c r="D733" s="353"/>
      <c r="E733" s="353"/>
      <c r="F733" s="352"/>
      <c r="G733" s="352"/>
      <c r="H733" s="352"/>
      <c r="I733" s="352"/>
      <c r="J733" s="352"/>
      <c r="K733" s="352"/>
      <c r="L733" s="352"/>
      <c r="M733" s="352"/>
      <c r="N733" s="352"/>
      <c r="O733" s="352"/>
      <c r="P733" s="352"/>
      <c r="Q733" s="352"/>
      <c r="R733" s="352"/>
      <c r="S733" s="352"/>
      <c r="T733" s="352"/>
      <c r="U733" s="352"/>
      <c r="V733" s="352"/>
      <c r="W733" s="333"/>
      <c r="X733" s="333"/>
      <c r="Y733" s="333"/>
      <c r="Z733" s="333"/>
    </row>
    <row r="734" customFormat="false" ht="33.75" hidden="false" customHeight="true" outlineLevel="0" collapsed="false">
      <c r="A734" s="352"/>
      <c r="B734" s="352"/>
      <c r="C734" s="352"/>
      <c r="D734" s="353"/>
      <c r="E734" s="353"/>
      <c r="F734" s="352"/>
      <c r="G734" s="352"/>
      <c r="H734" s="352"/>
      <c r="I734" s="352"/>
      <c r="J734" s="352"/>
      <c r="K734" s="352"/>
      <c r="L734" s="352"/>
      <c r="M734" s="352"/>
      <c r="N734" s="352"/>
      <c r="O734" s="352"/>
      <c r="P734" s="352"/>
      <c r="Q734" s="352"/>
      <c r="R734" s="352"/>
      <c r="S734" s="352"/>
      <c r="T734" s="352"/>
      <c r="U734" s="352"/>
      <c r="V734" s="352"/>
      <c r="W734" s="333"/>
      <c r="X734" s="333"/>
      <c r="Y734" s="333"/>
      <c r="Z734" s="333"/>
    </row>
    <row r="735" customFormat="false" ht="33.75" hidden="false" customHeight="true" outlineLevel="0" collapsed="false">
      <c r="A735" s="352"/>
      <c r="B735" s="352"/>
      <c r="C735" s="352"/>
      <c r="D735" s="353"/>
      <c r="E735" s="353"/>
      <c r="F735" s="352"/>
      <c r="G735" s="352"/>
      <c r="H735" s="352"/>
      <c r="I735" s="352"/>
      <c r="J735" s="352"/>
      <c r="K735" s="352"/>
      <c r="L735" s="352"/>
      <c r="M735" s="352"/>
      <c r="N735" s="352"/>
      <c r="O735" s="352"/>
      <c r="P735" s="352"/>
      <c r="Q735" s="352"/>
      <c r="R735" s="352"/>
      <c r="S735" s="352"/>
      <c r="T735" s="352"/>
      <c r="U735" s="352"/>
      <c r="V735" s="352"/>
      <c r="W735" s="333"/>
      <c r="X735" s="333"/>
      <c r="Y735" s="333"/>
      <c r="Z735" s="333"/>
    </row>
    <row r="736" customFormat="false" ht="33.75" hidden="false" customHeight="true" outlineLevel="0" collapsed="false">
      <c r="A736" s="352"/>
      <c r="B736" s="352"/>
      <c r="C736" s="352"/>
      <c r="D736" s="353"/>
      <c r="E736" s="353"/>
      <c r="F736" s="352"/>
      <c r="G736" s="352"/>
      <c r="H736" s="352"/>
      <c r="I736" s="352"/>
      <c r="J736" s="352"/>
      <c r="K736" s="352"/>
      <c r="L736" s="352"/>
      <c r="M736" s="352"/>
      <c r="N736" s="352"/>
      <c r="O736" s="352"/>
      <c r="P736" s="352"/>
      <c r="Q736" s="352"/>
      <c r="R736" s="352"/>
      <c r="S736" s="352"/>
      <c r="T736" s="352"/>
      <c r="U736" s="352"/>
      <c r="V736" s="352"/>
      <c r="W736" s="333"/>
      <c r="X736" s="333"/>
      <c r="Y736" s="333"/>
      <c r="Z736" s="333"/>
    </row>
    <row r="737" customFormat="false" ht="33.75" hidden="false" customHeight="true" outlineLevel="0" collapsed="false">
      <c r="A737" s="352"/>
      <c r="B737" s="352"/>
      <c r="C737" s="352"/>
      <c r="D737" s="353"/>
      <c r="E737" s="353"/>
      <c r="F737" s="352"/>
      <c r="G737" s="352"/>
      <c r="H737" s="352"/>
      <c r="I737" s="352"/>
      <c r="J737" s="352"/>
      <c r="K737" s="352"/>
      <c r="L737" s="352"/>
      <c r="M737" s="352"/>
      <c r="N737" s="352"/>
      <c r="O737" s="352"/>
      <c r="P737" s="352"/>
      <c r="Q737" s="352"/>
      <c r="R737" s="352"/>
      <c r="S737" s="352"/>
      <c r="T737" s="352"/>
      <c r="U737" s="352"/>
      <c r="V737" s="352"/>
      <c r="W737" s="333"/>
      <c r="X737" s="333"/>
      <c r="Y737" s="333"/>
      <c r="Z737" s="333"/>
    </row>
    <row r="738" customFormat="false" ht="33.75" hidden="false" customHeight="true" outlineLevel="0" collapsed="false">
      <c r="A738" s="352"/>
      <c r="B738" s="352"/>
      <c r="C738" s="352"/>
      <c r="D738" s="353"/>
      <c r="E738" s="353"/>
      <c r="F738" s="352"/>
      <c r="G738" s="352"/>
      <c r="H738" s="352"/>
      <c r="I738" s="352"/>
      <c r="J738" s="352"/>
      <c r="K738" s="352"/>
      <c r="L738" s="352"/>
      <c r="M738" s="352"/>
      <c r="N738" s="352"/>
      <c r="O738" s="352"/>
      <c r="P738" s="352"/>
      <c r="Q738" s="352"/>
      <c r="R738" s="352"/>
      <c r="S738" s="352"/>
      <c r="T738" s="352"/>
      <c r="U738" s="352"/>
      <c r="V738" s="352"/>
      <c r="W738" s="333"/>
      <c r="X738" s="333"/>
      <c r="Y738" s="333"/>
      <c r="Z738" s="333"/>
    </row>
    <row r="739" customFormat="false" ht="33.75" hidden="false" customHeight="true" outlineLevel="0" collapsed="false">
      <c r="A739" s="352"/>
      <c r="B739" s="352"/>
      <c r="C739" s="352"/>
      <c r="D739" s="353"/>
      <c r="E739" s="353"/>
      <c r="F739" s="352"/>
      <c r="G739" s="352"/>
      <c r="H739" s="352"/>
      <c r="I739" s="352"/>
      <c r="J739" s="352"/>
      <c r="K739" s="352"/>
      <c r="L739" s="352"/>
      <c r="M739" s="352"/>
      <c r="N739" s="352"/>
      <c r="O739" s="352"/>
      <c r="P739" s="352"/>
      <c r="Q739" s="352"/>
      <c r="R739" s="352"/>
      <c r="S739" s="352"/>
      <c r="T739" s="352"/>
      <c r="U739" s="352"/>
      <c r="V739" s="352"/>
      <c r="W739" s="333"/>
      <c r="X739" s="333"/>
      <c r="Y739" s="333"/>
      <c r="Z739" s="333"/>
    </row>
    <row r="740" customFormat="false" ht="33.75" hidden="false" customHeight="true" outlineLevel="0" collapsed="false">
      <c r="A740" s="352"/>
      <c r="B740" s="352"/>
      <c r="C740" s="352"/>
      <c r="D740" s="353"/>
      <c r="E740" s="353"/>
      <c r="F740" s="352"/>
      <c r="G740" s="352"/>
      <c r="H740" s="352"/>
      <c r="I740" s="352"/>
      <c r="J740" s="352"/>
      <c r="K740" s="352"/>
      <c r="L740" s="352"/>
      <c r="M740" s="352"/>
      <c r="N740" s="352"/>
      <c r="O740" s="352"/>
      <c r="P740" s="352"/>
      <c r="Q740" s="352"/>
      <c r="R740" s="352"/>
      <c r="S740" s="352"/>
      <c r="T740" s="352"/>
      <c r="U740" s="352"/>
      <c r="V740" s="352"/>
      <c r="W740" s="333"/>
      <c r="X740" s="333"/>
      <c r="Y740" s="333"/>
      <c r="Z740" s="333"/>
    </row>
    <row r="741" customFormat="false" ht="33.75" hidden="false" customHeight="true" outlineLevel="0" collapsed="false">
      <c r="A741" s="352"/>
      <c r="B741" s="352"/>
      <c r="C741" s="352"/>
      <c r="D741" s="353"/>
      <c r="E741" s="353"/>
      <c r="F741" s="352"/>
      <c r="G741" s="352"/>
      <c r="H741" s="352"/>
      <c r="I741" s="352"/>
      <c r="J741" s="352"/>
      <c r="K741" s="352"/>
      <c r="L741" s="352"/>
      <c r="M741" s="352"/>
      <c r="N741" s="352"/>
      <c r="O741" s="352"/>
      <c r="P741" s="352"/>
      <c r="Q741" s="352"/>
      <c r="R741" s="352"/>
      <c r="S741" s="352"/>
      <c r="T741" s="352"/>
      <c r="U741" s="352"/>
      <c r="V741" s="352"/>
      <c r="W741" s="333"/>
      <c r="X741" s="333"/>
      <c r="Y741" s="333"/>
      <c r="Z741" s="333"/>
    </row>
    <row r="742" customFormat="false" ht="33.75" hidden="false" customHeight="true" outlineLevel="0" collapsed="false">
      <c r="A742" s="352"/>
      <c r="B742" s="352"/>
      <c r="C742" s="352"/>
      <c r="D742" s="353"/>
      <c r="E742" s="353"/>
      <c r="F742" s="352"/>
      <c r="G742" s="352"/>
      <c r="H742" s="352"/>
      <c r="I742" s="352"/>
      <c r="J742" s="352"/>
      <c r="K742" s="352"/>
      <c r="L742" s="352"/>
      <c r="M742" s="352"/>
      <c r="N742" s="352"/>
      <c r="O742" s="352"/>
      <c r="P742" s="352"/>
      <c r="Q742" s="352"/>
      <c r="R742" s="352"/>
      <c r="S742" s="352"/>
      <c r="T742" s="352"/>
      <c r="U742" s="352"/>
      <c r="V742" s="352"/>
      <c r="W742" s="333"/>
      <c r="X742" s="333"/>
      <c r="Y742" s="333"/>
      <c r="Z742" s="333"/>
    </row>
    <row r="743" customFormat="false" ht="33.75" hidden="false" customHeight="true" outlineLevel="0" collapsed="false">
      <c r="A743" s="352"/>
      <c r="B743" s="352"/>
      <c r="C743" s="352"/>
      <c r="D743" s="353"/>
      <c r="E743" s="353"/>
      <c r="F743" s="352"/>
      <c r="G743" s="352"/>
      <c r="H743" s="352"/>
      <c r="I743" s="352"/>
      <c r="J743" s="352"/>
      <c r="K743" s="352"/>
      <c r="L743" s="352"/>
      <c r="M743" s="352"/>
      <c r="N743" s="352"/>
      <c r="O743" s="352"/>
      <c r="P743" s="352"/>
      <c r="Q743" s="352"/>
      <c r="R743" s="352"/>
      <c r="S743" s="352"/>
      <c r="T743" s="352"/>
      <c r="U743" s="352"/>
      <c r="V743" s="352"/>
      <c r="W743" s="333"/>
      <c r="X743" s="333"/>
      <c r="Y743" s="333"/>
      <c r="Z743" s="333"/>
    </row>
    <row r="744" customFormat="false" ht="33.75" hidden="false" customHeight="true" outlineLevel="0" collapsed="false">
      <c r="A744" s="352"/>
      <c r="B744" s="352"/>
      <c r="C744" s="352"/>
      <c r="D744" s="353"/>
      <c r="E744" s="353"/>
      <c r="F744" s="352"/>
      <c r="G744" s="352"/>
      <c r="H744" s="352"/>
      <c r="I744" s="352"/>
      <c r="J744" s="352"/>
      <c r="K744" s="352"/>
      <c r="L744" s="352"/>
      <c r="M744" s="352"/>
      <c r="N744" s="352"/>
      <c r="O744" s="352"/>
      <c r="P744" s="352"/>
      <c r="Q744" s="352"/>
      <c r="R744" s="352"/>
      <c r="S744" s="352"/>
      <c r="T744" s="352"/>
      <c r="U744" s="352"/>
      <c r="V744" s="352"/>
      <c r="W744" s="333"/>
      <c r="X744" s="333"/>
      <c r="Y744" s="333"/>
      <c r="Z744" s="333"/>
    </row>
    <row r="745" customFormat="false" ht="33.75" hidden="false" customHeight="true" outlineLevel="0" collapsed="false">
      <c r="A745" s="352"/>
      <c r="B745" s="352"/>
      <c r="C745" s="352"/>
      <c r="D745" s="353"/>
      <c r="E745" s="353"/>
      <c r="F745" s="352"/>
      <c r="G745" s="352"/>
      <c r="H745" s="352"/>
      <c r="I745" s="352"/>
      <c r="J745" s="352"/>
      <c r="K745" s="352"/>
      <c r="L745" s="352"/>
      <c r="M745" s="352"/>
      <c r="N745" s="352"/>
      <c r="O745" s="352"/>
      <c r="P745" s="352"/>
      <c r="Q745" s="352"/>
      <c r="R745" s="352"/>
      <c r="S745" s="352"/>
      <c r="T745" s="352"/>
      <c r="U745" s="352"/>
      <c r="V745" s="352"/>
      <c r="W745" s="333"/>
      <c r="X745" s="333"/>
      <c r="Y745" s="333"/>
      <c r="Z745" s="333"/>
    </row>
    <row r="746" customFormat="false" ht="33.75" hidden="false" customHeight="true" outlineLevel="0" collapsed="false">
      <c r="A746" s="352"/>
      <c r="B746" s="352"/>
      <c r="C746" s="352"/>
      <c r="D746" s="353"/>
      <c r="E746" s="353"/>
      <c r="F746" s="352"/>
      <c r="G746" s="352"/>
      <c r="H746" s="352"/>
      <c r="I746" s="352"/>
      <c r="J746" s="352"/>
      <c r="K746" s="352"/>
      <c r="L746" s="352"/>
      <c r="M746" s="352"/>
      <c r="N746" s="352"/>
      <c r="O746" s="352"/>
      <c r="P746" s="352"/>
      <c r="Q746" s="352"/>
      <c r="R746" s="352"/>
      <c r="S746" s="352"/>
      <c r="T746" s="352"/>
      <c r="U746" s="352"/>
      <c r="V746" s="352"/>
      <c r="W746" s="333"/>
      <c r="X746" s="333"/>
      <c r="Y746" s="333"/>
      <c r="Z746" s="333"/>
    </row>
    <row r="747" customFormat="false" ht="33.75" hidden="false" customHeight="true" outlineLevel="0" collapsed="false">
      <c r="A747" s="352"/>
      <c r="B747" s="352"/>
      <c r="C747" s="352"/>
      <c r="D747" s="353"/>
      <c r="E747" s="353"/>
      <c r="F747" s="352"/>
      <c r="G747" s="352"/>
      <c r="H747" s="352"/>
      <c r="I747" s="352"/>
      <c r="J747" s="352"/>
      <c r="K747" s="352"/>
      <c r="L747" s="352"/>
      <c r="M747" s="352"/>
      <c r="N747" s="352"/>
      <c r="O747" s="352"/>
      <c r="P747" s="352"/>
      <c r="Q747" s="352"/>
      <c r="R747" s="352"/>
      <c r="S747" s="352"/>
      <c r="T747" s="352"/>
      <c r="U747" s="352"/>
      <c r="V747" s="352"/>
      <c r="W747" s="333"/>
      <c r="X747" s="333"/>
      <c r="Y747" s="333"/>
      <c r="Z747" s="333"/>
    </row>
    <row r="748" customFormat="false" ht="33.75" hidden="false" customHeight="true" outlineLevel="0" collapsed="false">
      <c r="A748" s="352"/>
      <c r="B748" s="352"/>
      <c r="C748" s="352"/>
      <c r="D748" s="353"/>
      <c r="E748" s="353"/>
      <c r="F748" s="352"/>
      <c r="G748" s="352"/>
      <c r="H748" s="352"/>
      <c r="I748" s="352"/>
      <c r="J748" s="352"/>
      <c r="K748" s="352"/>
      <c r="L748" s="352"/>
      <c r="M748" s="352"/>
      <c r="N748" s="352"/>
      <c r="O748" s="352"/>
      <c r="P748" s="352"/>
      <c r="Q748" s="352"/>
      <c r="R748" s="352"/>
      <c r="S748" s="352"/>
      <c r="T748" s="352"/>
      <c r="U748" s="352"/>
      <c r="V748" s="352"/>
      <c r="W748" s="333"/>
      <c r="X748" s="333"/>
      <c r="Y748" s="333"/>
      <c r="Z748" s="333"/>
    </row>
    <row r="749" customFormat="false" ht="33.75" hidden="false" customHeight="true" outlineLevel="0" collapsed="false">
      <c r="A749" s="352"/>
      <c r="B749" s="352"/>
      <c r="C749" s="352"/>
      <c r="D749" s="353"/>
      <c r="E749" s="353"/>
      <c r="F749" s="352"/>
      <c r="G749" s="352"/>
      <c r="H749" s="352"/>
      <c r="I749" s="352"/>
      <c r="J749" s="352"/>
      <c r="K749" s="352"/>
      <c r="L749" s="352"/>
      <c r="M749" s="352"/>
      <c r="N749" s="352"/>
      <c r="O749" s="352"/>
      <c r="P749" s="352"/>
      <c r="Q749" s="352"/>
      <c r="R749" s="352"/>
      <c r="S749" s="352"/>
      <c r="T749" s="352"/>
      <c r="U749" s="352"/>
      <c r="V749" s="352"/>
      <c r="W749" s="333"/>
      <c r="X749" s="333"/>
      <c r="Y749" s="333"/>
      <c r="Z749" s="333"/>
    </row>
    <row r="750" customFormat="false" ht="33.75" hidden="false" customHeight="true" outlineLevel="0" collapsed="false">
      <c r="A750" s="352"/>
      <c r="B750" s="352"/>
      <c r="C750" s="352"/>
      <c r="D750" s="353"/>
      <c r="E750" s="353"/>
      <c r="F750" s="352"/>
      <c r="G750" s="352"/>
      <c r="H750" s="352"/>
      <c r="I750" s="352"/>
      <c r="J750" s="352"/>
      <c r="K750" s="352"/>
      <c r="L750" s="352"/>
      <c r="M750" s="352"/>
      <c r="N750" s="352"/>
      <c r="O750" s="352"/>
      <c r="P750" s="352"/>
      <c r="Q750" s="352"/>
      <c r="R750" s="352"/>
      <c r="S750" s="352"/>
      <c r="T750" s="352"/>
      <c r="U750" s="352"/>
      <c r="V750" s="352"/>
      <c r="W750" s="333"/>
      <c r="X750" s="333"/>
      <c r="Y750" s="333"/>
      <c r="Z750" s="333"/>
    </row>
    <row r="751" customFormat="false" ht="33.75" hidden="false" customHeight="true" outlineLevel="0" collapsed="false">
      <c r="A751" s="352"/>
      <c r="B751" s="352"/>
      <c r="C751" s="352"/>
      <c r="D751" s="353"/>
      <c r="E751" s="353"/>
      <c r="F751" s="352"/>
      <c r="G751" s="352"/>
      <c r="H751" s="352"/>
      <c r="I751" s="352"/>
      <c r="J751" s="352"/>
      <c r="K751" s="352"/>
      <c r="L751" s="352"/>
      <c r="M751" s="352"/>
      <c r="N751" s="352"/>
      <c r="O751" s="352"/>
      <c r="P751" s="352"/>
      <c r="Q751" s="352"/>
      <c r="R751" s="352"/>
      <c r="S751" s="352"/>
      <c r="T751" s="352"/>
      <c r="U751" s="352"/>
      <c r="V751" s="352"/>
      <c r="W751" s="333"/>
      <c r="X751" s="333"/>
      <c r="Y751" s="333"/>
      <c r="Z751" s="333"/>
    </row>
    <row r="752" customFormat="false" ht="33.75" hidden="false" customHeight="true" outlineLevel="0" collapsed="false">
      <c r="A752" s="352"/>
      <c r="B752" s="352"/>
      <c r="C752" s="352"/>
      <c r="D752" s="353"/>
      <c r="E752" s="353"/>
      <c r="F752" s="352"/>
      <c r="G752" s="352"/>
      <c r="H752" s="352"/>
      <c r="I752" s="352"/>
      <c r="J752" s="352"/>
      <c r="K752" s="352"/>
      <c r="L752" s="352"/>
      <c r="M752" s="352"/>
      <c r="N752" s="352"/>
      <c r="O752" s="352"/>
      <c r="P752" s="352"/>
      <c r="Q752" s="352"/>
      <c r="R752" s="352"/>
      <c r="S752" s="352"/>
      <c r="T752" s="352"/>
      <c r="U752" s="352"/>
      <c r="V752" s="352"/>
      <c r="W752" s="333"/>
      <c r="X752" s="333"/>
      <c r="Y752" s="333"/>
      <c r="Z752" s="333"/>
    </row>
    <row r="753" customFormat="false" ht="33.75" hidden="false" customHeight="true" outlineLevel="0" collapsed="false">
      <c r="A753" s="352"/>
      <c r="B753" s="352"/>
      <c r="C753" s="352"/>
      <c r="D753" s="353"/>
      <c r="E753" s="353"/>
      <c r="F753" s="352"/>
      <c r="G753" s="352"/>
      <c r="H753" s="352"/>
      <c r="I753" s="352"/>
      <c r="J753" s="352"/>
      <c r="K753" s="352"/>
      <c r="L753" s="352"/>
      <c r="M753" s="352"/>
      <c r="N753" s="352"/>
      <c r="O753" s="352"/>
      <c r="P753" s="352"/>
      <c r="Q753" s="352"/>
      <c r="R753" s="352"/>
      <c r="S753" s="352"/>
      <c r="T753" s="352"/>
      <c r="U753" s="352"/>
      <c r="V753" s="352"/>
      <c r="W753" s="333"/>
      <c r="X753" s="333"/>
      <c r="Y753" s="333"/>
      <c r="Z753" s="333"/>
    </row>
    <row r="754" customFormat="false" ht="33.75" hidden="false" customHeight="true" outlineLevel="0" collapsed="false">
      <c r="A754" s="352"/>
      <c r="B754" s="352"/>
      <c r="C754" s="352"/>
      <c r="D754" s="353"/>
      <c r="E754" s="353"/>
      <c r="F754" s="352"/>
      <c r="G754" s="352"/>
      <c r="H754" s="352"/>
      <c r="I754" s="352"/>
      <c r="J754" s="352"/>
      <c r="K754" s="352"/>
      <c r="L754" s="352"/>
      <c r="M754" s="352"/>
      <c r="N754" s="352"/>
      <c r="O754" s="352"/>
      <c r="P754" s="352"/>
      <c r="Q754" s="352"/>
      <c r="R754" s="352"/>
      <c r="S754" s="352"/>
      <c r="T754" s="352"/>
      <c r="U754" s="352"/>
      <c r="V754" s="352"/>
      <c r="W754" s="333"/>
      <c r="X754" s="333"/>
      <c r="Y754" s="333"/>
      <c r="Z754" s="333"/>
    </row>
    <row r="755" customFormat="false" ht="33.75" hidden="false" customHeight="true" outlineLevel="0" collapsed="false">
      <c r="A755" s="352"/>
      <c r="B755" s="352"/>
      <c r="C755" s="352"/>
      <c r="D755" s="353"/>
      <c r="E755" s="353"/>
      <c r="F755" s="352"/>
      <c r="G755" s="352"/>
      <c r="H755" s="352"/>
      <c r="I755" s="352"/>
      <c r="J755" s="352"/>
      <c r="K755" s="352"/>
      <c r="L755" s="352"/>
      <c r="M755" s="352"/>
      <c r="N755" s="352"/>
      <c r="O755" s="352"/>
      <c r="P755" s="352"/>
      <c r="Q755" s="352"/>
      <c r="R755" s="352"/>
      <c r="S755" s="352"/>
      <c r="T755" s="352"/>
      <c r="U755" s="352"/>
      <c r="V755" s="352"/>
      <c r="W755" s="333"/>
      <c r="X755" s="333"/>
      <c r="Y755" s="333"/>
      <c r="Z755" s="333"/>
    </row>
    <row r="756" customFormat="false" ht="33.75" hidden="false" customHeight="true" outlineLevel="0" collapsed="false">
      <c r="A756" s="352"/>
      <c r="B756" s="352"/>
      <c r="C756" s="352"/>
      <c r="D756" s="353"/>
      <c r="E756" s="353"/>
      <c r="F756" s="352"/>
      <c r="G756" s="352"/>
      <c r="H756" s="352"/>
      <c r="I756" s="352"/>
      <c r="J756" s="352"/>
      <c r="K756" s="352"/>
      <c r="L756" s="352"/>
      <c r="M756" s="352"/>
      <c r="N756" s="352"/>
      <c r="O756" s="352"/>
      <c r="P756" s="352"/>
      <c r="Q756" s="352"/>
      <c r="R756" s="352"/>
      <c r="S756" s="352"/>
      <c r="T756" s="352"/>
      <c r="U756" s="352"/>
      <c r="V756" s="352"/>
      <c r="W756" s="333"/>
      <c r="X756" s="333"/>
      <c r="Y756" s="333"/>
      <c r="Z756" s="333"/>
    </row>
    <row r="757" customFormat="false" ht="33.75" hidden="false" customHeight="true" outlineLevel="0" collapsed="false">
      <c r="A757" s="352"/>
      <c r="B757" s="352"/>
      <c r="C757" s="352"/>
      <c r="D757" s="353"/>
      <c r="E757" s="353"/>
      <c r="F757" s="352"/>
      <c r="G757" s="352"/>
      <c r="H757" s="352"/>
      <c r="I757" s="352"/>
      <c r="J757" s="352"/>
      <c r="K757" s="352"/>
      <c r="L757" s="352"/>
      <c r="M757" s="352"/>
      <c r="N757" s="352"/>
      <c r="O757" s="352"/>
      <c r="P757" s="352"/>
      <c r="Q757" s="352"/>
      <c r="R757" s="352"/>
      <c r="S757" s="352"/>
      <c r="T757" s="352"/>
      <c r="U757" s="352"/>
      <c r="V757" s="352"/>
      <c r="W757" s="333"/>
      <c r="X757" s="333"/>
      <c r="Y757" s="333"/>
      <c r="Z757" s="333"/>
    </row>
    <row r="758" customFormat="false" ht="33.75" hidden="false" customHeight="true" outlineLevel="0" collapsed="false">
      <c r="A758" s="352"/>
      <c r="B758" s="352"/>
      <c r="C758" s="352"/>
      <c r="D758" s="353"/>
      <c r="E758" s="353"/>
      <c r="F758" s="352"/>
      <c r="G758" s="352"/>
      <c r="H758" s="352"/>
      <c r="I758" s="352"/>
      <c r="J758" s="352"/>
      <c r="K758" s="352"/>
      <c r="L758" s="352"/>
      <c r="M758" s="352"/>
      <c r="N758" s="352"/>
      <c r="O758" s="352"/>
      <c r="P758" s="352"/>
      <c r="Q758" s="352"/>
      <c r="R758" s="352"/>
      <c r="S758" s="352"/>
      <c r="T758" s="352"/>
      <c r="U758" s="352"/>
      <c r="V758" s="352"/>
      <c r="W758" s="333"/>
      <c r="X758" s="333"/>
      <c r="Y758" s="333"/>
      <c r="Z758" s="333"/>
    </row>
    <row r="759" customFormat="false" ht="33.75" hidden="false" customHeight="true" outlineLevel="0" collapsed="false">
      <c r="A759" s="352"/>
      <c r="B759" s="352"/>
      <c r="C759" s="352"/>
      <c r="D759" s="353"/>
      <c r="E759" s="353"/>
      <c r="F759" s="352"/>
      <c r="G759" s="352"/>
      <c r="H759" s="352"/>
      <c r="I759" s="352"/>
      <c r="J759" s="352"/>
      <c r="K759" s="352"/>
      <c r="L759" s="352"/>
      <c r="M759" s="352"/>
      <c r="N759" s="352"/>
      <c r="O759" s="352"/>
      <c r="P759" s="352"/>
      <c r="Q759" s="352"/>
      <c r="R759" s="352"/>
      <c r="S759" s="352"/>
      <c r="T759" s="352"/>
      <c r="U759" s="352"/>
      <c r="V759" s="352"/>
      <c r="W759" s="333"/>
      <c r="X759" s="333"/>
      <c r="Y759" s="333"/>
      <c r="Z759" s="333"/>
    </row>
    <row r="760" customFormat="false" ht="33.75" hidden="false" customHeight="true" outlineLevel="0" collapsed="false">
      <c r="A760" s="352"/>
      <c r="B760" s="352"/>
      <c r="C760" s="352"/>
      <c r="D760" s="353"/>
      <c r="E760" s="353"/>
      <c r="F760" s="352"/>
      <c r="G760" s="352"/>
      <c r="H760" s="352"/>
      <c r="I760" s="352"/>
      <c r="J760" s="352"/>
      <c r="K760" s="352"/>
      <c r="L760" s="352"/>
      <c r="M760" s="352"/>
      <c r="N760" s="352"/>
      <c r="O760" s="352"/>
      <c r="P760" s="352"/>
      <c r="Q760" s="352"/>
      <c r="R760" s="352"/>
      <c r="S760" s="352"/>
      <c r="T760" s="352"/>
      <c r="U760" s="352"/>
      <c r="V760" s="352"/>
      <c r="W760" s="333"/>
      <c r="X760" s="333"/>
      <c r="Y760" s="333"/>
      <c r="Z760" s="333"/>
    </row>
    <row r="761" customFormat="false" ht="33.75" hidden="false" customHeight="true" outlineLevel="0" collapsed="false">
      <c r="A761" s="352"/>
      <c r="B761" s="352"/>
      <c r="C761" s="352"/>
      <c r="D761" s="353"/>
      <c r="E761" s="353"/>
      <c r="F761" s="352"/>
      <c r="G761" s="352"/>
      <c r="H761" s="352"/>
      <c r="I761" s="352"/>
      <c r="J761" s="352"/>
      <c r="K761" s="352"/>
      <c r="L761" s="352"/>
      <c r="M761" s="352"/>
      <c r="N761" s="352"/>
      <c r="O761" s="352"/>
      <c r="P761" s="352"/>
      <c r="Q761" s="352"/>
      <c r="R761" s="352"/>
      <c r="S761" s="352"/>
      <c r="T761" s="352"/>
      <c r="U761" s="352"/>
      <c r="V761" s="352"/>
      <c r="W761" s="333"/>
      <c r="X761" s="333"/>
      <c r="Y761" s="333"/>
      <c r="Z761" s="333"/>
    </row>
    <row r="762" customFormat="false" ht="33.75" hidden="false" customHeight="true" outlineLevel="0" collapsed="false">
      <c r="A762" s="352"/>
      <c r="B762" s="352"/>
      <c r="C762" s="352"/>
      <c r="D762" s="353"/>
      <c r="E762" s="353"/>
      <c r="F762" s="352"/>
      <c r="G762" s="352"/>
      <c r="H762" s="352"/>
      <c r="I762" s="352"/>
      <c r="J762" s="352"/>
      <c r="K762" s="352"/>
      <c r="L762" s="352"/>
      <c r="M762" s="352"/>
      <c r="N762" s="352"/>
      <c r="O762" s="352"/>
      <c r="P762" s="352"/>
      <c r="Q762" s="352"/>
      <c r="R762" s="352"/>
      <c r="S762" s="352"/>
      <c r="T762" s="352"/>
      <c r="U762" s="352"/>
      <c r="V762" s="352"/>
      <c r="W762" s="333"/>
      <c r="X762" s="333"/>
      <c r="Y762" s="333"/>
      <c r="Z762" s="333"/>
    </row>
    <row r="763" customFormat="false" ht="33.75" hidden="false" customHeight="true" outlineLevel="0" collapsed="false">
      <c r="A763" s="352"/>
      <c r="B763" s="352"/>
      <c r="C763" s="352"/>
      <c r="D763" s="353"/>
      <c r="E763" s="353"/>
      <c r="F763" s="352"/>
      <c r="G763" s="352"/>
      <c r="H763" s="352"/>
      <c r="I763" s="352"/>
      <c r="J763" s="352"/>
      <c r="K763" s="352"/>
      <c r="L763" s="352"/>
      <c r="M763" s="352"/>
      <c r="N763" s="352"/>
      <c r="O763" s="352"/>
      <c r="P763" s="352"/>
      <c r="Q763" s="352"/>
      <c r="R763" s="352"/>
      <c r="S763" s="352"/>
      <c r="T763" s="352"/>
      <c r="U763" s="352"/>
      <c r="V763" s="352"/>
      <c r="W763" s="333"/>
      <c r="X763" s="333"/>
      <c r="Y763" s="333"/>
      <c r="Z763" s="333"/>
    </row>
    <row r="764" customFormat="false" ht="33.75" hidden="false" customHeight="true" outlineLevel="0" collapsed="false">
      <c r="A764" s="352"/>
      <c r="B764" s="352"/>
      <c r="C764" s="352"/>
      <c r="D764" s="353"/>
      <c r="E764" s="353"/>
      <c r="F764" s="352"/>
      <c r="G764" s="352"/>
      <c r="H764" s="352"/>
      <c r="I764" s="352"/>
      <c r="J764" s="352"/>
      <c r="K764" s="352"/>
      <c r="L764" s="352"/>
      <c r="M764" s="352"/>
      <c r="N764" s="352"/>
      <c r="O764" s="352"/>
      <c r="P764" s="352"/>
      <c r="Q764" s="352"/>
      <c r="R764" s="352"/>
      <c r="S764" s="352"/>
      <c r="T764" s="352"/>
      <c r="U764" s="352"/>
      <c r="V764" s="352"/>
      <c r="W764" s="333"/>
      <c r="X764" s="333"/>
      <c r="Y764" s="333"/>
      <c r="Z764" s="333"/>
    </row>
    <row r="765" customFormat="false" ht="33.75" hidden="false" customHeight="true" outlineLevel="0" collapsed="false">
      <c r="A765" s="352"/>
      <c r="B765" s="352"/>
      <c r="C765" s="352"/>
      <c r="D765" s="353"/>
      <c r="E765" s="353"/>
      <c r="F765" s="352"/>
      <c r="G765" s="352"/>
      <c r="H765" s="352"/>
      <c r="I765" s="352"/>
      <c r="J765" s="352"/>
      <c r="K765" s="352"/>
      <c r="L765" s="352"/>
      <c r="M765" s="352"/>
      <c r="N765" s="352"/>
      <c r="O765" s="352"/>
      <c r="P765" s="352"/>
      <c r="Q765" s="352"/>
      <c r="R765" s="352"/>
      <c r="S765" s="352"/>
      <c r="T765" s="352"/>
      <c r="U765" s="352"/>
      <c r="V765" s="352"/>
      <c r="W765" s="333"/>
      <c r="X765" s="333"/>
      <c r="Y765" s="333"/>
      <c r="Z765" s="333"/>
    </row>
    <row r="766" customFormat="false" ht="33.75" hidden="false" customHeight="true" outlineLevel="0" collapsed="false">
      <c r="A766" s="352"/>
      <c r="B766" s="352"/>
      <c r="C766" s="352"/>
      <c r="D766" s="353"/>
      <c r="E766" s="353"/>
      <c r="F766" s="352"/>
      <c r="G766" s="352"/>
      <c r="H766" s="352"/>
      <c r="I766" s="352"/>
      <c r="J766" s="352"/>
      <c r="K766" s="352"/>
      <c r="L766" s="352"/>
      <c r="M766" s="352"/>
      <c r="N766" s="352"/>
      <c r="O766" s="352"/>
      <c r="P766" s="352"/>
      <c r="Q766" s="352"/>
      <c r="R766" s="352"/>
      <c r="S766" s="352"/>
      <c r="T766" s="352"/>
      <c r="U766" s="352"/>
      <c r="V766" s="352"/>
      <c r="W766" s="333"/>
      <c r="X766" s="333"/>
      <c r="Y766" s="333"/>
      <c r="Z766" s="333"/>
    </row>
    <row r="767" customFormat="false" ht="33.75" hidden="false" customHeight="true" outlineLevel="0" collapsed="false">
      <c r="A767" s="352"/>
      <c r="B767" s="352"/>
      <c r="C767" s="352"/>
      <c r="D767" s="353"/>
      <c r="E767" s="353"/>
      <c r="F767" s="352"/>
      <c r="G767" s="352"/>
      <c r="H767" s="352"/>
      <c r="I767" s="352"/>
      <c r="J767" s="352"/>
      <c r="K767" s="352"/>
      <c r="L767" s="352"/>
      <c r="M767" s="352"/>
      <c r="N767" s="352"/>
      <c r="O767" s="352"/>
      <c r="P767" s="352"/>
      <c r="Q767" s="352"/>
      <c r="R767" s="352"/>
      <c r="S767" s="352"/>
      <c r="T767" s="352"/>
      <c r="U767" s="352"/>
      <c r="V767" s="352"/>
      <c r="W767" s="333"/>
      <c r="X767" s="333"/>
      <c r="Y767" s="333"/>
      <c r="Z767" s="333"/>
    </row>
    <row r="768" customFormat="false" ht="33.75" hidden="false" customHeight="true" outlineLevel="0" collapsed="false">
      <c r="A768" s="352"/>
      <c r="B768" s="352"/>
      <c r="C768" s="352"/>
      <c r="D768" s="353"/>
      <c r="E768" s="353"/>
      <c r="F768" s="352"/>
      <c r="G768" s="352"/>
      <c r="H768" s="352"/>
      <c r="I768" s="352"/>
      <c r="J768" s="352"/>
      <c r="K768" s="352"/>
      <c r="L768" s="352"/>
      <c r="M768" s="352"/>
      <c r="N768" s="352"/>
      <c r="O768" s="352"/>
      <c r="P768" s="352"/>
      <c r="Q768" s="352"/>
      <c r="R768" s="352"/>
      <c r="S768" s="352"/>
      <c r="T768" s="352"/>
      <c r="U768" s="352"/>
      <c r="V768" s="352"/>
      <c r="W768" s="333"/>
      <c r="X768" s="333"/>
      <c r="Y768" s="333"/>
      <c r="Z768" s="333"/>
    </row>
    <row r="769" customFormat="false" ht="33.75" hidden="false" customHeight="true" outlineLevel="0" collapsed="false">
      <c r="A769" s="352"/>
      <c r="B769" s="352"/>
      <c r="C769" s="352"/>
      <c r="D769" s="353"/>
      <c r="E769" s="353"/>
      <c r="F769" s="352"/>
      <c r="G769" s="352"/>
      <c r="H769" s="352"/>
      <c r="I769" s="352"/>
      <c r="J769" s="352"/>
      <c r="K769" s="352"/>
      <c r="L769" s="352"/>
      <c r="M769" s="352"/>
      <c r="N769" s="352"/>
      <c r="O769" s="352"/>
      <c r="P769" s="352"/>
      <c r="Q769" s="352"/>
      <c r="R769" s="352"/>
      <c r="S769" s="352"/>
      <c r="T769" s="352"/>
      <c r="U769" s="352"/>
      <c r="V769" s="352"/>
      <c r="W769" s="333"/>
      <c r="X769" s="333"/>
      <c r="Y769" s="333"/>
      <c r="Z769" s="333"/>
    </row>
    <row r="770" customFormat="false" ht="33.75" hidden="false" customHeight="true" outlineLevel="0" collapsed="false">
      <c r="A770" s="352"/>
      <c r="B770" s="352"/>
      <c r="C770" s="352"/>
      <c r="D770" s="353"/>
      <c r="E770" s="353"/>
      <c r="F770" s="352"/>
      <c r="G770" s="352"/>
      <c r="H770" s="352"/>
      <c r="I770" s="352"/>
      <c r="J770" s="352"/>
      <c r="K770" s="352"/>
      <c r="L770" s="352"/>
      <c r="M770" s="352"/>
      <c r="N770" s="352"/>
      <c r="O770" s="352"/>
      <c r="P770" s="352"/>
      <c r="Q770" s="352"/>
      <c r="R770" s="352"/>
      <c r="S770" s="352"/>
      <c r="T770" s="352"/>
      <c r="U770" s="352"/>
      <c r="V770" s="352"/>
      <c r="W770" s="333"/>
      <c r="X770" s="333"/>
      <c r="Y770" s="333"/>
      <c r="Z770" s="333"/>
    </row>
    <row r="771" customFormat="false" ht="33.75" hidden="false" customHeight="true" outlineLevel="0" collapsed="false">
      <c r="A771" s="352"/>
      <c r="B771" s="352"/>
      <c r="C771" s="352"/>
      <c r="D771" s="353"/>
      <c r="E771" s="353"/>
      <c r="F771" s="352"/>
      <c r="G771" s="352"/>
      <c r="H771" s="352"/>
      <c r="I771" s="352"/>
      <c r="J771" s="352"/>
      <c r="K771" s="352"/>
      <c r="L771" s="352"/>
      <c r="M771" s="352"/>
      <c r="N771" s="352"/>
      <c r="O771" s="352"/>
      <c r="P771" s="352"/>
      <c r="Q771" s="352"/>
      <c r="R771" s="352"/>
      <c r="S771" s="352"/>
      <c r="T771" s="352"/>
      <c r="U771" s="352"/>
      <c r="V771" s="352"/>
      <c r="W771" s="333"/>
      <c r="X771" s="333"/>
      <c r="Y771" s="333"/>
      <c r="Z771" s="333"/>
    </row>
    <row r="772" customFormat="false" ht="33.75" hidden="false" customHeight="true" outlineLevel="0" collapsed="false">
      <c r="A772" s="352"/>
      <c r="B772" s="352"/>
      <c r="C772" s="352"/>
      <c r="D772" s="353"/>
      <c r="E772" s="353"/>
      <c r="F772" s="352"/>
      <c r="G772" s="352"/>
      <c r="H772" s="352"/>
      <c r="I772" s="352"/>
      <c r="J772" s="352"/>
      <c r="K772" s="352"/>
      <c r="L772" s="352"/>
      <c r="M772" s="352"/>
      <c r="N772" s="352"/>
      <c r="O772" s="352"/>
      <c r="P772" s="352"/>
      <c r="Q772" s="352"/>
      <c r="R772" s="352"/>
      <c r="S772" s="352"/>
      <c r="T772" s="352"/>
      <c r="U772" s="352"/>
      <c r="V772" s="352"/>
      <c r="W772" s="333"/>
      <c r="X772" s="333"/>
      <c r="Y772" s="333"/>
      <c r="Z772" s="333"/>
    </row>
    <row r="773" customFormat="false" ht="33.75" hidden="false" customHeight="true" outlineLevel="0" collapsed="false">
      <c r="A773" s="352"/>
      <c r="B773" s="352"/>
      <c r="C773" s="352"/>
      <c r="D773" s="353"/>
      <c r="E773" s="353"/>
      <c r="F773" s="352"/>
      <c r="G773" s="352"/>
      <c r="H773" s="352"/>
      <c r="I773" s="352"/>
      <c r="J773" s="352"/>
      <c r="K773" s="352"/>
      <c r="L773" s="352"/>
      <c r="M773" s="352"/>
      <c r="N773" s="352"/>
      <c r="O773" s="352"/>
      <c r="P773" s="352"/>
      <c r="Q773" s="352"/>
      <c r="R773" s="352"/>
      <c r="S773" s="352"/>
      <c r="T773" s="352"/>
      <c r="U773" s="352"/>
      <c r="V773" s="352"/>
      <c r="W773" s="333"/>
      <c r="X773" s="333"/>
      <c r="Y773" s="333"/>
      <c r="Z773" s="333"/>
    </row>
    <row r="774" customFormat="false" ht="33.75" hidden="false" customHeight="true" outlineLevel="0" collapsed="false">
      <c r="A774" s="352"/>
      <c r="B774" s="352"/>
      <c r="C774" s="352"/>
      <c r="D774" s="353"/>
      <c r="E774" s="353"/>
      <c r="F774" s="352"/>
      <c r="G774" s="352"/>
      <c r="H774" s="352"/>
      <c r="I774" s="352"/>
      <c r="J774" s="352"/>
      <c r="K774" s="352"/>
      <c r="L774" s="352"/>
      <c r="M774" s="352"/>
      <c r="N774" s="352"/>
      <c r="O774" s="352"/>
      <c r="P774" s="352"/>
      <c r="Q774" s="352"/>
      <c r="R774" s="352"/>
      <c r="S774" s="352"/>
      <c r="T774" s="352"/>
      <c r="U774" s="352"/>
      <c r="V774" s="352"/>
      <c r="W774" s="333"/>
      <c r="X774" s="333"/>
      <c r="Y774" s="333"/>
      <c r="Z774" s="333"/>
    </row>
    <row r="775" customFormat="false" ht="33.75" hidden="false" customHeight="true" outlineLevel="0" collapsed="false">
      <c r="A775" s="352"/>
      <c r="B775" s="352"/>
      <c r="C775" s="352"/>
      <c r="D775" s="353"/>
      <c r="E775" s="353"/>
      <c r="F775" s="352"/>
      <c r="G775" s="352"/>
      <c r="H775" s="352"/>
      <c r="I775" s="352"/>
      <c r="J775" s="352"/>
      <c r="K775" s="352"/>
      <c r="L775" s="352"/>
      <c r="M775" s="352"/>
      <c r="N775" s="352"/>
      <c r="O775" s="352"/>
      <c r="P775" s="352"/>
      <c r="Q775" s="352"/>
      <c r="R775" s="352"/>
      <c r="S775" s="352"/>
      <c r="T775" s="352"/>
      <c r="U775" s="352"/>
      <c r="V775" s="352"/>
      <c r="W775" s="333"/>
      <c r="X775" s="333"/>
      <c r="Y775" s="333"/>
      <c r="Z775" s="333"/>
    </row>
    <row r="776" customFormat="false" ht="33.75" hidden="false" customHeight="true" outlineLevel="0" collapsed="false">
      <c r="A776" s="352"/>
      <c r="B776" s="352"/>
      <c r="C776" s="352"/>
      <c r="D776" s="353"/>
      <c r="E776" s="353"/>
      <c r="F776" s="352"/>
      <c r="G776" s="352"/>
      <c r="H776" s="352"/>
      <c r="I776" s="352"/>
      <c r="J776" s="352"/>
      <c r="K776" s="352"/>
      <c r="L776" s="352"/>
      <c r="M776" s="352"/>
      <c r="N776" s="352"/>
      <c r="O776" s="352"/>
      <c r="P776" s="352"/>
      <c r="Q776" s="352"/>
      <c r="R776" s="352"/>
      <c r="S776" s="352"/>
      <c r="T776" s="352"/>
      <c r="U776" s="352"/>
      <c r="V776" s="352"/>
      <c r="W776" s="333"/>
      <c r="X776" s="333"/>
      <c r="Y776" s="333"/>
      <c r="Z776" s="333"/>
    </row>
    <row r="777" customFormat="false" ht="33.75" hidden="false" customHeight="true" outlineLevel="0" collapsed="false">
      <c r="A777" s="352"/>
      <c r="B777" s="352"/>
      <c r="C777" s="352"/>
      <c r="D777" s="353"/>
      <c r="E777" s="353"/>
      <c r="F777" s="352"/>
      <c r="G777" s="352"/>
      <c r="H777" s="352"/>
      <c r="I777" s="352"/>
      <c r="J777" s="352"/>
      <c r="K777" s="352"/>
      <c r="L777" s="352"/>
      <c r="M777" s="352"/>
      <c r="N777" s="352"/>
      <c r="O777" s="352"/>
      <c r="P777" s="352"/>
      <c r="Q777" s="352"/>
      <c r="R777" s="352"/>
      <c r="S777" s="352"/>
      <c r="T777" s="352"/>
      <c r="U777" s="352"/>
      <c r="V777" s="352"/>
      <c r="W777" s="333"/>
      <c r="X777" s="333"/>
      <c r="Y777" s="333"/>
      <c r="Z777" s="333"/>
    </row>
    <row r="778" customFormat="false" ht="33.75" hidden="false" customHeight="true" outlineLevel="0" collapsed="false">
      <c r="A778" s="352"/>
      <c r="B778" s="352"/>
      <c r="C778" s="352"/>
      <c r="D778" s="353"/>
      <c r="E778" s="353"/>
      <c r="F778" s="352"/>
      <c r="G778" s="352"/>
      <c r="H778" s="352"/>
      <c r="I778" s="352"/>
      <c r="J778" s="352"/>
      <c r="K778" s="352"/>
      <c r="L778" s="352"/>
      <c r="M778" s="352"/>
      <c r="N778" s="352"/>
      <c r="O778" s="352"/>
      <c r="P778" s="352"/>
      <c r="Q778" s="352"/>
      <c r="R778" s="352"/>
      <c r="S778" s="352"/>
      <c r="T778" s="352"/>
      <c r="U778" s="352"/>
      <c r="V778" s="352"/>
      <c r="W778" s="333"/>
      <c r="X778" s="333"/>
      <c r="Y778" s="333"/>
      <c r="Z778" s="333"/>
    </row>
    <row r="779" customFormat="false" ht="33.75" hidden="false" customHeight="true" outlineLevel="0" collapsed="false">
      <c r="A779" s="352"/>
      <c r="B779" s="352"/>
      <c r="C779" s="352"/>
      <c r="D779" s="353"/>
      <c r="E779" s="353"/>
      <c r="F779" s="352"/>
      <c r="G779" s="352"/>
      <c r="H779" s="352"/>
      <c r="I779" s="352"/>
      <c r="J779" s="352"/>
      <c r="K779" s="352"/>
      <c r="L779" s="352"/>
      <c r="M779" s="352"/>
      <c r="N779" s="352"/>
      <c r="O779" s="352"/>
      <c r="P779" s="352"/>
      <c r="Q779" s="352"/>
      <c r="R779" s="352"/>
      <c r="S779" s="352"/>
      <c r="T779" s="352"/>
      <c r="U779" s="352"/>
      <c r="V779" s="352"/>
      <c r="W779" s="333"/>
      <c r="X779" s="333"/>
      <c r="Y779" s="333"/>
      <c r="Z779" s="333"/>
    </row>
    <row r="780" customFormat="false" ht="33.75" hidden="false" customHeight="true" outlineLevel="0" collapsed="false">
      <c r="A780" s="352"/>
      <c r="B780" s="352"/>
      <c r="C780" s="352"/>
      <c r="D780" s="353"/>
      <c r="E780" s="353"/>
      <c r="F780" s="352"/>
      <c r="G780" s="352"/>
      <c r="H780" s="352"/>
      <c r="I780" s="352"/>
      <c r="J780" s="352"/>
      <c r="K780" s="352"/>
      <c r="L780" s="352"/>
      <c r="M780" s="352"/>
      <c r="N780" s="352"/>
      <c r="O780" s="352"/>
      <c r="P780" s="352"/>
      <c r="Q780" s="352"/>
      <c r="R780" s="352"/>
      <c r="S780" s="352"/>
      <c r="T780" s="352"/>
      <c r="U780" s="352"/>
      <c r="V780" s="352"/>
      <c r="W780" s="333"/>
      <c r="X780" s="333"/>
      <c r="Y780" s="333"/>
      <c r="Z780" s="333"/>
    </row>
    <row r="781" customFormat="false" ht="33.75" hidden="false" customHeight="true" outlineLevel="0" collapsed="false">
      <c r="A781" s="352"/>
      <c r="B781" s="352"/>
      <c r="C781" s="352"/>
      <c r="D781" s="353"/>
      <c r="E781" s="353"/>
      <c r="F781" s="352"/>
      <c r="G781" s="352"/>
      <c r="H781" s="352"/>
      <c r="I781" s="352"/>
      <c r="J781" s="352"/>
      <c r="K781" s="352"/>
      <c r="L781" s="352"/>
      <c r="M781" s="352"/>
      <c r="N781" s="352"/>
      <c r="O781" s="352"/>
      <c r="P781" s="352"/>
      <c r="Q781" s="352"/>
      <c r="R781" s="352"/>
      <c r="S781" s="352"/>
      <c r="T781" s="352"/>
      <c r="U781" s="352"/>
      <c r="V781" s="352"/>
      <c r="W781" s="333"/>
      <c r="X781" s="333"/>
      <c r="Y781" s="333"/>
      <c r="Z781" s="333"/>
    </row>
    <row r="782" customFormat="false" ht="33.75" hidden="false" customHeight="true" outlineLevel="0" collapsed="false">
      <c r="A782" s="352"/>
      <c r="B782" s="352"/>
      <c r="C782" s="352"/>
      <c r="D782" s="353"/>
      <c r="E782" s="353"/>
      <c r="F782" s="352"/>
      <c r="G782" s="352"/>
      <c r="H782" s="352"/>
      <c r="I782" s="352"/>
      <c r="J782" s="352"/>
      <c r="K782" s="352"/>
      <c r="L782" s="352"/>
      <c r="M782" s="352"/>
      <c r="N782" s="352"/>
      <c r="O782" s="352"/>
      <c r="P782" s="352"/>
      <c r="Q782" s="352"/>
      <c r="R782" s="352"/>
      <c r="S782" s="352"/>
      <c r="T782" s="352"/>
      <c r="U782" s="352"/>
      <c r="V782" s="352"/>
      <c r="W782" s="333"/>
      <c r="X782" s="333"/>
      <c r="Y782" s="333"/>
      <c r="Z782" s="333"/>
    </row>
    <row r="783" customFormat="false" ht="33.75" hidden="false" customHeight="true" outlineLevel="0" collapsed="false">
      <c r="A783" s="352"/>
      <c r="B783" s="352"/>
      <c r="C783" s="352"/>
      <c r="D783" s="353"/>
      <c r="E783" s="353"/>
      <c r="F783" s="352"/>
      <c r="G783" s="352"/>
      <c r="H783" s="352"/>
      <c r="I783" s="352"/>
      <c r="J783" s="352"/>
      <c r="K783" s="352"/>
      <c r="L783" s="352"/>
      <c r="M783" s="352"/>
      <c r="N783" s="352"/>
      <c r="O783" s="352"/>
      <c r="P783" s="352"/>
      <c r="Q783" s="352"/>
      <c r="R783" s="352"/>
      <c r="S783" s="352"/>
      <c r="T783" s="352"/>
      <c r="U783" s="352"/>
      <c r="V783" s="352"/>
      <c r="W783" s="333"/>
      <c r="X783" s="333"/>
      <c r="Y783" s="333"/>
      <c r="Z783" s="333"/>
    </row>
    <row r="784" customFormat="false" ht="33.75" hidden="false" customHeight="true" outlineLevel="0" collapsed="false">
      <c r="A784" s="352"/>
      <c r="B784" s="352"/>
      <c r="C784" s="352"/>
      <c r="D784" s="353"/>
      <c r="E784" s="353"/>
      <c r="F784" s="352"/>
      <c r="G784" s="352"/>
      <c r="H784" s="352"/>
      <c r="I784" s="352"/>
      <c r="J784" s="352"/>
      <c r="K784" s="352"/>
      <c r="L784" s="352"/>
      <c r="M784" s="352"/>
      <c r="N784" s="352"/>
      <c r="O784" s="352"/>
      <c r="P784" s="352"/>
      <c r="Q784" s="352"/>
      <c r="R784" s="352"/>
      <c r="S784" s="352"/>
      <c r="T784" s="352"/>
      <c r="U784" s="352"/>
      <c r="V784" s="352"/>
      <c r="W784" s="333"/>
      <c r="X784" s="333"/>
      <c r="Y784" s="333"/>
      <c r="Z784" s="333"/>
    </row>
    <row r="785" customFormat="false" ht="33.75" hidden="false" customHeight="true" outlineLevel="0" collapsed="false">
      <c r="A785" s="352"/>
      <c r="B785" s="352"/>
      <c r="C785" s="352"/>
      <c r="D785" s="353"/>
      <c r="E785" s="353"/>
      <c r="F785" s="352"/>
      <c r="G785" s="352"/>
      <c r="H785" s="352"/>
      <c r="I785" s="352"/>
      <c r="J785" s="352"/>
      <c r="K785" s="352"/>
      <c r="L785" s="352"/>
      <c r="M785" s="352"/>
      <c r="N785" s="352"/>
      <c r="O785" s="352"/>
      <c r="P785" s="352"/>
      <c r="Q785" s="352"/>
      <c r="R785" s="352"/>
      <c r="S785" s="352"/>
      <c r="T785" s="352"/>
      <c r="U785" s="352"/>
      <c r="V785" s="352"/>
      <c r="W785" s="333"/>
      <c r="X785" s="333"/>
      <c r="Y785" s="333"/>
      <c r="Z785" s="333"/>
    </row>
    <row r="786" customFormat="false" ht="33.75" hidden="false" customHeight="true" outlineLevel="0" collapsed="false">
      <c r="A786" s="352"/>
      <c r="B786" s="352"/>
      <c r="C786" s="352"/>
      <c r="D786" s="353"/>
      <c r="E786" s="353"/>
      <c r="F786" s="352"/>
      <c r="G786" s="352"/>
      <c r="H786" s="352"/>
      <c r="I786" s="352"/>
      <c r="J786" s="352"/>
      <c r="K786" s="352"/>
      <c r="L786" s="352"/>
      <c r="M786" s="352"/>
      <c r="N786" s="352"/>
      <c r="O786" s="352"/>
      <c r="P786" s="352"/>
      <c r="Q786" s="352"/>
      <c r="R786" s="352"/>
      <c r="S786" s="352"/>
      <c r="T786" s="352"/>
      <c r="U786" s="352"/>
      <c r="V786" s="352"/>
      <c r="W786" s="333"/>
      <c r="X786" s="333"/>
      <c r="Y786" s="333"/>
      <c r="Z786" s="333"/>
    </row>
    <row r="787" customFormat="false" ht="33.75" hidden="false" customHeight="true" outlineLevel="0" collapsed="false">
      <c r="A787" s="352"/>
      <c r="B787" s="352"/>
      <c r="C787" s="352"/>
      <c r="D787" s="353"/>
      <c r="E787" s="353"/>
      <c r="F787" s="352"/>
      <c r="G787" s="352"/>
      <c r="H787" s="352"/>
      <c r="I787" s="352"/>
      <c r="J787" s="352"/>
      <c r="K787" s="352"/>
      <c r="L787" s="352"/>
      <c r="M787" s="352"/>
      <c r="N787" s="352"/>
      <c r="O787" s="352"/>
      <c r="P787" s="352"/>
      <c r="Q787" s="352"/>
      <c r="R787" s="352"/>
      <c r="S787" s="352"/>
      <c r="T787" s="352"/>
      <c r="U787" s="352"/>
      <c r="V787" s="352"/>
      <c r="W787" s="333"/>
      <c r="X787" s="333"/>
      <c r="Y787" s="333"/>
      <c r="Z787" s="333"/>
    </row>
    <row r="788" customFormat="false" ht="33.75" hidden="false" customHeight="true" outlineLevel="0" collapsed="false">
      <c r="A788" s="352"/>
      <c r="B788" s="352"/>
      <c r="C788" s="352"/>
      <c r="D788" s="353"/>
      <c r="E788" s="353"/>
      <c r="F788" s="352"/>
      <c r="G788" s="352"/>
      <c r="H788" s="352"/>
      <c r="I788" s="352"/>
      <c r="J788" s="352"/>
      <c r="K788" s="352"/>
      <c r="L788" s="352"/>
      <c r="M788" s="352"/>
      <c r="N788" s="352"/>
      <c r="O788" s="352"/>
      <c r="P788" s="352"/>
      <c r="Q788" s="352"/>
      <c r="R788" s="352"/>
      <c r="S788" s="352"/>
      <c r="T788" s="352"/>
      <c r="U788" s="352"/>
      <c r="V788" s="352"/>
      <c r="W788" s="333"/>
      <c r="X788" s="333"/>
      <c r="Y788" s="333"/>
      <c r="Z788" s="333"/>
    </row>
    <row r="789" customFormat="false" ht="33.75" hidden="false" customHeight="true" outlineLevel="0" collapsed="false">
      <c r="A789" s="352"/>
      <c r="B789" s="352"/>
      <c r="C789" s="352"/>
      <c r="D789" s="353"/>
      <c r="E789" s="353"/>
      <c r="F789" s="352"/>
      <c r="G789" s="352"/>
      <c r="H789" s="352"/>
      <c r="I789" s="352"/>
      <c r="J789" s="352"/>
      <c r="K789" s="352"/>
      <c r="L789" s="352"/>
      <c r="M789" s="352"/>
      <c r="N789" s="352"/>
      <c r="O789" s="352"/>
      <c r="P789" s="352"/>
      <c r="Q789" s="352"/>
      <c r="R789" s="352"/>
      <c r="S789" s="352"/>
      <c r="T789" s="352"/>
      <c r="U789" s="352"/>
      <c r="V789" s="352"/>
      <c r="W789" s="333"/>
      <c r="X789" s="333"/>
      <c r="Y789" s="333"/>
      <c r="Z789" s="333"/>
    </row>
    <row r="790" customFormat="false" ht="33.75" hidden="false" customHeight="true" outlineLevel="0" collapsed="false">
      <c r="A790" s="352"/>
      <c r="B790" s="352"/>
      <c r="C790" s="352"/>
      <c r="D790" s="353"/>
      <c r="E790" s="353"/>
      <c r="F790" s="352"/>
      <c r="G790" s="352"/>
      <c r="H790" s="352"/>
      <c r="I790" s="352"/>
      <c r="J790" s="352"/>
      <c r="K790" s="352"/>
      <c r="L790" s="352"/>
      <c r="M790" s="352"/>
      <c r="N790" s="352"/>
      <c r="O790" s="352"/>
      <c r="P790" s="352"/>
      <c r="Q790" s="352"/>
      <c r="R790" s="352"/>
      <c r="S790" s="352"/>
      <c r="T790" s="352"/>
      <c r="U790" s="352"/>
      <c r="V790" s="352"/>
      <c r="W790" s="333"/>
      <c r="X790" s="333"/>
      <c r="Y790" s="333"/>
      <c r="Z790" s="333"/>
    </row>
    <row r="791" customFormat="false" ht="33.75" hidden="false" customHeight="true" outlineLevel="0" collapsed="false">
      <c r="A791" s="352"/>
      <c r="B791" s="352"/>
      <c r="C791" s="352"/>
      <c r="D791" s="353"/>
      <c r="E791" s="353"/>
      <c r="F791" s="352"/>
      <c r="G791" s="352"/>
      <c r="H791" s="352"/>
      <c r="I791" s="352"/>
      <c r="J791" s="352"/>
      <c r="K791" s="352"/>
      <c r="L791" s="352"/>
      <c r="M791" s="352"/>
      <c r="N791" s="352"/>
      <c r="O791" s="352"/>
      <c r="P791" s="352"/>
      <c r="Q791" s="352"/>
      <c r="R791" s="352"/>
      <c r="S791" s="352"/>
      <c r="T791" s="352"/>
      <c r="U791" s="352"/>
      <c r="V791" s="352"/>
      <c r="W791" s="333"/>
      <c r="X791" s="333"/>
      <c r="Y791" s="333"/>
      <c r="Z791" s="333"/>
    </row>
    <row r="792" customFormat="false" ht="33.75" hidden="false" customHeight="true" outlineLevel="0" collapsed="false">
      <c r="A792" s="352"/>
      <c r="B792" s="352"/>
      <c r="C792" s="352"/>
      <c r="D792" s="353"/>
      <c r="E792" s="353"/>
      <c r="F792" s="352"/>
      <c r="G792" s="352"/>
      <c r="H792" s="352"/>
      <c r="I792" s="352"/>
      <c r="J792" s="352"/>
      <c r="K792" s="352"/>
      <c r="L792" s="352"/>
      <c r="M792" s="352"/>
      <c r="N792" s="352"/>
      <c r="O792" s="352"/>
      <c r="P792" s="352"/>
      <c r="Q792" s="352"/>
      <c r="R792" s="352"/>
      <c r="S792" s="352"/>
      <c r="T792" s="352"/>
      <c r="U792" s="352"/>
      <c r="V792" s="352"/>
      <c r="W792" s="333"/>
      <c r="X792" s="333"/>
      <c r="Y792" s="333"/>
      <c r="Z792" s="333"/>
    </row>
    <row r="793" customFormat="false" ht="33.75" hidden="false" customHeight="true" outlineLevel="0" collapsed="false">
      <c r="A793" s="352"/>
      <c r="B793" s="352"/>
      <c r="C793" s="352"/>
      <c r="D793" s="353"/>
      <c r="E793" s="353"/>
      <c r="F793" s="352"/>
      <c r="G793" s="352"/>
      <c r="H793" s="352"/>
      <c r="I793" s="352"/>
      <c r="J793" s="352"/>
      <c r="K793" s="352"/>
      <c r="L793" s="352"/>
      <c r="M793" s="352"/>
      <c r="N793" s="352"/>
      <c r="O793" s="352"/>
      <c r="P793" s="352"/>
      <c r="Q793" s="352"/>
      <c r="R793" s="352"/>
      <c r="S793" s="352"/>
      <c r="T793" s="352"/>
      <c r="U793" s="352"/>
      <c r="V793" s="352"/>
      <c r="W793" s="333"/>
      <c r="X793" s="333"/>
      <c r="Y793" s="333"/>
      <c r="Z793" s="333"/>
    </row>
    <row r="794" customFormat="false" ht="33.75" hidden="false" customHeight="true" outlineLevel="0" collapsed="false">
      <c r="A794" s="352"/>
      <c r="B794" s="352"/>
      <c r="C794" s="352"/>
      <c r="D794" s="353"/>
      <c r="E794" s="353"/>
      <c r="F794" s="352"/>
      <c r="G794" s="352"/>
      <c r="H794" s="352"/>
      <c r="I794" s="352"/>
      <c r="J794" s="352"/>
      <c r="K794" s="352"/>
      <c r="L794" s="352"/>
      <c r="M794" s="352"/>
      <c r="N794" s="352"/>
      <c r="O794" s="352"/>
      <c r="P794" s="352"/>
      <c r="Q794" s="352"/>
      <c r="R794" s="352"/>
      <c r="S794" s="352"/>
      <c r="T794" s="352"/>
      <c r="U794" s="352"/>
      <c r="V794" s="352"/>
      <c r="W794" s="333"/>
      <c r="X794" s="333"/>
      <c r="Y794" s="333"/>
      <c r="Z794" s="333"/>
    </row>
    <row r="795" customFormat="false" ht="33.75" hidden="false" customHeight="true" outlineLevel="0" collapsed="false">
      <c r="A795" s="352"/>
      <c r="B795" s="352"/>
      <c r="C795" s="352"/>
      <c r="D795" s="353"/>
      <c r="E795" s="353"/>
      <c r="F795" s="352"/>
      <c r="G795" s="352"/>
      <c r="H795" s="352"/>
      <c r="I795" s="352"/>
      <c r="J795" s="352"/>
      <c r="K795" s="352"/>
      <c r="L795" s="352"/>
      <c r="M795" s="352"/>
      <c r="N795" s="352"/>
      <c r="O795" s="352"/>
      <c r="P795" s="352"/>
      <c r="Q795" s="352"/>
      <c r="R795" s="352"/>
      <c r="S795" s="352"/>
      <c r="T795" s="352"/>
      <c r="U795" s="352"/>
      <c r="V795" s="352"/>
      <c r="W795" s="333"/>
      <c r="X795" s="333"/>
      <c r="Y795" s="333"/>
      <c r="Z795" s="333"/>
    </row>
    <row r="796" customFormat="false" ht="33.75" hidden="false" customHeight="true" outlineLevel="0" collapsed="false">
      <c r="A796" s="352"/>
      <c r="B796" s="352"/>
      <c r="C796" s="352"/>
      <c r="D796" s="353"/>
      <c r="E796" s="353"/>
      <c r="F796" s="352"/>
      <c r="G796" s="352"/>
      <c r="H796" s="352"/>
      <c r="I796" s="352"/>
      <c r="J796" s="352"/>
      <c r="K796" s="352"/>
      <c r="L796" s="352"/>
      <c r="M796" s="352"/>
      <c r="N796" s="352"/>
      <c r="O796" s="352"/>
      <c r="P796" s="352"/>
      <c r="Q796" s="352"/>
      <c r="R796" s="352"/>
      <c r="S796" s="352"/>
      <c r="T796" s="352"/>
      <c r="U796" s="352"/>
      <c r="V796" s="352"/>
      <c r="W796" s="333"/>
      <c r="X796" s="333"/>
      <c r="Y796" s="333"/>
      <c r="Z796" s="333"/>
    </row>
    <row r="797" customFormat="false" ht="33.75" hidden="false" customHeight="true" outlineLevel="0" collapsed="false">
      <c r="A797" s="352"/>
      <c r="B797" s="352"/>
      <c r="C797" s="352"/>
      <c r="D797" s="353"/>
      <c r="E797" s="353"/>
      <c r="F797" s="352"/>
      <c r="G797" s="352"/>
      <c r="H797" s="352"/>
      <c r="I797" s="352"/>
      <c r="J797" s="352"/>
      <c r="K797" s="352"/>
      <c r="L797" s="352"/>
      <c r="M797" s="352"/>
      <c r="N797" s="352"/>
      <c r="O797" s="352"/>
      <c r="P797" s="352"/>
      <c r="Q797" s="352"/>
      <c r="R797" s="352"/>
      <c r="S797" s="352"/>
      <c r="T797" s="352"/>
      <c r="U797" s="352"/>
      <c r="V797" s="352"/>
      <c r="W797" s="333"/>
      <c r="X797" s="333"/>
      <c r="Y797" s="333"/>
      <c r="Z797" s="333"/>
    </row>
    <row r="798" customFormat="false" ht="33.75" hidden="false" customHeight="true" outlineLevel="0" collapsed="false">
      <c r="A798" s="352"/>
      <c r="B798" s="352"/>
      <c r="C798" s="352"/>
      <c r="D798" s="353"/>
      <c r="E798" s="353"/>
      <c r="F798" s="352"/>
      <c r="G798" s="352"/>
      <c r="H798" s="352"/>
      <c r="I798" s="352"/>
      <c r="J798" s="352"/>
      <c r="K798" s="352"/>
      <c r="L798" s="352"/>
      <c r="M798" s="352"/>
      <c r="N798" s="352"/>
      <c r="O798" s="352"/>
      <c r="P798" s="352"/>
      <c r="Q798" s="352"/>
      <c r="R798" s="352"/>
      <c r="S798" s="352"/>
      <c r="T798" s="352"/>
      <c r="U798" s="352"/>
      <c r="V798" s="352"/>
      <c r="W798" s="333"/>
      <c r="X798" s="333"/>
      <c r="Y798" s="333"/>
      <c r="Z798" s="333"/>
    </row>
    <row r="799" customFormat="false" ht="33.75" hidden="false" customHeight="true" outlineLevel="0" collapsed="false">
      <c r="A799" s="352"/>
      <c r="B799" s="352"/>
      <c r="C799" s="352"/>
      <c r="D799" s="353"/>
      <c r="E799" s="353"/>
      <c r="F799" s="352"/>
      <c r="G799" s="352"/>
      <c r="H799" s="352"/>
      <c r="I799" s="352"/>
      <c r="J799" s="352"/>
      <c r="K799" s="352"/>
      <c r="L799" s="352"/>
      <c r="M799" s="352"/>
      <c r="N799" s="352"/>
      <c r="O799" s="352"/>
      <c r="P799" s="352"/>
      <c r="Q799" s="352"/>
      <c r="R799" s="352"/>
      <c r="S799" s="352"/>
      <c r="T799" s="352"/>
      <c r="U799" s="352"/>
      <c r="V799" s="352"/>
      <c r="W799" s="333"/>
      <c r="X799" s="333"/>
      <c r="Y799" s="333"/>
      <c r="Z799" s="333"/>
    </row>
    <row r="800" customFormat="false" ht="33.75" hidden="false" customHeight="true" outlineLevel="0" collapsed="false">
      <c r="A800" s="352"/>
      <c r="B800" s="352"/>
      <c r="C800" s="352"/>
      <c r="D800" s="353"/>
      <c r="E800" s="353"/>
      <c r="F800" s="352"/>
      <c r="G800" s="352"/>
      <c r="H800" s="352"/>
      <c r="I800" s="352"/>
      <c r="J800" s="352"/>
      <c r="K800" s="352"/>
      <c r="L800" s="352"/>
      <c r="M800" s="352"/>
      <c r="N800" s="352"/>
      <c r="O800" s="352"/>
      <c r="P800" s="352"/>
      <c r="Q800" s="352"/>
      <c r="R800" s="352"/>
      <c r="S800" s="352"/>
      <c r="T800" s="352"/>
      <c r="U800" s="352"/>
      <c r="V800" s="352"/>
      <c r="W800" s="333"/>
      <c r="X800" s="333"/>
      <c r="Y800" s="333"/>
      <c r="Z800" s="333"/>
    </row>
    <row r="801" customFormat="false" ht="33.75" hidden="false" customHeight="true" outlineLevel="0" collapsed="false">
      <c r="A801" s="352"/>
      <c r="B801" s="352"/>
      <c r="C801" s="352"/>
      <c r="D801" s="353"/>
      <c r="E801" s="353"/>
      <c r="F801" s="352"/>
      <c r="G801" s="352"/>
      <c r="H801" s="352"/>
      <c r="I801" s="352"/>
      <c r="J801" s="352"/>
      <c r="K801" s="352"/>
      <c r="L801" s="352"/>
      <c r="M801" s="352"/>
      <c r="N801" s="352"/>
      <c r="O801" s="352"/>
      <c r="P801" s="352"/>
      <c r="Q801" s="352"/>
      <c r="R801" s="352"/>
      <c r="S801" s="352"/>
      <c r="T801" s="352"/>
      <c r="U801" s="352"/>
      <c r="V801" s="352"/>
      <c r="W801" s="333"/>
      <c r="X801" s="333"/>
      <c r="Y801" s="333"/>
      <c r="Z801" s="333"/>
    </row>
    <row r="802" customFormat="false" ht="33.75" hidden="false" customHeight="true" outlineLevel="0" collapsed="false">
      <c r="A802" s="352"/>
      <c r="B802" s="352"/>
      <c r="C802" s="352"/>
      <c r="D802" s="353"/>
      <c r="E802" s="353"/>
      <c r="F802" s="352"/>
      <c r="G802" s="352"/>
      <c r="H802" s="352"/>
      <c r="I802" s="352"/>
      <c r="J802" s="352"/>
      <c r="K802" s="352"/>
      <c r="L802" s="352"/>
      <c r="M802" s="352"/>
      <c r="N802" s="352"/>
      <c r="O802" s="352"/>
      <c r="P802" s="352"/>
      <c r="Q802" s="352"/>
      <c r="R802" s="352"/>
      <c r="S802" s="352"/>
      <c r="T802" s="352"/>
      <c r="U802" s="352"/>
      <c r="V802" s="352"/>
      <c r="W802" s="333"/>
      <c r="X802" s="333"/>
      <c r="Y802" s="333"/>
      <c r="Z802" s="333"/>
    </row>
    <row r="803" customFormat="false" ht="33.75" hidden="false" customHeight="true" outlineLevel="0" collapsed="false">
      <c r="A803" s="352"/>
      <c r="B803" s="352"/>
      <c r="C803" s="352"/>
      <c r="D803" s="353"/>
      <c r="E803" s="353"/>
      <c r="F803" s="352"/>
      <c r="G803" s="352"/>
      <c r="H803" s="352"/>
      <c r="I803" s="352"/>
      <c r="J803" s="352"/>
      <c r="K803" s="352"/>
      <c r="L803" s="352"/>
      <c r="M803" s="352"/>
      <c r="N803" s="352"/>
      <c r="O803" s="352"/>
      <c r="P803" s="352"/>
      <c r="Q803" s="352"/>
      <c r="R803" s="352"/>
      <c r="S803" s="352"/>
      <c r="T803" s="352"/>
      <c r="U803" s="352"/>
      <c r="V803" s="352"/>
      <c r="W803" s="333"/>
      <c r="X803" s="333"/>
      <c r="Y803" s="333"/>
      <c r="Z803" s="333"/>
    </row>
    <row r="804" customFormat="false" ht="33.75" hidden="false" customHeight="true" outlineLevel="0" collapsed="false">
      <c r="A804" s="352"/>
      <c r="B804" s="352"/>
      <c r="C804" s="352"/>
      <c r="D804" s="353"/>
      <c r="E804" s="353"/>
      <c r="F804" s="352"/>
      <c r="G804" s="352"/>
      <c r="H804" s="352"/>
      <c r="I804" s="352"/>
      <c r="J804" s="352"/>
      <c r="K804" s="352"/>
      <c r="L804" s="352"/>
      <c r="M804" s="352"/>
      <c r="N804" s="352"/>
      <c r="O804" s="352"/>
      <c r="P804" s="352"/>
      <c r="Q804" s="352"/>
      <c r="R804" s="352"/>
      <c r="S804" s="352"/>
      <c r="T804" s="352"/>
      <c r="U804" s="352"/>
      <c r="V804" s="352"/>
      <c r="W804" s="333"/>
      <c r="X804" s="333"/>
      <c r="Y804" s="333"/>
      <c r="Z804" s="333"/>
    </row>
    <row r="805" customFormat="false" ht="33.75" hidden="false" customHeight="true" outlineLevel="0" collapsed="false">
      <c r="A805" s="352"/>
      <c r="B805" s="352"/>
      <c r="C805" s="352"/>
      <c r="D805" s="353"/>
      <c r="E805" s="353"/>
      <c r="F805" s="352"/>
      <c r="G805" s="352"/>
      <c r="H805" s="352"/>
      <c r="I805" s="352"/>
      <c r="J805" s="352"/>
      <c r="K805" s="352"/>
      <c r="L805" s="352"/>
      <c r="M805" s="352"/>
      <c r="N805" s="352"/>
      <c r="O805" s="352"/>
      <c r="P805" s="352"/>
      <c r="Q805" s="352"/>
      <c r="R805" s="352"/>
      <c r="S805" s="352"/>
      <c r="T805" s="352"/>
      <c r="U805" s="352"/>
      <c r="V805" s="352"/>
      <c r="W805" s="333"/>
      <c r="X805" s="333"/>
      <c r="Y805" s="333"/>
      <c r="Z805" s="333"/>
    </row>
    <row r="806" customFormat="false" ht="33.75" hidden="false" customHeight="true" outlineLevel="0" collapsed="false">
      <c r="A806" s="352"/>
      <c r="B806" s="352"/>
      <c r="C806" s="352"/>
      <c r="D806" s="353"/>
      <c r="E806" s="353"/>
      <c r="F806" s="352"/>
      <c r="G806" s="352"/>
      <c r="H806" s="352"/>
      <c r="I806" s="352"/>
      <c r="J806" s="352"/>
      <c r="K806" s="352"/>
      <c r="L806" s="352"/>
      <c r="M806" s="352"/>
      <c r="N806" s="352"/>
      <c r="O806" s="352"/>
      <c r="P806" s="352"/>
      <c r="Q806" s="352"/>
      <c r="R806" s="352"/>
      <c r="S806" s="352"/>
      <c r="T806" s="352"/>
      <c r="U806" s="352"/>
      <c r="V806" s="352"/>
      <c r="W806" s="333"/>
      <c r="X806" s="333"/>
      <c r="Y806" s="333"/>
      <c r="Z806" s="333"/>
    </row>
    <row r="807" customFormat="false" ht="33.75" hidden="false" customHeight="true" outlineLevel="0" collapsed="false">
      <c r="A807" s="352"/>
      <c r="B807" s="352"/>
      <c r="C807" s="352"/>
      <c r="D807" s="353"/>
      <c r="E807" s="353"/>
      <c r="F807" s="352"/>
      <c r="G807" s="352"/>
      <c r="H807" s="352"/>
      <c r="I807" s="352"/>
      <c r="J807" s="352"/>
      <c r="K807" s="352"/>
      <c r="L807" s="352"/>
      <c r="M807" s="352"/>
      <c r="N807" s="352"/>
      <c r="O807" s="352"/>
      <c r="P807" s="352"/>
      <c r="Q807" s="352"/>
      <c r="R807" s="352"/>
      <c r="S807" s="352"/>
      <c r="T807" s="352"/>
      <c r="U807" s="352"/>
      <c r="V807" s="352"/>
      <c r="W807" s="333"/>
      <c r="X807" s="333"/>
      <c r="Y807" s="333"/>
      <c r="Z807" s="333"/>
    </row>
    <row r="808" customFormat="false" ht="33.75" hidden="false" customHeight="true" outlineLevel="0" collapsed="false">
      <c r="A808" s="352"/>
      <c r="B808" s="352"/>
      <c r="C808" s="352"/>
      <c r="D808" s="353"/>
      <c r="E808" s="353"/>
      <c r="F808" s="352"/>
      <c r="G808" s="352"/>
      <c r="H808" s="352"/>
      <c r="I808" s="352"/>
      <c r="J808" s="352"/>
      <c r="K808" s="352"/>
      <c r="L808" s="352"/>
      <c r="M808" s="352"/>
      <c r="N808" s="352"/>
      <c r="O808" s="352"/>
      <c r="P808" s="352"/>
      <c r="Q808" s="352"/>
      <c r="R808" s="352"/>
      <c r="S808" s="352"/>
      <c r="T808" s="352"/>
      <c r="U808" s="352"/>
      <c r="V808" s="352"/>
      <c r="W808" s="333"/>
      <c r="X808" s="333"/>
      <c r="Y808" s="333"/>
      <c r="Z808" s="333"/>
    </row>
    <row r="809" customFormat="false" ht="33.75" hidden="false" customHeight="true" outlineLevel="0" collapsed="false">
      <c r="A809" s="352"/>
      <c r="B809" s="352"/>
      <c r="C809" s="352"/>
      <c r="D809" s="353"/>
      <c r="E809" s="353"/>
      <c r="F809" s="352"/>
      <c r="G809" s="352"/>
      <c r="H809" s="352"/>
      <c r="I809" s="352"/>
      <c r="J809" s="352"/>
      <c r="K809" s="352"/>
      <c r="L809" s="352"/>
      <c r="M809" s="352"/>
      <c r="N809" s="352"/>
      <c r="O809" s="352"/>
      <c r="P809" s="352"/>
      <c r="Q809" s="352"/>
      <c r="R809" s="352"/>
      <c r="S809" s="352"/>
      <c r="T809" s="352"/>
      <c r="U809" s="352"/>
      <c r="V809" s="352"/>
      <c r="W809" s="333"/>
      <c r="X809" s="333"/>
      <c r="Y809" s="333"/>
      <c r="Z809" s="333"/>
    </row>
    <row r="810" customFormat="false" ht="33.75" hidden="false" customHeight="true" outlineLevel="0" collapsed="false">
      <c r="A810" s="352"/>
      <c r="B810" s="352"/>
      <c r="C810" s="352"/>
      <c r="D810" s="353"/>
      <c r="E810" s="353"/>
      <c r="F810" s="352"/>
      <c r="G810" s="352"/>
      <c r="H810" s="352"/>
      <c r="I810" s="352"/>
      <c r="J810" s="352"/>
      <c r="K810" s="352"/>
      <c r="L810" s="352"/>
      <c r="M810" s="352"/>
      <c r="N810" s="352"/>
      <c r="O810" s="352"/>
      <c r="P810" s="352"/>
      <c r="Q810" s="352"/>
      <c r="R810" s="352"/>
      <c r="S810" s="352"/>
      <c r="T810" s="352"/>
      <c r="U810" s="352"/>
      <c r="V810" s="352"/>
      <c r="W810" s="333"/>
      <c r="X810" s="333"/>
      <c r="Y810" s="333"/>
      <c r="Z810" s="333"/>
    </row>
    <row r="811" customFormat="false" ht="33.75" hidden="false" customHeight="true" outlineLevel="0" collapsed="false">
      <c r="A811" s="352"/>
      <c r="B811" s="352"/>
      <c r="C811" s="352"/>
      <c r="D811" s="353"/>
      <c r="E811" s="353"/>
      <c r="F811" s="352"/>
      <c r="G811" s="352"/>
      <c r="H811" s="352"/>
      <c r="I811" s="352"/>
      <c r="J811" s="352"/>
      <c r="K811" s="352"/>
      <c r="L811" s="352"/>
      <c r="M811" s="352"/>
      <c r="N811" s="352"/>
      <c r="O811" s="352"/>
      <c r="P811" s="352"/>
      <c r="Q811" s="352"/>
      <c r="R811" s="352"/>
      <c r="S811" s="352"/>
      <c r="T811" s="352"/>
      <c r="U811" s="352"/>
      <c r="V811" s="352"/>
      <c r="W811" s="333"/>
      <c r="X811" s="333"/>
      <c r="Y811" s="333"/>
      <c r="Z811" s="333"/>
    </row>
    <row r="812" customFormat="false" ht="33.75" hidden="false" customHeight="true" outlineLevel="0" collapsed="false">
      <c r="A812" s="352"/>
      <c r="B812" s="352"/>
      <c r="C812" s="352"/>
      <c r="D812" s="353"/>
      <c r="E812" s="353"/>
      <c r="F812" s="352"/>
      <c r="G812" s="352"/>
      <c r="H812" s="352"/>
      <c r="I812" s="352"/>
      <c r="J812" s="352"/>
      <c r="K812" s="352"/>
      <c r="L812" s="352"/>
      <c r="M812" s="352"/>
      <c r="N812" s="352"/>
      <c r="O812" s="352"/>
      <c r="P812" s="352"/>
      <c r="Q812" s="352"/>
      <c r="R812" s="352"/>
      <c r="S812" s="352"/>
      <c r="T812" s="352"/>
      <c r="U812" s="352"/>
      <c r="V812" s="352"/>
      <c r="W812" s="333"/>
      <c r="X812" s="333"/>
      <c r="Y812" s="333"/>
      <c r="Z812" s="333"/>
    </row>
    <row r="813" customFormat="false" ht="33.75" hidden="false" customHeight="true" outlineLevel="0" collapsed="false">
      <c r="A813" s="352"/>
      <c r="B813" s="352"/>
      <c r="C813" s="352"/>
      <c r="D813" s="353"/>
      <c r="E813" s="353"/>
      <c r="F813" s="352"/>
      <c r="G813" s="352"/>
      <c r="H813" s="352"/>
      <c r="I813" s="352"/>
      <c r="J813" s="352"/>
      <c r="K813" s="352"/>
      <c r="L813" s="352"/>
      <c r="M813" s="352"/>
      <c r="N813" s="352"/>
      <c r="O813" s="352"/>
      <c r="P813" s="352"/>
      <c r="Q813" s="352"/>
      <c r="R813" s="352"/>
      <c r="S813" s="352"/>
      <c r="T813" s="352"/>
      <c r="U813" s="352"/>
      <c r="V813" s="352"/>
      <c r="W813" s="333"/>
      <c r="X813" s="333"/>
      <c r="Y813" s="333"/>
      <c r="Z813" s="333"/>
    </row>
    <row r="814" customFormat="false" ht="33.75" hidden="false" customHeight="true" outlineLevel="0" collapsed="false">
      <c r="A814" s="352"/>
      <c r="B814" s="352"/>
      <c r="C814" s="352"/>
      <c r="D814" s="353"/>
      <c r="E814" s="353"/>
      <c r="F814" s="352"/>
      <c r="G814" s="352"/>
      <c r="H814" s="352"/>
      <c r="I814" s="352"/>
      <c r="J814" s="352"/>
      <c r="K814" s="352"/>
      <c r="L814" s="352"/>
      <c r="M814" s="352"/>
      <c r="N814" s="352"/>
      <c r="O814" s="352"/>
      <c r="P814" s="352"/>
      <c r="Q814" s="352"/>
      <c r="R814" s="352"/>
      <c r="S814" s="352"/>
      <c r="T814" s="352"/>
      <c r="U814" s="352"/>
      <c r="V814" s="352"/>
      <c r="W814" s="333"/>
      <c r="X814" s="333"/>
      <c r="Y814" s="333"/>
      <c r="Z814" s="333"/>
    </row>
    <row r="815" customFormat="false" ht="33.75" hidden="false" customHeight="true" outlineLevel="0" collapsed="false">
      <c r="A815" s="352"/>
      <c r="B815" s="352"/>
      <c r="C815" s="352"/>
      <c r="D815" s="353"/>
      <c r="E815" s="353"/>
      <c r="F815" s="352"/>
      <c r="G815" s="352"/>
      <c r="H815" s="352"/>
      <c r="I815" s="352"/>
      <c r="J815" s="352"/>
      <c r="K815" s="352"/>
      <c r="L815" s="352"/>
      <c r="M815" s="352"/>
      <c r="N815" s="352"/>
      <c r="O815" s="352"/>
      <c r="P815" s="352"/>
      <c r="Q815" s="352"/>
      <c r="R815" s="352"/>
      <c r="S815" s="352"/>
      <c r="T815" s="352"/>
      <c r="U815" s="352"/>
      <c r="V815" s="352"/>
      <c r="W815" s="333"/>
      <c r="X815" s="333"/>
      <c r="Y815" s="333"/>
      <c r="Z815" s="333"/>
    </row>
    <row r="816" customFormat="false" ht="33.75" hidden="false" customHeight="true" outlineLevel="0" collapsed="false">
      <c r="A816" s="352"/>
      <c r="B816" s="352"/>
      <c r="C816" s="352"/>
      <c r="D816" s="353"/>
      <c r="E816" s="353"/>
      <c r="F816" s="352"/>
      <c r="G816" s="352"/>
      <c r="H816" s="352"/>
      <c r="I816" s="352"/>
      <c r="J816" s="352"/>
      <c r="K816" s="352"/>
      <c r="L816" s="352"/>
      <c r="M816" s="352"/>
      <c r="N816" s="352"/>
      <c r="O816" s="352"/>
      <c r="P816" s="352"/>
      <c r="Q816" s="352"/>
      <c r="R816" s="352"/>
      <c r="S816" s="352"/>
      <c r="T816" s="352"/>
      <c r="U816" s="352"/>
      <c r="V816" s="352"/>
      <c r="W816" s="333"/>
      <c r="X816" s="333"/>
      <c r="Y816" s="333"/>
      <c r="Z816" s="333"/>
    </row>
    <row r="817" customFormat="false" ht="33.75" hidden="false" customHeight="true" outlineLevel="0" collapsed="false">
      <c r="A817" s="352"/>
      <c r="B817" s="352"/>
      <c r="C817" s="352"/>
      <c r="D817" s="353"/>
      <c r="E817" s="353"/>
      <c r="F817" s="352"/>
      <c r="G817" s="352"/>
      <c r="H817" s="352"/>
      <c r="I817" s="352"/>
      <c r="J817" s="352"/>
      <c r="K817" s="352"/>
      <c r="L817" s="352"/>
      <c r="M817" s="352"/>
      <c r="N817" s="352"/>
      <c r="O817" s="352"/>
      <c r="P817" s="352"/>
      <c r="Q817" s="352"/>
      <c r="R817" s="352"/>
      <c r="S817" s="352"/>
      <c r="T817" s="352"/>
      <c r="U817" s="352"/>
      <c r="V817" s="352"/>
      <c r="W817" s="333"/>
      <c r="X817" s="333"/>
      <c r="Y817" s="333"/>
      <c r="Z817" s="333"/>
    </row>
    <row r="818" customFormat="false" ht="33.75" hidden="false" customHeight="true" outlineLevel="0" collapsed="false">
      <c r="A818" s="352"/>
      <c r="B818" s="352"/>
      <c r="C818" s="352"/>
      <c r="D818" s="353"/>
      <c r="E818" s="353"/>
      <c r="F818" s="352"/>
      <c r="G818" s="352"/>
      <c r="H818" s="352"/>
      <c r="I818" s="352"/>
      <c r="J818" s="352"/>
      <c r="K818" s="352"/>
      <c r="L818" s="352"/>
      <c r="M818" s="352"/>
      <c r="N818" s="352"/>
      <c r="O818" s="352"/>
      <c r="P818" s="352"/>
      <c r="Q818" s="352"/>
      <c r="R818" s="352"/>
      <c r="S818" s="352"/>
      <c r="T818" s="352"/>
      <c r="U818" s="352"/>
      <c r="V818" s="352"/>
      <c r="W818" s="333"/>
      <c r="X818" s="333"/>
      <c r="Y818" s="333"/>
      <c r="Z818" s="333"/>
    </row>
    <row r="819" customFormat="false" ht="33.75" hidden="false" customHeight="true" outlineLevel="0" collapsed="false">
      <c r="A819" s="352"/>
      <c r="B819" s="352"/>
      <c r="C819" s="352"/>
      <c r="D819" s="353"/>
      <c r="E819" s="353"/>
      <c r="F819" s="352"/>
      <c r="G819" s="352"/>
      <c r="H819" s="352"/>
      <c r="I819" s="352"/>
      <c r="J819" s="352"/>
      <c r="K819" s="352"/>
      <c r="L819" s="352"/>
      <c r="M819" s="352"/>
      <c r="N819" s="352"/>
      <c r="O819" s="352"/>
      <c r="P819" s="352"/>
      <c r="Q819" s="352"/>
      <c r="R819" s="352"/>
      <c r="S819" s="352"/>
      <c r="T819" s="352"/>
      <c r="U819" s="352"/>
      <c r="V819" s="352"/>
      <c r="W819" s="333"/>
      <c r="X819" s="333"/>
      <c r="Y819" s="333"/>
      <c r="Z819" s="333"/>
    </row>
    <row r="820" customFormat="false" ht="33.75" hidden="false" customHeight="true" outlineLevel="0" collapsed="false">
      <c r="A820" s="352"/>
      <c r="B820" s="352"/>
      <c r="C820" s="352"/>
      <c r="D820" s="353"/>
      <c r="E820" s="353"/>
      <c r="F820" s="352"/>
      <c r="G820" s="352"/>
      <c r="H820" s="352"/>
      <c r="I820" s="352"/>
      <c r="J820" s="352"/>
      <c r="K820" s="352"/>
      <c r="L820" s="352"/>
      <c r="M820" s="352"/>
      <c r="N820" s="352"/>
      <c r="O820" s="352"/>
      <c r="P820" s="352"/>
      <c r="Q820" s="352"/>
      <c r="R820" s="352"/>
      <c r="S820" s="352"/>
      <c r="T820" s="352"/>
      <c r="U820" s="352"/>
      <c r="V820" s="352"/>
      <c r="W820" s="333"/>
      <c r="X820" s="333"/>
      <c r="Y820" s="333"/>
      <c r="Z820" s="333"/>
    </row>
    <row r="821" customFormat="false" ht="33.75" hidden="false" customHeight="true" outlineLevel="0" collapsed="false">
      <c r="A821" s="352"/>
      <c r="B821" s="352"/>
      <c r="C821" s="352"/>
      <c r="D821" s="353"/>
      <c r="E821" s="353"/>
      <c r="F821" s="352"/>
      <c r="G821" s="352"/>
      <c r="H821" s="352"/>
      <c r="I821" s="352"/>
      <c r="J821" s="352"/>
      <c r="K821" s="352"/>
      <c r="L821" s="352"/>
      <c r="M821" s="352"/>
      <c r="N821" s="352"/>
      <c r="O821" s="352"/>
      <c r="P821" s="352"/>
      <c r="Q821" s="352"/>
      <c r="R821" s="352"/>
      <c r="S821" s="352"/>
      <c r="T821" s="352"/>
      <c r="U821" s="352"/>
      <c r="V821" s="352"/>
      <c r="W821" s="333"/>
      <c r="X821" s="333"/>
      <c r="Y821" s="333"/>
      <c r="Z821" s="333"/>
    </row>
    <row r="822" customFormat="false" ht="33.75" hidden="false" customHeight="true" outlineLevel="0" collapsed="false">
      <c r="A822" s="352"/>
      <c r="B822" s="352"/>
      <c r="C822" s="352"/>
      <c r="D822" s="353"/>
      <c r="E822" s="353"/>
      <c r="F822" s="352"/>
      <c r="G822" s="352"/>
      <c r="H822" s="352"/>
      <c r="I822" s="352"/>
      <c r="J822" s="352"/>
      <c r="K822" s="352"/>
      <c r="L822" s="352"/>
      <c r="M822" s="352"/>
      <c r="N822" s="352"/>
      <c r="O822" s="352"/>
      <c r="P822" s="352"/>
      <c r="Q822" s="352"/>
      <c r="R822" s="352"/>
      <c r="S822" s="352"/>
      <c r="T822" s="352"/>
      <c r="U822" s="352"/>
      <c r="V822" s="352"/>
      <c r="W822" s="333"/>
      <c r="X822" s="333"/>
      <c r="Y822" s="333"/>
      <c r="Z822" s="333"/>
    </row>
    <row r="823" customFormat="false" ht="33.75" hidden="false" customHeight="true" outlineLevel="0" collapsed="false">
      <c r="A823" s="352"/>
      <c r="B823" s="352"/>
      <c r="C823" s="352"/>
      <c r="D823" s="353"/>
      <c r="E823" s="353"/>
      <c r="F823" s="352"/>
      <c r="G823" s="352"/>
      <c r="H823" s="352"/>
      <c r="I823" s="352"/>
      <c r="J823" s="352"/>
      <c r="K823" s="352"/>
      <c r="L823" s="352"/>
      <c r="M823" s="352"/>
      <c r="N823" s="352"/>
      <c r="O823" s="352"/>
      <c r="P823" s="352"/>
      <c r="Q823" s="352"/>
      <c r="R823" s="352"/>
      <c r="S823" s="352"/>
      <c r="T823" s="352"/>
      <c r="U823" s="352"/>
      <c r="V823" s="352"/>
      <c r="W823" s="333"/>
      <c r="X823" s="333"/>
      <c r="Y823" s="333"/>
      <c r="Z823" s="333"/>
    </row>
    <row r="824" customFormat="false" ht="33.75" hidden="false" customHeight="true" outlineLevel="0" collapsed="false">
      <c r="A824" s="352"/>
      <c r="B824" s="352"/>
      <c r="C824" s="352"/>
      <c r="D824" s="353"/>
      <c r="E824" s="353"/>
      <c r="F824" s="352"/>
      <c r="G824" s="352"/>
      <c r="H824" s="352"/>
      <c r="I824" s="352"/>
      <c r="J824" s="352"/>
      <c r="K824" s="352"/>
      <c r="L824" s="352"/>
      <c r="M824" s="352"/>
      <c r="N824" s="352"/>
      <c r="O824" s="352"/>
      <c r="P824" s="352"/>
      <c r="Q824" s="352"/>
      <c r="R824" s="352"/>
      <c r="S824" s="352"/>
      <c r="T824" s="352"/>
      <c r="U824" s="352"/>
      <c r="V824" s="352"/>
      <c r="W824" s="333"/>
      <c r="X824" s="333"/>
      <c r="Y824" s="333"/>
      <c r="Z824" s="333"/>
    </row>
    <row r="825" customFormat="false" ht="33.75" hidden="false" customHeight="true" outlineLevel="0" collapsed="false">
      <c r="A825" s="352"/>
      <c r="B825" s="352"/>
      <c r="C825" s="352"/>
      <c r="D825" s="353"/>
      <c r="E825" s="353"/>
      <c r="F825" s="352"/>
      <c r="G825" s="352"/>
      <c r="H825" s="352"/>
      <c r="I825" s="352"/>
      <c r="J825" s="352"/>
      <c r="K825" s="352"/>
      <c r="L825" s="352"/>
      <c r="M825" s="352"/>
      <c r="N825" s="352"/>
      <c r="O825" s="352"/>
      <c r="P825" s="352"/>
      <c r="Q825" s="352"/>
      <c r="R825" s="352"/>
      <c r="S825" s="352"/>
      <c r="T825" s="352"/>
      <c r="U825" s="352"/>
      <c r="V825" s="352"/>
      <c r="W825" s="333"/>
      <c r="X825" s="333"/>
      <c r="Y825" s="333"/>
      <c r="Z825" s="333"/>
    </row>
    <row r="826" customFormat="false" ht="33.75" hidden="false" customHeight="true" outlineLevel="0" collapsed="false">
      <c r="A826" s="352"/>
      <c r="B826" s="352"/>
      <c r="C826" s="352"/>
      <c r="D826" s="353"/>
      <c r="E826" s="353"/>
      <c r="F826" s="352"/>
      <c r="G826" s="352"/>
      <c r="H826" s="352"/>
      <c r="I826" s="352"/>
      <c r="J826" s="352"/>
      <c r="K826" s="352"/>
      <c r="L826" s="352"/>
      <c r="M826" s="352"/>
      <c r="N826" s="352"/>
      <c r="O826" s="352"/>
      <c r="P826" s="352"/>
      <c r="Q826" s="352"/>
      <c r="R826" s="352"/>
      <c r="S826" s="352"/>
      <c r="T826" s="352"/>
      <c r="U826" s="352"/>
      <c r="V826" s="352"/>
      <c r="W826" s="333"/>
      <c r="X826" s="333"/>
      <c r="Y826" s="333"/>
      <c r="Z826" s="333"/>
    </row>
    <row r="827" customFormat="false" ht="33.75" hidden="false" customHeight="true" outlineLevel="0" collapsed="false">
      <c r="A827" s="352"/>
      <c r="B827" s="352"/>
      <c r="C827" s="352"/>
      <c r="D827" s="353"/>
      <c r="E827" s="353"/>
      <c r="F827" s="352"/>
      <c r="G827" s="352"/>
      <c r="H827" s="352"/>
      <c r="I827" s="352"/>
      <c r="J827" s="352"/>
      <c r="K827" s="352"/>
      <c r="L827" s="352"/>
      <c r="M827" s="352"/>
      <c r="N827" s="352"/>
      <c r="O827" s="352"/>
      <c r="P827" s="352"/>
      <c r="Q827" s="352"/>
      <c r="R827" s="352"/>
      <c r="S827" s="352"/>
      <c r="T827" s="352"/>
      <c r="U827" s="352"/>
      <c r="V827" s="352"/>
      <c r="W827" s="333"/>
      <c r="X827" s="333"/>
      <c r="Y827" s="333"/>
      <c r="Z827" s="333"/>
    </row>
    <row r="828" customFormat="false" ht="33.75" hidden="false" customHeight="true" outlineLevel="0" collapsed="false">
      <c r="A828" s="352"/>
      <c r="B828" s="352"/>
      <c r="C828" s="352"/>
      <c r="D828" s="353"/>
      <c r="E828" s="353"/>
      <c r="F828" s="352"/>
      <c r="G828" s="352"/>
      <c r="H828" s="352"/>
      <c r="I828" s="352"/>
      <c r="J828" s="352"/>
      <c r="K828" s="352"/>
      <c r="L828" s="352"/>
      <c r="M828" s="352"/>
      <c r="N828" s="352"/>
      <c r="O828" s="352"/>
      <c r="P828" s="352"/>
      <c r="Q828" s="352"/>
      <c r="R828" s="352"/>
      <c r="S828" s="352"/>
      <c r="T828" s="352"/>
      <c r="U828" s="352"/>
      <c r="V828" s="352"/>
      <c r="W828" s="333"/>
      <c r="X828" s="333"/>
      <c r="Y828" s="333"/>
      <c r="Z828" s="333"/>
    </row>
    <row r="829" customFormat="false" ht="33.75" hidden="false" customHeight="true" outlineLevel="0" collapsed="false">
      <c r="A829" s="352"/>
      <c r="B829" s="352"/>
      <c r="C829" s="352"/>
      <c r="D829" s="353"/>
      <c r="E829" s="353"/>
      <c r="F829" s="352"/>
      <c r="G829" s="352"/>
      <c r="H829" s="352"/>
      <c r="I829" s="352"/>
      <c r="J829" s="352"/>
      <c r="K829" s="352"/>
      <c r="L829" s="352"/>
      <c r="M829" s="352"/>
      <c r="N829" s="352"/>
      <c r="O829" s="352"/>
      <c r="P829" s="352"/>
      <c r="Q829" s="352"/>
      <c r="R829" s="352"/>
      <c r="S829" s="352"/>
      <c r="T829" s="352"/>
      <c r="U829" s="352"/>
      <c r="V829" s="352"/>
      <c r="W829" s="333"/>
      <c r="X829" s="333"/>
      <c r="Y829" s="333"/>
      <c r="Z829" s="333"/>
    </row>
    <row r="830" customFormat="false" ht="33.75" hidden="false" customHeight="true" outlineLevel="0" collapsed="false">
      <c r="A830" s="352"/>
      <c r="B830" s="352"/>
      <c r="C830" s="352"/>
      <c r="D830" s="353"/>
      <c r="E830" s="353"/>
      <c r="F830" s="352"/>
      <c r="G830" s="352"/>
      <c r="H830" s="352"/>
      <c r="I830" s="352"/>
      <c r="J830" s="352"/>
      <c r="K830" s="352"/>
      <c r="L830" s="352"/>
      <c r="M830" s="352"/>
      <c r="N830" s="352"/>
      <c r="O830" s="352"/>
      <c r="P830" s="352"/>
      <c r="Q830" s="352"/>
      <c r="R830" s="352"/>
      <c r="S830" s="352"/>
      <c r="T830" s="352"/>
      <c r="U830" s="352"/>
      <c r="V830" s="352"/>
      <c r="W830" s="333"/>
      <c r="X830" s="333"/>
      <c r="Y830" s="333"/>
      <c r="Z830" s="333"/>
    </row>
    <row r="831" customFormat="false" ht="33.75" hidden="false" customHeight="true" outlineLevel="0" collapsed="false">
      <c r="A831" s="352"/>
      <c r="B831" s="352"/>
      <c r="C831" s="352"/>
      <c r="D831" s="353"/>
      <c r="E831" s="353"/>
      <c r="F831" s="352"/>
      <c r="G831" s="352"/>
      <c r="H831" s="352"/>
      <c r="I831" s="352"/>
      <c r="J831" s="352"/>
      <c r="K831" s="352"/>
      <c r="L831" s="352"/>
      <c r="M831" s="352"/>
      <c r="N831" s="352"/>
      <c r="O831" s="352"/>
      <c r="P831" s="352"/>
      <c r="Q831" s="352"/>
      <c r="R831" s="352"/>
      <c r="S831" s="352"/>
      <c r="T831" s="352"/>
      <c r="U831" s="352"/>
      <c r="V831" s="352"/>
      <c r="W831" s="333"/>
      <c r="X831" s="333"/>
      <c r="Y831" s="333"/>
      <c r="Z831" s="333"/>
    </row>
    <row r="832" customFormat="false" ht="33.75" hidden="false" customHeight="true" outlineLevel="0" collapsed="false">
      <c r="A832" s="352"/>
      <c r="B832" s="352"/>
      <c r="C832" s="352"/>
      <c r="D832" s="353"/>
      <c r="E832" s="353"/>
      <c r="F832" s="352"/>
      <c r="G832" s="352"/>
      <c r="H832" s="352"/>
      <c r="I832" s="352"/>
      <c r="J832" s="352"/>
      <c r="K832" s="352"/>
      <c r="L832" s="352"/>
      <c r="M832" s="352"/>
      <c r="N832" s="352"/>
      <c r="O832" s="352"/>
      <c r="P832" s="352"/>
      <c r="Q832" s="352"/>
      <c r="R832" s="352"/>
      <c r="S832" s="352"/>
      <c r="T832" s="352"/>
      <c r="U832" s="352"/>
      <c r="V832" s="352"/>
      <c r="W832" s="333"/>
      <c r="X832" s="333"/>
      <c r="Y832" s="333"/>
      <c r="Z832" s="333"/>
    </row>
    <row r="833" customFormat="false" ht="33.75" hidden="false" customHeight="true" outlineLevel="0" collapsed="false">
      <c r="A833" s="352"/>
      <c r="B833" s="352"/>
      <c r="C833" s="352"/>
      <c r="D833" s="353"/>
      <c r="E833" s="353"/>
      <c r="F833" s="352"/>
      <c r="G833" s="352"/>
      <c r="H833" s="352"/>
      <c r="I833" s="352"/>
      <c r="J833" s="352"/>
      <c r="K833" s="352"/>
      <c r="L833" s="352"/>
      <c r="M833" s="352"/>
      <c r="N833" s="352"/>
      <c r="O833" s="352"/>
      <c r="P833" s="352"/>
      <c r="Q833" s="352"/>
      <c r="R833" s="352"/>
      <c r="S833" s="352"/>
      <c r="T833" s="352"/>
      <c r="U833" s="352"/>
      <c r="V833" s="352"/>
      <c r="W833" s="333"/>
      <c r="X833" s="333"/>
      <c r="Y833" s="333"/>
      <c r="Z833" s="333"/>
    </row>
    <row r="834" customFormat="false" ht="33.75" hidden="false" customHeight="true" outlineLevel="0" collapsed="false">
      <c r="A834" s="352"/>
      <c r="B834" s="352"/>
      <c r="C834" s="352"/>
      <c r="D834" s="353"/>
      <c r="E834" s="353"/>
      <c r="F834" s="352"/>
      <c r="G834" s="352"/>
      <c r="H834" s="352"/>
      <c r="I834" s="352"/>
      <c r="J834" s="352"/>
      <c r="K834" s="352"/>
      <c r="L834" s="352"/>
      <c r="M834" s="352"/>
      <c r="N834" s="352"/>
      <c r="O834" s="352"/>
      <c r="P834" s="352"/>
      <c r="Q834" s="352"/>
      <c r="R834" s="352"/>
      <c r="S834" s="352"/>
      <c r="T834" s="352"/>
      <c r="U834" s="352"/>
      <c r="V834" s="352"/>
      <c r="W834" s="333"/>
      <c r="X834" s="333"/>
      <c r="Y834" s="333"/>
      <c r="Z834" s="333"/>
    </row>
    <row r="835" customFormat="false" ht="33.75" hidden="false" customHeight="true" outlineLevel="0" collapsed="false">
      <c r="A835" s="352"/>
      <c r="B835" s="352"/>
      <c r="C835" s="352"/>
      <c r="D835" s="353"/>
      <c r="E835" s="353"/>
      <c r="F835" s="352"/>
      <c r="G835" s="352"/>
      <c r="H835" s="352"/>
      <c r="I835" s="352"/>
      <c r="J835" s="352"/>
      <c r="K835" s="352"/>
      <c r="L835" s="352"/>
      <c r="M835" s="352"/>
      <c r="N835" s="352"/>
      <c r="O835" s="352"/>
      <c r="P835" s="352"/>
      <c r="Q835" s="352"/>
      <c r="R835" s="352"/>
      <c r="S835" s="352"/>
      <c r="T835" s="352"/>
      <c r="U835" s="352"/>
      <c r="V835" s="352"/>
      <c r="W835" s="333"/>
      <c r="X835" s="333"/>
      <c r="Y835" s="333"/>
      <c r="Z835" s="333"/>
    </row>
    <row r="836" customFormat="false" ht="33.75" hidden="false" customHeight="true" outlineLevel="0" collapsed="false">
      <c r="A836" s="352"/>
      <c r="B836" s="352"/>
      <c r="C836" s="352"/>
      <c r="D836" s="353"/>
      <c r="E836" s="353"/>
      <c r="F836" s="352"/>
      <c r="G836" s="352"/>
      <c r="H836" s="352"/>
      <c r="I836" s="352"/>
      <c r="J836" s="352"/>
      <c r="K836" s="352"/>
      <c r="L836" s="352"/>
      <c r="M836" s="352"/>
      <c r="N836" s="352"/>
      <c r="O836" s="352"/>
      <c r="P836" s="352"/>
      <c r="Q836" s="352"/>
      <c r="R836" s="352"/>
      <c r="S836" s="352"/>
      <c r="T836" s="352"/>
      <c r="U836" s="352"/>
      <c r="V836" s="352"/>
      <c r="W836" s="333"/>
      <c r="X836" s="333"/>
      <c r="Y836" s="333"/>
      <c r="Z836" s="333"/>
    </row>
    <row r="837" customFormat="false" ht="33.75" hidden="false" customHeight="true" outlineLevel="0" collapsed="false">
      <c r="A837" s="352"/>
      <c r="B837" s="352"/>
      <c r="C837" s="352"/>
      <c r="D837" s="353"/>
      <c r="E837" s="353"/>
      <c r="F837" s="352"/>
      <c r="G837" s="352"/>
      <c r="H837" s="352"/>
      <c r="I837" s="352"/>
      <c r="J837" s="352"/>
      <c r="K837" s="352"/>
      <c r="L837" s="352"/>
      <c r="M837" s="352"/>
      <c r="N837" s="352"/>
      <c r="O837" s="352"/>
      <c r="P837" s="352"/>
      <c r="Q837" s="352"/>
      <c r="R837" s="352"/>
      <c r="S837" s="352"/>
      <c r="T837" s="352"/>
      <c r="U837" s="352"/>
      <c r="V837" s="352"/>
      <c r="W837" s="333"/>
      <c r="X837" s="333"/>
      <c r="Y837" s="333"/>
      <c r="Z837" s="333"/>
    </row>
    <row r="838" customFormat="false" ht="33.75" hidden="false" customHeight="true" outlineLevel="0" collapsed="false">
      <c r="A838" s="352"/>
      <c r="B838" s="352"/>
      <c r="C838" s="352"/>
      <c r="D838" s="353"/>
      <c r="E838" s="353"/>
      <c r="F838" s="352"/>
      <c r="G838" s="352"/>
      <c r="H838" s="352"/>
      <c r="I838" s="352"/>
      <c r="J838" s="352"/>
      <c r="K838" s="352"/>
      <c r="L838" s="352"/>
      <c r="M838" s="352"/>
      <c r="N838" s="352"/>
      <c r="O838" s="352"/>
      <c r="P838" s="352"/>
      <c r="Q838" s="352"/>
      <c r="R838" s="352"/>
      <c r="S838" s="352"/>
      <c r="T838" s="352"/>
      <c r="U838" s="352"/>
      <c r="V838" s="352"/>
      <c r="W838" s="333"/>
      <c r="X838" s="333"/>
      <c r="Y838" s="333"/>
      <c r="Z838" s="333"/>
    </row>
    <row r="839" customFormat="false" ht="33.75" hidden="false" customHeight="true" outlineLevel="0" collapsed="false">
      <c r="A839" s="352"/>
      <c r="B839" s="352"/>
      <c r="C839" s="352"/>
      <c r="D839" s="353"/>
      <c r="E839" s="353"/>
      <c r="F839" s="352"/>
      <c r="G839" s="352"/>
      <c r="H839" s="352"/>
      <c r="I839" s="352"/>
      <c r="J839" s="352"/>
      <c r="K839" s="352"/>
      <c r="L839" s="352"/>
      <c r="M839" s="352"/>
      <c r="N839" s="352"/>
      <c r="O839" s="352"/>
      <c r="P839" s="352"/>
      <c r="Q839" s="352"/>
      <c r="R839" s="352"/>
      <c r="S839" s="352"/>
      <c r="T839" s="352"/>
      <c r="U839" s="352"/>
      <c r="V839" s="352"/>
      <c r="W839" s="333"/>
      <c r="X839" s="333"/>
      <c r="Y839" s="333"/>
      <c r="Z839" s="333"/>
    </row>
    <row r="840" customFormat="false" ht="33.75" hidden="false" customHeight="true" outlineLevel="0" collapsed="false">
      <c r="A840" s="352"/>
      <c r="B840" s="352"/>
      <c r="C840" s="352"/>
      <c r="D840" s="353"/>
      <c r="E840" s="353"/>
      <c r="F840" s="352"/>
      <c r="G840" s="352"/>
      <c r="H840" s="352"/>
      <c r="I840" s="352"/>
      <c r="J840" s="352"/>
      <c r="K840" s="352"/>
      <c r="L840" s="352"/>
      <c r="M840" s="352"/>
      <c r="N840" s="352"/>
      <c r="O840" s="352"/>
      <c r="P840" s="352"/>
      <c r="Q840" s="352"/>
      <c r="R840" s="352"/>
      <c r="S840" s="352"/>
      <c r="T840" s="352"/>
      <c r="U840" s="352"/>
      <c r="V840" s="352"/>
      <c r="W840" s="333"/>
      <c r="X840" s="333"/>
      <c r="Y840" s="333"/>
      <c r="Z840" s="333"/>
    </row>
    <row r="841" customFormat="false" ht="33.75" hidden="false" customHeight="true" outlineLevel="0" collapsed="false">
      <c r="A841" s="352"/>
      <c r="B841" s="352"/>
      <c r="C841" s="352"/>
      <c r="D841" s="353"/>
      <c r="E841" s="353"/>
      <c r="F841" s="352"/>
      <c r="G841" s="352"/>
      <c r="H841" s="352"/>
      <c r="I841" s="352"/>
      <c r="J841" s="352"/>
      <c r="K841" s="352"/>
      <c r="L841" s="352"/>
      <c r="M841" s="352"/>
      <c r="N841" s="352"/>
      <c r="O841" s="352"/>
      <c r="P841" s="352"/>
      <c r="Q841" s="352"/>
      <c r="R841" s="352"/>
      <c r="S841" s="352"/>
      <c r="T841" s="352"/>
      <c r="U841" s="352"/>
      <c r="V841" s="352"/>
      <c r="W841" s="333"/>
      <c r="X841" s="333"/>
      <c r="Y841" s="333"/>
      <c r="Z841" s="333"/>
    </row>
    <row r="842" customFormat="false" ht="33.75" hidden="false" customHeight="true" outlineLevel="0" collapsed="false">
      <c r="A842" s="352"/>
      <c r="B842" s="352"/>
      <c r="C842" s="352"/>
      <c r="D842" s="353"/>
      <c r="E842" s="353"/>
      <c r="F842" s="352"/>
      <c r="G842" s="352"/>
      <c r="H842" s="352"/>
      <c r="I842" s="352"/>
      <c r="J842" s="352"/>
      <c r="K842" s="352"/>
      <c r="L842" s="352"/>
      <c r="M842" s="352"/>
      <c r="N842" s="352"/>
      <c r="O842" s="352"/>
      <c r="P842" s="352"/>
      <c r="Q842" s="352"/>
      <c r="R842" s="352"/>
      <c r="S842" s="352"/>
      <c r="T842" s="352"/>
      <c r="U842" s="352"/>
      <c r="V842" s="352"/>
      <c r="W842" s="333"/>
      <c r="X842" s="333"/>
      <c r="Y842" s="333"/>
      <c r="Z842" s="333"/>
    </row>
    <row r="843" customFormat="false" ht="33.75" hidden="false" customHeight="true" outlineLevel="0" collapsed="false">
      <c r="A843" s="352"/>
      <c r="B843" s="352"/>
      <c r="C843" s="352"/>
      <c r="D843" s="353"/>
      <c r="E843" s="353"/>
      <c r="F843" s="352"/>
      <c r="G843" s="352"/>
      <c r="H843" s="352"/>
      <c r="I843" s="352"/>
      <c r="J843" s="352"/>
      <c r="K843" s="352"/>
      <c r="L843" s="352"/>
      <c r="M843" s="352"/>
      <c r="N843" s="352"/>
      <c r="O843" s="352"/>
      <c r="P843" s="352"/>
      <c r="Q843" s="352"/>
      <c r="R843" s="352"/>
      <c r="S843" s="352"/>
      <c r="T843" s="352"/>
      <c r="U843" s="352"/>
      <c r="V843" s="352"/>
      <c r="W843" s="333"/>
      <c r="X843" s="333"/>
      <c r="Y843" s="333"/>
      <c r="Z843" s="333"/>
    </row>
    <row r="844" customFormat="false" ht="33.75" hidden="false" customHeight="true" outlineLevel="0" collapsed="false">
      <c r="A844" s="352"/>
      <c r="B844" s="352"/>
      <c r="C844" s="352"/>
      <c r="D844" s="353"/>
      <c r="E844" s="353"/>
      <c r="F844" s="352"/>
      <c r="G844" s="352"/>
      <c r="H844" s="352"/>
      <c r="I844" s="352"/>
      <c r="J844" s="352"/>
      <c r="K844" s="352"/>
      <c r="L844" s="352"/>
      <c r="M844" s="352"/>
      <c r="N844" s="352"/>
      <c r="O844" s="352"/>
      <c r="P844" s="352"/>
      <c r="Q844" s="352"/>
      <c r="R844" s="352"/>
      <c r="S844" s="352"/>
      <c r="T844" s="352"/>
      <c r="U844" s="352"/>
      <c r="V844" s="352"/>
      <c r="W844" s="333"/>
      <c r="X844" s="333"/>
      <c r="Y844" s="333"/>
      <c r="Z844" s="333"/>
    </row>
    <row r="845" customFormat="false" ht="33.75" hidden="false" customHeight="true" outlineLevel="0" collapsed="false">
      <c r="A845" s="352"/>
      <c r="B845" s="352"/>
      <c r="C845" s="352"/>
      <c r="D845" s="353"/>
      <c r="E845" s="353"/>
      <c r="F845" s="352"/>
      <c r="G845" s="352"/>
      <c r="H845" s="352"/>
      <c r="I845" s="352"/>
      <c r="J845" s="352"/>
      <c r="K845" s="352"/>
      <c r="L845" s="352"/>
      <c r="M845" s="352"/>
      <c r="N845" s="352"/>
      <c r="O845" s="352"/>
      <c r="P845" s="352"/>
      <c r="Q845" s="352"/>
      <c r="R845" s="352"/>
      <c r="S845" s="352"/>
      <c r="T845" s="352"/>
      <c r="U845" s="352"/>
      <c r="V845" s="352"/>
      <c r="W845" s="333"/>
      <c r="X845" s="333"/>
      <c r="Y845" s="333"/>
      <c r="Z845" s="333"/>
    </row>
    <row r="846" customFormat="false" ht="33.75" hidden="false" customHeight="true" outlineLevel="0" collapsed="false">
      <c r="A846" s="352"/>
      <c r="B846" s="352"/>
      <c r="C846" s="352"/>
      <c r="D846" s="353"/>
      <c r="E846" s="353"/>
      <c r="F846" s="352"/>
      <c r="G846" s="352"/>
      <c r="H846" s="352"/>
      <c r="I846" s="352"/>
      <c r="J846" s="352"/>
      <c r="K846" s="352"/>
      <c r="L846" s="352"/>
      <c r="M846" s="352"/>
      <c r="N846" s="352"/>
      <c r="O846" s="352"/>
      <c r="P846" s="352"/>
      <c r="Q846" s="352"/>
      <c r="R846" s="352"/>
      <c r="S846" s="352"/>
      <c r="T846" s="352"/>
      <c r="U846" s="352"/>
      <c r="V846" s="352"/>
      <c r="W846" s="333"/>
      <c r="X846" s="333"/>
      <c r="Y846" s="333"/>
      <c r="Z846" s="333"/>
    </row>
    <row r="847" customFormat="false" ht="33.75" hidden="false" customHeight="true" outlineLevel="0" collapsed="false">
      <c r="A847" s="352"/>
      <c r="B847" s="352"/>
      <c r="C847" s="352"/>
      <c r="D847" s="353"/>
      <c r="E847" s="353"/>
      <c r="F847" s="352"/>
      <c r="G847" s="352"/>
      <c r="H847" s="352"/>
      <c r="I847" s="352"/>
      <c r="J847" s="352"/>
      <c r="K847" s="352"/>
      <c r="L847" s="352"/>
      <c r="M847" s="352"/>
      <c r="N847" s="352"/>
      <c r="O847" s="352"/>
      <c r="P847" s="352"/>
      <c r="Q847" s="352"/>
      <c r="R847" s="352"/>
      <c r="S847" s="352"/>
      <c r="T847" s="352"/>
      <c r="U847" s="352"/>
      <c r="V847" s="352"/>
      <c r="W847" s="333"/>
      <c r="X847" s="333"/>
      <c r="Y847" s="333"/>
      <c r="Z847" s="333"/>
    </row>
    <row r="848" customFormat="false" ht="33.75" hidden="false" customHeight="true" outlineLevel="0" collapsed="false">
      <c r="A848" s="352"/>
      <c r="B848" s="352"/>
      <c r="C848" s="352"/>
      <c r="D848" s="353"/>
      <c r="E848" s="353"/>
      <c r="F848" s="352"/>
      <c r="G848" s="352"/>
      <c r="H848" s="352"/>
      <c r="I848" s="352"/>
      <c r="J848" s="352"/>
      <c r="K848" s="352"/>
      <c r="L848" s="352"/>
      <c r="M848" s="352"/>
      <c r="N848" s="352"/>
      <c r="O848" s="352"/>
      <c r="P848" s="352"/>
      <c r="Q848" s="352"/>
      <c r="R848" s="352"/>
      <c r="S848" s="352"/>
      <c r="T848" s="352"/>
      <c r="U848" s="352"/>
      <c r="V848" s="352"/>
      <c r="W848" s="333"/>
      <c r="X848" s="333"/>
      <c r="Y848" s="333"/>
      <c r="Z848" s="333"/>
    </row>
    <row r="849" customFormat="false" ht="33.75" hidden="false" customHeight="true" outlineLevel="0" collapsed="false">
      <c r="A849" s="352"/>
      <c r="B849" s="352"/>
      <c r="C849" s="352"/>
      <c r="D849" s="353"/>
      <c r="E849" s="353"/>
      <c r="F849" s="352"/>
      <c r="G849" s="352"/>
      <c r="H849" s="352"/>
      <c r="I849" s="352"/>
      <c r="J849" s="352"/>
      <c r="K849" s="352"/>
      <c r="L849" s="352"/>
      <c r="M849" s="352"/>
      <c r="N849" s="352"/>
      <c r="O849" s="352"/>
      <c r="P849" s="352"/>
      <c r="Q849" s="352"/>
      <c r="R849" s="352"/>
      <c r="S849" s="352"/>
      <c r="T849" s="352"/>
      <c r="U849" s="352"/>
      <c r="V849" s="352"/>
      <c r="W849" s="333"/>
      <c r="X849" s="333"/>
      <c r="Y849" s="333"/>
      <c r="Z849" s="333"/>
    </row>
    <row r="850" customFormat="false" ht="33.75" hidden="false" customHeight="true" outlineLevel="0" collapsed="false">
      <c r="A850" s="352"/>
      <c r="B850" s="352"/>
      <c r="C850" s="352"/>
      <c r="D850" s="353"/>
      <c r="E850" s="353"/>
      <c r="F850" s="352"/>
      <c r="G850" s="352"/>
      <c r="H850" s="352"/>
      <c r="I850" s="352"/>
      <c r="J850" s="352"/>
      <c r="K850" s="352"/>
      <c r="L850" s="352"/>
      <c r="M850" s="352"/>
      <c r="N850" s="352"/>
      <c r="O850" s="352"/>
      <c r="P850" s="352"/>
      <c r="Q850" s="352"/>
      <c r="R850" s="352"/>
      <c r="S850" s="352"/>
      <c r="T850" s="352"/>
      <c r="U850" s="352"/>
      <c r="V850" s="352"/>
      <c r="W850" s="333"/>
      <c r="X850" s="333"/>
      <c r="Y850" s="333"/>
      <c r="Z850" s="333"/>
    </row>
    <row r="851" customFormat="false" ht="33.75" hidden="false" customHeight="true" outlineLevel="0" collapsed="false">
      <c r="A851" s="352"/>
      <c r="B851" s="352"/>
      <c r="C851" s="352"/>
      <c r="D851" s="353"/>
      <c r="E851" s="353"/>
      <c r="F851" s="352"/>
      <c r="G851" s="352"/>
      <c r="H851" s="352"/>
      <c r="I851" s="352"/>
      <c r="J851" s="352"/>
      <c r="K851" s="352"/>
      <c r="L851" s="352"/>
      <c r="M851" s="352"/>
      <c r="N851" s="352"/>
      <c r="O851" s="352"/>
      <c r="P851" s="352"/>
      <c r="Q851" s="352"/>
      <c r="R851" s="352"/>
      <c r="S851" s="352"/>
      <c r="T851" s="352"/>
      <c r="U851" s="352"/>
      <c r="V851" s="352"/>
      <c r="W851" s="333"/>
      <c r="X851" s="333"/>
      <c r="Y851" s="333"/>
      <c r="Z851" s="333"/>
    </row>
    <row r="852" customFormat="false" ht="33.75" hidden="false" customHeight="true" outlineLevel="0" collapsed="false">
      <c r="A852" s="352"/>
      <c r="B852" s="352"/>
      <c r="C852" s="352"/>
      <c r="D852" s="353"/>
      <c r="E852" s="353"/>
      <c r="F852" s="352"/>
      <c r="G852" s="352"/>
      <c r="H852" s="352"/>
      <c r="I852" s="352"/>
      <c r="J852" s="352"/>
      <c r="K852" s="352"/>
      <c r="L852" s="352"/>
      <c r="M852" s="352"/>
      <c r="N852" s="352"/>
      <c r="O852" s="352"/>
      <c r="P852" s="352"/>
      <c r="Q852" s="352"/>
      <c r="R852" s="352"/>
      <c r="S852" s="352"/>
      <c r="T852" s="352"/>
      <c r="U852" s="352"/>
      <c r="V852" s="352"/>
      <c r="W852" s="333"/>
      <c r="X852" s="333"/>
      <c r="Y852" s="333"/>
      <c r="Z852" s="333"/>
    </row>
    <row r="853" customFormat="false" ht="33.75" hidden="false" customHeight="true" outlineLevel="0" collapsed="false">
      <c r="A853" s="352"/>
      <c r="B853" s="352"/>
      <c r="C853" s="352"/>
      <c r="D853" s="353"/>
      <c r="E853" s="353"/>
      <c r="F853" s="352"/>
      <c r="G853" s="352"/>
      <c r="H853" s="352"/>
      <c r="I853" s="352"/>
      <c r="J853" s="352"/>
      <c r="K853" s="352"/>
      <c r="L853" s="352"/>
      <c r="M853" s="352"/>
      <c r="N853" s="352"/>
      <c r="O853" s="352"/>
      <c r="P853" s="352"/>
      <c r="Q853" s="352"/>
      <c r="R853" s="352"/>
      <c r="S853" s="352"/>
      <c r="T853" s="352"/>
      <c r="U853" s="352"/>
      <c r="V853" s="352"/>
      <c r="W853" s="333"/>
      <c r="X853" s="333"/>
      <c r="Y853" s="333"/>
      <c r="Z853" s="333"/>
    </row>
    <row r="854" customFormat="false" ht="33.75" hidden="false" customHeight="true" outlineLevel="0" collapsed="false">
      <c r="A854" s="352"/>
      <c r="B854" s="352"/>
      <c r="C854" s="352"/>
      <c r="D854" s="353"/>
      <c r="E854" s="353"/>
      <c r="F854" s="352"/>
      <c r="G854" s="352"/>
      <c r="H854" s="352"/>
      <c r="I854" s="352"/>
      <c r="J854" s="352"/>
      <c r="K854" s="352"/>
      <c r="L854" s="352"/>
      <c r="M854" s="352"/>
      <c r="N854" s="352"/>
      <c r="O854" s="352"/>
      <c r="P854" s="352"/>
      <c r="Q854" s="352"/>
      <c r="R854" s="352"/>
      <c r="S854" s="352"/>
      <c r="T854" s="352"/>
      <c r="U854" s="352"/>
      <c r="V854" s="352"/>
      <c r="W854" s="333"/>
      <c r="X854" s="333"/>
      <c r="Y854" s="333"/>
      <c r="Z854" s="333"/>
    </row>
    <row r="855" customFormat="false" ht="33.75" hidden="false" customHeight="true" outlineLevel="0" collapsed="false">
      <c r="A855" s="352"/>
      <c r="B855" s="352"/>
      <c r="C855" s="352"/>
      <c r="D855" s="353"/>
      <c r="E855" s="353"/>
      <c r="F855" s="352"/>
      <c r="G855" s="352"/>
      <c r="H855" s="352"/>
      <c r="I855" s="352"/>
      <c r="J855" s="352"/>
      <c r="K855" s="352"/>
      <c r="L855" s="352"/>
      <c r="M855" s="352"/>
      <c r="N855" s="352"/>
      <c r="O855" s="352"/>
      <c r="P855" s="352"/>
      <c r="Q855" s="352"/>
      <c r="R855" s="352"/>
      <c r="S855" s="352"/>
      <c r="T855" s="352"/>
      <c r="U855" s="352"/>
      <c r="V855" s="352"/>
      <c r="W855" s="333"/>
      <c r="X855" s="333"/>
      <c r="Y855" s="333"/>
      <c r="Z855" s="333"/>
    </row>
    <row r="856" customFormat="false" ht="33.75" hidden="false" customHeight="true" outlineLevel="0" collapsed="false">
      <c r="A856" s="352"/>
      <c r="B856" s="352"/>
      <c r="C856" s="352"/>
      <c r="D856" s="353"/>
      <c r="E856" s="353"/>
      <c r="F856" s="352"/>
      <c r="G856" s="352"/>
      <c r="H856" s="352"/>
      <c r="I856" s="352"/>
      <c r="J856" s="352"/>
      <c r="K856" s="352"/>
      <c r="L856" s="352"/>
      <c r="M856" s="352"/>
      <c r="N856" s="352"/>
      <c r="O856" s="352"/>
      <c r="P856" s="352"/>
      <c r="Q856" s="352"/>
      <c r="R856" s="352"/>
      <c r="S856" s="352"/>
      <c r="T856" s="352"/>
      <c r="U856" s="352"/>
      <c r="V856" s="352"/>
      <c r="W856" s="333"/>
      <c r="X856" s="333"/>
      <c r="Y856" s="333"/>
      <c r="Z856" s="333"/>
    </row>
    <row r="857" customFormat="false" ht="33.75" hidden="false" customHeight="true" outlineLevel="0" collapsed="false">
      <c r="A857" s="352"/>
      <c r="B857" s="352"/>
      <c r="C857" s="352"/>
      <c r="D857" s="353"/>
      <c r="E857" s="353"/>
      <c r="F857" s="352"/>
      <c r="G857" s="352"/>
      <c r="H857" s="352"/>
      <c r="I857" s="352"/>
      <c r="J857" s="352"/>
      <c r="K857" s="352"/>
      <c r="L857" s="352"/>
      <c r="M857" s="352"/>
      <c r="N857" s="352"/>
      <c r="O857" s="352"/>
      <c r="P857" s="352"/>
      <c r="Q857" s="352"/>
      <c r="R857" s="352"/>
      <c r="S857" s="352"/>
      <c r="T857" s="352"/>
      <c r="U857" s="352"/>
      <c r="V857" s="352"/>
      <c r="W857" s="333"/>
      <c r="X857" s="333"/>
      <c r="Y857" s="333"/>
      <c r="Z857" s="333"/>
    </row>
    <row r="858" customFormat="false" ht="33.75" hidden="false" customHeight="true" outlineLevel="0" collapsed="false">
      <c r="A858" s="352"/>
      <c r="B858" s="352"/>
      <c r="C858" s="352"/>
      <c r="D858" s="353"/>
      <c r="E858" s="353"/>
      <c r="F858" s="352"/>
      <c r="G858" s="352"/>
      <c r="H858" s="352"/>
      <c r="I858" s="352"/>
      <c r="J858" s="352"/>
      <c r="K858" s="352"/>
      <c r="L858" s="352"/>
      <c r="M858" s="352"/>
      <c r="N858" s="352"/>
      <c r="O858" s="352"/>
      <c r="P858" s="352"/>
      <c r="Q858" s="352"/>
      <c r="R858" s="352"/>
      <c r="S858" s="352"/>
      <c r="T858" s="352"/>
      <c r="U858" s="352"/>
      <c r="V858" s="352"/>
      <c r="W858" s="333"/>
      <c r="X858" s="333"/>
      <c r="Y858" s="333"/>
      <c r="Z858" s="333"/>
    </row>
    <row r="859" customFormat="false" ht="33.75" hidden="false" customHeight="true" outlineLevel="0" collapsed="false">
      <c r="A859" s="352"/>
      <c r="B859" s="352"/>
      <c r="C859" s="352"/>
      <c r="D859" s="353"/>
      <c r="E859" s="353"/>
      <c r="F859" s="352"/>
      <c r="G859" s="352"/>
      <c r="H859" s="352"/>
      <c r="I859" s="352"/>
      <c r="J859" s="352"/>
      <c r="K859" s="352"/>
      <c r="L859" s="352"/>
      <c r="M859" s="352"/>
      <c r="N859" s="352"/>
      <c r="O859" s="352"/>
      <c r="P859" s="352"/>
      <c r="Q859" s="352"/>
      <c r="R859" s="352"/>
      <c r="S859" s="352"/>
      <c r="T859" s="352"/>
      <c r="U859" s="352"/>
      <c r="V859" s="352"/>
      <c r="W859" s="333"/>
      <c r="X859" s="333"/>
      <c r="Y859" s="333"/>
      <c r="Z859" s="333"/>
    </row>
    <row r="860" customFormat="false" ht="33.75" hidden="false" customHeight="true" outlineLevel="0" collapsed="false">
      <c r="A860" s="352"/>
      <c r="B860" s="352"/>
      <c r="C860" s="352"/>
      <c r="D860" s="353"/>
      <c r="E860" s="353"/>
      <c r="F860" s="352"/>
      <c r="G860" s="352"/>
      <c r="H860" s="352"/>
      <c r="I860" s="352"/>
      <c r="J860" s="352"/>
      <c r="K860" s="352"/>
      <c r="L860" s="352"/>
      <c r="M860" s="352"/>
      <c r="N860" s="352"/>
      <c r="O860" s="352"/>
      <c r="P860" s="352"/>
      <c r="Q860" s="352"/>
      <c r="R860" s="352"/>
      <c r="S860" s="352"/>
      <c r="T860" s="352"/>
      <c r="U860" s="352"/>
      <c r="V860" s="352"/>
      <c r="W860" s="333"/>
      <c r="X860" s="333"/>
      <c r="Y860" s="333"/>
      <c r="Z860" s="333"/>
    </row>
    <row r="861" customFormat="false" ht="33.75" hidden="false" customHeight="true" outlineLevel="0" collapsed="false">
      <c r="A861" s="352"/>
      <c r="B861" s="352"/>
      <c r="C861" s="352"/>
      <c r="D861" s="353"/>
      <c r="E861" s="353"/>
      <c r="F861" s="352"/>
      <c r="G861" s="352"/>
      <c r="H861" s="352"/>
      <c r="I861" s="352"/>
      <c r="J861" s="352"/>
      <c r="K861" s="352"/>
      <c r="L861" s="352"/>
      <c r="M861" s="352"/>
      <c r="N861" s="352"/>
      <c r="O861" s="352"/>
      <c r="P861" s="352"/>
      <c r="Q861" s="352"/>
      <c r="R861" s="352"/>
      <c r="S861" s="352"/>
      <c r="T861" s="352"/>
      <c r="U861" s="352"/>
      <c r="V861" s="352"/>
      <c r="W861" s="333"/>
      <c r="X861" s="333"/>
      <c r="Y861" s="333"/>
      <c r="Z861" s="333"/>
    </row>
    <row r="862" customFormat="false" ht="33.75" hidden="false" customHeight="true" outlineLevel="0" collapsed="false">
      <c r="A862" s="352"/>
      <c r="B862" s="352"/>
      <c r="C862" s="352"/>
      <c r="D862" s="353"/>
      <c r="E862" s="353"/>
      <c r="F862" s="352"/>
      <c r="G862" s="352"/>
      <c r="H862" s="352"/>
      <c r="I862" s="352"/>
      <c r="J862" s="352"/>
      <c r="K862" s="352"/>
      <c r="L862" s="352"/>
      <c r="M862" s="352"/>
      <c r="N862" s="352"/>
      <c r="O862" s="352"/>
      <c r="P862" s="352"/>
      <c r="Q862" s="352"/>
      <c r="R862" s="352"/>
      <c r="S862" s="352"/>
      <c r="T862" s="352"/>
      <c r="U862" s="352"/>
      <c r="V862" s="352"/>
      <c r="W862" s="333"/>
      <c r="X862" s="333"/>
      <c r="Y862" s="333"/>
      <c r="Z862" s="333"/>
    </row>
    <row r="863" customFormat="false" ht="33.75" hidden="false" customHeight="true" outlineLevel="0" collapsed="false">
      <c r="A863" s="352"/>
      <c r="B863" s="352"/>
      <c r="C863" s="352"/>
      <c r="D863" s="353"/>
      <c r="E863" s="353"/>
      <c r="F863" s="352"/>
      <c r="G863" s="352"/>
      <c r="H863" s="352"/>
      <c r="I863" s="352"/>
      <c r="J863" s="352"/>
      <c r="K863" s="352"/>
      <c r="L863" s="352"/>
      <c r="M863" s="352"/>
      <c r="N863" s="352"/>
      <c r="O863" s="352"/>
      <c r="P863" s="352"/>
      <c r="Q863" s="352"/>
      <c r="R863" s="352"/>
      <c r="S863" s="352"/>
      <c r="T863" s="352"/>
      <c r="U863" s="352"/>
      <c r="V863" s="352"/>
      <c r="W863" s="333"/>
      <c r="X863" s="333"/>
      <c r="Y863" s="333"/>
      <c r="Z863" s="333"/>
    </row>
    <row r="864" customFormat="false" ht="33.75" hidden="false" customHeight="true" outlineLevel="0" collapsed="false">
      <c r="A864" s="352"/>
      <c r="B864" s="352"/>
      <c r="C864" s="352"/>
      <c r="D864" s="353"/>
      <c r="E864" s="353"/>
      <c r="F864" s="352"/>
      <c r="G864" s="352"/>
      <c r="H864" s="352"/>
      <c r="I864" s="352"/>
      <c r="J864" s="352"/>
      <c r="K864" s="352"/>
      <c r="L864" s="352"/>
      <c r="M864" s="352"/>
      <c r="N864" s="352"/>
      <c r="O864" s="352"/>
      <c r="P864" s="352"/>
      <c r="Q864" s="352"/>
      <c r="R864" s="352"/>
      <c r="S864" s="352"/>
      <c r="T864" s="352"/>
      <c r="U864" s="352"/>
      <c r="V864" s="352"/>
      <c r="W864" s="333"/>
      <c r="X864" s="333"/>
      <c r="Y864" s="333"/>
      <c r="Z864" s="333"/>
    </row>
    <row r="865" customFormat="false" ht="33.75" hidden="false" customHeight="true" outlineLevel="0" collapsed="false">
      <c r="A865" s="352"/>
      <c r="B865" s="352"/>
      <c r="C865" s="352"/>
      <c r="D865" s="353"/>
      <c r="E865" s="353"/>
      <c r="F865" s="352"/>
      <c r="G865" s="352"/>
      <c r="H865" s="352"/>
      <c r="I865" s="352"/>
      <c r="J865" s="352"/>
      <c r="K865" s="352"/>
      <c r="L865" s="352"/>
      <c r="M865" s="352"/>
      <c r="N865" s="352"/>
      <c r="O865" s="352"/>
      <c r="P865" s="352"/>
      <c r="Q865" s="352"/>
      <c r="R865" s="352"/>
      <c r="S865" s="352"/>
      <c r="T865" s="352"/>
      <c r="U865" s="352"/>
      <c r="V865" s="352"/>
      <c r="W865" s="333"/>
      <c r="X865" s="333"/>
      <c r="Y865" s="333"/>
      <c r="Z865" s="333"/>
    </row>
    <row r="866" customFormat="false" ht="33.75" hidden="false" customHeight="true" outlineLevel="0" collapsed="false">
      <c r="A866" s="352"/>
      <c r="B866" s="352"/>
      <c r="C866" s="352"/>
      <c r="D866" s="353"/>
      <c r="E866" s="353"/>
      <c r="F866" s="352"/>
      <c r="G866" s="352"/>
      <c r="H866" s="352"/>
      <c r="I866" s="352"/>
      <c r="J866" s="352"/>
      <c r="K866" s="352"/>
      <c r="L866" s="352"/>
      <c r="M866" s="352"/>
      <c r="N866" s="352"/>
      <c r="O866" s="352"/>
      <c r="P866" s="352"/>
      <c r="Q866" s="352"/>
      <c r="R866" s="352"/>
      <c r="S866" s="352"/>
      <c r="T866" s="352"/>
      <c r="U866" s="352"/>
      <c r="V866" s="352"/>
      <c r="W866" s="333"/>
      <c r="X866" s="333"/>
      <c r="Y866" s="333"/>
      <c r="Z866" s="333"/>
    </row>
    <row r="867" customFormat="false" ht="33.75" hidden="false" customHeight="true" outlineLevel="0" collapsed="false">
      <c r="A867" s="352"/>
      <c r="B867" s="352"/>
      <c r="C867" s="352"/>
      <c r="D867" s="353"/>
      <c r="E867" s="353"/>
      <c r="F867" s="352"/>
      <c r="G867" s="352"/>
      <c r="H867" s="352"/>
      <c r="I867" s="352"/>
      <c r="J867" s="352"/>
      <c r="K867" s="352"/>
      <c r="L867" s="352"/>
      <c r="M867" s="352"/>
      <c r="N867" s="352"/>
      <c r="O867" s="352"/>
      <c r="P867" s="352"/>
      <c r="Q867" s="352"/>
      <c r="R867" s="352"/>
      <c r="S867" s="352"/>
      <c r="T867" s="352"/>
      <c r="U867" s="352"/>
      <c r="V867" s="352"/>
      <c r="W867" s="333"/>
      <c r="X867" s="333"/>
      <c r="Y867" s="333"/>
      <c r="Z867" s="333"/>
    </row>
    <row r="868" customFormat="false" ht="33.75" hidden="false" customHeight="true" outlineLevel="0" collapsed="false">
      <c r="A868" s="352"/>
      <c r="B868" s="352"/>
      <c r="C868" s="352"/>
      <c r="D868" s="353"/>
      <c r="E868" s="353"/>
      <c r="F868" s="352"/>
      <c r="G868" s="352"/>
      <c r="H868" s="352"/>
      <c r="I868" s="352"/>
      <c r="J868" s="352"/>
      <c r="K868" s="352"/>
      <c r="L868" s="352"/>
      <c r="M868" s="352"/>
      <c r="N868" s="352"/>
      <c r="O868" s="352"/>
      <c r="P868" s="352"/>
      <c r="Q868" s="352"/>
      <c r="R868" s="352"/>
      <c r="S868" s="352"/>
      <c r="T868" s="352"/>
      <c r="U868" s="352"/>
      <c r="V868" s="352"/>
      <c r="W868" s="333"/>
      <c r="X868" s="333"/>
      <c r="Y868" s="333"/>
      <c r="Z868" s="333"/>
    </row>
    <row r="869" customFormat="false" ht="33.75" hidden="false" customHeight="true" outlineLevel="0" collapsed="false">
      <c r="A869" s="352"/>
      <c r="B869" s="352"/>
      <c r="C869" s="352"/>
      <c r="D869" s="353"/>
      <c r="E869" s="353"/>
      <c r="F869" s="352"/>
      <c r="G869" s="352"/>
      <c r="H869" s="352"/>
      <c r="I869" s="352"/>
      <c r="J869" s="352"/>
      <c r="K869" s="352"/>
      <c r="L869" s="352"/>
      <c r="M869" s="352"/>
      <c r="N869" s="352"/>
      <c r="O869" s="352"/>
      <c r="P869" s="352"/>
      <c r="Q869" s="352"/>
      <c r="R869" s="352"/>
      <c r="S869" s="352"/>
      <c r="T869" s="352"/>
      <c r="U869" s="352"/>
      <c r="V869" s="352"/>
      <c r="W869" s="333"/>
      <c r="X869" s="333"/>
      <c r="Y869" s="333"/>
      <c r="Z869" s="333"/>
    </row>
    <row r="870" customFormat="false" ht="33.75" hidden="false" customHeight="true" outlineLevel="0" collapsed="false">
      <c r="A870" s="352"/>
      <c r="B870" s="352"/>
      <c r="C870" s="352"/>
      <c r="D870" s="353"/>
      <c r="E870" s="353"/>
      <c r="F870" s="352"/>
      <c r="G870" s="352"/>
      <c r="H870" s="352"/>
      <c r="I870" s="352"/>
      <c r="J870" s="352"/>
      <c r="K870" s="352"/>
      <c r="L870" s="352"/>
      <c r="M870" s="352"/>
      <c r="N870" s="352"/>
      <c r="O870" s="352"/>
      <c r="P870" s="352"/>
      <c r="Q870" s="352"/>
      <c r="R870" s="352"/>
      <c r="S870" s="352"/>
      <c r="T870" s="352"/>
      <c r="U870" s="352"/>
      <c r="V870" s="352"/>
      <c r="W870" s="333"/>
      <c r="X870" s="333"/>
      <c r="Y870" s="333"/>
      <c r="Z870" s="333"/>
    </row>
    <row r="871" customFormat="false" ht="33.75" hidden="false" customHeight="true" outlineLevel="0" collapsed="false">
      <c r="A871" s="352"/>
      <c r="B871" s="352"/>
      <c r="C871" s="352"/>
      <c r="D871" s="353"/>
      <c r="E871" s="353"/>
      <c r="F871" s="352"/>
      <c r="G871" s="352"/>
      <c r="H871" s="352"/>
      <c r="I871" s="352"/>
      <c r="J871" s="352"/>
      <c r="K871" s="352"/>
      <c r="L871" s="352"/>
      <c r="M871" s="352"/>
      <c r="N871" s="352"/>
      <c r="O871" s="352"/>
      <c r="P871" s="352"/>
      <c r="Q871" s="352"/>
      <c r="R871" s="352"/>
      <c r="S871" s="352"/>
      <c r="T871" s="352"/>
      <c r="U871" s="352"/>
      <c r="V871" s="352"/>
      <c r="W871" s="333"/>
      <c r="X871" s="333"/>
      <c r="Y871" s="333"/>
      <c r="Z871" s="333"/>
    </row>
    <row r="872" customFormat="false" ht="33.75" hidden="false" customHeight="true" outlineLevel="0" collapsed="false">
      <c r="A872" s="352"/>
      <c r="B872" s="352"/>
      <c r="C872" s="352"/>
      <c r="D872" s="353"/>
      <c r="E872" s="353"/>
      <c r="F872" s="352"/>
      <c r="G872" s="352"/>
      <c r="H872" s="352"/>
      <c r="I872" s="352"/>
      <c r="J872" s="352"/>
      <c r="K872" s="352"/>
      <c r="L872" s="352"/>
      <c r="M872" s="352"/>
      <c r="N872" s="352"/>
      <c r="O872" s="352"/>
      <c r="P872" s="352"/>
      <c r="Q872" s="352"/>
      <c r="R872" s="352"/>
      <c r="S872" s="352"/>
      <c r="T872" s="352"/>
      <c r="U872" s="352"/>
      <c r="V872" s="352"/>
      <c r="W872" s="333"/>
      <c r="X872" s="333"/>
      <c r="Y872" s="333"/>
      <c r="Z872" s="333"/>
    </row>
    <row r="873" customFormat="false" ht="33.75" hidden="false" customHeight="true" outlineLevel="0" collapsed="false">
      <c r="A873" s="352"/>
      <c r="B873" s="352"/>
      <c r="C873" s="352"/>
      <c r="D873" s="353"/>
      <c r="E873" s="353"/>
      <c r="F873" s="352"/>
      <c r="G873" s="352"/>
      <c r="H873" s="352"/>
      <c r="I873" s="352"/>
      <c r="J873" s="352"/>
      <c r="K873" s="352"/>
      <c r="L873" s="352"/>
      <c r="M873" s="352"/>
      <c r="N873" s="352"/>
      <c r="O873" s="352"/>
      <c r="P873" s="352"/>
      <c r="Q873" s="352"/>
      <c r="R873" s="352"/>
      <c r="S873" s="352"/>
      <c r="T873" s="352"/>
      <c r="U873" s="352"/>
      <c r="V873" s="352"/>
      <c r="W873" s="333"/>
      <c r="X873" s="333"/>
      <c r="Y873" s="333"/>
      <c r="Z873" s="333"/>
    </row>
    <row r="874" customFormat="false" ht="33.75" hidden="false" customHeight="true" outlineLevel="0" collapsed="false">
      <c r="A874" s="352"/>
      <c r="B874" s="352"/>
      <c r="C874" s="352"/>
      <c r="D874" s="353"/>
      <c r="E874" s="353"/>
      <c r="F874" s="352"/>
      <c r="G874" s="352"/>
      <c r="H874" s="352"/>
      <c r="I874" s="352"/>
      <c r="J874" s="352"/>
      <c r="K874" s="352"/>
      <c r="L874" s="352"/>
      <c r="M874" s="352"/>
      <c r="N874" s="352"/>
      <c r="O874" s="352"/>
      <c r="P874" s="352"/>
      <c r="Q874" s="352"/>
      <c r="R874" s="352"/>
      <c r="S874" s="352"/>
      <c r="T874" s="352"/>
      <c r="U874" s="352"/>
      <c r="V874" s="352"/>
      <c r="W874" s="333"/>
      <c r="X874" s="333"/>
      <c r="Y874" s="333"/>
      <c r="Z874" s="333"/>
    </row>
    <row r="875" customFormat="false" ht="33.75" hidden="false" customHeight="true" outlineLevel="0" collapsed="false">
      <c r="A875" s="352"/>
      <c r="B875" s="352"/>
      <c r="C875" s="352"/>
      <c r="D875" s="353"/>
      <c r="E875" s="353"/>
      <c r="F875" s="352"/>
      <c r="G875" s="352"/>
      <c r="H875" s="352"/>
      <c r="I875" s="352"/>
      <c r="J875" s="352"/>
      <c r="K875" s="352"/>
      <c r="L875" s="352"/>
      <c r="M875" s="352"/>
      <c r="N875" s="352"/>
      <c r="O875" s="352"/>
      <c r="P875" s="352"/>
      <c r="Q875" s="352"/>
      <c r="R875" s="352"/>
      <c r="S875" s="352"/>
      <c r="T875" s="352"/>
      <c r="U875" s="352"/>
      <c r="V875" s="352"/>
      <c r="W875" s="333"/>
      <c r="X875" s="333"/>
      <c r="Y875" s="333"/>
      <c r="Z875" s="333"/>
    </row>
    <row r="876" customFormat="false" ht="33.75" hidden="false" customHeight="true" outlineLevel="0" collapsed="false">
      <c r="A876" s="352"/>
      <c r="B876" s="352"/>
      <c r="C876" s="352"/>
      <c r="D876" s="353"/>
      <c r="E876" s="353"/>
      <c r="F876" s="352"/>
      <c r="G876" s="352"/>
      <c r="H876" s="352"/>
      <c r="I876" s="352"/>
      <c r="J876" s="352"/>
      <c r="K876" s="352"/>
      <c r="L876" s="352"/>
      <c r="M876" s="352"/>
      <c r="N876" s="352"/>
      <c r="O876" s="352"/>
      <c r="P876" s="352"/>
      <c r="Q876" s="352"/>
      <c r="R876" s="352"/>
      <c r="S876" s="352"/>
      <c r="T876" s="352"/>
      <c r="U876" s="352"/>
      <c r="V876" s="352"/>
      <c r="W876" s="333"/>
      <c r="X876" s="333"/>
      <c r="Y876" s="333"/>
      <c r="Z876" s="333"/>
    </row>
    <row r="877" customFormat="false" ht="33.75" hidden="false" customHeight="true" outlineLevel="0" collapsed="false">
      <c r="A877" s="352"/>
      <c r="B877" s="352"/>
      <c r="C877" s="352"/>
      <c r="D877" s="353"/>
      <c r="E877" s="353"/>
      <c r="F877" s="352"/>
      <c r="G877" s="352"/>
      <c r="H877" s="352"/>
      <c r="I877" s="352"/>
      <c r="J877" s="352"/>
      <c r="K877" s="352"/>
      <c r="L877" s="352"/>
      <c r="M877" s="352"/>
      <c r="N877" s="352"/>
      <c r="O877" s="352"/>
      <c r="P877" s="352"/>
      <c r="Q877" s="352"/>
      <c r="R877" s="352"/>
      <c r="S877" s="352"/>
      <c r="T877" s="352"/>
      <c r="U877" s="352"/>
      <c r="V877" s="352"/>
      <c r="W877" s="333"/>
      <c r="X877" s="333"/>
      <c r="Y877" s="333"/>
      <c r="Z877" s="333"/>
    </row>
    <row r="878" customFormat="false" ht="33.75" hidden="false" customHeight="true" outlineLevel="0" collapsed="false">
      <c r="A878" s="352"/>
      <c r="B878" s="352"/>
      <c r="C878" s="352"/>
      <c r="D878" s="353"/>
      <c r="E878" s="353"/>
      <c r="F878" s="352"/>
      <c r="G878" s="352"/>
      <c r="H878" s="352"/>
      <c r="I878" s="352"/>
      <c r="J878" s="352"/>
      <c r="K878" s="352"/>
      <c r="L878" s="352"/>
      <c r="M878" s="352"/>
      <c r="N878" s="352"/>
      <c r="O878" s="352"/>
      <c r="P878" s="352"/>
      <c r="Q878" s="352"/>
      <c r="R878" s="352"/>
      <c r="S878" s="352"/>
      <c r="T878" s="352"/>
      <c r="U878" s="352"/>
      <c r="V878" s="352"/>
      <c r="W878" s="333"/>
      <c r="X878" s="333"/>
      <c r="Y878" s="333"/>
      <c r="Z878" s="333"/>
    </row>
    <row r="879" customFormat="false" ht="33.75" hidden="false" customHeight="true" outlineLevel="0" collapsed="false">
      <c r="A879" s="352"/>
      <c r="B879" s="352"/>
      <c r="C879" s="352"/>
      <c r="D879" s="353"/>
      <c r="E879" s="353"/>
      <c r="F879" s="352"/>
      <c r="G879" s="352"/>
      <c r="H879" s="352"/>
      <c r="I879" s="352"/>
      <c r="J879" s="352"/>
      <c r="K879" s="352"/>
      <c r="L879" s="352"/>
      <c r="M879" s="352"/>
      <c r="N879" s="352"/>
      <c r="O879" s="352"/>
      <c r="P879" s="352"/>
      <c r="Q879" s="352"/>
      <c r="R879" s="352"/>
      <c r="S879" s="352"/>
      <c r="T879" s="352"/>
      <c r="U879" s="352"/>
      <c r="V879" s="352"/>
      <c r="W879" s="333"/>
      <c r="X879" s="333"/>
      <c r="Y879" s="333"/>
      <c r="Z879" s="333"/>
    </row>
    <row r="880" customFormat="false" ht="33.75" hidden="false" customHeight="true" outlineLevel="0" collapsed="false">
      <c r="A880" s="352"/>
      <c r="B880" s="352"/>
      <c r="C880" s="352"/>
      <c r="D880" s="353"/>
      <c r="E880" s="353"/>
      <c r="F880" s="352"/>
      <c r="G880" s="352"/>
      <c r="H880" s="352"/>
      <c r="I880" s="352"/>
      <c r="J880" s="352"/>
      <c r="K880" s="352"/>
      <c r="L880" s="352"/>
      <c r="M880" s="352"/>
      <c r="N880" s="352"/>
      <c r="O880" s="352"/>
      <c r="P880" s="352"/>
      <c r="Q880" s="352"/>
      <c r="R880" s="352"/>
      <c r="S880" s="352"/>
      <c r="T880" s="352"/>
      <c r="U880" s="352"/>
      <c r="V880" s="352"/>
      <c r="W880" s="333"/>
      <c r="X880" s="333"/>
      <c r="Y880" s="333"/>
      <c r="Z880" s="333"/>
    </row>
    <row r="881" customFormat="false" ht="33.75" hidden="false" customHeight="true" outlineLevel="0" collapsed="false">
      <c r="A881" s="352"/>
      <c r="B881" s="352"/>
      <c r="C881" s="352"/>
      <c r="D881" s="353"/>
      <c r="E881" s="353"/>
      <c r="F881" s="352"/>
      <c r="G881" s="352"/>
      <c r="H881" s="352"/>
      <c r="I881" s="352"/>
      <c r="J881" s="352"/>
      <c r="K881" s="352"/>
      <c r="L881" s="352"/>
      <c r="M881" s="352"/>
      <c r="N881" s="352"/>
      <c r="O881" s="352"/>
      <c r="P881" s="352"/>
      <c r="Q881" s="352"/>
      <c r="R881" s="352"/>
      <c r="S881" s="352"/>
      <c r="T881" s="352"/>
      <c r="U881" s="352"/>
      <c r="V881" s="352"/>
      <c r="W881" s="333"/>
      <c r="X881" s="333"/>
      <c r="Y881" s="333"/>
      <c r="Z881" s="333"/>
    </row>
    <row r="882" customFormat="false" ht="33.75" hidden="false" customHeight="true" outlineLevel="0" collapsed="false">
      <c r="A882" s="352"/>
      <c r="B882" s="352"/>
      <c r="C882" s="352"/>
      <c r="D882" s="353"/>
      <c r="E882" s="353"/>
      <c r="F882" s="352"/>
      <c r="G882" s="352"/>
      <c r="H882" s="352"/>
      <c r="I882" s="352"/>
      <c r="J882" s="352"/>
      <c r="K882" s="352"/>
      <c r="L882" s="352"/>
      <c r="M882" s="352"/>
      <c r="N882" s="352"/>
      <c r="O882" s="352"/>
      <c r="P882" s="352"/>
      <c r="Q882" s="352"/>
      <c r="R882" s="352"/>
      <c r="S882" s="352"/>
      <c r="T882" s="352"/>
      <c r="U882" s="352"/>
      <c r="V882" s="352"/>
      <c r="W882" s="333"/>
      <c r="X882" s="333"/>
      <c r="Y882" s="333"/>
      <c r="Z882" s="333"/>
    </row>
    <row r="883" customFormat="false" ht="33.75" hidden="false" customHeight="true" outlineLevel="0" collapsed="false">
      <c r="A883" s="352"/>
      <c r="B883" s="352"/>
      <c r="C883" s="352"/>
      <c r="D883" s="353"/>
      <c r="E883" s="353"/>
      <c r="F883" s="352"/>
      <c r="G883" s="352"/>
      <c r="H883" s="352"/>
      <c r="I883" s="352"/>
      <c r="J883" s="352"/>
      <c r="K883" s="352"/>
      <c r="L883" s="352"/>
      <c r="M883" s="352"/>
      <c r="N883" s="352"/>
      <c r="O883" s="352"/>
      <c r="P883" s="352"/>
      <c r="Q883" s="352"/>
      <c r="R883" s="352"/>
      <c r="S883" s="352"/>
      <c r="T883" s="352"/>
      <c r="U883" s="352"/>
      <c r="V883" s="352"/>
      <c r="W883" s="333"/>
      <c r="X883" s="333"/>
      <c r="Y883" s="333"/>
      <c r="Z883" s="333"/>
    </row>
    <row r="884" customFormat="false" ht="33.75" hidden="false" customHeight="true" outlineLevel="0" collapsed="false">
      <c r="A884" s="352"/>
      <c r="B884" s="352"/>
      <c r="C884" s="352"/>
      <c r="D884" s="353"/>
      <c r="E884" s="353"/>
      <c r="F884" s="352"/>
      <c r="G884" s="352"/>
      <c r="H884" s="352"/>
      <c r="I884" s="352"/>
      <c r="J884" s="352"/>
      <c r="K884" s="352"/>
      <c r="L884" s="352"/>
      <c r="M884" s="352"/>
      <c r="N884" s="352"/>
      <c r="O884" s="352"/>
      <c r="P884" s="352"/>
      <c r="Q884" s="352"/>
      <c r="R884" s="352"/>
      <c r="S884" s="352"/>
      <c r="T884" s="352"/>
      <c r="U884" s="352"/>
      <c r="V884" s="352"/>
      <c r="W884" s="333"/>
      <c r="X884" s="333"/>
      <c r="Y884" s="333"/>
      <c r="Z884" s="333"/>
    </row>
    <row r="885" customFormat="false" ht="33.75" hidden="false" customHeight="true" outlineLevel="0" collapsed="false">
      <c r="A885" s="352"/>
      <c r="B885" s="352"/>
      <c r="C885" s="352"/>
      <c r="D885" s="353"/>
      <c r="E885" s="353"/>
      <c r="F885" s="352"/>
      <c r="G885" s="352"/>
      <c r="H885" s="352"/>
      <c r="I885" s="352"/>
      <c r="J885" s="352"/>
      <c r="K885" s="352"/>
      <c r="L885" s="352"/>
      <c r="M885" s="352"/>
      <c r="N885" s="352"/>
      <c r="O885" s="352"/>
      <c r="P885" s="352"/>
      <c r="Q885" s="352"/>
      <c r="R885" s="352"/>
      <c r="S885" s="352"/>
      <c r="T885" s="352"/>
      <c r="U885" s="352"/>
      <c r="V885" s="352"/>
      <c r="W885" s="333"/>
      <c r="X885" s="333"/>
      <c r="Y885" s="333"/>
      <c r="Z885" s="333"/>
    </row>
    <row r="886" customFormat="false" ht="33.75" hidden="false" customHeight="true" outlineLevel="0" collapsed="false">
      <c r="A886" s="352"/>
      <c r="B886" s="352"/>
      <c r="C886" s="352"/>
      <c r="D886" s="353"/>
      <c r="E886" s="353"/>
      <c r="F886" s="352"/>
      <c r="G886" s="352"/>
      <c r="H886" s="352"/>
      <c r="I886" s="352"/>
      <c r="J886" s="352"/>
      <c r="K886" s="352"/>
      <c r="L886" s="352"/>
      <c r="M886" s="352"/>
      <c r="N886" s="352"/>
      <c r="O886" s="352"/>
      <c r="P886" s="352"/>
      <c r="Q886" s="352"/>
      <c r="R886" s="352"/>
      <c r="S886" s="352"/>
      <c r="T886" s="352"/>
      <c r="U886" s="352"/>
      <c r="V886" s="352"/>
      <c r="W886" s="333"/>
      <c r="X886" s="333"/>
      <c r="Y886" s="333"/>
      <c r="Z886" s="333"/>
    </row>
    <row r="887" customFormat="false" ht="33.75" hidden="false" customHeight="true" outlineLevel="0" collapsed="false">
      <c r="A887" s="352"/>
      <c r="B887" s="352"/>
      <c r="C887" s="352"/>
      <c r="D887" s="353"/>
      <c r="E887" s="353"/>
      <c r="F887" s="352"/>
      <c r="G887" s="352"/>
      <c r="H887" s="352"/>
      <c r="I887" s="352"/>
      <c r="J887" s="352"/>
      <c r="K887" s="352"/>
      <c r="L887" s="352"/>
      <c r="M887" s="352"/>
      <c r="N887" s="352"/>
      <c r="O887" s="352"/>
      <c r="P887" s="352"/>
      <c r="Q887" s="352"/>
      <c r="R887" s="352"/>
      <c r="S887" s="352"/>
      <c r="T887" s="352"/>
      <c r="U887" s="352"/>
      <c r="V887" s="352"/>
      <c r="W887" s="333"/>
      <c r="X887" s="333"/>
      <c r="Y887" s="333"/>
      <c r="Z887" s="333"/>
    </row>
    <row r="888" customFormat="false" ht="33.75" hidden="false" customHeight="true" outlineLevel="0" collapsed="false">
      <c r="A888" s="352"/>
      <c r="B888" s="352"/>
      <c r="C888" s="352"/>
      <c r="D888" s="353"/>
      <c r="E888" s="353"/>
      <c r="F888" s="352"/>
      <c r="G888" s="352"/>
      <c r="H888" s="352"/>
      <c r="I888" s="352"/>
      <c r="J888" s="352"/>
      <c r="K888" s="352"/>
      <c r="L888" s="352"/>
      <c r="M888" s="352"/>
      <c r="N888" s="352"/>
      <c r="O888" s="352"/>
      <c r="P888" s="352"/>
      <c r="Q888" s="352"/>
      <c r="R888" s="352"/>
      <c r="S888" s="352"/>
      <c r="T888" s="352"/>
      <c r="U888" s="352"/>
      <c r="V888" s="352"/>
      <c r="W888" s="333"/>
      <c r="X888" s="333"/>
      <c r="Y888" s="333"/>
      <c r="Z888" s="333"/>
    </row>
    <row r="889" customFormat="false" ht="33.75" hidden="false" customHeight="true" outlineLevel="0" collapsed="false">
      <c r="A889" s="352"/>
      <c r="B889" s="352"/>
      <c r="C889" s="352"/>
      <c r="D889" s="353"/>
      <c r="E889" s="353"/>
      <c r="F889" s="352"/>
      <c r="G889" s="352"/>
      <c r="H889" s="352"/>
      <c r="I889" s="352"/>
      <c r="J889" s="352"/>
      <c r="K889" s="352"/>
      <c r="L889" s="352"/>
      <c r="M889" s="352"/>
      <c r="N889" s="352"/>
      <c r="O889" s="352"/>
      <c r="P889" s="352"/>
      <c r="Q889" s="352"/>
      <c r="R889" s="352"/>
      <c r="S889" s="352"/>
      <c r="T889" s="352"/>
      <c r="U889" s="352"/>
      <c r="V889" s="352"/>
      <c r="W889" s="333"/>
      <c r="X889" s="333"/>
      <c r="Y889" s="333"/>
      <c r="Z889" s="333"/>
    </row>
    <row r="890" customFormat="false" ht="33.75" hidden="false" customHeight="true" outlineLevel="0" collapsed="false">
      <c r="A890" s="352"/>
      <c r="B890" s="352"/>
      <c r="C890" s="352"/>
      <c r="D890" s="353"/>
      <c r="E890" s="353"/>
      <c r="F890" s="352"/>
      <c r="G890" s="352"/>
      <c r="H890" s="352"/>
      <c r="I890" s="352"/>
      <c r="J890" s="352"/>
      <c r="K890" s="352"/>
      <c r="L890" s="352"/>
      <c r="M890" s="352"/>
      <c r="N890" s="352"/>
      <c r="O890" s="352"/>
      <c r="P890" s="352"/>
      <c r="Q890" s="352"/>
      <c r="R890" s="352"/>
      <c r="S890" s="352"/>
      <c r="T890" s="352"/>
      <c r="U890" s="352"/>
      <c r="V890" s="352"/>
      <c r="W890" s="333"/>
      <c r="X890" s="333"/>
      <c r="Y890" s="333"/>
      <c r="Z890" s="333"/>
    </row>
    <row r="891" customFormat="false" ht="33.75" hidden="false" customHeight="true" outlineLevel="0" collapsed="false">
      <c r="A891" s="352"/>
      <c r="B891" s="352"/>
      <c r="C891" s="352"/>
      <c r="D891" s="353"/>
      <c r="E891" s="353"/>
      <c r="F891" s="352"/>
      <c r="G891" s="352"/>
      <c r="H891" s="352"/>
      <c r="I891" s="352"/>
      <c r="J891" s="352"/>
      <c r="K891" s="352"/>
      <c r="L891" s="352"/>
      <c r="M891" s="352"/>
      <c r="N891" s="352"/>
      <c r="O891" s="352"/>
      <c r="P891" s="352"/>
      <c r="Q891" s="352"/>
      <c r="R891" s="352"/>
      <c r="S891" s="352"/>
      <c r="T891" s="352"/>
      <c r="U891" s="352"/>
      <c r="V891" s="352"/>
      <c r="W891" s="333"/>
      <c r="X891" s="333"/>
      <c r="Y891" s="333"/>
      <c r="Z891" s="333"/>
    </row>
    <row r="892" customFormat="false" ht="33.75" hidden="false" customHeight="true" outlineLevel="0" collapsed="false">
      <c r="A892" s="352"/>
      <c r="B892" s="352"/>
      <c r="C892" s="352"/>
      <c r="D892" s="353"/>
      <c r="E892" s="353"/>
      <c r="F892" s="352"/>
      <c r="G892" s="352"/>
      <c r="H892" s="352"/>
      <c r="I892" s="352"/>
      <c r="J892" s="352"/>
      <c r="K892" s="352"/>
      <c r="L892" s="352"/>
      <c r="M892" s="352"/>
      <c r="N892" s="352"/>
      <c r="O892" s="352"/>
      <c r="P892" s="352"/>
      <c r="Q892" s="352"/>
      <c r="R892" s="352"/>
      <c r="S892" s="352"/>
      <c r="T892" s="352"/>
      <c r="U892" s="352"/>
      <c r="V892" s="352"/>
      <c r="W892" s="333"/>
      <c r="X892" s="333"/>
      <c r="Y892" s="333"/>
      <c r="Z892" s="333"/>
    </row>
    <row r="893" customFormat="false" ht="33.75" hidden="false" customHeight="true" outlineLevel="0" collapsed="false">
      <c r="A893" s="352"/>
      <c r="B893" s="352"/>
      <c r="C893" s="352"/>
      <c r="D893" s="353"/>
      <c r="E893" s="353"/>
      <c r="F893" s="352"/>
      <c r="G893" s="352"/>
      <c r="H893" s="352"/>
      <c r="I893" s="352"/>
      <c r="J893" s="352"/>
      <c r="K893" s="352"/>
      <c r="L893" s="352"/>
      <c r="M893" s="352"/>
      <c r="N893" s="352"/>
      <c r="O893" s="352"/>
      <c r="P893" s="352"/>
      <c r="Q893" s="352"/>
      <c r="R893" s="352"/>
      <c r="S893" s="352"/>
      <c r="T893" s="352"/>
      <c r="U893" s="352"/>
      <c r="V893" s="352"/>
      <c r="W893" s="333"/>
      <c r="X893" s="333"/>
      <c r="Y893" s="333"/>
      <c r="Z893" s="333"/>
    </row>
    <row r="894" customFormat="false" ht="33.75" hidden="false" customHeight="true" outlineLevel="0" collapsed="false">
      <c r="A894" s="352"/>
      <c r="B894" s="352"/>
      <c r="C894" s="352"/>
      <c r="D894" s="353"/>
      <c r="E894" s="353"/>
      <c r="F894" s="352"/>
      <c r="G894" s="352"/>
      <c r="H894" s="352"/>
      <c r="I894" s="352"/>
      <c r="J894" s="352"/>
      <c r="K894" s="352"/>
      <c r="L894" s="352"/>
      <c r="M894" s="352"/>
      <c r="N894" s="352"/>
      <c r="O894" s="352"/>
      <c r="P894" s="352"/>
      <c r="Q894" s="352"/>
      <c r="R894" s="352"/>
      <c r="S894" s="352"/>
      <c r="T894" s="352"/>
      <c r="U894" s="352"/>
      <c r="V894" s="352"/>
      <c r="W894" s="333"/>
      <c r="X894" s="333"/>
      <c r="Y894" s="333"/>
      <c r="Z894" s="333"/>
    </row>
    <row r="895" customFormat="false" ht="33.75" hidden="false" customHeight="true" outlineLevel="0" collapsed="false">
      <c r="A895" s="352"/>
      <c r="B895" s="352"/>
      <c r="C895" s="352"/>
      <c r="D895" s="353"/>
      <c r="E895" s="353"/>
      <c r="F895" s="352"/>
      <c r="G895" s="352"/>
      <c r="H895" s="352"/>
      <c r="I895" s="352"/>
      <c r="J895" s="352"/>
      <c r="K895" s="352"/>
      <c r="L895" s="352"/>
      <c r="M895" s="352"/>
      <c r="N895" s="352"/>
      <c r="O895" s="352"/>
      <c r="P895" s="352"/>
      <c r="Q895" s="352"/>
      <c r="R895" s="352"/>
      <c r="S895" s="352"/>
      <c r="T895" s="352"/>
      <c r="U895" s="352"/>
      <c r="V895" s="352"/>
      <c r="W895" s="333"/>
      <c r="X895" s="333"/>
      <c r="Y895" s="333"/>
      <c r="Z895" s="333"/>
    </row>
    <row r="896" customFormat="false" ht="33.75" hidden="false" customHeight="true" outlineLevel="0" collapsed="false">
      <c r="A896" s="352"/>
      <c r="B896" s="352"/>
      <c r="C896" s="352"/>
      <c r="D896" s="353"/>
      <c r="E896" s="353"/>
      <c r="F896" s="352"/>
      <c r="G896" s="352"/>
      <c r="H896" s="352"/>
      <c r="I896" s="352"/>
      <c r="J896" s="352"/>
      <c r="K896" s="352"/>
      <c r="L896" s="352"/>
      <c r="M896" s="352"/>
      <c r="N896" s="352"/>
      <c r="O896" s="352"/>
      <c r="P896" s="352"/>
      <c r="Q896" s="352"/>
      <c r="R896" s="352"/>
      <c r="S896" s="352"/>
      <c r="T896" s="352"/>
      <c r="U896" s="352"/>
      <c r="V896" s="352"/>
      <c r="W896" s="333"/>
      <c r="X896" s="333"/>
      <c r="Y896" s="333"/>
      <c r="Z896" s="333"/>
    </row>
    <row r="897" customFormat="false" ht="33.75" hidden="false" customHeight="true" outlineLevel="0" collapsed="false">
      <c r="A897" s="352"/>
      <c r="B897" s="352"/>
      <c r="C897" s="352"/>
      <c r="D897" s="353"/>
      <c r="E897" s="353"/>
      <c r="F897" s="352"/>
      <c r="G897" s="352"/>
      <c r="H897" s="352"/>
      <c r="I897" s="352"/>
      <c r="J897" s="352"/>
      <c r="K897" s="352"/>
      <c r="L897" s="352"/>
      <c r="M897" s="352"/>
      <c r="N897" s="352"/>
      <c r="O897" s="352"/>
      <c r="P897" s="352"/>
      <c r="Q897" s="352"/>
      <c r="R897" s="352"/>
      <c r="S897" s="352"/>
      <c r="T897" s="352"/>
      <c r="U897" s="352"/>
      <c r="V897" s="352"/>
      <c r="W897" s="333"/>
      <c r="X897" s="333"/>
      <c r="Y897" s="333"/>
      <c r="Z897" s="333"/>
    </row>
    <row r="898" customFormat="false" ht="33.75" hidden="false" customHeight="true" outlineLevel="0" collapsed="false">
      <c r="A898" s="352"/>
      <c r="B898" s="352"/>
      <c r="C898" s="352"/>
      <c r="D898" s="353"/>
      <c r="E898" s="353"/>
      <c r="F898" s="352"/>
      <c r="G898" s="352"/>
      <c r="H898" s="352"/>
      <c r="I898" s="352"/>
      <c r="J898" s="352"/>
      <c r="K898" s="352"/>
      <c r="L898" s="352"/>
      <c r="M898" s="352"/>
      <c r="N898" s="352"/>
      <c r="O898" s="352"/>
      <c r="P898" s="352"/>
      <c r="Q898" s="352"/>
      <c r="R898" s="352"/>
      <c r="S898" s="352"/>
      <c r="T898" s="352"/>
      <c r="U898" s="352"/>
      <c r="V898" s="352"/>
      <c r="W898" s="333"/>
      <c r="X898" s="333"/>
      <c r="Y898" s="333"/>
      <c r="Z898" s="333"/>
    </row>
    <row r="899" customFormat="false" ht="33.75" hidden="false" customHeight="true" outlineLevel="0" collapsed="false">
      <c r="A899" s="352"/>
      <c r="B899" s="352"/>
      <c r="C899" s="352"/>
      <c r="D899" s="353"/>
      <c r="E899" s="353"/>
      <c r="F899" s="352"/>
      <c r="G899" s="352"/>
      <c r="H899" s="352"/>
      <c r="I899" s="352"/>
      <c r="J899" s="352"/>
      <c r="K899" s="352"/>
      <c r="L899" s="352"/>
      <c r="M899" s="352"/>
      <c r="N899" s="352"/>
      <c r="O899" s="352"/>
      <c r="P899" s="352"/>
      <c r="Q899" s="352"/>
      <c r="R899" s="352"/>
      <c r="S899" s="352"/>
      <c r="T899" s="352"/>
      <c r="U899" s="352"/>
      <c r="V899" s="352"/>
      <c r="W899" s="333"/>
      <c r="X899" s="333"/>
      <c r="Y899" s="333"/>
      <c r="Z899" s="333"/>
    </row>
    <row r="900" customFormat="false" ht="33.75" hidden="false" customHeight="true" outlineLevel="0" collapsed="false">
      <c r="A900" s="352"/>
      <c r="B900" s="352"/>
      <c r="C900" s="352"/>
      <c r="D900" s="353"/>
      <c r="E900" s="353"/>
      <c r="F900" s="352"/>
      <c r="G900" s="352"/>
      <c r="H900" s="352"/>
      <c r="I900" s="352"/>
      <c r="J900" s="352"/>
      <c r="K900" s="352"/>
      <c r="L900" s="352"/>
      <c r="M900" s="352"/>
      <c r="N900" s="352"/>
      <c r="O900" s="352"/>
      <c r="P900" s="352"/>
      <c r="Q900" s="352"/>
      <c r="R900" s="352"/>
      <c r="S900" s="352"/>
      <c r="T900" s="352"/>
      <c r="U900" s="352"/>
      <c r="V900" s="352"/>
      <c r="W900" s="333"/>
      <c r="X900" s="333"/>
      <c r="Y900" s="333"/>
      <c r="Z900" s="333"/>
    </row>
    <row r="901" customFormat="false" ht="33.75" hidden="false" customHeight="true" outlineLevel="0" collapsed="false">
      <c r="A901" s="352"/>
      <c r="B901" s="352"/>
      <c r="C901" s="352"/>
      <c r="D901" s="353"/>
      <c r="E901" s="353"/>
      <c r="F901" s="352"/>
      <c r="G901" s="352"/>
      <c r="H901" s="352"/>
      <c r="I901" s="352"/>
      <c r="J901" s="352"/>
      <c r="K901" s="352"/>
      <c r="L901" s="352"/>
      <c r="M901" s="352"/>
      <c r="N901" s="352"/>
      <c r="O901" s="352"/>
      <c r="P901" s="352"/>
      <c r="Q901" s="352"/>
      <c r="R901" s="352"/>
      <c r="S901" s="352"/>
      <c r="T901" s="352"/>
      <c r="U901" s="352"/>
      <c r="V901" s="352"/>
      <c r="W901" s="333"/>
      <c r="X901" s="333"/>
      <c r="Y901" s="333"/>
      <c r="Z901" s="333"/>
    </row>
    <row r="902" customFormat="false" ht="33.75" hidden="false" customHeight="true" outlineLevel="0" collapsed="false">
      <c r="A902" s="352"/>
      <c r="B902" s="352"/>
      <c r="C902" s="352"/>
      <c r="D902" s="353"/>
      <c r="E902" s="353"/>
      <c r="F902" s="352"/>
      <c r="G902" s="352"/>
      <c r="H902" s="352"/>
      <c r="I902" s="352"/>
      <c r="J902" s="352"/>
      <c r="K902" s="352"/>
      <c r="L902" s="352"/>
      <c r="M902" s="352"/>
      <c r="N902" s="352"/>
      <c r="O902" s="352"/>
      <c r="P902" s="352"/>
      <c r="Q902" s="352"/>
      <c r="R902" s="352"/>
      <c r="S902" s="352"/>
      <c r="T902" s="352"/>
      <c r="U902" s="352"/>
      <c r="V902" s="352"/>
      <c r="W902" s="333"/>
      <c r="X902" s="333"/>
      <c r="Y902" s="333"/>
      <c r="Z902" s="333"/>
    </row>
    <row r="903" customFormat="false" ht="33.75" hidden="false" customHeight="true" outlineLevel="0" collapsed="false">
      <c r="A903" s="352"/>
      <c r="B903" s="352"/>
      <c r="C903" s="352"/>
      <c r="D903" s="353"/>
      <c r="E903" s="353"/>
      <c r="F903" s="352"/>
      <c r="G903" s="352"/>
      <c r="H903" s="352"/>
      <c r="I903" s="352"/>
      <c r="J903" s="352"/>
      <c r="K903" s="352"/>
      <c r="L903" s="352"/>
      <c r="M903" s="352"/>
      <c r="N903" s="352"/>
      <c r="O903" s="352"/>
      <c r="P903" s="352"/>
      <c r="Q903" s="352"/>
      <c r="R903" s="352"/>
      <c r="S903" s="352"/>
      <c r="T903" s="352"/>
      <c r="U903" s="352"/>
      <c r="V903" s="352"/>
      <c r="W903" s="333"/>
      <c r="X903" s="333"/>
      <c r="Y903" s="333"/>
      <c r="Z903" s="333"/>
    </row>
    <row r="904" customFormat="false" ht="33.75" hidden="false" customHeight="true" outlineLevel="0" collapsed="false">
      <c r="A904" s="352"/>
      <c r="B904" s="352"/>
      <c r="C904" s="352"/>
      <c r="D904" s="353"/>
      <c r="E904" s="353"/>
      <c r="F904" s="352"/>
      <c r="G904" s="352"/>
      <c r="H904" s="352"/>
      <c r="I904" s="352"/>
      <c r="J904" s="352"/>
      <c r="K904" s="352"/>
      <c r="L904" s="352"/>
      <c r="M904" s="352"/>
      <c r="N904" s="352"/>
      <c r="O904" s="352"/>
      <c r="P904" s="352"/>
      <c r="Q904" s="352"/>
      <c r="R904" s="352"/>
      <c r="S904" s="352"/>
      <c r="T904" s="352"/>
      <c r="U904" s="352"/>
      <c r="V904" s="352"/>
      <c r="W904" s="333"/>
      <c r="X904" s="333"/>
      <c r="Y904" s="333"/>
      <c r="Z904" s="333"/>
    </row>
    <row r="905" customFormat="false" ht="33.75" hidden="false" customHeight="true" outlineLevel="0" collapsed="false">
      <c r="A905" s="352"/>
      <c r="B905" s="352"/>
      <c r="C905" s="352"/>
      <c r="D905" s="353"/>
      <c r="E905" s="353"/>
      <c r="F905" s="352"/>
      <c r="G905" s="352"/>
      <c r="H905" s="352"/>
      <c r="I905" s="352"/>
      <c r="J905" s="352"/>
      <c r="K905" s="352"/>
      <c r="L905" s="352"/>
      <c r="M905" s="352"/>
      <c r="N905" s="352"/>
      <c r="O905" s="352"/>
      <c r="P905" s="352"/>
      <c r="Q905" s="352"/>
      <c r="R905" s="352"/>
      <c r="S905" s="352"/>
      <c r="T905" s="352"/>
      <c r="U905" s="352"/>
      <c r="V905" s="352"/>
      <c r="W905" s="333"/>
      <c r="X905" s="333"/>
      <c r="Y905" s="333"/>
      <c r="Z905" s="333"/>
    </row>
    <row r="906" customFormat="false" ht="33.75" hidden="false" customHeight="true" outlineLevel="0" collapsed="false">
      <c r="A906" s="352"/>
      <c r="B906" s="352"/>
      <c r="C906" s="352"/>
      <c r="D906" s="353"/>
      <c r="E906" s="353"/>
      <c r="F906" s="352"/>
      <c r="G906" s="352"/>
      <c r="H906" s="352"/>
      <c r="I906" s="352"/>
      <c r="J906" s="352"/>
      <c r="K906" s="352"/>
      <c r="L906" s="352"/>
      <c r="M906" s="352"/>
      <c r="N906" s="352"/>
      <c r="O906" s="352"/>
      <c r="P906" s="352"/>
      <c r="Q906" s="352"/>
      <c r="R906" s="352"/>
      <c r="S906" s="352"/>
      <c r="T906" s="352"/>
      <c r="U906" s="352"/>
      <c r="V906" s="352"/>
      <c r="W906" s="333"/>
      <c r="X906" s="333"/>
      <c r="Y906" s="333"/>
      <c r="Z906" s="333"/>
    </row>
    <row r="907" customFormat="false" ht="33.75" hidden="false" customHeight="true" outlineLevel="0" collapsed="false">
      <c r="A907" s="352"/>
      <c r="B907" s="352"/>
      <c r="C907" s="352"/>
      <c r="D907" s="353"/>
      <c r="E907" s="353"/>
      <c r="F907" s="352"/>
      <c r="G907" s="352"/>
      <c r="H907" s="352"/>
      <c r="I907" s="352"/>
      <c r="J907" s="352"/>
      <c r="K907" s="352"/>
      <c r="L907" s="352"/>
      <c r="M907" s="352"/>
      <c r="N907" s="352"/>
      <c r="O907" s="352"/>
      <c r="P907" s="352"/>
      <c r="Q907" s="352"/>
      <c r="R907" s="352"/>
      <c r="S907" s="352"/>
      <c r="T907" s="352"/>
      <c r="U907" s="352"/>
      <c r="V907" s="352"/>
      <c r="W907" s="333"/>
      <c r="X907" s="333"/>
      <c r="Y907" s="333"/>
      <c r="Z907" s="333"/>
    </row>
    <row r="908" customFormat="false" ht="33.75" hidden="false" customHeight="true" outlineLevel="0" collapsed="false">
      <c r="A908" s="352"/>
      <c r="B908" s="352"/>
      <c r="C908" s="352"/>
      <c r="D908" s="353"/>
      <c r="E908" s="353"/>
      <c r="F908" s="352"/>
      <c r="G908" s="352"/>
      <c r="H908" s="352"/>
      <c r="I908" s="352"/>
      <c r="J908" s="352"/>
      <c r="K908" s="352"/>
      <c r="L908" s="352"/>
      <c r="M908" s="352"/>
      <c r="N908" s="352"/>
      <c r="O908" s="352"/>
      <c r="P908" s="352"/>
      <c r="Q908" s="352"/>
      <c r="R908" s="352"/>
      <c r="S908" s="352"/>
      <c r="T908" s="352"/>
      <c r="U908" s="352"/>
      <c r="V908" s="352"/>
      <c r="W908" s="333"/>
      <c r="X908" s="333"/>
      <c r="Y908" s="333"/>
      <c r="Z908" s="333"/>
    </row>
    <row r="909" customFormat="false" ht="33.75" hidden="false" customHeight="true" outlineLevel="0" collapsed="false">
      <c r="A909" s="352"/>
      <c r="B909" s="352"/>
      <c r="C909" s="352"/>
      <c r="D909" s="353"/>
      <c r="E909" s="353"/>
      <c r="F909" s="352"/>
      <c r="G909" s="352"/>
      <c r="H909" s="352"/>
      <c r="I909" s="352"/>
      <c r="J909" s="352"/>
      <c r="K909" s="352"/>
      <c r="L909" s="352"/>
      <c r="M909" s="352"/>
      <c r="N909" s="352"/>
      <c r="O909" s="352"/>
      <c r="P909" s="352"/>
      <c r="Q909" s="352"/>
      <c r="R909" s="352"/>
      <c r="S909" s="352"/>
      <c r="T909" s="352"/>
      <c r="U909" s="352"/>
      <c r="V909" s="352"/>
      <c r="W909" s="333"/>
      <c r="X909" s="333"/>
      <c r="Y909" s="333"/>
      <c r="Z909" s="333"/>
    </row>
    <row r="910" customFormat="false" ht="33.75" hidden="false" customHeight="true" outlineLevel="0" collapsed="false">
      <c r="A910" s="352"/>
      <c r="B910" s="352"/>
      <c r="C910" s="352"/>
      <c r="D910" s="353"/>
      <c r="E910" s="353"/>
      <c r="F910" s="352"/>
      <c r="G910" s="352"/>
      <c r="H910" s="352"/>
      <c r="I910" s="352"/>
      <c r="J910" s="352"/>
      <c r="K910" s="352"/>
      <c r="L910" s="352"/>
      <c r="M910" s="352"/>
      <c r="N910" s="352"/>
      <c r="O910" s="352"/>
      <c r="P910" s="352"/>
      <c r="Q910" s="352"/>
      <c r="R910" s="352"/>
      <c r="S910" s="352"/>
      <c r="T910" s="352"/>
      <c r="U910" s="352"/>
      <c r="V910" s="352"/>
      <c r="W910" s="333"/>
      <c r="X910" s="333"/>
      <c r="Y910" s="333"/>
      <c r="Z910" s="333"/>
    </row>
    <row r="911" customFormat="false" ht="33.75" hidden="false" customHeight="true" outlineLevel="0" collapsed="false">
      <c r="A911" s="352"/>
      <c r="B911" s="352"/>
      <c r="C911" s="352"/>
      <c r="D911" s="353"/>
      <c r="E911" s="353"/>
      <c r="F911" s="352"/>
      <c r="G911" s="352"/>
      <c r="H911" s="352"/>
      <c r="I911" s="352"/>
      <c r="J911" s="352"/>
      <c r="K911" s="352"/>
      <c r="L911" s="352"/>
      <c r="M911" s="352"/>
      <c r="N911" s="352"/>
      <c r="O911" s="352"/>
      <c r="P911" s="352"/>
      <c r="Q911" s="352"/>
      <c r="R911" s="352"/>
      <c r="S911" s="352"/>
      <c r="T911" s="352"/>
      <c r="U911" s="352"/>
      <c r="V911" s="352"/>
      <c r="W911" s="333"/>
      <c r="X911" s="333"/>
      <c r="Y911" s="333"/>
      <c r="Z911" s="333"/>
    </row>
    <row r="912" customFormat="false" ht="33.75" hidden="false" customHeight="true" outlineLevel="0" collapsed="false">
      <c r="A912" s="352"/>
      <c r="B912" s="352"/>
      <c r="C912" s="352"/>
      <c r="D912" s="353"/>
      <c r="E912" s="353"/>
      <c r="F912" s="352"/>
      <c r="G912" s="352"/>
      <c r="H912" s="352"/>
      <c r="I912" s="352"/>
      <c r="J912" s="352"/>
      <c r="K912" s="352"/>
      <c r="L912" s="352"/>
      <c r="M912" s="352"/>
      <c r="N912" s="352"/>
      <c r="O912" s="352"/>
      <c r="P912" s="352"/>
      <c r="Q912" s="352"/>
      <c r="R912" s="352"/>
      <c r="S912" s="352"/>
      <c r="T912" s="352"/>
      <c r="U912" s="352"/>
      <c r="V912" s="352"/>
      <c r="W912" s="333"/>
      <c r="X912" s="333"/>
      <c r="Y912" s="333"/>
      <c r="Z912" s="333"/>
    </row>
    <row r="913" customFormat="false" ht="33.75" hidden="false" customHeight="true" outlineLevel="0" collapsed="false">
      <c r="A913" s="352"/>
      <c r="B913" s="352"/>
      <c r="C913" s="352"/>
      <c r="D913" s="353"/>
      <c r="E913" s="353"/>
      <c r="F913" s="352"/>
      <c r="G913" s="352"/>
      <c r="H913" s="352"/>
      <c r="I913" s="352"/>
      <c r="J913" s="352"/>
      <c r="K913" s="352"/>
      <c r="L913" s="352"/>
      <c r="M913" s="352"/>
      <c r="N913" s="352"/>
      <c r="O913" s="352"/>
      <c r="P913" s="352"/>
      <c r="Q913" s="352"/>
      <c r="R913" s="352"/>
      <c r="S913" s="352"/>
      <c r="T913" s="352"/>
      <c r="U913" s="352"/>
      <c r="V913" s="352"/>
      <c r="W913" s="333"/>
      <c r="X913" s="333"/>
      <c r="Y913" s="333"/>
      <c r="Z913" s="333"/>
    </row>
    <row r="914" customFormat="false" ht="33.75" hidden="false" customHeight="true" outlineLevel="0" collapsed="false">
      <c r="A914" s="352"/>
      <c r="B914" s="352"/>
      <c r="C914" s="352"/>
      <c r="D914" s="353"/>
      <c r="E914" s="353"/>
      <c r="F914" s="352"/>
      <c r="G914" s="352"/>
      <c r="H914" s="352"/>
      <c r="I914" s="352"/>
      <c r="J914" s="352"/>
      <c r="K914" s="352"/>
      <c r="L914" s="352"/>
      <c r="M914" s="352"/>
      <c r="N914" s="352"/>
      <c r="O914" s="352"/>
      <c r="P914" s="352"/>
      <c r="Q914" s="352"/>
      <c r="R914" s="352"/>
      <c r="S914" s="352"/>
      <c r="T914" s="352"/>
      <c r="U914" s="352"/>
      <c r="V914" s="352"/>
      <c r="W914" s="333"/>
      <c r="X914" s="333"/>
      <c r="Y914" s="333"/>
      <c r="Z914" s="333"/>
    </row>
    <row r="915" customFormat="false" ht="33.75" hidden="false" customHeight="true" outlineLevel="0" collapsed="false">
      <c r="A915" s="352"/>
      <c r="B915" s="352"/>
      <c r="C915" s="352"/>
      <c r="D915" s="353"/>
      <c r="E915" s="353"/>
      <c r="F915" s="352"/>
      <c r="G915" s="352"/>
      <c r="H915" s="352"/>
      <c r="I915" s="352"/>
      <c r="J915" s="352"/>
      <c r="K915" s="352"/>
      <c r="L915" s="352"/>
      <c r="M915" s="352"/>
      <c r="N915" s="352"/>
      <c r="O915" s="352"/>
      <c r="P915" s="352"/>
      <c r="Q915" s="352"/>
      <c r="R915" s="352"/>
      <c r="S915" s="352"/>
      <c r="T915" s="352"/>
      <c r="U915" s="352"/>
      <c r="V915" s="352"/>
      <c r="W915" s="333"/>
      <c r="X915" s="333"/>
      <c r="Y915" s="333"/>
      <c r="Z915" s="333"/>
    </row>
    <row r="916" customFormat="false" ht="33.75" hidden="false" customHeight="true" outlineLevel="0" collapsed="false">
      <c r="A916" s="352"/>
      <c r="B916" s="352"/>
      <c r="C916" s="352"/>
      <c r="D916" s="353"/>
      <c r="E916" s="353"/>
      <c r="F916" s="352"/>
      <c r="G916" s="352"/>
      <c r="H916" s="352"/>
      <c r="I916" s="352"/>
      <c r="J916" s="352"/>
      <c r="K916" s="352"/>
      <c r="L916" s="352"/>
      <c r="M916" s="352"/>
      <c r="N916" s="352"/>
      <c r="O916" s="352"/>
      <c r="P916" s="352"/>
      <c r="Q916" s="352"/>
      <c r="R916" s="352"/>
      <c r="S916" s="352"/>
      <c r="T916" s="352"/>
      <c r="U916" s="352"/>
      <c r="V916" s="352"/>
      <c r="W916" s="333"/>
      <c r="X916" s="333"/>
      <c r="Y916" s="333"/>
      <c r="Z916" s="333"/>
    </row>
    <row r="917" customFormat="false" ht="33.75" hidden="false" customHeight="true" outlineLevel="0" collapsed="false">
      <c r="A917" s="352"/>
      <c r="B917" s="352"/>
      <c r="C917" s="352"/>
      <c r="D917" s="353"/>
      <c r="E917" s="353"/>
      <c r="F917" s="352"/>
      <c r="G917" s="352"/>
      <c r="H917" s="352"/>
      <c r="I917" s="352"/>
      <c r="J917" s="352"/>
      <c r="K917" s="352"/>
      <c r="L917" s="352"/>
      <c r="M917" s="352"/>
      <c r="N917" s="352"/>
      <c r="O917" s="352"/>
      <c r="P917" s="352"/>
      <c r="Q917" s="352"/>
      <c r="R917" s="352"/>
      <c r="S917" s="352"/>
      <c r="T917" s="352"/>
      <c r="U917" s="352"/>
      <c r="V917" s="352"/>
      <c r="W917" s="333"/>
      <c r="X917" s="333"/>
      <c r="Y917" s="333"/>
      <c r="Z917" s="333"/>
    </row>
    <row r="918" customFormat="false" ht="33.75" hidden="false" customHeight="true" outlineLevel="0" collapsed="false">
      <c r="A918" s="352"/>
      <c r="B918" s="352"/>
      <c r="C918" s="352"/>
      <c r="D918" s="353"/>
      <c r="E918" s="353"/>
      <c r="F918" s="352"/>
      <c r="G918" s="352"/>
      <c r="H918" s="352"/>
      <c r="I918" s="352"/>
      <c r="J918" s="352"/>
      <c r="K918" s="352"/>
      <c r="L918" s="352"/>
      <c r="M918" s="352"/>
      <c r="N918" s="352"/>
      <c r="O918" s="352"/>
      <c r="P918" s="352"/>
      <c r="Q918" s="352"/>
      <c r="R918" s="352"/>
      <c r="S918" s="352"/>
      <c r="T918" s="352"/>
      <c r="U918" s="352"/>
      <c r="V918" s="352"/>
      <c r="W918" s="333"/>
      <c r="X918" s="333"/>
      <c r="Y918" s="333"/>
      <c r="Z918" s="333"/>
    </row>
    <row r="919" customFormat="false" ht="33.75" hidden="false" customHeight="true" outlineLevel="0" collapsed="false">
      <c r="A919" s="352"/>
      <c r="B919" s="352"/>
      <c r="C919" s="352"/>
      <c r="D919" s="353"/>
      <c r="E919" s="353"/>
      <c r="F919" s="352"/>
      <c r="G919" s="352"/>
      <c r="H919" s="352"/>
      <c r="I919" s="352"/>
      <c r="J919" s="352"/>
      <c r="K919" s="352"/>
      <c r="L919" s="352"/>
      <c r="M919" s="352"/>
      <c r="N919" s="352"/>
      <c r="O919" s="352"/>
      <c r="P919" s="352"/>
      <c r="Q919" s="352"/>
      <c r="R919" s="352"/>
      <c r="S919" s="352"/>
      <c r="T919" s="352"/>
      <c r="U919" s="352"/>
      <c r="V919" s="352"/>
      <c r="W919" s="333"/>
      <c r="X919" s="333"/>
      <c r="Y919" s="333"/>
      <c r="Z919" s="333"/>
    </row>
    <row r="920" customFormat="false" ht="33.75" hidden="false" customHeight="true" outlineLevel="0" collapsed="false">
      <c r="A920" s="352"/>
      <c r="B920" s="352"/>
      <c r="C920" s="352"/>
      <c r="D920" s="353"/>
      <c r="E920" s="353"/>
      <c r="F920" s="352"/>
      <c r="G920" s="352"/>
      <c r="H920" s="352"/>
      <c r="I920" s="352"/>
      <c r="J920" s="352"/>
      <c r="K920" s="352"/>
      <c r="L920" s="352"/>
      <c r="M920" s="352"/>
      <c r="N920" s="352"/>
      <c r="O920" s="352"/>
      <c r="P920" s="352"/>
      <c r="Q920" s="352"/>
      <c r="R920" s="352"/>
      <c r="S920" s="352"/>
      <c r="T920" s="352"/>
      <c r="U920" s="352"/>
      <c r="V920" s="352"/>
      <c r="W920" s="333"/>
      <c r="X920" s="333"/>
      <c r="Y920" s="333"/>
      <c r="Z920" s="333"/>
    </row>
    <row r="921" customFormat="false" ht="33.75" hidden="false" customHeight="true" outlineLevel="0" collapsed="false">
      <c r="A921" s="352"/>
      <c r="B921" s="352"/>
      <c r="C921" s="352"/>
      <c r="D921" s="353"/>
      <c r="E921" s="353"/>
      <c r="F921" s="352"/>
      <c r="G921" s="352"/>
      <c r="H921" s="352"/>
      <c r="I921" s="352"/>
      <c r="J921" s="352"/>
      <c r="K921" s="352"/>
      <c r="L921" s="352"/>
      <c r="M921" s="352"/>
      <c r="N921" s="352"/>
      <c r="O921" s="352"/>
      <c r="P921" s="352"/>
      <c r="Q921" s="352"/>
      <c r="R921" s="352"/>
      <c r="S921" s="352"/>
      <c r="T921" s="352"/>
      <c r="U921" s="352"/>
      <c r="V921" s="352"/>
      <c r="W921" s="333"/>
      <c r="X921" s="333"/>
      <c r="Y921" s="333"/>
      <c r="Z921" s="333"/>
    </row>
    <row r="922" customFormat="false" ht="33.75" hidden="false" customHeight="true" outlineLevel="0" collapsed="false">
      <c r="A922" s="352"/>
      <c r="B922" s="352"/>
      <c r="C922" s="352"/>
      <c r="D922" s="353"/>
      <c r="E922" s="353"/>
      <c r="F922" s="352"/>
      <c r="G922" s="352"/>
      <c r="H922" s="352"/>
      <c r="I922" s="352"/>
      <c r="J922" s="352"/>
      <c r="K922" s="352"/>
      <c r="L922" s="352"/>
      <c r="M922" s="352"/>
      <c r="N922" s="352"/>
      <c r="O922" s="352"/>
      <c r="P922" s="352"/>
      <c r="Q922" s="352"/>
      <c r="R922" s="352"/>
      <c r="S922" s="352"/>
      <c r="T922" s="352"/>
      <c r="U922" s="352"/>
      <c r="V922" s="352"/>
      <c r="W922" s="333"/>
      <c r="X922" s="333"/>
      <c r="Y922" s="333"/>
      <c r="Z922" s="333"/>
    </row>
    <row r="923" customFormat="false" ht="33.75" hidden="false" customHeight="true" outlineLevel="0" collapsed="false">
      <c r="A923" s="352"/>
      <c r="B923" s="352"/>
      <c r="C923" s="352"/>
      <c r="D923" s="353"/>
      <c r="E923" s="353"/>
      <c r="F923" s="352"/>
      <c r="G923" s="352"/>
      <c r="H923" s="352"/>
      <c r="I923" s="352"/>
      <c r="J923" s="352"/>
      <c r="K923" s="352"/>
      <c r="L923" s="352"/>
      <c r="M923" s="352"/>
      <c r="N923" s="352"/>
      <c r="O923" s="352"/>
      <c r="P923" s="352"/>
      <c r="Q923" s="352"/>
      <c r="R923" s="352"/>
      <c r="S923" s="352"/>
      <c r="T923" s="352"/>
      <c r="U923" s="352"/>
      <c r="V923" s="352"/>
      <c r="W923" s="333"/>
      <c r="X923" s="333"/>
      <c r="Y923" s="333"/>
      <c r="Z923" s="333"/>
    </row>
    <row r="924" customFormat="false" ht="33.75" hidden="false" customHeight="true" outlineLevel="0" collapsed="false">
      <c r="A924" s="352"/>
      <c r="B924" s="352"/>
      <c r="C924" s="352"/>
      <c r="D924" s="353"/>
      <c r="E924" s="353"/>
      <c r="F924" s="352"/>
      <c r="G924" s="352"/>
      <c r="H924" s="352"/>
      <c r="I924" s="352"/>
      <c r="J924" s="352"/>
      <c r="K924" s="352"/>
      <c r="L924" s="352"/>
      <c r="M924" s="352"/>
      <c r="N924" s="352"/>
      <c r="O924" s="352"/>
      <c r="P924" s="352"/>
      <c r="Q924" s="352"/>
      <c r="R924" s="352"/>
      <c r="S924" s="352"/>
      <c r="T924" s="352"/>
      <c r="U924" s="352"/>
      <c r="V924" s="352"/>
      <c r="W924" s="333"/>
      <c r="X924" s="333"/>
      <c r="Y924" s="333"/>
      <c r="Z924" s="333"/>
    </row>
    <row r="925" customFormat="false" ht="33.75" hidden="false" customHeight="true" outlineLevel="0" collapsed="false">
      <c r="A925" s="352"/>
      <c r="B925" s="352"/>
      <c r="C925" s="352"/>
      <c r="D925" s="353"/>
      <c r="E925" s="353"/>
      <c r="F925" s="352"/>
      <c r="G925" s="352"/>
      <c r="H925" s="352"/>
      <c r="I925" s="352"/>
      <c r="J925" s="352"/>
      <c r="K925" s="352"/>
      <c r="L925" s="352"/>
      <c r="M925" s="352"/>
      <c r="N925" s="352"/>
      <c r="O925" s="352"/>
      <c r="P925" s="352"/>
      <c r="Q925" s="352"/>
      <c r="R925" s="352"/>
      <c r="S925" s="352"/>
      <c r="T925" s="352"/>
      <c r="U925" s="352"/>
      <c r="V925" s="352"/>
      <c r="W925" s="333"/>
      <c r="X925" s="333"/>
      <c r="Y925" s="333"/>
      <c r="Z925" s="333"/>
    </row>
    <row r="926" customFormat="false" ht="33.75" hidden="false" customHeight="true" outlineLevel="0" collapsed="false">
      <c r="A926" s="352"/>
      <c r="B926" s="352"/>
      <c r="C926" s="352"/>
      <c r="D926" s="353"/>
      <c r="E926" s="353"/>
      <c r="F926" s="352"/>
      <c r="G926" s="352"/>
      <c r="H926" s="352"/>
      <c r="I926" s="352"/>
      <c r="J926" s="352"/>
      <c r="K926" s="352"/>
      <c r="L926" s="352"/>
      <c r="M926" s="352"/>
      <c r="N926" s="352"/>
      <c r="O926" s="352"/>
      <c r="P926" s="352"/>
      <c r="Q926" s="352"/>
      <c r="R926" s="352"/>
      <c r="S926" s="352"/>
      <c r="T926" s="352"/>
      <c r="U926" s="352"/>
      <c r="V926" s="352"/>
      <c r="W926" s="333"/>
      <c r="X926" s="333"/>
      <c r="Y926" s="333"/>
      <c r="Z926" s="333"/>
    </row>
    <row r="927" customFormat="false" ht="33.75" hidden="false" customHeight="true" outlineLevel="0" collapsed="false">
      <c r="A927" s="352"/>
      <c r="B927" s="352"/>
      <c r="C927" s="352"/>
      <c r="D927" s="353"/>
      <c r="E927" s="353"/>
      <c r="F927" s="352"/>
      <c r="G927" s="352"/>
      <c r="H927" s="352"/>
      <c r="I927" s="352"/>
      <c r="J927" s="352"/>
      <c r="K927" s="352"/>
      <c r="L927" s="352"/>
      <c r="M927" s="352"/>
      <c r="N927" s="352"/>
      <c r="O927" s="352"/>
      <c r="P927" s="352"/>
      <c r="Q927" s="352"/>
      <c r="R927" s="352"/>
      <c r="S927" s="352"/>
      <c r="T927" s="352"/>
      <c r="U927" s="352"/>
      <c r="V927" s="352"/>
      <c r="W927" s="333"/>
      <c r="X927" s="333"/>
      <c r="Y927" s="333"/>
      <c r="Z927" s="333"/>
    </row>
    <row r="928" customFormat="false" ht="33.75" hidden="false" customHeight="true" outlineLevel="0" collapsed="false">
      <c r="A928" s="352"/>
      <c r="B928" s="352"/>
      <c r="C928" s="352"/>
      <c r="D928" s="353"/>
      <c r="E928" s="353"/>
      <c r="F928" s="352"/>
      <c r="G928" s="352"/>
      <c r="H928" s="352"/>
      <c r="I928" s="352"/>
      <c r="J928" s="352"/>
      <c r="K928" s="352"/>
      <c r="L928" s="352"/>
      <c r="M928" s="352"/>
      <c r="N928" s="352"/>
      <c r="O928" s="352"/>
      <c r="P928" s="352"/>
      <c r="Q928" s="352"/>
      <c r="R928" s="352"/>
      <c r="S928" s="352"/>
      <c r="T928" s="352"/>
      <c r="U928" s="352"/>
      <c r="V928" s="352"/>
      <c r="W928" s="333"/>
      <c r="X928" s="333"/>
      <c r="Y928" s="333"/>
      <c r="Z928" s="333"/>
    </row>
    <row r="929" customFormat="false" ht="33.75" hidden="false" customHeight="true" outlineLevel="0" collapsed="false">
      <c r="A929" s="352"/>
      <c r="B929" s="352"/>
      <c r="C929" s="352"/>
      <c r="D929" s="353"/>
      <c r="E929" s="353"/>
      <c r="F929" s="352"/>
      <c r="G929" s="352"/>
      <c r="H929" s="352"/>
      <c r="I929" s="352"/>
      <c r="J929" s="352"/>
      <c r="K929" s="352"/>
      <c r="L929" s="352"/>
      <c r="M929" s="352"/>
      <c r="N929" s="352"/>
      <c r="O929" s="352"/>
      <c r="P929" s="352"/>
      <c r="Q929" s="352"/>
      <c r="R929" s="352"/>
      <c r="S929" s="352"/>
      <c r="T929" s="352"/>
      <c r="U929" s="352"/>
      <c r="V929" s="352"/>
      <c r="W929" s="333"/>
      <c r="X929" s="333"/>
      <c r="Y929" s="333"/>
      <c r="Z929" s="333"/>
    </row>
    <row r="930" customFormat="false" ht="33.75" hidden="false" customHeight="true" outlineLevel="0" collapsed="false">
      <c r="A930" s="352"/>
      <c r="B930" s="352"/>
      <c r="C930" s="352"/>
      <c r="D930" s="353"/>
      <c r="E930" s="353"/>
      <c r="F930" s="352"/>
      <c r="G930" s="352"/>
      <c r="H930" s="352"/>
      <c r="I930" s="352"/>
      <c r="J930" s="352"/>
      <c r="K930" s="352"/>
      <c r="L930" s="352"/>
      <c r="M930" s="352"/>
      <c r="N930" s="352"/>
      <c r="O930" s="352"/>
      <c r="P930" s="352"/>
      <c r="Q930" s="352"/>
      <c r="R930" s="352"/>
      <c r="S930" s="352"/>
      <c r="T930" s="352"/>
      <c r="U930" s="352"/>
      <c r="V930" s="352"/>
      <c r="W930" s="333"/>
      <c r="X930" s="333"/>
      <c r="Y930" s="333"/>
      <c r="Z930" s="333"/>
    </row>
    <row r="931" customFormat="false" ht="33.75" hidden="false" customHeight="true" outlineLevel="0" collapsed="false">
      <c r="A931" s="352"/>
      <c r="B931" s="352"/>
      <c r="C931" s="352"/>
      <c r="D931" s="353"/>
      <c r="E931" s="353"/>
      <c r="F931" s="352"/>
      <c r="G931" s="352"/>
      <c r="H931" s="352"/>
      <c r="I931" s="352"/>
      <c r="J931" s="352"/>
      <c r="K931" s="352"/>
      <c r="L931" s="352"/>
      <c r="M931" s="352"/>
      <c r="N931" s="352"/>
      <c r="O931" s="352"/>
      <c r="P931" s="352"/>
      <c r="Q931" s="352"/>
      <c r="R931" s="352"/>
      <c r="S931" s="352"/>
      <c r="T931" s="352"/>
      <c r="U931" s="352"/>
      <c r="V931" s="352"/>
      <c r="W931" s="333"/>
      <c r="X931" s="333"/>
      <c r="Y931" s="333"/>
      <c r="Z931" s="333"/>
    </row>
    <row r="932" customFormat="false" ht="33.75" hidden="false" customHeight="true" outlineLevel="0" collapsed="false">
      <c r="A932" s="352"/>
      <c r="B932" s="352"/>
      <c r="C932" s="352"/>
      <c r="D932" s="353"/>
      <c r="E932" s="353"/>
      <c r="F932" s="352"/>
      <c r="G932" s="352"/>
      <c r="H932" s="352"/>
      <c r="I932" s="352"/>
      <c r="J932" s="352"/>
      <c r="K932" s="352"/>
      <c r="L932" s="352"/>
      <c r="M932" s="352"/>
      <c r="N932" s="352"/>
      <c r="O932" s="352"/>
      <c r="P932" s="352"/>
      <c r="Q932" s="352"/>
      <c r="R932" s="352"/>
      <c r="S932" s="352"/>
      <c r="T932" s="352"/>
      <c r="U932" s="352"/>
      <c r="V932" s="352"/>
      <c r="W932" s="333"/>
      <c r="X932" s="333"/>
      <c r="Y932" s="333"/>
      <c r="Z932" s="333"/>
    </row>
    <row r="933" customFormat="false" ht="33.75" hidden="false" customHeight="true" outlineLevel="0" collapsed="false">
      <c r="A933" s="352"/>
      <c r="B933" s="352"/>
      <c r="C933" s="352"/>
      <c r="D933" s="353"/>
      <c r="E933" s="353"/>
      <c r="F933" s="352"/>
      <c r="G933" s="352"/>
      <c r="H933" s="352"/>
      <c r="I933" s="352"/>
      <c r="J933" s="352"/>
      <c r="K933" s="352"/>
      <c r="L933" s="352"/>
      <c r="M933" s="352"/>
      <c r="N933" s="352"/>
      <c r="O933" s="352"/>
      <c r="P933" s="352"/>
      <c r="Q933" s="352"/>
      <c r="R933" s="352"/>
      <c r="S933" s="352"/>
      <c r="T933" s="352"/>
      <c r="U933" s="352"/>
      <c r="V933" s="352"/>
      <c r="W933" s="333"/>
      <c r="X933" s="333"/>
      <c r="Y933" s="333"/>
      <c r="Z933" s="333"/>
    </row>
    <row r="934" customFormat="false" ht="33.75" hidden="false" customHeight="true" outlineLevel="0" collapsed="false">
      <c r="A934" s="352"/>
      <c r="B934" s="352"/>
      <c r="C934" s="352"/>
      <c r="D934" s="353"/>
      <c r="E934" s="353"/>
      <c r="F934" s="352"/>
      <c r="G934" s="352"/>
      <c r="H934" s="352"/>
      <c r="I934" s="352"/>
      <c r="J934" s="352"/>
      <c r="K934" s="352"/>
      <c r="L934" s="352"/>
      <c r="M934" s="352"/>
      <c r="N934" s="352"/>
      <c r="O934" s="352"/>
      <c r="P934" s="352"/>
      <c r="Q934" s="352"/>
      <c r="R934" s="352"/>
      <c r="S934" s="352"/>
      <c r="T934" s="352"/>
      <c r="U934" s="352"/>
      <c r="V934" s="352"/>
      <c r="W934" s="333"/>
      <c r="X934" s="333"/>
      <c r="Y934" s="333"/>
      <c r="Z934" s="333"/>
    </row>
    <row r="935" customFormat="false" ht="33.75" hidden="false" customHeight="true" outlineLevel="0" collapsed="false">
      <c r="A935" s="352"/>
      <c r="B935" s="352"/>
      <c r="C935" s="352"/>
      <c r="D935" s="353"/>
      <c r="E935" s="353"/>
      <c r="F935" s="352"/>
      <c r="G935" s="352"/>
      <c r="H935" s="352"/>
      <c r="I935" s="352"/>
      <c r="J935" s="352"/>
      <c r="K935" s="352"/>
      <c r="L935" s="352"/>
      <c r="M935" s="352"/>
      <c r="N935" s="352"/>
      <c r="O935" s="352"/>
      <c r="P935" s="352"/>
      <c r="Q935" s="352"/>
      <c r="R935" s="352"/>
      <c r="S935" s="352"/>
      <c r="T935" s="352"/>
      <c r="U935" s="352"/>
      <c r="V935" s="352"/>
      <c r="W935" s="333"/>
      <c r="X935" s="333"/>
      <c r="Y935" s="333"/>
      <c r="Z935" s="333"/>
    </row>
    <row r="936" customFormat="false" ht="33.75" hidden="false" customHeight="true" outlineLevel="0" collapsed="false">
      <c r="A936" s="352"/>
      <c r="B936" s="352"/>
      <c r="C936" s="352"/>
      <c r="D936" s="353"/>
      <c r="E936" s="353"/>
      <c r="F936" s="352"/>
      <c r="G936" s="352"/>
      <c r="H936" s="352"/>
      <c r="I936" s="352"/>
      <c r="J936" s="352"/>
      <c r="K936" s="352"/>
      <c r="L936" s="352"/>
      <c r="M936" s="352"/>
      <c r="N936" s="352"/>
      <c r="O936" s="352"/>
      <c r="P936" s="352"/>
      <c r="Q936" s="352"/>
      <c r="R936" s="352"/>
      <c r="S936" s="352"/>
      <c r="T936" s="352"/>
      <c r="U936" s="352"/>
      <c r="V936" s="352"/>
      <c r="W936" s="333"/>
      <c r="X936" s="333"/>
      <c r="Y936" s="333"/>
      <c r="Z936" s="333"/>
    </row>
    <row r="937" customFormat="false" ht="33.75" hidden="false" customHeight="true" outlineLevel="0" collapsed="false">
      <c r="A937" s="352"/>
      <c r="B937" s="352"/>
      <c r="C937" s="352"/>
      <c r="D937" s="353"/>
      <c r="E937" s="353"/>
      <c r="F937" s="352"/>
      <c r="G937" s="352"/>
      <c r="H937" s="352"/>
      <c r="I937" s="352"/>
      <c r="J937" s="352"/>
      <c r="K937" s="352"/>
      <c r="L937" s="352"/>
      <c r="M937" s="352"/>
      <c r="N937" s="352"/>
      <c r="O937" s="352"/>
      <c r="P937" s="352"/>
      <c r="Q937" s="352"/>
      <c r="R937" s="352"/>
      <c r="S937" s="352"/>
      <c r="T937" s="352"/>
      <c r="U937" s="352"/>
      <c r="V937" s="352"/>
      <c r="W937" s="333"/>
      <c r="X937" s="333"/>
      <c r="Y937" s="333"/>
      <c r="Z937" s="333"/>
    </row>
    <row r="938" customFormat="false" ht="33.75" hidden="false" customHeight="true" outlineLevel="0" collapsed="false">
      <c r="A938" s="352"/>
      <c r="B938" s="352"/>
      <c r="C938" s="352"/>
      <c r="D938" s="353"/>
      <c r="E938" s="353"/>
      <c r="F938" s="352"/>
      <c r="G938" s="352"/>
      <c r="H938" s="352"/>
      <c r="I938" s="352"/>
      <c r="J938" s="352"/>
      <c r="K938" s="352"/>
      <c r="L938" s="352"/>
      <c r="M938" s="352"/>
      <c r="N938" s="352"/>
      <c r="O938" s="352"/>
      <c r="P938" s="352"/>
      <c r="Q938" s="352"/>
      <c r="R938" s="352"/>
      <c r="S938" s="352"/>
      <c r="T938" s="352"/>
      <c r="U938" s="352"/>
      <c r="V938" s="352"/>
      <c r="W938" s="333"/>
      <c r="X938" s="333"/>
      <c r="Y938" s="333"/>
      <c r="Z938" s="333"/>
    </row>
    <row r="939" customFormat="false" ht="33.75" hidden="false" customHeight="true" outlineLevel="0" collapsed="false">
      <c r="A939" s="352"/>
      <c r="B939" s="352"/>
      <c r="C939" s="352"/>
      <c r="D939" s="353"/>
      <c r="E939" s="353"/>
      <c r="F939" s="352"/>
      <c r="G939" s="352"/>
      <c r="H939" s="352"/>
      <c r="I939" s="352"/>
      <c r="J939" s="352"/>
      <c r="K939" s="352"/>
      <c r="L939" s="352"/>
      <c r="M939" s="352"/>
      <c r="N939" s="352"/>
      <c r="O939" s="352"/>
      <c r="P939" s="352"/>
      <c r="Q939" s="352"/>
      <c r="R939" s="352"/>
      <c r="S939" s="352"/>
      <c r="T939" s="352"/>
      <c r="U939" s="352"/>
      <c r="V939" s="352"/>
      <c r="W939" s="333"/>
      <c r="X939" s="333"/>
      <c r="Y939" s="333"/>
      <c r="Z939" s="333"/>
    </row>
    <row r="940" customFormat="false" ht="33.75" hidden="false" customHeight="true" outlineLevel="0" collapsed="false">
      <c r="A940" s="352"/>
      <c r="B940" s="352"/>
      <c r="C940" s="352"/>
      <c r="D940" s="353"/>
      <c r="E940" s="353"/>
      <c r="F940" s="352"/>
      <c r="G940" s="352"/>
      <c r="H940" s="352"/>
      <c r="I940" s="352"/>
      <c r="J940" s="352"/>
      <c r="K940" s="352"/>
      <c r="L940" s="352"/>
      <c r="M940" s="352"/>
      <c r="N940" s="352"/>
      <c r="O940" s="352"/>
      <c r="P940" s="352"/>
      <c r="Q940" s="352"/>
      <c r="R940" s="352"/>
      <c r="S940" s="352"/>
      <c r="T940" s="352"/>
      <c r="U940" s="352"/>
      <c r="V940" s="352"/>
      <c r="W940" s="333"/>
      <c r="X940" s="333"/>
      <c r="Y940" s="333"/>
      <c r="Z940" s="333"/>
    </row>
    <row r="941" customFormat="false" ht="33.75" hidden="false" customHeight="true" outlineLevel="0" collapsed="false">
      <c r="A941" s="352"/>
      <c r="B941" s="352"/>
      <c r="C941" s="352"/>
      <c r="D941" s="353"/>
      <c r="E941" s="353"/>
      <c r="F941" s="352"/>
      <c r="G941" s="352"/>
      <c r="H941" s="352"/>
      <c r="I941" s="352"/>
      <c r="J941" s="352"/>
      <c r="K941" s="352"/>
      <c r="L941" s="352"/>
      <c r="M941" s="352"/>
      <c r="N941" s="352"/>
      <c r="O941" s="352"/>
      <c r="P941" s="352"/>
      <c r="Q941" s="352"/>
      <c r="R941" s="352"/>
      <c r="S941" s="352"/>
      <c r="T941" s="352"/>
      <c r="U941" s="352"/>
      <c r="V941" s="352"/>
      <c r="W941" s="333"/>
      <c r="X941" s="333"/>
      <c r="Y941" s="333"/>
      <c r="Z941" s="333"/>
    </row>
    <row r="942" customFormat="false" ht="33.75" hidden="false" customHeight="true" outlineLevel="0" collapsed="false">
      <c r="A942" s="352"/>
      <c r="B942" s="352"/>
      <c r="C942" s="352"/>
      <c r="D942" s="353"/>
      <c r="E942" s="353"/>
      <c r="F942" s="352"/>
      <c r="G942" s="352"/>
      <c r="H942" s="352"/>
      <c r="I942" s="352"/>
      <c r="J942" s="352"/>
      <c r="K942" s="352"/>
      <c r="L942" s="352"/>
      <c r="M942" s="352"/>
      <c r="N942" s="352"/>
      <c r="O942" s="352"/>
      <c r="P942" s="352"/>
      <c r="Q942" s="352"/>
      <c r="R942" s="352"/>
      <c r="S942" s="352"/>
      <c r="T942" s="352"/>
      <c r="U942" s="352"/>
      <c r="V942" s="352"/>
      <c r="W942" s="333"/>
      <c r="X942" s="333"/>
      <c r="Y942" s="333"/>
      <c r="Z942" s="333"/>
    </row>
    <row r="943" customFormat="false" ht="33.75" hidden="false" customHeight="true" outlineLevel="0" collapsed="false">
      <c r="A943" s="352"/>
      <c r="B943" s="352"/>
      <c r="C943" s="352"/>
      <c r="D943" s="353"/>
      <c r="E943" s="353"/>
      <c r="F943" s="352"/>
      <c r="G943" s="352"/>
      <c r="H943" s="352"/>
      <c r="I943" s="352"/>
      <c r="J943" s="352"/>
      <c r="K943" s="352"/>
      <c r="L943" s="352"/>
      <c r="M943" s="352"/>
      <c r="N943" s="352"/>
      <c r="O943" s="352"/>
      <c r="P943" s="352"/>
      <c r="Q943" s="352"/>
      <c r="R943" s="352"/>
      <c r="S943" s="352"/>
      <c r="T943" s="352"/>
      <c r="U943" s="352"/>
      <c r="V943" s="352"/>
      <c r="W943" s="333"/>
      <c r="X943" s="333"/>
      <c r="Y943" s="333"/>
      <c r="Z943" s="333"/>
    </row>
    <row r="944" customFormat="false" ht="33.75" hidden="false" customHeight="true" outlineLevel="0" collapsed="false">
      <c r="A944" s="352"/>
      <c r="B944" s="352"/>
      <c r="C944" s="352"/>
      <c r="D944" s="353"/>
      <c r="E944" s="353"/>
      <c r="F944" s="352"/>
      <c r="G944" s="352"/>
      <c r="H944" s="352"/>
      <c r="I944" s="352"/>
      <c r="J944" s="352"/>
      <c r="K944" s="352"/>
      <c r="L944" s="352"/>
      <c r="M944" s="352"/>
      <c r="N944" s="352"/>
      <c r="O944" s="352"/>
      <c r="P944" s="352"/>
      <c r="Q944" s="352"/>
      <c r="R944" s="352"/>
      <c r="S944" s="352"/>
      <c r="T944" s="352"/>
      <c r="U944" s="352"/>
      <c r="V944" s="352"/>
      <c r="W944" s="333"/>
      <c r="X944" s="333"/>
      <c r="Y944" s="333"/>
      <c r="Z944" s="333"/>
    </row>
    <row r="945" customFormat="false" ht="33.75" hidden="false" customHeight="true" outlineLevel="0" collapsed="false">
      <c r="A945" s="352"/>
      <c r="B945" s="352"/>
      <c r="C945" s="352"/>
      <c r="D945" s="353"/>
      <c r="E945" s="353"/>
      <c r="F945" s="352"/>
      <c r="G945" s="352"/>
      <c r="H945" s="352"/>
      <c r="I945" s="352"/>
      <c r="J945" s="352"/>
      <c r="K945" s="352"/>
      <c r="L945" s="352"/>
      <c r="M945" s="352"/>
      <c r="N945" s="352"/>
      <c r="O945" s="352"/>
      <c r="P945" s="352"/>
      <c r="Q945" s="352"/>
      <c r="R945" s="352"/>
      <c r="S945" s="352"/>
      <c r="T945" s="352"/>
      <c r="U945" s="352"/>
      <c r="V945" s="352"/>
      <c r="W945" s="333"/>
      <c r="X945" s="333"/>
      <c r="Y945" s="333"/>
      <c r="Z945" s="333"/>
    </row>
    <row r="946" customFormat="false" ht="33.75" hidden="false" customHeight="true" outlineLevel="0" collapsed="false">
      <c r="A946" s="352"/>
      <c r="B946" s="352"/>
      <c r="C946" s="352"/>
      <c r="D946" s="353"/>
      <c r="E946" s="353"/>
      <c r="F946" s="352"/>
      <c r="G946" s="352"/>
      <c r="H946" s="352"/>
      <c r="I946" s="352"/>
      <c r="J946" s="352"/>
      <c r="K946" s="352"/>
      <c r="L946" s="352"/>
      <c r="M946" s="352"/>
      <c r="N946" s="352"/>
      <c r="O946" s="352"/>
      <c r="P946" s="352"/>
      <c r="Q946" s="352"/>
      <c r="R946" s="352"/>
      <c r="S946" s="352"/>
      <c r="T946" s="352"/>
      <c r="U946" s="352"/>
      <c r="V946" s="352"/>
      <c r="W946" s="333"/>
      <c r="X946" s="333"/>
      <c r="Y946" s="333"/>
      <c r="Z946" s="333"/>
    </row>
    <row r="947" customFormat="false" ht="33.75" hidden="false" customHeight="true" outlineLevel="0" collapsed="false">
      <c r="A947" s="352"/>
      <c r="B947" s="352"/>
      <c r="C947" s="352"/>
      <c r="D947" s="353"/>
      <c r="E947" s="353"/>
      <c r="F947" s="352"/>
      <c r="G947" s="352"/>
      <c r="H947" s="352"/>
      <c r="I947" s="352"/>
      <c r="J947" s="352"/>
      <c r="K947" s="352"/>
      <c r="L947" s="352"/>
      <c r="M947" s="352"/>
      <c r="N947" s="352"/>
      <c r="O947" s="352"/>
      <c r="P947" s="352"/>
      <c r="Q947" s="352"/>
      <c r="R947" s="352"/>
      <c r="S947" s="352"/>
      <c r="T947" s="352"/>
      <c r="U947" s="352"/>
      <c r="V947" s="352"/>
      <c r="W947" s="333"/>
      <c r="X947" s="333"/>
      <c r="Y947" s="333"/>
      <c r="Z947" s="333"/>
    </row>
    <row r="948" customFormat="false" ht="33.75" hidden="false" customHeight="true" outlineLevel="0" collapsed="false">
      <c r="A948" s="352"/>
      <c r="B948" s="352"/>
      <c r="C948" s="352"/>
      <c r="D948" s="353"/>
      <c r="E948" s="353"/>
      <c r="F948" s="352"/>
      <c r="G948" s="352"/>
      <c r="H948" s="352"/>
      <c r="I948" s="352"/>
      <c r="J948" s="352"/>
      <c r="K948" s="352"/>
      <c r="L948" s="352"/>
      <c r="M948" s="352"/>
      <c r="N948" s="352"/>
      <c r="O948" s="352"/>
      <c r="P948" s="352"/>
      <c r="Q948" s="352"/>
      <c r="R948" s="352"/>
      <c r="S948" s="352"/>
      <c r="T948" s="352"/>
      <c r="U948" s="352"/>
      <c r="V948" s="352"/>
      <c r="W948" s="333"/>
      <c r="X948" s="333"/>
      <c r="Y948" s="333"/>
      <c r="Z948" s="333"/>
    </row>
    <row r="949" customFormat="false" ht="33.75" hidden="false" customHeight="true" outlineLevel="0" collapsed="false">
      <c r="A949" s="352"/>
      <c r="B949" s="352"/>
      <c r="C949" s="352"/>
      <c r="D949" s="353"/>
      <c r="E949" s="353"/>
      <c r="F949" s="352"/>
      <c r="G949" s="352"/>
      <c r="H949" s="352"/>
      <c r="I949" s="352"/>
      <c r="J949" s="352"/>
      <c r="K949" s="352"/>
      <c r="L949" s="352"/>
      <c r="M949" s="352"/>
      <c r="N949" s="352"/>
      <c r="O949" s="352"/>
      <c r="P949" s="352"/>
      <c r="Q949" s="352"/>
      <c r="R949" s="352"/>
      <c r="S949" s="352"/>
      <c r="T949" s="352"/>
      <c r="U949" s="352"/>
      <c r="V949" s="352"/>
      <c r="W949" s="333"/>
      <c r="X949" s="333"/>
      <c r="Y949" s="333"/>
      <c r="Z949" s="333"/>
    </row>
    <row r="950" customFormat="false" ht="33.75" hidden="false" customHeight="true" outlineLevel="0" collapsed="false">
      <c r="A950" s="352"/>
      <c r="B950" s="352"/>
      <c r="C950" s="352"/>
      <c r="D950" s="353"/>
      <c r="E950" s="353"/>
      <c r="F950" s="352"/>
      <c r="G950" s="352"/>
      <c r="H950" s="352"/>
      <c r="I950" s="352"/>
      <c r="J950" s="352"/>
      <c r="K950" s="352"/>
      <c r="L950" s="352"/>
      <c r="M950" s="352"/>
      <c r="N950" s="352"/>
      <c r="O950" s="352"/>
      <c r="P950" s="352"/>
      <c r="Q950" s="352"/>
      <c r="R950" s="352"/>
      <c r="S950" s="352"/>
      <c r="T950" s="352"/>
      <c r="U950" s="352"/>
      <c r="V950" s="352"/>
      <c r="W950" s="333"/>
      <c r="X950" s="333"/>
      <c r="Y950" s="333"/>
      <c r="Z950" s="333"/>
    </row>
    <row r="951" customFormat="false" ht="33.75" hidden="false" customHeight="true" outlineLevel="0" collapsed="false">
      <c r="A951" s="352"/>
      <c r="B951" s="352"/>
      <c r="C951" s="352"/>
      <c r="D951" s="353"/>
      <c r="E951" s="353"/>
      <c r="F951" s="352"/>
      <c r="G951" s="352"/>
      <c r="H951" s="352"/>
      <c r="I951" s="352"/>
      <c r="J951" s="352"/>
      <c r="K951" s="352"/>
      <c r="L951" s="352"/>
      <c r="M951" s="352"/>
      <c r="N951" s="352"/>
      <c r="O951" s="352"/>
      <c r="P951" s="352"/>
      <c r="Q951" s="352"/>
      <c r="R951" s="352"/>
      <c r="S951" s="352"/>
      <c r="T951" s="352"/>
      <c r="U951" s="352"/>
      <c r="V951" s="352"/>
      <c r="W951" s="333"/>
      <c r="X951" s="333"/>
      <c r="Y951" s="333"/>
      <c r="Z951" s="333"/>
    </row>
    <row r="952" customFormat="false" ht="33.75" hidden="false" customHeight="true" outlineLevel="0" collapsed="false">
      <c r="A952" s="352"/>
      <c r="B952" s="352"/>
      <c r="C952" s="352"/>
      <c r="D952" s="353"/>
      <c r="E952" s="353"/>
      <c r="F952" s="352"/>
      <c r="G952" s="352"/>
      <c r="H952" s="352"/>
      <c r="I952" s="352"/>
      <c r="J952" s="352"/>
      <c r="K952" s="352"/>
      <c r="L952" s="352"/>
      <c r="M952" s="352"/>
      <c r="N952" s="352"/>
      <c r="O952" s="352"/>
      <c r="P952" s="352"/>
      <c r="Q952" s="352"/>
      <c r="R952" s="352"/>
      <c r="S952" s="352"/>
      <c r="T952" s="352"/>
      <c r="U952" s="352"/>
      <c r="V952" s="352"/>
      <c r="W952" s="333"/>
      <c r="X952" s="333"/>
      <c r="Y952" s="333"/>
      <c r="Z952" s="333"/>
    </row>
    <row r="953" customFormat="false" ht="33.75" hidden="false" customHeight="true" outlineLevel="0" collapsed="false">
      <c r="A953" s="352"/>
      <c r="B953" s="352"/>
      <c r="C953" s="352"/>
      <c r="D953" s="353"/>
      <c r="E953" s="353"/>
      <c r="F953" s="352"/>
      <c r="G953" s="352"/>
      <c r="H953" s="352"/>
      <c r="I953" s="352"/>
      <c r="J953" s="352"/>
      <c r="K953" s="352"/>
      <c r="L953" s="352"/>
      <c r="M953" s="352"/>
      <c r="N953" s="352"/>
      <c r="O953" s="352"/>
      <c r="P953" s="352"/>
      <c r="Q953" s="352"/>
      <c r="R953" s="352"/>
      <c r="S953" s="352"/>
      <c r="T953" s="352"/>
      <c r="U953" s="352"/>
      <c r="V953" s="352"/>
      <c r="W953" s="333"/>
      <c r="X953" s="333"/>
      <c r="Y953" s="333"/>
      <c r="Z953" s="333"/>
    </row>
    <row r="954" customFormat="false" ht="33.75" hidden="false" customHeight="true" outlineLevel="0" collapsed="false">
      <c r="A954" s="352"/>
      <c r="B954" s="352"/>
      <c r="C954" s="352"/>
      <c r="D954" s="353"/>
      <c r="E954" s="353"/>
      <c r="F954" s="352"/>
      <c r="G954" s="352"/>
      <c r="H954" s="352"/>
      <c r="I954" s="352"/>
      <c r="J954" s="352"/>
      <c r="K954" s="352"/>
      <c r="L954" s="352"/>
      <c r="M954" s="352"/>
      <c r="N954" s="352"/>
      <c r="O954" s="352"/>
      <c r="P954" s="352"/>
      <c r="Q954" s="352"/>
      <c r="R954" s="352"/>
      <c r="S954" s="352"/>
      <c r="T954" s="352"/>
      <c r="U954" s="352"/>
      <c r="V954" s="352"/>
      <c r="W954" s="333"/>
      <c r="X954" s="333"/>
      <c r="Y954" s="333"/>
      <c r="Z954" s="333"/>
    </row>
    <row r="955" customFormat="false" ht="33.75" hidden="false" customHeight="true" outlineLevel="0" collapsed="false">
      <c r="A955" s="352"/>
      <c r="B955" s="352"/>
      <c r="C955" s="352"/>
      <c r="D955" s="353"/>
      <c r="E955" s="353"/>
      <c r="F955" s="352"/>
      <c r="G955" s="352"/>
      <c r="H955" s="352"/>
      <c r="I955" s="352"/>
      <c r="J955" s="352"/>
      <c r="K955" s="352"/>
      <c r="L955" s="352"/>
      <c r="M955" s="352"/>
      <c r="N955" s="352"/>
      <c r="O955" s="352"/>
      <c r="P955" s="352"/>
      <c r="Q955" s="352"/>
      <c r="R955" s="352"/>
      <c r="S955" s="352"/>
      <c r="T955" s="352"/>
      <c r="U955" s="352"/>
      <c r="V955" s="352"/>
      <c r="W955" s="333"/>
      <c r="X955" s="333"/>
      <c r="Y955" s="333"/>
      <c r="Z955" s="333"/>
    </row>
    <row r="956" customFormat="false" ht="33.75" hidden="false" customHeight="true" outlineLevel="0" collapsed="false">
      <c r="A956" s="352"/>
      <c r="B956" s="352"/>
      <c r="C956" s="352"/>
      <c r="D956" s="353"/>
      <c r="E956" s="353"/>
      <c r="F956" s="352"/>
      <c r="G956" s="352"/>
      <c r="H956" s="352"/>
      <c r="I956" s="352"/>
      <c r="J956" s="352"/>
      <c r="K956" s="352"/>
      <c r="L956" s="352"/>
      <c r="M956" s="352"/>
      <c r="N956" s="352"/>
      <c r="O956" s="352"/>
      <c r="P956" s="352"/>
      <c r="Q956" s="352"/>
      <c r="R956" s="352"/>
      <c r="S956" s="352"/>
      <c r="T956" s="352"/>
      <c r="U956" s="352"/>
      <c r="V956" s="352"/>
      <c r="W956" s="333"/>
      <c r="X956" s="333"/>
      <c r="Y956" s="333"/>
      <c r="Z956" s="333"/>
    </row>
    <row r="957" customFormat="false" ht="33.75" hidden="false" customHeight="true" outlineLevel="0" collapsed="false">
      <c r="A957" s="352"/>
      <c r="B957" s="352"/>
      <c r="C957" s="352"/>
      <c r="D957" s="353"/>
      <c r="E957" s="353"/>
      <c r="F957" s="352"/>
      <c r="G957" s="352"/>
      <c r="H957" s="352"/>
      <c r="I957" s="352"/>
      <c r="J957" s="352"/>
      <c r="K957" s="352"/>
      <c r="L957" s="352"/>
      <c r="M957" s="352"/>
      <c r="N957" s="352"/>
      <c r="O957" s="352"/>
      <c r="P957" s="352"/>
      <c r="Q957" s="352"/>
      <c r="R957" s="352"/>
      <c r="S957" s="352"/>
      <c r="T957" s="352"/>
      <c r="U957" s="352"/>
      <c r="V957" s="352"/>
      <c r="W957" s="333"/>
      <c r="X957" s="333"/>
      <c r="Y957" s="333"/>
      <c r="Z957" s="333"/>
    </row>
    <row r="958" customFormat="false" ht="33.75" hidden="false" customHeight="true" outlineLevel="0" collapsed="false">
      <c r="A958" s="352"/>
      <c r="B958" s="352"/>
      <c r="C958" s="352"/>
      <c r="D958" s="353"/>
      <c r="E958" s="353"/>
      <c r="F958" s="352"/>
      <c r="G958" s="352"/>
      <c r="H958" s="352"/>
      <c r="I958" s="352"/>
      <c r="J958" s="352"/>
      <c r="K958" s="352"/>
      <c r="L958" s="352"/>
      <c r="M958" s="352"/>
      <c r="N958" s="352"/>
      <c r="O958" s="352"/>
      <c r="P958" s="352"/>
      <c r="Q958" s="352"/>
      <c r="R958" s="352"/>
      <c r="S958" s="352"/>
      <c r="T958" s="352"/>
      <c r="U958" s="352"/>
      <c r="V958" s="352"/>
      <c r="W958" s="333"/>
      <c r="X958" s="333"/>
      <c r="Y958" s="333"/>
      <c r="Z958" s="333"/>
    </row>
    <row r="959" customFormat="false" ht="33.75" hidden="false" customHeight="true" outlineLevel="0" collapsed="false">
      <c r="A959" s="352"/>
      <c r="B959" s="352"/>
      <c r="C959" s="352"/>
      <c r="D959" s="353"/>
      <c r="E959" s="353"/>
      <c r="F959" s="352"/>
      <c r="G959" s="352"/>
      <c r="H959" s="352"/>
      <c r="I959" s="352"/>
      <c r="J959" s="352"/>
      <c r="K959" s="352"/>
      <c r="L959" s="352"/>
      <c r="M959" s="352"/>
      <c r="N959" s="352"/>
      <c r="O959" s="352"/>
      <c r="P959" s="352"/>
      <c r="Q959" s="352"/>
      <c r="R959" s="352"/>
      <c r="S959" s="352"/>
      <c r="T959" s="352"/>
      <c r="U959" s="352"/>
      <c r="V959" s="352"/>
      <c r="W959" s="333"/>
      <c r="X959" s="333"/>
      <c r="Y959" s="333"/>
      <c r="Z959" s="333"/>
    </row>
    <row r="960" customFormat="false" ht="33.75" hidden="false" customHeight="true" outlineLevel="0" collapsed="false">
      <c r="A960" s="352"/>
      <c r="B960" s="352"/>
      <c r="C960" s="352"/>
      <c r="D960" s="353"/>
      <c r="E960" s="353"/>
      <c r="F960" s="352"/>
      <c r="G960" s="352"/>
      <c r="H960" s="352"/>
      <c r="I960" s="352"/>
      <c r="J960" s="352"/>
      <c r="K960" s="352"/>
      <c r="L960" s="352"/>
      <c r="M960" s="352"/>
      <c r="N960" s="352"/>
      <c r="O960" s="352"/>
      <c r="P960" s="352"/>
      <c r="Q960" s="352"/>
      <c r="R960" s="352"/>
      <c r="S960" s="352"/>
      <c r="T960" s="352"/>
      <c r="U960" s="352"/>
      <c r="V960" s="352"/>
      <c r="W960" s="333"/>
      <c r="X960" s="333"/>
      <c r="Y960" s="333"/>
      <c r="Z960" s="333"/>
    </row>
    <row r="961" customFormat="false" ht="33.75" hidden="false" customHeight="true" outlineLevel="0" collapsed="false">
      <c r="A961" s="352"/>
      <c r="B961" s="352"/>
      <c r="C961" s="352"/>
      <c r="D961" s="353"/>
      <c r="E961" s="353"/>
      <c r="F961" s="352"/>
      <c r="G961" s="352"/>
      <c r="H961" s="352"/>
      <c r="I961" s="352"/>
      <c r="J961" s="352"/>
      <c r="K961" s="352"/>
      <c r="L961" s="352"/>
      <c r="M961" s="352"/>
      <c r="N961" s="352"/>
      <c r="O961" s="352"/>
      <c r="P961" s="352"/>
      <c r="Q961" s="352"/>
      <c r="R961" s="352"/>
      <c r="S961" s="352"/>
      <c r="T961" s="352"/>
      <c r="U961" s="352"/>
      <c r="V961" s="352"/>
      <c r="W961" s="333"/>
      <c r="X961" s="333"/>
      <c r="Y961" s="333"/>
      <c r="Z961" s="333"/>
    </row>
    <row r="962" customFormat="false" ht="33.75" hidden="false" customHeight="true" outlineLevel="0" collapsed="false">
      <c r="A962" s="352"/>
      <c r="B962" s="352"/>
      <c r="C962" s="352"/>
      <c r="D962" s="353"/>
      <c r="E962" s="353"/>
      <c r="F962" s="352"/>
      <c r="G962" s="352"/>
      <c r="H962" s="352"/>
      <c r="I962" s="352"/>
      <c r="J962" s="352"/>
      <c r="K962" s="352"/>
      <c r="L962" s="352"/>
      <c r="M962" s="352"/>
      <c r="N962" s="352"/>
      <c r="O962" s="352"/>
      <c r="P962" s="352"/>
      <c r="Q962" s="352"/>
      <c r="R962" s="352"/>
      <c r="S962" s="352"/>
      <c r="T962" s="352"/>
      <c r="U962" s="352"/>
      <c r="V962" s="352"/>
      <c r="W962" s="333"/>
      <c r="X962" s="333"/>
      <c r="Y962" s="333"/>
      <c r="Z962" s="333"/>
    </row>
    <row r="963" customFormat="false" ht="33.75" hidden="false" customHeight="true" outlineLevel="0" collapsed="false">
      <c r="A963" s="352"/>
      <c r="B963" s="352"/>
      <c r="C963" s="352"/>
      <c r="D963" s="353"/>
      <c r="E963" s="353"/>
      <c r="F963" s="352"/>
      <c r="G963" s="352"/>
      <c r="H963" s="352"/>
      <c r="I963" s="352"/>
      <c r="J963" s="352"/>
      <c r="K963" s="352"/>
      <c r="L963" s="352"/>
      <c r="M963" s="352"/>
      <c r="N963" s="352"/>
      <c r="O963" s="352"/>
      <c r="P963" s="352"/>
      <c r="Q963" s="352"/>
      <c r="R963" s="352"/>
      <c r="S963" s="352"/>
      <c r="T963" s="352"/>
      <c r="U963" s="352"/>
      <c r="V963" s="352"/>
      <c r="W963" s="333"/>
      <c r="X963" s="333"/>
      <c r="Y963" s="333"/>
      <c r="Z963" s="333"/>
    </row>
    <row r="964" customFormat="false" ht="33.75" hidden="false" customHeight="true" outlineLevel="0" collapsed="false">
      <c r="A964" s="352"/>
      <c r="B964" s="352"/>
      <c r="C964" s="352"/>
      <c r="D964" s="353"/>
      <c r="E964" s="353"/>
      <c r="F964" s="352"/>
      <c r="G964" s="352"/>
      <c r="H964" s="352"/>
      <c r="I964" s="352"/>
      <c r="J964" s="352"/>
      <c r="K964" s="352"/>
      <c r="L964" s="352"/>
      <c r="M964" s="352"/>
      <c r="N964" s="352"/>
      <c r="O964" s="352"/>
      <c r="P964" s="352"/>
      <c r="Q964" s="352"/>
      <c r="R964" s="352"/>
      <c r="S964" s="352"/>
      <c r="T964" s="352"/>
      <c r="U964" s="352"/>
      <c r="V964" s="352"/>
      <c r="W964" s="333"/>
      <c r="X964" s="333"/>
      <c r="Y964" s="333"/>
      <c r="Z964" s="333"/>
    </row>
    <row r="965" customFormat="false" ht="33.75" hidden="false" customHeight="true" outlineLevel="0" collapsed="false">
      <c r="A965" s="352"/>
      <c r="B965" s="352"/>
      <c r="C965" s="352"/>
      <c r="D965" s="353"/>
      <c r="E965" s="353"/>
      <c r="F965" s="352"/>
      <c r="G965" s="352"/>
      <c r="H965" s="352"/>
      <c r="I965" s="352"/>
      <c r="J965" s="352"/>
      <c r="K965" s="352"/>
      <c r="L965" s="352"/>
      <c r="M965" s="352"/>
      <c r="N965" s="352"/>
      <c r="O965" s="352"/>
      <c r="P965" s="352"/>
      <c r="Q965" s="352"/>
      <c r="R965" s="352"/>
      <c r="S965" s="352"/>
      <c r="T965" s="352"/>
      <c r="U965" s="352"/>
      <c r="V965" s="352"/>
      <c r="W965" s="333"/>
      <c r="X965" s="333"/>
      <c r="Y965" s="333"/>
      <c r="Z965" s="333"/>
    </row>
    <row r="966" customFormat="false" ht="33.75" hidden="false" customHeight="true" outlineLevel="0" collapsed="false">
      <c r="A966" s="352"/>
      <c r="B966" s="352"/>
      <c r="C966" s="352"/>
      <c r="D966" s="353"/>
      <c r="E966" s="353"/>
      <c r="F966" s="352"/>
      <c r="G966" s="352"/>
      <c r="H966" s="352"/>
      <c r="I966" s="352"/>
      <c r="J966" s="352"/>
      <c r="K966" s="352"/>
      <c r="L966" s="352"/>
      <c r="M966" s="352"/>
      <c r="N966" s="352"/>
      <c r="O966" s="352"/>
      <c r="P966" s="352"/>
      <c r="Q966" s="352"/>
      <c r="R966" s="352"/>
      <c r="S966" s="352"/>
      <c r="T966" s="352"/>
      <c r="U966" s="352"/>
      <c r="V966" s="352"/>
      <c r="W966" s="333"/>
      <c r="X966" s="333"/>
      <c r="Y966" s="333"/>
      <c r="Z966" s="333"/>
    </row>
    <row r="967" customFormat="false" ht="33.75" hidden="false" customHeight="true" outlineLevel="0" collapsed="false">
      <c r="A967" s="352"/>
      <c r="B967" s="352"/>
      <c r="C967" s="352"/>
      <c r="D967" s="353"/>
      <c r="E967" s="353"/>
      <c r="F967" s="352"/>
      <c r="G967" s="352"/>
      <c r="H967" s="352"/>
      <c r="I967" s="352"/>
      <c r="J967" s="352"/>
      <c r="K967" s="352"/>
      <c r="L967" s="352"/>
      <c r="M967" s="352"/>
      <c r="N967" s="352"/>
      <c r="O967" s="352"/>
      <c r="P967" s="352"/>
      <c r="Q967" s="352"/>
      <c r="R967" s="352"/>
      <c r="S967" s="352"/>
      <c r="T967" s="352"/>
      <c r="U967" s="352"/>
      <c r="V967" s="352"/>
      <c r="W967" s="333"/>
      <c r="X967" s="333"/>
      <c r="Y967" s="333"/>
      <c r="Z967" s="333"/>
    </row>
    <row r="968" customFormat="false" ht="33.75" hidden="false" customHeight="true" outlineLevel="0" collapsed="false">
      <c r="A968" s="352"/>
      <c r="B968" s="352"/>
      <c r="C968" s="352"/>
      <c r="D968" s="353"/>
      <c r="E968" s="353"/>
      <c r="F968" s="352"/>
      <c r="G968" s="352"/>
      <c r="H968" s="352"/>
      <c r="I968" s="352"/>
      <c r="J968" s="352"/>
      <c r="K968" s="352"/>
      <c r="L968" s="352"/>
      <c r="M968" s="352"/>
      <c r="N968" s="352"/>
      <c r="O968" s="352"/>
      <c r="P968" s="352"/>
      <c r="Q968" s="352"/>
      <c r="R968" s="352"/>
      <c r="S968" s="352"/>
      <c r="T968" s="352"/>
      <c r="U968" s="352"/>
      <c r="V968" s="352"/>
      <c r="W968" s="333"/>
      <c r="X968" s="333"/>
      <c r="Y968" s="333"/>
      <c r="Z968" s="333"/>
    </row>
    <row r="969" customFormat="false" ht="33.75" hidden="false" customHeight="true" outlineLevel="0" collapsed="false">
      <c r="A969" s="352"/>
      <c r="B969" s="352"/>
      <c r="C969" s="352"/>
      <c r="D969" s="353"/>
      <c r="E969" s="353"/>
      <c r="F969" s="352"/>
      <c r="G969" s="352"/>
      <c r="H969" s="352"/>
      <c r="I969" s="352"/>
      <c r="J969" s="352"/>
      <c r="K969" s="352"/>
      <c r="L969" s="352"/>
      <c r="M969" s="352"/>
      <c r="N969" s="352"/>
      <c r="O969" s="352"/>
      <c r="P969" s="352"/>
      <c r="Q969" s="352"/>
      <c r="R969" s="352"/>
      <c r="S969" s="352"/>
      <c r="T969" s="352"/>
      <c r="U969" s="352"/>
      <c r="V969" s="352"/>
      <c r="W969" s="333"/>
      <c r="X969" s="333"/>
      <c r="Y969" s="333"/>
      <c r="Z969" s="333"/>
    </row>
    <row r="970" customFormat="false" ht="33.75" hidden="false" customHeight="true" outlineLevel="0" collapsed="false">
      <c r="A970" s="352"/>
      <c r="B970" s="352"/>
      <c r="C970" s="352"/>
      <c r="D970" s="353"/>
      <c r="E970" s="353"/>
      <c r="F970" s="352"/>
      <c r="G970" s="352"/>
      <c r="H970" s="352"/>
      <c r="I970" s="352"/>
      <c r="J970" s="352"/>
      <c r="K970" s="352"/>
      <c r="L970" s="352"/>
      <c r="M970" s="352"/>
      <c r="N970" s="352"/>
      <c r="O970" s="352"/>
      <c r="P970" s="352"/>
      <c r="Q970" s="352"/>
      <c r="R970" s="352"/>
      <c r="S970" s="352"/>
      <c r="T970" s="352"/>
      <c r="U970" s="352"/>
      <c r="V970" s="352"/>
      <c r="W970" s="333"/>
      <c r="X970" s="333"/>
      <c r="Y970" s="333"/>
      <c r="Z970" s="333"/>
    </row>
    <row r="971" customFormat="false" ht="33.75" hidden="false" customHeight="true" outlineLevel="0" collapsed="false">
      <c r="A971" s="352"/>
      <c r="B971" s="352"/>
      <c r="C971" s="352"/>
      <c r="D971" s="353"/>
      <c r="E971" s="353"/>
      <c r="F971" s="352"/>
      <c r="G971" s="352"/>
      <c r="H971" s="352"/>
      <c r="I971" s="352"/>
      <c r="J971" s="352"/>
      <c r="K971" s="352"/>
      <c r="L971" s="352"/>
      <c r="M971" s="352"/>
      <c r="N971" s="352"/>
      <c r="O971" s="352"/>
      <c r="P971" s="352"/>
      <c r="Q971" s="352"/>
      <c r="R971" s="352"/>
      <c r="S971" s="352"/>
      <c r="T971" s="352"/>
      <c r="U971" s="352"/>
      <c r="V971" s="352"/>
      <c r="W971" s="333"/>
      <c r="X971" s="333"/>
      <c r="Y971" s="333"/>
      <c r="Z971" s="333"/>
    </row>
    <row r="972" customFormat="false" ht="33.75" hidden="false" customHeight="true" outlineLevel="0" collapsed="false">
      <c r="A972" s="352"/>
      <c r="B972" s="352"/>
      <c r="C972" s="352"/>
      <c r="D972" s="353"/>
      <c r="E972" s="353"/>
      <c r="F972" s="352"/>
      <c r="G972" s="352"/>
      <c r="H972" s="352"/>
      <c r="I972" s="352"/>
      <c r="J972" s="352"/>
      <c r="K972" s="352"/>
      <c r="L972" s="352"/>
      <c r="M972" s="352"/>
      <c r="N972" s="352"/>
      <c r="O972" s="352"/>
      <c r="P972" s="352"/>
      <c r="Q972" s="352"/>
      <c r="R972" s="352"/>
      <c r="S972" s="352"/>
      <c r="T972" s="352"/>
      <c r="U972" s="352"/>
      <c r="V972" s="352"/>
      <c r="W972" s="333"/>
      <c r="X972" s="333"/>
      <c r="Y972" s="333"/>
      <c r="Z972" s="333"/>
    </row>
    <row r="973" customFormat="false" ht="33.75" hidden="false" customHeight="true" outlineLevel="0" collapsed="false">
      <c r="A973" s="352"/>
      <c r="B973" s="352"/>
      <c r="C973" s="352"/>
      <c r="D973" s="353"/>
      <c r="E973" s="353"/>
      <c r="F973" s="352"/>
      <c r="G973" s="352"/>
      <c r="H973" s="352"/>
      <c r="I973" s="352"/>
      <c r="J973" s="352"/>
      <c r="K973" s="352"/>
      <c r="L973" s="352"/>
      <c r="M973" s="352"/>
      <c r="N973" s="352"/>
      <c r="O973" s="352"/>
      <c r="P973" s="352"/>
      <c r="Q973" s="352"/>
      <c r="R973" s="352"/>
      <c r="S973" s="352"/>
      <c r="T973" s="352"/>
      <c r="U973" s="352"/>
      <c r="V973" s="352"/>
      <c r="W973" s="333"/>
      <c r="X973" s="333"/>
      <c r="Y973" s="333"/>
      <c r="Z973" s="333"/>
    </row>
    <row r="974" customFormat="false" ht="33.75" hidden="false" customHeight="true" outlineLevel="0" collapsed="false">
      <c r="A974" s="352"/>
      <c r="B974" s="352"/>
      <c r="C974" s="352"/>
      <c r="D974" s="353"/>
      <c r="E974" s="353"/>
      <c r="F974" s="352"/>
      <c r="G974" s="352"/>
      <c r="H974" s="352"/>
      <c r="I974" s="352"/>
      <c r="J974" s="352"/>
      <c r="K974" s="352"/>
      <c r="L974" s="352"/>
      <c r="M974" s="352"/>
      <c r="N974" s="352"/>
      <c r="O974" s="352"/>
      <c r="P974" s="352"/>
      <c r="Q974" s="352"/>
      <c r="R974" s="352"/>
      <c r="S974" s="352"/>
      <c r="T974" s="352"/>
      <c r="U974" s="352"/>
      <c r="V974" s="352"/>
      <c r="W974" s="333"/>
      <c r="X974" s="333"/>
      <c r="Y974" s="333"/>
      <c r="Z974" s="333"/>
    </row>
    <row r="975" customFormat="false" ht="33.75" hidden="false" customHeight="true" outlineLevel="0" collapsed="false">
      <c r="A975" s="352"/>
      <c r="B975" s="352"/>
      <c r="C975" s="352"/>
      <c r="D975" s="353"/>
      <c r="E975" s="353"/>
      <c r="F975" s="352"/>
      <c r="G975" s="352"/>
      <c r="H975" s="352"/>
      <c r="I975" s="352"/>
      <c r="J975" s="352"/>
      <c r="K975" s="352"/>
      <c r="L975" s="352"/>
      <c r="M975" s="352"/>
      <c r="N975" s="352"/>
      <c r="O975" s="352"/>
      <c r="P975" s="352"/>
      <c r="Q975" s="352"/>
      <c r="R975" s="352"/>
      <c r="S975" s="352"/>
      <c r="T975" s="352"/>
      <c r="U975" s="352"/>
      <c r="V975" s="352"/>
      <c r="W975" s="333"/>
      <c r="X975" s="333"/>
      <c r="Y975" s="333"/>
      <c r="Z975" s="333"/>
    </row>
    <row r="976" customFormat="false" ht="33.75" hidden="false" customHeight="true" outlineLevel="0" collapsed="false">
      <c r="A976" s="352"/>
      <c r="B976" s="352"/>
      <c r="C976" s="352"/>
      <c r="D976" s="353"/>
      <c r="E976" s="353"/>
      <c r="F976" s="352"/>
      <c r="G976" s="352"/>
      <c r="H976" s="352"/>
      <c r="I976" s="352"/>
      <c r="J976" s="352"/>
      <c r="K976" s="352"/>
      <c r="L976" s="352"/>
      <c r="M976" s="352"/>
      <c r="N976" s="352"/>
      <c r="O976" s="352"/>
      <c r="P976" s="352"/>
      <c r="Q976" s="352"/>
      <c r="R976" s="352"/>
      <c r="S976" s="352"/>
      <c r="T976" s="352"/>
      <c r="U976" s="352"/>
      <c r="V976" s="352"/>
      <c r="W976" s="333"/>
      <c r="X976" s="333"/>
      <c r="Y976" s="333"/>
      <c r="Z976" s="333"/>
    </row>
    <row r="977" customFormat="false" ht="33.75" hidden="false" customHeight="true" outlineLevel="0" collapsed="false">
      <c r="A977" s="352"/>
      <c r="B977" s="352"/>
      <c r="C977" s="352"/>
      <c r="D977" s="353"/>
      <c r="E977" s="353"/>
      <c r="F977" s="352"/>
      <c r="G977" s="352"/>
      <c r="H977" s="352"/>
      <c r="I977" s="352"/>
      <c r="J977" s="352"/>
      <c r="K977" s="352"/>
      <c r="L977" s="352"/>
      <c r="M977" s="352"/>
      <c r="N977" s="352"/>
      <c r="O977" s="352"/>
      <c r="P977" s="352"/>
      <c r="Q977" s="352"/>
      <c r="R977" s="352"/>
      <c r="S977" s="352"/>
      <c r="T977" s="352"/>
      <c r="U977" s="352"/>
      <c r="V977" s="352"/>
      <c r="W977" s="333"/>
      <c r="X977" s="333"/>
      <c r="Y977" s="333"/>
      <c r="Z977" s="333"/>
    </row>
    <row r="978" customFormat="false" ht="33.75" hidden="false" customHeight="true" outlineLevel="0" collapsed="false">
      <c r="A978" s="352"/>
      <c r="B978" s="352"/>
      <c r="C978" s="352"/>
      <c r="D978" s="353"/>
      <c r="E978" s="353"/>
      <c r="F978" s="352"/>
      <c r="G978" s="352"/>
      <c r="H978" s="352"/>
      <c r="I978" s="352"/>
      <c r="J978" s="352"/>
      <c r="K978" s="352"/>
      <c r="L978" s="352"/>
      <c r="M978" s="352"/>
      <c r="N978" s="352"/>
      <c r="O978" s="352"/>
      <c r="P978" s="352"/>
      <c r="Q978" s="352"/>
      <c r="R978" s="352"/>
      <c r="S978" s="352"/>
      <c r="T978" s="352"/>
      <c r="U978" s="352"/>
      <c r="V978" s="352"/>
      <c r="W978" s="333"/>
      <c r="X978" s="333"/>
      <c r="Y978" s="333"/>
      <c r="Z978" s="333"/>
    </row>
    <row r="979" customFormat="false" ht="33.75" hidden="false" customHeight="true" outlineLevel="0" collapsed="false">
      <c r="A979" s="352"/>
      <c r="B979" s="352"/>
      <c r="C979" s="352"/>
      <c r="D979" s="353"/>
      <c r="E979" s="353"/>
      <c r="F979" s="352"/>
      <c r="G979" s="352"/>
      <c r="H979" s="352"/>
      <c r="I979" s="352"/>
      <c r="J979" s="352"/>
      <c r="K979" s="352"/>
      <c r="L979" s="352"/>
      <c r="M979" s="352"/>
      <c r="N979" s="352"/>
      <c r="O979" s="352"/>
      <c r="P979" s="352"/>
      <c r="Q979" s="352"/>
      <c r="R979" s="352"/>
      <c r="S979" s="352"/>
      <c r="T979" s="352"/>
      <c r="U979" s="352"/>
      <c r="V979" s="352"/>
      <c r="W979" s="333"/>
      <c r="X979" s="333"/>
      <c r="Y979" s="333"/>
      <c r="Z979" s="333"/>
    </row>
    <row r="980" customFormat="false" ht="33.75" hidden="false" customHeight="true" outlineLevel="0" collapsed="false">
      <c r="A980" s="352"/>
      <c r="B980" s="352"/>
      <c r="C980" s="352"/>
      <c r="D980" s="353"/>
      <c r="E980" s="353"/>
      <c r="F980" s="352"/>
      <c r="G980" s="352"/>
      <c r="H980" s="352"/>
      <c r="I980" s="352"/>
      <c r="J980" s="352"/>
      <c r="K980" s="352"/>
      <c r="L980" s="352"/>
      <c r="M980" s="352"/>
      <c r="N980" s="352"/>
      <c r="O980" s="352"/>
      <c r="P980" s="352"/>
      <c r="Q980" s="352"/>
      <c r="R980" s="352"/>
      <c r="S980" s="352"/>
      <c r="T980" s="352"/>
      <c r="U980" s="352"/>
      <c r="V980" s="352"/>
      <c r="W980" s="333"/>
      <c r="X980" s="333"/>
      <c r="Y980" s="333"/>
      <c r="Z980" s="333"/>
    </row>
    <row r="981" customFormat="false" ht="33.75" hidden="false" customHeight="true" outlineLevel="0" collapsed="false">
      <c r="A981" s="352"/>
      <c r="B981" s="352"/>
      <c r="C981" s="352"/>
      <c r="D981" s="353"/>
      <c r="E981" s="353"/>
      <c r="F981" s="352"/>
      <c r="G981" s="352"/>
      <c r="H981" s="352"/>
      <c r="I981" s="352"/>
      <c r="J981" s="352"/>
      <c r="K981" s="352"/>
      <c r="L981" s="352"/>
      <c r="M981" s="352"/>
      <c r="N981" s="352"/>
      <c r="O981" s="352"/>
      <c r="P981" s="352"/>
      <c r="Q981" s="352"/>
      <c r="R981" s="352"/>
      <c r="S981" s="352"/>
      <c r="T981" s="352"/>
      <c r="U981" s="352"/>
      <c r="V981" s="352"/>
      <c r="W981" s="333"/>
      <c r="X981" s="333"/>
      <c r="Y981" s="333"/>
      <c r="Z981" s="333"/>
    </row>
    <row r="982" customFormat="false" ht="33.75" hidden="false" customHeight="true" outlineLevel="0" collapsed="false">
      <c r="A982" s="352"/>
      <c r="B982" s="352"/>
      <c r="C982" s="352"/>
      <c r="D982" s="353"/>
      <c r="E982" s="353"/>
      <c r="F982" s="352"/>
      <c r="G982" s="352"/>
      <c r="H982" s="352"/>
      <c r="I982" s="352"/>
      <c r="J982" s="352"/>
      <c r="K982" s="352"/>
      <c r="L982" s="352"/>
      <c r="M982" s="352"/>
      <c r="N982" s="352"/>
      <c r="O982" s="352"/>
      <c r="P982" s="352"/>
      <c r="Q982" s="352"/>
      <c r="R982" s="352"/>
      <c r="S982" s="352"/>
      <c r="T982" s="352"/>
      <c r="U982" s="352"/>
      <c r="V982" s="352"/>
      <c r="W982" s="333"/>
      <c r="X982" s="333"/>
      <c r="Y982" s="333"/>
      <c r="Z982" s="333"/>
    </row>
    <row r="983" customFormat="false" ht="33.75" hidden="false" customHeight="true" outlineLevel="0" collapsed="false">
      <c r="A983" s="352"/>
      <c r="B983" s="352"/>
      <c r="C983" s="352"/>
      <c r="D983" s="353"/>
      <c r="E983" s="353"/>
      <c r="F983" s="352"/>
      <c r="G983" s="352"/>
      <c r="H983" s="352"/>
      <c r="I983" s="352"/>
      <c r="J983" s="352"/>
      <c r="K983" s="352"/>
      <c r="L983" s="352"/>
      <c r="M983" s="352"/>
      <c r="N983" s="352"/>
      <c r="O983" s="352"/>
      <c r="P983" s="352"/>
      <c r="Q983" s="352"/>
      <c r="R983" s="352"/>
      <c r="S983" s="352"/>
      <c r="T983" s="352"/>
      <c r="U983" s="352"/>
      <c r="V983" s="352"/>
      <c r="W983" s="333"/>
      <c r="X983" s="333"/>
      <c r="Y983" s="333"/>
      <c r="Z983" s="333"/>
    </row>
    <row r="984" customFormat="false" ht="33.75" hidden="false" customHeight="true" outlineLevel="0" collapsed="false">
      <c r="A984" s="352"/>
      <c r="B984" s="352"/>
      <c r="C984" s="352"/>
      <c r="D984" s="353"/>
      <c r="E984" s="353"/>
      <c r="F984" s="352"/>
      <c r="G984" s="352"/>
      <c r="H984" s="352"/>
      <c r="I984" s="352"/>
      <c r="J984" s="352"/>
      <c r="K984" s="352"/>
      <c r="L984" s="352"/>
      <c r="M984" s="352"/>
      <c r="N984" s="352"/>
      <c r="O984" s="352"/>
      <c r="P984" s="352"/>
      <c r="Q984" s="352"/>
      <c r="R984" s="352"/>
      <c r="S984" s="352"/>
      <c r="T984" s="352"/>
      <c r="U984" s="352"/>
      <c r="V984" s="352"/>
      <c r="W984" s="333"/>
      <c r="X984" s="333"/>
      <c r="Y984" s="333"/>
      <c r="Z984" s="333"/>
    </row>
    <row r="985" customFormat="false" ht="33.75" hidden="false" customHeight="true" outlineLevel="0" collapsed="false">
      <c r="A985" s="352"/>
      <c r="B985" s="352"/>
      <c r="C985" s="352"/>
      <c r="D985" s="353"/>
      <c r="E985" s="353"/>
      <c r="F985" s="352"/>
      <c r="G985" s="352"/>
      <c r="H985" s="352"/>
      <c r="I985" s="352"/>
      <c r="J985" s="352"/>
      <c r="K985" s="352"/>
      <c r="L985" s="352"/>
      <c r="M985" s="352"/>
      <c r="N985" s="352"/>
      <c r="O985" s="352"/>
      <c r="P985" s="352"/>
      <c r="Q985" s="352"/>
      <c r="R985" s="352"/>
      <c r="S985" s="352"/>
      <c r="T985" s="352"/>
      <c r="U985" s="352"/>
      <c r="V985" s="352"/>
      <c r="W985" s="333"/>
      <c r="X985" s="333"/>
      <c r="Y985" s="333"/>
      <c r="Z985" s="333"/>
    </row>
    <row r="986" customFormat="false" ht="33.75" hidden="false" customHeight="true" outlineLevel="0" collapsed="false">
      <c r="A986" s="352"/>
      <c r="B986" s="352"/>
      <c r="C986" s="352"/>
      <c r="D986" s="353"/>
      <c r="E986" s="353"/>
      <c r="F986" s="352"/>
      <c r="G986" s="352"/>
      <c r="H986" s="352"/>
      <c r="I986" s="352"/>
      <c r="J986" s="352"/>
      <c r="K986" s="352"/>
      <c r="L986" s="352"/>
      <c r="M986" s="352"/>
      <c r="N986" s="352"/>
      <c r="O986" s="352"/>
      <c r="P986" s="352"/>
      <c r="Q986" s="352"/>
      <c r="R986" s="352"/>
      <c r="S986" s="352"/>
      <c r="T986" s="352"/>
      <c r="U986" s="352"/>
      <c r="V986" s="352"/>
      <c r="W986" s="333"/>
      <c r="X986" s="333"/>
      <c r="Y986" s="333"/>
      <c r="Z986" s="333"/>
    </row>
    <row r="987" customFormat="false" ht="33.75" hidden="false" customHeight="true" outlineLevel="0" collapsed="false">
      <c r="A987" s="352"/>
      <c r="B987" s="352"/>
      <c r="C987" s="352"/>
      <c r="D987" s="353"/>
      <c r="E987" s="353"/>
      <c r="F987" s="352"/>
      <c r="G987" s="352"/>
      <c r="H987" s="352"/>
      <c r="I987" s="352"/>
      <c r="J987" s="352"/>
      <c r="K987" s="352"/>
      <c r="L987" s="352"/>
      <c r="M987" s="352"/>
      <c r="N987" s="352"/>
      <c r="O987" s="352"/>
      <c r="P987" s="352"/>
      <c r="Q987" s="352"/>
      <c r="R987" s="352"/>
      <c r="S987" s="352"/>
      <c r="T987" s="352"/>
      <c r="U987" s="352"/>
      <c r="V987" s="352"/>
      <c r="W987" s="333"/>
      <c r="X987" s="333"/>
      <c r="Y987" s="333"/>
      <c r="Z987" s="333"/>
    </row>
    <row r="988" customFormat="false" ht="33.75" hidden="false" customHeight="true" outlineLevel="0" collapsed="false">
      <c r="A988" s="352"/>
      <c r="B988" s="352"/>
      <c r="C988" s="352"/>
      <c r="D988" s="353"/>
      <c r="E988" s="353"/>
      <c r="F988" s="352"/>
      <c r="G988" s="352"/>
      <c r="H988" s="352"/>
      <c r="I988" s="352"/>
      <c r="J988" s="352"/>
      <c r="K988" s="352"/>
      <c r="L988" s="352"/>
      <c r="M988" s="352"/>
      <c r="N988" s="352"/>
      <c r="O988" s="352"/>
      <c r="P988" s="352"/>
      <c r="Q988" s="352"/>
      <c r="R988" s="352"/>
      <c r="S988" s="352"/>
      <c r="T988" s="352"/>
      <c r="U988" s="352"/>
      <c r="V988" s="352"/>
      <c r="W988" s="333"/>
      <c r="X988" s="333"/>
      <c r="Y988" s="333"/>
      <c r="Z988" s="333"/>
    </row>
    <row r="989" customFormat="false" ht="33.75" hidden="false" customHeight="true" outlineLevel="0" collapsed="false">
      <c r="A989" s="352"/>
      <c r="B989" s="352"/>
      <c r="C989" s="352"/>
      <c r="D989" s="353"/>
      <c r="E989" s="353"/>
      <c r="F989" s="352"/>
      <c r="G989" s="352"/>
      <c r="H989" s="352"/>
      <c r="I989" s="352"/>
      <c r="J989" s="352"/>
      <c r="K989" s="352"/>
      <c r="L989" s="352"/>
      <c r="M989" s="352"/>
      <c r="N989" s="352"/>
      <c r="O989" s="352"/>
      <c r="P989" s="352"/>
      <c r="Q989" s="352"/>
      <c r="R989" s="352"/>
      <c r="S989" s="352"/>
      <c r="T989" s="352"/>
      <c r="U989" s="352"/>
      <c r="V989" s="352"/>
      <c r="W989" s="333"/>
      <c r="X989" s="333"/>
      <c r="Y989" s="333"/>
      <c r="Z989" s="333"/>
    </row>
    <row r="990" customFormat="false" ht="33.75" hidden="false" customHeight="true" outlineLevel="0" collapsed="false">
      <c r="A990" s="352"/>
      <c r="B990" s="352"/>
      <c r="C990" s="352"/>
      <c r="D990" s="353"/>
      <c r="E990" s="353"/>
      <c r="F990" s="352"/>
      <c r="G990" s="352"/>
      <c r="H990" s="352"/>
      <c r="I990" s="352"/>
      <c r="J990" s="352"/>
      <c r="K990" s="352"/>
      <c r="L990" s="352"/>
      <c r="M990" s="352"/>
      <c r="N990" s="352"/>
      <c r="O990" s="352"/>
      <c r="P990" s="352"/>
      <c r="Q990" s="352"/>
      <c r="R990" s="352"/>
      <c r="S990" s="352"/>
      <c r="T990" s="352"/>
      <c r="U990" s="352"/>
      <c r="V990" s="352"/>
      <c r="W990" s="333"/>
      <c r="X990" s="333"/>
      <c r="Y990" s="333"/>
      <c r="Z990" s="333"/>
    </row>
    <row r="991" customFormat="false" ht="33.75" hidden="false" customHeight="true" outlineLevel="0" collapsed="false">
      <c r="A991" s="352"/>
      <c r="B991" s="352"/>
      <c r="C991" s="352"/>
      <c r="D991" s="353"/>
      <c r="E991" s="353"/>
      <c r="F991" s="352"/>
      <c r="G991" s="352"/>
      <c r="H991" s="352"/>
      <c r="I991" s="352"/>
      <c r="J991" s="352"/>
      <c r="K991" s="352"/>
      <c r="L991" s="352"/>
      <c r="M991" s="352"/>
      <c r="N991" s="352"/>
      <c r="O991" s="352"/>
      <c r="P991" s="352"/>
      <c r="Q991" s="352"/>
      <c r="R991" s="352"/>
      <c r="S991" s="352"/>
      <c r="T991" s="352"/>
      <c r="U991" s="352"/>
      <c r="V991" s="352"/>
      <c r="W991" s="333"/>
      <c r="X991" s="333"/>
      <c r="Y991" s="333"/>
      <c r="Z991" s="333"/>
    </row>
    <row r="992" customFormat="false" ht="33.75" hidden="false" customHeight="true" outlineLevel="0" collapsed="false">
      <c r="A992" s="352"/>
      <c r="B992" s="352"/>
      <c r="C992" s="352"/>
      <c r="D992" s="353"/>
      <c r="E992" s="353"/>
      <c r="F992" s="352"/>
      <c r="G992" s="352"/>
      <c r="H992" s="352"/>
      <c r="I992" s="352"/>
      <c r="J992" s="352"/>
      <c r="K992" s="352"/>
      <c r="L992" s="352"/>
      <c r="M992" s="352"/>
      <c r="N992" s="352"/>
      <c r="O992" s="352"/>
      <c r="P992" s="352"/>
      <c r="Q992" s="352"/>
      <c r="R992" s="352"/>
      <c r="S992" s="352"/>
      <c r="T992" s="352"/>
      <c r="U992" s="352"/>
      <c r="V992" s="352"/>
      <c r="W992" s="333"/>
      <c r="X992" s="333"/>
      <c r="Y992" s="333"/>
      <c r="Z992" s="333"/>
    </row>
    <row r="993" customFormat="false" ht="33.75" hidden="false" customHeight="true" outlineLevel="0" collapsed="false">
      <c r="A993" s="352"/>
      <c r="B993" s="352"/>
      <c r="C993" s="352"/>
      <c r="D993" s="353"/>
      <c r="E993" s="353"/>
      <c r="F993" s="352"/>
      <c r="G993" s="352"/>
      <c r="H993" s="352"/>
      <c r="I993" s="352"/>
      <c r="J993" s="352"/>
      <c r="K993" s="352"/>
      <c r="L993" s="352"/>
      <c r="M993" s="352"/>
      <c r="N993" s="352"/>
      <c r="O993" s="352"/>
      <c r="P993" s="352"/>
      <c r="Q993" s="352"/>
      <c r="R993" s="352"/>
      <c r="S993" s="352"/>
      <c r="T993" s="352"/>
      <c r="U993" s="352"/>
      <c r="V993" s="352"/>
      <c r="W993" s="333"/>
      <c r="X993" s="333"/>
      <c r="Y993" s="333"/>
      <c r="Z993" s="333"/>
    </row>
    <row r="994" customFormat="false" ht="33.75" hidden="false" customHeight="true" outlineLevel="0" collapsed="false">
      <c r="A994" s="352"/>
      <c r="B994" s="352"/>
      <c r="C994" s="352"/>
      <c r="D994" s="353"/>
      <c r="E994" s="353"/>
      <c r="F994" s="352"/>
      <c r="G994" s="352"/>
      <c r="H994" s="352"/>
      <c r="I994" s="352"/>
      <c r="J994" s="352"/>
      <c r="K994" s="352"/>
      <c r="L994" s="352"/>
      <c r="M994" s="352"/>
      <c r="N994" s="352"/>
      <c r="O994" s="352"/>
      <c r="P994" s="352"/>
      <c r="Q994" s="352"/>
      <c r="R994" s="352"/>
      <c r="S994" s="352"/>
      <c r="T994" s="352"/>
      <c r="U994" s="352"/>
      <c r="V994" s="352"/>
      <c r="W994" s="333"/>
      <c r="X994" s="333"/>
      <c r="Y994" s="333"/>
      <c r="Z994" s="333"/>
    </row>
    <row r="995" customFormat="false" ht="33.75" hidden="false" customHeight="true" outlineLevel="0" collapsed="false">
      <c r="A995" s="352"/>
      <c r="B995" s="352"/>
      <c r="C995" s="352"/>
      <c r="D995" s="353"/>
      <c r="E995" s="353"/>
      <c r="F995" s="352"/>
      <c r="G995" s="352"/>
      <c r="H995" s="352"/>
      <c r="I995" s="352"/>
      <c r="J995" s="352"/>
      <c r="K995" s="352"/>
      <c r="L995" s="352"/>
      <c r="M995" s="352"/>
      <c r="N995" s="352"/>
      <c r="O995" s="352"/>
      <c r="P995" s="352"/>
      <c r="Q995" s="352"/>
      <c r="R995" s="352"/>
      <c r="S995" s="352"/>
      <c r="T995" s="352"/>
      <c r="U995" s="352"/>
      <c r="V995" s="352"/>
      <c r="W995" s="333"/>
      <c r="X995" s="333"/>
      <c r="Y995" s="333"/>
      <c r="Z995" s="333"/>
    </row>
    <row r="996" customFormat="false" ht="33.75" hidden="false" customHeight="true" outlineLevel="0" collapsed="false">
      <c r="A996" s="352"/>
      <c r="B996" s="352"/>
      <c r="C996" s="352"/>
      <c r="D996" s="353"/>
      <c r="E996" s="353"/>
      <c r="F996" s="352"/>
      <c r="G996" s="352"/>
      <c r="H996" s="352"/>
      <c r="I996" s="352"/>
      <c r="J996" s="352"/>
      <c r="K996" s="352"/>
      <c r="L996" s="352"/>
      <c r="M996" s="352"/>
      <c r="N996" s="352"/>
      <c r="O996" s="352"/>
      <c r="P996" s="352"/>
      <c r="Q996" s="352"/>
      <c r="R996" s="352"/>
      <c r="S996" s="352"/>
      <c r="T996" s="352"/>
      <c r="U996" s="352"/>
      <c r="V996" s="352"/>
      <c r="W996" s="333"/>
      <c r="X996" s="333"/>
      <c r="Y996" s="333"/>
      <c r="Z996" s="333"/>
    </row>
    <row r="997" customFormat="false" ht="33.75" hidden="false" customHeight="true" outlineLevel="0" collapsed="false">
      <c r="A997" s="352"/>
      <c r="B997" s="352"/>
      <c r="C997" s="352"/>
      <c r="D997" s="353"/>
      <c r="E997" s="353"/>
      <c r="F997" s="352"/>
      <c r="G997" s="352"/>
      <c r="H997" s="352"/>
      <c r="I997" s="352"/>
      <c r="J997" s="352"/>
      <c r="K997" s="352"/>
      <c r="L997" s="352"/>
      <c r="M997" s="352"/>
      <c r="N997" s="352"/>
      <c r="O997" s="352"/>
      <c r="P997" s="352"/>
      <c r="Q997" s="352"/>
      <c r="R997" s="352"/>
      <c r="S997" s="352"/>
      <c r="T997" s="352"/>
      <c r="U997" s="352"/>
      <c r="V997" s="352"/>
      <c r="W997" s="333"/>
      <c r="X997" s="333"/>
      <c r="Y997" s="333"/>
      <c r="Z997" s="333"/>
    </row>
    <row r="998" customFormat="false" ht="33.75" hidden="false" customHeight="true" outlineLevel="0" collapsed="false">
      <c r="A998" s="352"/>
      <c r="B998" s="352"/>
      <c r="C998" s="352"/>
      <c r="D998" s="353"/>
      <c r="E998" s="353"/>
      <c r="F998" s="352"/>
      <c r="G998" s="352"/>
      <c r="H998" s="352"/>
      <c r="I998" s="352"/>
      <c r="J998" s="352"/>
      <c r="K998" s="352"/>
      <c r="L998" s="352"/>
      <c r="M998" s="352"/>
      <c r="N998" s="352"/>
      <c r="O998" s="352"/>
      <c r="P998" s="352"/>
      <c r="Q998" s="352"/>
      <c r="R998" s="352"/>
      <c r="S998" s="352"/>
      <c r="T998" s="352"/>
      <c r="U998" s="352"/>
      <c r="V998" s="352"/>
      <c r="W998" s="333"/>
      <c r="X998" s="333"/>
      <c r="Y998" s="333"/>
      <c r="Z998" s="333"/>
    </row>
    <row r="999" customFormat="false" ht="33.75" hidden="false" customHeight="true" outlineLevel="0" collapsed="false">
      <c r="A999" s="352"/>
      <c r="B999" s="352"/>
      <c r="C999" s="352"/>
      <c r="D999" s="353"/>
      <c r="E999" s="353"/>
      <c r="F999" s="352"/>
      <c r="G999" s="352"/>
      <c r="H999" s="352"/>
      <c r="I999" s="352"/>
      <c r="J999" s="352"/>
      <c r="K999" s="352"/>
      <c r="L999" s="352"/>
      <c r="M999" s="352"/>
      <c r="N999" s="352"/>
      <c r="O999" s="352"/>
      <c r="P999" s="352"/>
      <c r="Q999" s="352"/>
      <c r="R999" s="352"/>
      <c r="S999" s="352"/>
      <c r="T999" s="352"/>
      <c r="U999" s="352"/>
      <c r="V999" s="352"/>
      <c r="W999" s="333"/>
      <c r="X999" s="333"/>
      <c r="Y999" s="333"/>
      <c r="Z999" s="333"/>
    </row>
    <row r="1000" customFormat="false" ht="33.75" hidden="false" customHeight="true" outlineLevel="0" collapsed="false">
      <c r="A1000" s="352"/>
      <c r="B1000" s="352"/>
      <c r="C1000" s="352"/>
      <c r="D1000" s="353"/>
      <c r="E1000" s="353"/>
      <c r="F1000" s="352"/>
      <c r="G1000" s="352"/>
      <c r="H1000" s="352"/>
      <c r="I1000" s="352"/>
      <c r="J1000" s="352"/>
      <c r="K1000" s="352"/>
      <c r="L1000" s="352"/>
      <c r="M1000" s="352"/>
      <c r="N1000" s="352"/>
      <c r="O1000" s="352"/>
      <c r="P1000" s="352"/>
      <c r="Q1000" s="352"/>
      <c r="R1000" s="352"/>
      <c r="S1000" s="352"/>
      <c r="T1000" s="352"/>
      <c r="U1000" s="352"/>
      <c r="V1000" s="352"/>
      <c r="W1000" s="333"/>
      <c r="X1000" s="333"/>
      <c r="Y1000" s="333"/>
      <c r="Z1000" s="333"/>
    </row>
  </sheetData>
  <sheetProtection sheet="true" formatCells="false" formatColumns="false" formatRows="false" sort="false" autoFilter="false"/>
  <mergeCells count="3">
    <mergeCell ref="A1:V1"/>
    <mergeCell ref="A2:V2"/>
    <mergeCell ref="A3:V3"/>
  </mergeCells>
  <conditionalFormatting sqref="S6:S45">
    <cfRule type="expression" priority="2" aboveAverage="0" equalAverage="0" bottom="0" percent="0" rank="0" text="" dxfId="2">
      <formula>$S6="Fail"</formula>
    </cfRule>
    <cfRule type="expression" priority="3" aboveAverage="0" equalAverage="0" bottom="0" percent="0" rank="0" text="" dxfId="3">
      <formula>$S6="Pass"</formula>
    </cfRule>
    <cfRule type="expression" priority="4" aboveAverage="0" equalAverage="0" bottom="0" percent="0" rank="0" text="" dxfId="12">
      <formula>$S6="Fail"</formula>
    </cfRule>
    <cfRule type="expression" priority="5" aboveAverage="0" equalAverage="0" bottom="0" percent="0" rank="0" text="" dxfId="13">
      <formula>$S6="Passed"</formula>
    </cfRule>
    <cfRule type="expression" priority="6" aboveAverage="0" equalAverage="0" bottom="0" percent="0" rank="0" text="" dxfId="14">
      <formula>OR($S6="Incomplete",$S6="Setup Required")</formula>
    </cfRule>
  </conditionalFormatting>
  <conditionalFormatting sqref="V6:V45">
    <cfRule type="expression" priority="7" aboveAverage="0" equalAverage="0" bottom="0" percent="0" rank="0" text="" dxfId="14">
      <formula>$V6&lt;&gt;"OK"</formula>
    </cfRule>
  </conditionalFormatting>
  <conditionalFormatting sqref="O6:O45">
    <cfRule type="dataBar" priority="8">
      <dataBar showValue="1" minLength="10" maxLength="90">
        <cfvo type="min" val="0"/>
        <cfvo type="max" val="0"/>
        <color rgb="FF4F81BD"/>
      </dataBar>
      <extLst>
        <ext uri="{B025F937-C7B1-47D3-B67F-A62EFF666E3E}">
          <ns1:id>{B07583DC-D4C7-4D56-B6B8-F09E5EA2A960}</ns1:id>
        </ext>
      </extLst>
    </cfRule>
  </conditionalFormatting>
  <conditionalFormatting sqref="Q6:Q45">
    <cfRule type="iconSet" priority="9">
      <iconSet iconSet="3Symbols2">
        <cfvo type="percent" val="0"/>
        <cfvo type="percent" val="40"/>
        <cfvo type="percent" val="80"/>
      </iconSet>
    </cfRule>
  </conditionalFormatting>
  <conditionalFormatting sqref="T6:T45">
    <cfRule type="colorScale" priority="10">
      <colorScale>
        <cfvo type="num" val="0"/>
        <cfvo type="num" val="75"/>
        <cfvo type="num" val="100"/>
        <color rgb="FFF7FBFF"/>
        <color rgb="FF6BAED6"/>
        <color rgb="FF08519C"/>
      </colorScale>
    </cfRule>
  </conditionalFormatting>
  <conditionalFormatting sqref="G6:N45">
    <cfRule type="expression" priority="11" aboveAverage="0" equalAverage="0" bottom="0" percent="0" rank="0" text="" dxfId="15">
      <formula>AND(ISNUMBER(G6), G6 &lt; G$4 * 0.33)</formula>
    </cfRule>
  </conditionalFormatting>
  <dataValidations count="2">
    <dataValidation allowBlank="true" errorStyle="stop" operator="between" showDropDown="false" showErrorMessage="false" showInputMessage="false" sqref="G6:N45 T6:T45" type="decimal">
      <formula1>0</formula1>
      <formula2>100</formula2>
    </dataValidation>
    <dataValidation allowBlank="true" errorStyle="stop" operator="between" showDropDown="false" showErrorMessage="false" showInputMessage="false" sqref="B6:B45" type="decimal">
      <formula1>1</formula1>
      <formula2>9999</formula2>
    </dataValidation>
  </dataValidations>
  <printOptions headings="false" gridLines="false" gridLinesSet="true" horizontalCentered="true" verticalCentered="false"/>
  <pageMargins left="0.25" right="0.25" top="0.25" bottom="0.2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extLst>
    <ext uri="{78C0D931-6437-407d-A8EE-F0AAD7539E65}">
      <ns1:conditionalFormattings>
        <ns1:conditionalFormatting>
          <ns1:cfRule type="dataBar" id="{B07583DC-D4C7-4D56-B6B8-F09E5EA2A960}">
            <ns1:dataBar minLength="10" maxLength="90" axisPosition="none" gradient="true">
              <ns1:cfvo type="min"/>
              <ns1:cfvo type="max"/>
              <ns1:negativeFillColor rgb="FF4F81BD"/>
              <ns1:axisColor rgb="FF000000"/>
            </ns1:dataBar>
          </ns1:cfRule>
          <ns2:sqref>O6:O45</ns2:sqref>
        </ns1:conditionalFormatting>
      </ns1:conditionalFormattings>
    </ext>
  </extLst>
</worksheet>
</file>

<file path=xl/worksheets/sheet25.xml><?xml version="1.0" encoding="utf-8"?>
<worksheet xmlns="http://schemas.openxmlformats.org/spreadsheetml/2006/main" xmlns:ns1="http://schemas.microsoft.com/office/spreadsheetml/2009/9/main" xmlns:ns2="http://schemas.microsoft.com/office/excel/2006/main">
  <sheetPr filterMode="false">
    <tabColor rgb="FF2E75B6"/>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3" min="1" style="1" width="11.5"/>
    <col collapsed="false" customWidth="true" hidden="false" outlineLevel="0" max="4" min="4" style="1" width="17.63"/>
    <col collapsed="false" customWidth="true" hidden="false" outlineLevel="0" max="5" min="5" style="1" width="21.25"/>
    <col collapsed="false" customWidth="true" hidden="false" outlineLevel="0" max="6" min="6" style="1" width="15"/>
    <col collapsed="false" customWidth="true" hidden="false" outlineLevel="0" max="9" min="7" style="1" width="11.5"/>
    <col collapsed="false" customWidth="true" hidden="false" outlineLevel="0" max="10" min="10" style="1" width="13.88"/>
    <col collapsed="false" customWidth="true" hidden="false" outlineLevel="0" max="11" min="11" style="1" width="15.38"/>
    <col collapsed="false" customWidth="true" hidden="false" outlineLevel="0" max="12" min="12" style="1" width="11.5"/>
    <col collapsed="false" customWidth="true" hidden="true" outlineLevel="0" max="14" min="13" style="1" width="11.5"/>
    <col collapsed="false" customWidth="true" hidden="false" outlineLevel="0" max="18" min="15" style="1" width="9"/>
    <col collapsed="false" customWidth="true" hidden="false" outlineLevel="0" max="19" min="19" style="1" width="15"/>
    <col collapsed="false" customWidth="true" hidden="false" outlineLevel="0" max="20" min="20" style="1" width="9.52"/>
    <col collapsed="false" customWidth="true" hidden="false" outlineLevel="0" max="26" min="21" style="1" width="24"/>
  </cols>
  <sheetData>
    <row r="1" customFormat="false" ht="28.5" hidden="false" customHeight="true" outlineLevel="0" collapsed="false">
      <c r="A1" s="268" t="str">
        <f aca="false">IFERROR(Settings!$B$5,"")</f>
        <v>বেজখন্ড সঃ প্রাঃ বিদ্যালয়</v>
      </c>
      <c r="B1" s="268"/>
      <c r="C1" s="268"/>
      <c r="D1" s="268"/>
      <c r="E1" s="268"/>
      <c r="F1" s="268"/>
      <c r="G1" s="268"/>
      <c r="H1" s="268"/>
      <c r="I1" s="268"/>
      <c r="J1" s="268"/>
      <c r="K1" s="268"/>
      <c r="L1" s="268"/>
      <c r="M1" s="268"/>
      <c r="N1" s="268"/>
      <c r="O1" s="268"/>
      <c r="P1" s="268"/>
      <c r="Q1" s="268"/>
      <c r="R1" s="268"/>
      <c r="S1" s="268"/>
      <c r="T1" s="268"/>
      <c r="U1" s="268"/>
      <c r="V1" s="268"/>
      <c r="W1" s="269"/>
      <c r="X1" s="333"/>
      <c r="Y1" s="333"/>
      <c r="Z1" s="333"/>
    </row>
    <row r="2" customFormat="false" ht="28.5" hidden="false" customHeight="true" outlineLevel="0" collapsed="false">
      <c r="A2" s="268" t="str">
        <f aca="false">IFERROR(Settings!$B$6&amp;" | শ্রেণি: পঞ্চম ","")</f>
        <v>প্রথম প্রান্তিক মূল্যায়ন | শ্রেণি: পঞ্চম </v>
      </c>
      <c r="B2" s="268"/>
      <c r="C2" s="268"/>
      <c r="D2" s="268"/>
      <c r="E2" s="268"/>
      <c r="F2" s="268"/>
      <c r="G2" s="268"/>
      <c r="H2" s="268"/>
      <c r="I2" s="268"/>
      <c r="J2" s="268"/>
      <c r="K2" s="268"/>
      <c r="L2" s="268"/>
      <c r="M2" s="268"/>
      <c r="N2" s="268"/>
      <c r="O2" s="268"/>
      <c r="P2" s="268"/>
      <c r="Q2" s="268"/>
      <c r="R2" s="268"/>
      <c r="S2" s="268"/>
      <c r="T2" s="268"/>
      <c r="U2" s="268"/>
      <c r="V2" s="268"/>
      <c r="W2" s="271"/>
      <c r="X2" s="333"/>
      <c r="Y2" s="333"/>
      <c r="Z2" s="333"/>
    </row>
    <row r="3" customFormat="false" ht="28.5" hidden="false" customHeight="true" outlineLevel="0" collapsed="false">
      <c r="A3" s="268"/>
      <c r="B3" s="268"/>
      <c r="C3" s="268"/>
      <c r="D3" s="268"/>
      <c r="E3" s="268"/>
      <c r="F3" s="268"/>
      <c r="G3" s="268"/>
      <c r="H3" s="268"/>
      <c r="I3" s="268"/>
      <c r="J3" s="268"/>
      <c r="K3" s="268"/>
      <c r="L3" s="268"/>
      <c r="M3" s="268"/>
      <c r="N3" s="268"/>
      <c r="O3" s="268"/>
      <c r="P3" s="268"/>
      <c r="Q3" s="268"/>
      <c r="R3" s="268"/>
      <c r="S3" s="268"/>
      <c r="T3" s="268"/>
      <c r="U3" s="268"/>
      <c r="V3" s="268"/>
      <c r="W3" s="271"/>
      <c r="X3" s="333"/>
      <c r="Y3" s="333"/>
      <c r="Z3" s="333"/>
    </row>
    <row r="4" customFormat="false" ht="28.5" hidden="false" customHeight="true" outlineLevel="0" collapsed="false">
      <c r="A4" s="272" t="s">
        <v>809</v>
      </c>
      <c r="B4" s="273"/>
      <c r="C4" s="273"/>
      <c r="D4" s="274"/>
      <c r="E4" s="274"/>
      <c r="F4" s="273"/>
      <c r="G4" s="275" t="n">
        <f aca="false">IFERROR(IF(Settings!$B$31&gt;0,Settings!$B$31,""),"")</f>
        <v>70</v>
      </c>
      <c r="H4" s="275" t="n">
        <f aca="false">IFERROR(IF(Settings!$C$31&gt;0,Settings!$C$31,""),"")</f>
        <v>70</v>
      </c>
      <c r="I4" s="275" t="n">
        <f aca="false">IFERROR(IF(Settings!$D$31&gt;0,Settings!$D$31,""),"")</f>
        <v>70</v>
      </c>
      <c r="J4" s="275" t="n">
        <f aca="false">IFERROR(IF(Settings!$F$31&gt;0,Settings!$F$31,""),"")</f>
        <v>70</v>
      </c>
      <c r="K4" s="275" t="n">
        <f aca="false">IFERROR(IF(Settings!$G$31&gt;0,Settings!$G$31,""),"")</f>
        <v>70</v>
      </c>
      <c r="L4" s="275" t="n">
        <f aca="false">IFERROR(IF(Settings!$H$31&gt;0,Settings!$H$31,""),"")</f>
        <v>70</v>
      </c>
      <c r="M4" s="275" t="str">
        <f aca="false">IFERROR(IF(Settings!$I$31&gt;0,Settings!$I$31,""),"")</f>
        <v/>
      </c>
      <c r="N4" s="275" t="str">
        <f aca="false">IFERROR(IF(Settings!$J$31&gt;0,Settings!$J$31,""),"")</f>
        <v/>
      </c>
      <c r="O4" s="273"/>
      <c r="P4" s="273"/>
      <c r="Q4" s="273"/>
      <c r="R4" s="273"/>
      <c r="S4" s="273"/>
      <c r="T4" s="273"/>
      <c r="U4" s="273"/>
      <c r="V4" s="273"/>
      <c r="W4" s="271"/>
      <c r="X4" s="333"/>
      <c r="Y4" s="333"/>
      <c r="Z4" s="333"/>
    </row>
    <row r="5" customFormat="false" ht="33.75" hidden="false" customHeight="true" outlineLevel="0" collapsed="false">
      <c r="A5" s="273" t="s">
        <v>810</v>
      </c>
      <c r="B5" s="272" t="s">
        <v>670</v>
      </c>
      <c r="C5" s="272" t="s">
        <v>811</v>
      </c>
      <c r="D5" s="272" t="s">
        <v>812</v>
      </c>
      <c r="E5" s="272" t="s">
        <v>674</v>
      </c>
      <c r="F5" s="272" t="s">
        <v>675</v>
      </c>
      <c r="G5" s="275" t="str">
        <f aca="false">IFERROR(IF(Settings!$B$31&gt;0,Settings!$B$26,""),"")</f>
        <v>বাংলা</v>
      </c>
      <c r="H5" s="275" t="str">
        <f aca="false">IFERROR(IF(Settings!$C$31&gt;0,Settings!$C$26,""),"")</f>
        <v>English</v>
      </c>
      <c r="I5" s="275" t="str">
        <f aca="false">IFERROR(IF(Settings!$D$31&gt;0,Settings!$D$26,""),"")</f>
        <v>গণিত</v>
      </c>
      <c r="J5" s="275" t="str">
        <f aca="false">IFERROR(IF(Settings!$F$31&gt;0,Settings!$F$26,""),"")</f>
        <v>প্রাথমিক বিজ্ঞান</v>
      </c>
      <c r="K5" s="275" t="str">
        <f aca="false">IFERROR(IF(Settings!$G$31&gt;0,Settings!$G$26,""),"")</f>
        <v>বাংলাদেশ ও বিশ্বপরিচয়</v>
      </c>
      <c r="L5" s="275" t="str">
        <f aca="false">IFERROR(IF(Settings!$H$31&gt;0,Settings!$H$26,""),"")</f>
        <v>ধর্ম</v>
      </c>
      <c r="M5" s="275" t="str">
        <f aca="false">IFERROR(IF(Settings!$I$31&gt;0,Settings!$I$26,""),"")</f>
        <v/>
      </c>
      <c r="N5" s="275" t="str">
        <f aca="false">IFERROR(IF(Settings!$J$31&gt;0,Settings!$J$26,""),"")</f>
        <v/>
      </c>
      <c r="O5" s="272" t="s">
        <v>646</v>
      </c>
      <c r="P5" s="276" t="s">
        <v>640</v>
      </c>
      <c r="Q5" s="277" t="s">
        <v>24</v>
      </c>
      <c r="R5" s="272" t="s">
        <v>679</v>
      </c>
      <c r="S5" s="272" t="s">
        <v>680</v>
      </c>
      <c r="T5" s="278" t="s">
        <v>681</v>
      </c>
      <c r="U5" s="273" t="s">
        <v>813</v>
      </c>
      <c r="V5" s="273" t="s">
        <v>814</v>
      </c>
      <c r="W5" s="271"/>
      <c r="X5" s="333"/>
      <c r="Y5" s="333"/>
      <c r="Z5" s="333"/>
    </row>
    <row r="6" customFormat="false" ht="28.5" hidden="false" customHeight="true" outlineLevel="0" collapsed="false">
      <c r="A6" s="279" t="n">
        <v>1</v>
      </c>
      <c r="B6" s="280" t="n">
        <v>1</v>
      </c>
      <c r="C6" s="279" t="n">
        <f aca="false">IFERROR(IF(OR($D6="",NOT(ISNUMBER($P6)),$S6&lt;&gt;"Passed"),"",COUNTIFS($P$6:$P$45,"&gt;"&amp;$P6,$S$6:$S$45,"Passed")+1),"")</f>
        <v>1</v>
      </c>
      <c r="D6" s="281" t="s">
        <v>959</v>
      </c>
      <c r="E6" s="281" t="s">
        <v>960</v>
      </c>
      <c r="F6" s="351" t="s">
        <v>817</v>
      </c>
      <c r="G6" s="283" t="n">
        <v>55</v>
      </c>
      <c r="H6" s="283" t="n">
        <v>58</v>
      </c>
      <c r="I6" s="283" t="n">
        <v>52</v>
      </c>
      <c r="J6" s="283" t="n">
        <v>55</v>
      </c>
      <c r="K6" s="283" t="n">
        <v>47</v>
      </c>
      <c r="L6" s="283" t="n">
        <v>26</v>
      </c>
      <c r="M6" s="284"/>
      <c r="N6" s="284"/>
      <c r="O6" s="292" t="n">
        <f aca="false">IFERROR(IF(COUNT($G6:$N6)=0,"",SUMIF($G$4:$N$4,"&gt;0",$G6:$N6)),"")</f>
        <v>293</v>
      </c>
      <c r="P6" s="287" t="n">
        <f aca="false">IFERROR(IF($O6="","",IF(SUMIF($G$4:$N$4,"&gt;0",$G$4:$N$4)&lt;=0,"",ROUND($O6/SUMIF($G$4:$N$4,"&gt;0",$G$4:$N$4)*100,2))),"")</f>
        <v>69.76</v>
      </c>
      <c r="Q6" s="288" t="n">
        <f aca="false">IFERROR(IF($P6="","",IF($S6="Fail",0,IF($S6="Passed",VLOOKUP($P6,Settings!$A$16:$C$22,3,TRUE()),""))),"")</f>
        <v>3.5</v>
      </c>
      <c r="R6" s="289" t="str">
        <f aca="false">IFERROR(IF($P6="","",IF($S6="Fail","F",IF($S6="Passed",VLOOKUP($P6,Settings!$A$16:$B$22,2,TRUE()),""))),"")</f>
        <v>A-</v>
      </c>
      <c r="S6" s="289" t="str">
        <f aca="false">IFERROR(IF(COUNT($G6:$N6)=0,"",IF(OR(SUMIF($G$4:$N$4,"&gt;0",$G$4:$N$4)&lt;=0,Settings!$K$27&lt;=0),"Setup Required",IF(SUMPRODUCT(--($G$4:$N$4&gt;0),--ISNUMBER($G6:$N6))&lt;COUNTIF($G$4:$N$4,"&gt;0"),"Incomplete",IF(SUMPRODUCT(--($G$4:$N$4&gt;0),--ISNUMBER($G6:$N6),--IFERROR($G6:$N6&lt;$G$4:$N$4*Settings!$K$27/100,FALSE()))&gt;0,"Fail","Passed")))),"Input Error")</f>
        <v>Passed</v>
      </c>
      <c r="T6" s="294"/>
      <c r="U6" s="289" t="str">
        <f aca="false">IFERROR(IF($D6="","",IF($S6="","",IF($S6="Incomplete","Marks incomplete",IF($S6="Setup Required","Check Settings",IF($S6="Fail","উন্নতির জন্য বিশেষ যত্ন প্রয়োজন",VLOOKUP($P6,Settings!$A$16:$E$22,5,TRUE())))))),"")</f>
        <v>খুব ভালো</v>
      </c>
      <c r="V6" s="289" t="str">
        <f aca="false">IFERROR(IF($D6="","",IF(COUNT($G6:$N6)=0,"No marks",IF(SUMPRODUCT(--($G$4:$N$4&lt;=0),--ISNUMBER($G6:$N6))&gt;0,"Extra subject mark",IF(SUMPRODUCT(--($G$4:$N$4&gt;0),--ISNUMBER($G6:$N6))&lt;COUNTIF($G$4:$N$4,"&gt;0"),"Missing marks",IF(SUMPRODUCT(--($G$4:$N$4&gt;0),--ISNUMBER($G6:$N6),--IFERROR($G6:$N6&gt;$G$4:$N$4,FALSE()))&gt;0,"Mark exceeds full mark",IF($S6="Setup Required","Settings issue","OK")))))),"Input error")</f>
        <v>OK</v>
      </c>
      <c r="W6" s="271"/>
      <c r="X6" s="333"/>
      <c r="Y6" s="333"/>
      <c r="Z6" s="333"/>
    </row>
    <row r="7" customFormat="false" ht="28.5" hidden="false" customHeight="true" outlineLevel="0" collapsed="false">
      <c r="A7" s="279" t="n">
        <v>2</v>
      </c>
      <c r="B7" s="280" t="n">
        <v>2</v>
      </c>
      <c r="C7" s="279" t="str">
        <f aca="false">IFERROR(IF(OR($D7="",NOT(ISNUMBER($P7)),$S7&lt;&gt;"Passed"),"",COUNTIFS($P$6:$P$45,"&gt;"&amp;$P7,$S$6:$S$45,"Passed")+1),"")</f>
        <v/>
      </c>
      <c r="D7" s="281" t="s">
        <v>961</v>
      </c>
      <c r="E7" s="281" t="s">
        <v>962</v>
      </c>
      <c r="F7" s="351" t="s">
        <v>887</v>
      </c>
      <c r="G7" s="283" t="n">
        <v>55</v>
      </c>
      <c r="H7" s="283" t="n">
        <v>53</v>
      </c>
      <c r="I7" s="283" t="n">
        <v>18</v>
      </c>
      <c r="J7" s="283" t="n">
        <v>51</v>
      </c>
      <c r="K7" s="283" t="n">
        <v>45</v>
      </c>
      <c r="L7" s="283" t="n">
        <v>31</v>
      </c>
      <c r="M7" s="284"/>
      <c r="N7" s="284"/>
      <c r="O7" s="292" t="n">
        <f aca="false">IFERROR(IF(COUNT($G7:$N7)=0,"",SUMIF($G$4:$N$4,"&gt;0",$G7:$N7)),"")</f>
        <v>253</v>
      </c>
      <c r="P7" s="287" t="n">
        <f aca="false">IFERROR(IF($O7="","",IF(SUMIF($G$4:$N$4,"&gt;0",$G$4:$N$4)&lt;=0,"",ROUND($O7/SUMIF($G$4:$N$4,"&gt;0",$G$4:$N$4)*100,2))),"")</f>
        <v>60.24</v>
      </c>
      <c r="Q7" s="288" t="n">
        <f aca="false">IFERROR(IF($P7="","",IF($S7="Fail",0,IF($S7="Passed",VLOOKUP($P7,Settings!$A$16:$C$22,3,TRUE()),""))),"")</f>
        <v>0</v>
      </c>
      <c r="R7" s="289" t="str">
        <f aca="false">IFERROR(IF($P7="","",IF($S7="Fail","F",IF($S7="Passed",VLOOKUP($P7,Settings!$A$16:$B$22,2,TRUE()),""))),"")</f>
        <v>F</v>
      </c>
      <c r="S7" s="289" t="str">
        <f aca="false">IFERROR(IF(COUNT($G7:$N7)=0,"",IF(OR(SUMIF($G$4:$N$4,"&gt;0",$G$4:$N$4)&lt;=0,Settings!$K$27&lt;=0),"Setup Required",IF(SUMPRODUCT(--($G$4:$N$4&gt;0),--ISNUMBER($G7:$N7))&lt;COUNTIF($G$4:$N$4,"&gt;0"),"Incomplete",IF(SUMPRODUCT(--($G$4:$N$4&gt;0),--ISNUMBER($G7:$N7),--IFERROR($G7:$N7&lt;$G$4:$N$4*Settings!$K$27/100,FALSE()))&gt;0,"Fail","Passed")))),"Input Error")</f>
        <v>Fail</v>
      </c>
      <c r="T7" s="294"/>
      <c r="U7" s="289" t="str">
        <f aca="false">IFERROR(IF($D7="","",IF($S7="","",IF($S7="Incomplete","Marks incomplete",IF($S7="Setup Required","Check Settings",IF($S7="Fail","উন্নতির জন্য বিশেষ যত্ন প্রয়োজন",VLOOKUP($P7,Settings!$A$16:$E$22,5,TRUE())))))),"")</f>
        <v>উন্নতির জন্য বিশেষ যত্ন প্রয়োজন</v>
      </c>
      <c r="V7" s="289" t="str">
        <f aca="false">IFERROR(IF($D7="","",IF(COUNT($G7:$N7)=0,"No marks",IF(SUMPRODUCT(--($G$4:$N$4&lt;=0),--ISNUMBER($G7:$N7))&gt;0,"Extra subject mark",IF(SUMPRODUCT(--($G$4:$N$4&gt;0),--ISNUMBER($G7:$N7))&lt;COUNTIF($G$4:$N$4,"&gt;0"),"Missing marks",IF(SUMPRODUCT(--($G$4:$N$4&gt;0),--ISNUMBER($G7:$N7),--IFERROR($G7:$N7&gt;$G$4:$N$4,FALSE()))&gt;0,"Mark exceeds full mark",IF($S7="Setup Required","Settings issue","OK")))))),"Input error")</f>
        <v>OK</v>
      </c>
      <c r="W7" s="271"/>
      <c r="X7" s="333"/>
      <c r="Y7" s="333"/>
      <c r="Z7" s="333"/>
    </row>
    <row r="8" customFormat="false" ht="28.5" hidden="false" customHeight="true" outlineLevel="0" collapsed="false">
      <c r="A8" s="279" t="n">
        <v>3</v>
      </c>
      <c r="B8" s="280" t="n">
        <v>3</v>
      </c>
      <c r="C8" s="279" t="n">
        <f aca="false">IFERROR(IF(OR($D8="",NOT(ISNUMBER($P8)),$S8&lt;&gt;"Passed"),"",COUNTIFS($P$6:$P$45,"&gt;"&amp;$P8,$S$6:$S$45,"Passed")+1),"")</f>
        <v>4</v>
      </c>
      <c r="D8" s="281" t="s">
        <v>963</v>
      </c>
      <c r="E8" s="281" t="s">
        <v>964</v>
      </c>
      <c r="F8" s="351" t="s">
        <v>890</v>
      </c>
      <c r="G8" s="283" t="n">
        <v>50</v>
      </c>
      <c r="H8" s="283" t="n">
        <v>55</v>
      </c>
      <c r="I8" s="283" t="n">
        <v>28</v>
      </c>
      <c r="J8" s="283" t="n">
        <v>53</v>
      </c>
      <c r="K8" s="283" t="n">
        <v>42</v>
      </c>
      <c r="L8" s="283" t="n">
        <v>30</v>
      </c>
      <c r="M8" s="284"/>
      <c r="N8" s="284"/>
      <c r="O8" s="292" t="n">
        <f aca="false">IFERROR(IF(COUNT($G8:$N8)=0,"",SUMIF($G$4:$N$4,"&gt;0",$G8:$N8)),"")</f>
        <v>258</v>
      </c>
      <c r="P8" s="287" t="n">
        <f aca="false">IFERROR(IF($O8="","",IF(SUMIF($G$4:$N$4,"&gt;0",$G$4:$N$4)&lt;=0,"",ROUND($O8/SUMIF($G$4:$N$4,"&gt;0",$G$4:$N$4)*100,2))),"")</f>
        <v>61.43</v>
      </c>
      <c r="Q8" s="288" t="n">
        <f aca="false">IFERROR(IF($P8="","",IF($S8="Fail",0,IF($S8="Passed",VLOOKUP($P8,Settings!$A$16:$C$22,3,TRUE()),""))),"")</f>
        <v>3.5</v>
      </c>
      <c r="R8" s="289" t="str">
        <f aca="false">IFERROR(IF($P8="","",IF($S8="Fail","F",IF($S8="Passed",VLOOKUP($P8,Settings!$A$16:$B$22,2,TRUE()),""))),"")</f>
        <v>A-</v>
      </c>
      <c r="S8" s="289" t="str">
        <f aca="false">IFERROR(IF(COUNT($G8:$N8)=0,"",IF(OR(SUMIF($G$4:$N$4,"&gt;0",$G$4:$N$4)&lt;=0,Settings!$K$27&lt;=0),"Setup Required",IF(SUMPRODUCT(--($G$4:$N$4&gt;0),--ISNUMBER($G8:$N8))&lt;COUNTIF($G$4:$N$4,"&gt;0"),"Incomplete",IF(SUMPRODUCT(--($G$4:$N$4&gt;0),--ISNUMBER($G8:$N8),--IFERROR($G8:$N8&lt;$G$4:$N$4*Settings!$K$27/100,FALSE()))&gt;0,"Fail","Passed")))),"Input Error")</f>
        <v>Passed</v>
      </c>
      <c r="T8" s="294"/>
      <c r="U8" s="289" t="str">
        <f aca="false">IFERROR(IF($D8="","",IF($S8="","",IF($S8="Incomplete","Marks incomplete",IF($S8="Setup Required","Check Settings",IF($S8="Fail","উন্নতির জন্য বিশেষ যত্ন প্রয়োজন",VLOOKUP($P8,Settings!$A$16:$E$22,5,TRUE())))))),"")</f>
        <v>খুব ভালো</v>
      </c>
      <c r="V8" s="289" t="str">
        <f aca="false">IFERROR(IF($D8="","",IF(COUNT($G8:$N8)=0,"No marks",IF(SUMPRODUCT(--($G$4:$N$4&lt;=0),--ISNUMBER($G8:$N8))&gt;0,"Extra subject mark",IF(SUMPRODUCT(--($G$4:$N$4&gt;0),--ISNUMBER($G8:$N8))&lt;COUNTIF($G$4:$N$4,"&gt;0"),"Missing marks",IF(SUMPRODUCT(--($G$4:$N$4&gt;0),--ISNUMBER($G8:$N8),--IFERROR($G8:$N8&gt;$G$4:$N$4,FALSE()))&gt;0,"Mark exceeds full mark",IF($S8="Setup Required","Settings issue","OK")))))),"Input error")</f>
        <v>OK</v>
      </c>
      <c r="W8" s="271"/>
      <c r="X8" s="333"/>
      <c r="Y8" s="333"/>
      <c r="Z8" s="333"/>
    </row>
    <row r="9" customFormat="false" ht="28.5" hidden="false" customHeight="true" outlineLevel="0" collapsed="false">
      <c r="A9" s="279" t="n">
        <v>4</v>
      </c>
      <c r="B9" s="280" t="n">
        <v>4</v>
      </c>
      <c r="C9" s="279" t="n">
        <f aca="false">IFERROR(IF(OR($D9="",NOT(ISNUMBER($P9)),$S9&lt;&gt;"Passed"),"",COUNTIFS($P$6:$P$45,"&gt;"&amp;$P9,$S$6:$S$45,"Passed")+1),"")</f>
        <v>3</v>
      </c>
      <c r="D9" s="281" t="s">
        <v>965</v>
      </c>
      <c r="E9" s="281" t="s">
        <v>966</v>
      </c>
      <c r="F9" s="351" t="s">
        <v>887</v>
      </c>
      <c r="G9" s="283" t="n">
        <v>45</v>
      </c>
      <c r="H9" s="283" t="n">
        <v>53</v>
      </c>
      <c r="I9" s="283" t="n">
        <v>46</v>
      </c>
      <c r="J9" s="283" t="n">
        <v>40</v>
      </c>
      <c r="K9" s="283" t="n">
        <v>47</v>
      </c>
      <c r="L9" s="283" t="n">
        <v>28</v>
      </c>
      <c r="M9" s="284"/>
      <c r="N9" s="284"/>
      <c r="O9" s="292" t="n">
        <f aca="false">IFERROR(IF(COUNT($G9:$N9)=0,"",SUMIF($G$4:$N$4,"&gt;0",$G9:$N9)),"")</f>
        <v>259</v>
      </c>
      <c r="P9" s="287" t="n">
        <f aca="false">IFERROR(IF($O9="","",IF(SUMIF($G$4:$N$4,"&gt;0",$G$4:$N$4)&lt;=0,"",ROUND($O9/SUMIF($G$4:$N$4,"&gt;0",$G$4:$N$4)*100,2))),"")</f>
        <v>61.67</v>
      </c>
      <c r="Q9" s="288" t="n">
        <f aca="false">IFERROR(IF($P9="","",IF($S9="Fail",0,IF($S9="Passed",VLOOKUP($P9,Settings!$A$16:$C$22,3,TRUE()),""))),"")</f>
        <v>3.5</v>
      </c>
      <c r="R9" s="289" t="str">
        <f aca="false">IFERROR(IF($P9="","",IF($S9="Fail","F",IF($S9="Passed",VLOOKUP($P9,Settings!$A$16:$B$22,2,TRUE()),""))),"")</f>
        <v>A-</v>
      </c>
      <c r="S9" s="289" t="str">
        <f aca="false">IFERROR(IF(COUNT($G9:$N9)=0,"",IF(OR(SUMIF($G$4:$N$4,"&gt;0",$G$4:$N$4)&lt;=0,Settings!$K$27&lt;=0),"Setup Required",IF(SUMPRODUCT(--($G$4:$N$4&gt;0),--ISNUMBER($G9:$N9))&lt;COUNTIF($G$4:$N$4,"&gt;0"),"Incomplete",IF(SUMPRODUCT(--($G$4:$N$4&gt;0),--ISNUMBER($G9:$N9),--IFERROR($G9:$N9&lt;$G$4:$N$4*Settings!$K$27/100,FALSE()))&gt;0,"Fail","Passed")))),"Input Error")</f>
        <v>Passed</v>
      </c>
      <c r="T9" s="294"/>
      <c r="U9" s="289" t="str">
        <f aca="false">IFERROR(IF($D9="","",IF($S9="","",IF($S9="Incomplete","Marks incomplete",IF($S9="Setup Required","Check Settings",IF($S9="Fail","উন্নতির জন্য বিশেষ যত্ন প্রয়োজন",VLOOKUP($P9,Settings!$A$16:$E$22,5,TRUE())))))),"")</f>
        <v>খুব ভালো</v>
      </c>
      <c r="V9" s="289" t="str">
        <f aca="false">IFERROR(IF($D9="","",IF(COUNT($G9:$N9)=0,"No marks",IF(SUMPRODUCT(--($G$4:$N$4&lt;=0),--ISNUMBER($G9:$N9))&gt;0,"Extra subject mark",IF(SUMPRODUCT(--($G$4:$N$4&gt;0),--ISNUMBER($G9:$N9))&lt;COUNTIF($G$4:$N$4,"&gt;0"),"Missing marks",IF(SUMPRODUCT(--($G$4:$N$4&gt;0),--ISNUMBER($G9:$N9),--IFERROR($G9:$N9&gt;$G$4:$N$4,FALSE()))&gt;0,"Mark exceeds full mark",IF($S9="Setup Required","Settings issue","OK")))))),"Input error")</f>
        <v>OK</v>
      </c>
      <c r="W9" s="271"/>
      <c r="X9" s="333"/>
      <c r="Y9" s="333"/>
      <c r="Z9" s="333"/>
    </row>
    <row r="10" customFormat="false" ht="28.5" hidden="false" customHeight="true" outlineLevel="0" collapsed="false">
      <c r="A10" s="279" t="n">
        <v>5</v>
      </c>
      <c r="B10" s="280" t="n">
        <v>5</v>
      </c>
      <c r="C10" s="279" t="str">
        <f aca="false">IFERROR(IF(OR($D10="",NOT(ISNUMBER($P10)),$S10&lt;&gt;"Passed"),"",COUNTIFS($P$6:$P$45,"&gt;"&amp;$P10,$S$6:$S$45,"Passed")+1),"")</f>
        <v/>
      </c>
      <c r="D10" s="281" t="s">
        <v>967</v>
      </c>
      <c r="E10" s="281" t="s">
        <v>968</v>
      </c>
      <c r="F10" s="351" t="s">
        <v>817</v>
      </c>
      <c r="G10" s="283" t="n">
        <v>53</v>
      </c>
      <c r="H10" s="283" t="n">
        <v>46</v>
      </c>
      <c r="I10" s="283" t="n">
        <v>13</v>
      </c>
      <c r="J10" s="283" t="n">
        <v>42</v>
      </c>
      <c r="K10" s="283" t="n">
        <v>35</v>
      </c>
      <c r="L10" s="283" t="n">
        <v>25</v>
      </c>
      <c r="M10" s="284"/>
      <c r="N10" s="284"/>
      <c r="O10" s="292" t="n">
        <f aca="false">IFERROR(IF(COUNT($G10:$N10)=0,"",SUMIF($G$4:$N$4,"&gt;0",$G10:$N10)),"")</f>
        <v>214</v>
      </c>
      <c r="P10" s="287" t="n">
        <f aca="false">IFERROR(IF($O10="","",IF(SUMIF($G$4:$N$4,"&gt;0",$G$4:$N$4)&lt;=0,"",ROUND($O10/SUMIF($G$4:$N$4,"&gt;0",$G$4:$N$4)*100,2))),"")</f>
        <v>50.95</v>
      </c>
      <c r="Q10" s="288" t="n">
        <f aca="false">IFERROR(IF($P10="","",IF($S10="Fail",0,IF($S10="Passed",VLOOKUP($P10,Settings!$A$16:$C$22,3,TRUE()),""))),"")</f>
        <v>0</v>
      </c>
      <c r="R10" s="289" t="str">
        <f aca="false">IFERROR(IF($P10="","",IF($S10="Fail","F",IF($S10="Passed",VLOOKUP($P10,Settings!$A$16:$B$22,2,TRUE()),""))),"")</f>
        <v>F</v>
      </c>
      <c r="S10" s="289" t="str">
        <f aca="false">IFERROR(IF(COUNT($G10:$N10)=0,"",IF(OR(SUMIF($G$4:$N$4,"&gt;0",$G$4:$N$4)&lt;=0,Settings!$K$27&lt;=0),"Setup Required",IF(SUMPRODUCT(--($G$4:$N$4&gt;0),--ISNUMBER($G10:$N10))&lt;COUNTIF($G$4:$N$4,"&gt;0"),"Incomplete",IF(SUMPRODUCT(--($G$4:$N$4&gt;0),--ISNUMBER($G10:$N10),--IFERROR($G10:$N10&lt;$G$4:$N$4*Settings!$K$27/100,FALSE()))&gt;0,"Fail","Passed")))),"Input Error")</f>
        <v>Fail</v>
      </c>
      <c r="T10" s="294"/>
      <c r="U10" s="289" t="str">
        <f aca="false">IFERROR(IF($D10="","",IF($S10="","",IF($S10="Incomplete","Marks incomplete",IF($S10="Setup Required","Check Settings",IF($S10="Fail","উন্নতির জন্য বিশেষ যত্ন প্রয়োজন",VLOOKUP($P10,Settings!$A$16:$E$22,5,TRUE())))))),"")</f>
        <v>উন্নতির জন্য বিশেষ যত্ন প্রয়োজন</v>
      </c>
      <c r="V10" s="289" t="str">
        <f aca="false">IFERROR(IF($D10="","",IF(COUNT($G10:$N10)=0,"No marks",IF(SUMPRODUCT(--($G$4:$N$4&lt;=0),--ISNUMBER($G10:$N10))&gt;0,"Extra subject mark",IF(SUMPRODUCT(--($G$4:$N$4&gt;0),--ISNUMBER($G10:$N10))&lt;COUNTIF($G$4:$N$4,"&gt;0"),"Missing marks",IF(SUMPRODUCT(--($G$4:$N$4&gt;0),--ISNUMBER($G10:$N10),--IFERROR($G10:$N10&gt;$G$4:$N$4,FALSE()))&gt;0,"Mark exceeds full mark",IF($S10="Setup Required","Settings issue","OK")))))),"Input error")</f>
        <v>OK</v>
      </c>
      <c r="W10" s="271"/>
      <c r="X10" s="333"/>
      <c r="Y10" s="333"/>
      <c r="Z10" s="333"/>
    </row>
    <row r="11" customFormat="false" ht="28.5" hidden="false" customHeight="true" outlineLevel="0" collapsed="false">
      <c r="A11" s="279" t="n">
        <v>6</v>
      </c>
      <c r="B11" s="280" t="n">
        <v>6</v>
      </c>
      <c r="C11" s="279" t="str">
        <f aca="false">IFERROR(IF(OR($D11="",NOT(ISNUMBER($P11)),$S11&lt;&gt;"Passed"),"",COUNTIFS($P$6:$P$45,"&gt;"&amp;$P11,$S$6:$S$45,"Passed")+1),"")</f>
        <v/>
      </c>
      <c r="D11" s="281" t="s">
        <v>969</v>
      </c>
      <c r="E11" s="281" t="s">
        <v>970</v>
      </c>
      <c r="F11" s="351" t="s">
        <v>817</v>
      </c>
      <c r="G11" s="283" t="n">
        <v>57</v>
      </c>
      <c r="H11" s="283" t="n">
        <v>53</v>
      </c>
      <c r="I11" s="283" t="n">
        <v>16</v>
      </c>
      <c r="J11" s="283" t="n">
        <v>45</v>
      </c>
      <c r="K11" s="283" t="n">
        <v>40</v>
      </c>
      <c r="L11" s="283" t="n">
        <v>30</v>
      </c>
      <c r="M11" s="284"/>
      <c r="N11" s="284"/>
      <c r="O11" s="292" t="n">
        <f aca="false">IFERROR(IF(COUNT($G11:$N11)=0,"",SUMIF($G$4:$N$4,"&gt;0",$G11:$N11)),"")</f>
        <v>241</v>
      </c>
      <c r="P11" s="287" t="n">
        <f aca="false">IFERROR(IF($O11="","",IF(SUMIF($G$4:$N$4,"&gt;0",$G$4:$N$4)&lt;=0,"",ROUND($O11/SUMIF($G$4:$N$4,"&gt;0",$G$4:$N$4)*100,2))),"")</f>
        <v>57.38</v>
      </c>
      <c r="Q11" s="288" t="n">
        <f aca="false">IFERROR(IF($P11="","",IF($S11="Fail",0,IF($S11="Passed",VLOOKUP($P11,Settings!$A$16:$C$22,3,TRUE()),""))),"")</f>
        <v>0</v>
      </c>
      <c r="R11" s="289" t="str">
        <f aca="false">IFERROR(IF($P11="","",IF($S11="Fail","F",IF($S11="Passed",VLOOKUP($P11,Settings!$A$16:$B$22,2,TRUE()),""))),"")</f>
        <v>F</v>
      </c>
      <c r="S11" s="289" t="str">
        <f aca="false">IFERROR(IF(COUNT($G11:$N11)=0,"",IF(OR(SUMIF($G$4:$N$4,"&gt;0",$G$4:$N$4)&lt;=0,Settings!$K$27&lt;=0),"Setup Required",IF(SUMPRODUCT(--($G$4:$N$4&gt;0),--ISNUMBER($G11:$N11))&lt;COUNTIF($G$4:$N$4,"&gt;0"),"Incomplete",IF(SUMPRODUCT(--($G$4:$N$4&gt;0),--ISNUMBER($G11:$N11),--IFERROR($G11:$N11&lt;$G$4:$N$4*Settings!$K$27/100,FALSE()))&gt;0,"Fail","Passed")))),"Input Error")</f>
        <v>Fail</v>
      </c>
      <c r="T11" s="294"/>
      <c r="U11" s="289" t="str">
        <f aca="false">IFERROR(IF($D11="","",IF($S11="","",IF($S11="Incomplete","Marks incomplete",IF($S11="Setup Required","Check Settings",IF($S11="Fail","উন্নতির জন্য বিশেষ যত্ন প্রয়োজন",VLOOKUP($P11,Settings!$A$16:$E$22,5,TRUE())))))),"")</f>
        <v>উন্নতির জন্য বিশেষ যত্ন প্রয়োজন</v>
      </c>
      <c r="V11" s="289" t="str">
        <f aca="false">IFERROR(IF($D11="","",IF(COUNT($G11:$N11)=0,"No marks",IF(SUMPRODUCT(--($G$4:$N$4&lt;=0),--ISNUMBER($G11:$N11))&gt;0,"Extra subject mark",IF(SUMPRODUCT(--($G$4:$N$4&gt;0),--ISNUMBER($G11:$N11))&lt;COUNTIF($G$4:$N$4,"&gt;0"),"Missing marks",IF(SUMPRODUCT(--($G$4:$N$4&gt;0),--ISNUMBER($G11:$N11),--IFERROR($G11:$N11&gt;$G$4:$N$4,FALSE()))&gt;0,"Mark exceeds full mark",IF($S11="Setup Required","Settings issue","OK")))))),"Input error")</f>
        <v>OK</v>
      </c>
      <c r="W11" s="271"/>
      <c r="X11" s="333"/>
      <c r="Y11" s="333"/>
      <c r="Z11" s="333"/>
    </row>
    <row r="12" customFormat="false" ht="28.5" hidden="false" customHeight="true" outlineLevel="0" collapsed="false">
      <c r="A12" s="279" t="n">
        <v>7</v>
      </c>
      <c r="B12" s="280" t="n">
        <v>7</v>
      </c>
      <c r="C12" s="279" t="str">
        <f aca="false">IFERROR(IF(OR($D12="",NOT(ISNUMBER($P12)),$S12&lt;&gt;"Passed"),"",COUNTIFS($P$6:$P$45,"&gt;"&amp;$P12,$S$6:$S$45,"Passed")+1),"")</f>
        <v/>
      </c>
      <c r="D12" s="281" t="s">
        <v>971</v>
      </c>
      <c r="E12" s="281" t="s">
        <v>972</v>
      </c>
      <c r="F12" s="351" t="s">
        <v>887</v>
      </c>
      <c r="G12" s="283" t="n">
        <v>41</v>
      </c>
      <c r="H12" s="283" t="n">
        <v>48</v>
      </c>
      <c r="I12" s="283" t="n">
        <v>27</v>
      </c>
      <c r="J12" s="283" t="n">
        <v>35</v>
      </c>
      <c r="K12" s="283" t="n">
        <v>31</v>
      </c>
      <c r="L12" s="283" t="n">
        <v>20</v>
      </c>
      <c r="M12" s="284"/>
      <c r="N12" s="284"/>
      <c r="O12" s="292" t="n">
        <f aca="false">IFERROR(IF(COUNT($G12:$N12)=0,"",SUMIF($G$4:$N$4,"&gt;0",$G12:$N12)),"")</f>
        <v>202</v>
      </c>
      <c r="P12" s="287" t="n">
        <f aca="false">IFERROR(IF($O12="","",IF(SUMIF($G$4:$N$4,"&gt;0",$G$4:$N$4)&lt;=0,"",ROUND($O12/SUMIF($G$4:$N$4,"&gt;0",$G$4:$N$4)*100,2))),"")</f>
        <v>48.1</v>
      </c>
      <c r="Q12" s="288" t="n">
        <f aca="false">IFERROR(IF($P12="","",IF($S12="Fail",0,IF($S12="Passed",VLOOKUP($P12,Settings!$A$16:$C$22,3,TRUE()),""))),"")</f>
        <v>0</v>
      </c>
      <c r="R12" s="289" t="str">
        <f aca="false">IFERROR(IF($P12="","",IF($S12="Fail","F",IF($S12="Passed",VLOOKUP($P12,Settings!$A$16:$B$22,2,TRUE()),""))),"")</f>
        <v>F</v>
      </c>
      <c r="S12" s="289" t="str">
        <f aca="false">IFERROR(IF(COUNT($G12:$N12)=0,"",IF(OR(SUMIF($G$4:$N$4,"&gt;0",$G$4:$N$4)&lt;=0,Settings!$K$27&lt;=0),"Setup Required",IF(SUMPRODUCT(--($G$4:$N$4&gt;0),--ISNUMBER($G12:$N12))&lt;COUNTIF($G$4:$N$4,"&gt;0"),"Incomplete",IF(SUMPRODUCT(--($G$4:$N$4&gt;0),--ISNUMBER($G12:$N12),--IFERROR($G12:$N12&lt;$G$4:$N$4*Settings!$K$27/100,FALSE()))&gt;0,"Fail","Passed")))),"Input Error")</f>
        <v>Fail</v>
      </c>
      <c r="T12" s="294"/>
      <c r="U12" s="289" t="str">
        <f aca="false">IFERROR(IF($D12="","",IF($S12="","",IF($S12="Incomplete","Marks incomplete",IF($S12="Setup Required","Check Settings",IF($S12="Fail","উন্নতির জন্য বিশেষ যত্ন প্রয়োজন",VLOOKUP($P12,Settings!$A$16:$E$22,5,TRUE())))))),"")</f>
        <v>উন্নতির জন্য বিশেষ যত্ন প্রয়োজন</v>
      </c>
      <c r="V12" s="289" t="str">
        <f aca="false">IFERROR(IF($D12="","",IF(COUNT($G12:$N12)=0,"No marks",IF(SUMPRODUCT(--($G$4:$N$4&lt;=0),--ISNUMBER($G12:$N12))&gt;0,"Extra subject mark",IF(SUMPRODUCT(--($G$4:$N$4&gt;0),--ISNUMBER($G12:$N12))&lt;COUNTIF($G$4:$N$4,"&gt;0"),"Missing marks",IF(SUMPRODUCT(--($G$4:$N$4&gt;0),--ISNUMBER($G12:$N12),--IFERROR($G12:$N12&gt;$G$4:$N$4,FALSE()))&gt;0,"Mark exceeds full mark",IF($S12="Setup Required","Settings issue","OK")))))),"Input error")</f>
        <v>OK</v>
      </c>
      <c r="W12" s="271"/>
      <c r="X12" s="333"/>
      <c r="Y12" s="333"/>
      <c r="Z12" s="333"/>
    </row>
    <row r="13" customFormat="false" ht="28.5" hidden="false" customHeight="true" outlineLevel="0" collapsed="false">
      <c r="A13" s="279" t="n">
        <v>8</v>
      </c>
      <c r="B13" s="280" t="n">
        <v>8</v>
      </c>
      <c r="C13" s="279" t="str">
        <f aca="false">IFERROR(IF(OR($D13="",NOT(ISNUMBER($P13)),$S13&lt;&gt;"Passed"),"",COUNTIFS($P$6:$P$45,"&gt;"&amp;$P13,$S$6:$S$45,"Passed")+1),"")</f>
        <v/>
      </c>
      <c r="D13" s="281" t="s">
        <v>973</v>
      </c>
      <c r="E13" s="281" t="s">
        <v>974</v>
      </c>
      <c r="F13" s="351" t="s">
        <v>890</v>
      </c>
      <c r="G13" s="283" t="n">
        <v>37</v>
      </c>
      <c r="H13" s="283" t="n">
        <v>47</v>
      </c>
      <c r="I13" s="283" t="n">
        <v>22</v>
      </c>
      <c r="J13" s="283" t="n">
        <v>43</v>
      </c>
      <c r="K13" s="283" t="n">
        <v>41</v>
      </c>
      <c r="L13" s="283" t="n">
        <v>26</v>
      </c>
      <c r="M13" s="284"/>
      <c r="N13" s="284"/>
      <c r="O13" s="292" t="n">
        <f aca="false">IFERROR(IF(COUNT($G13:$N13)=0,"",SUMIF($G$4:$N$4,"&gt;0",$G13:$N13)),"")</f>
        <v>216</v>
      </c>
      <c r="P13" s="287" t="n">
        <f aca="false">IFERROR(IF($O13="","",IF(SUMIF($G$4:$N$4,"&gt;0",$G$4:$N$4)&lt;=0,"",ROUND($O13/SUMIF($G$4:$N$4,"&gt;0",$G$4:$N$4)*100,2))),"")</f>
        <v>51.43</v>
      </c>
      <c r="Q13" s="288" t="n">
        <f aca="false">IFERROR(IF($P13="","",IF($S13="Fail",0,IF($S13="Passed",VLOOKUP($P13,Settings!$A$16:$C$22,3,TRUE()),""))),"")</f>
        <v>0</v>
      </c>
      <c r="R13" s="289" t="str">
        <f aca="false">IFERROR(IF($P13="","",IF($S13="Fail","F",IF($S13="Passed",VLOOKUP($P13,Settings!$A$16:$B$22,2,TRUE()),""))),"")</f>
        <v>F</v>
      </c>
      <c r="S13" s="289" t="str">
        <f aca="false">IFERROR(IF(COUNT($G13:$N13)=0,"",IF(OR(SUMIF($G$4:$N$4,"&gt;0",$G$4:$N$4)&lt;=0,Settings!$K$27&lt;=0),"Setup Required",IF(SUMPRODUCT(--($G$4:$N$4&gt;0),--ISNUMBER($G13:$N13))&lt;COUNTIF($G$4:$N$4,"&gt;0"),"Incomplete",IF(SUMPRODUCT(--($G$4:$N$4&gt;0),--ISNUMBER($G13:$N13),--IFERROR($G13:$N13&lt;$G$4:$N$4*Settings!$K$27/100,FALSE()))&gt;0,"Fail","Passed")))),"Input Error")</f>
        <v>Fail</v>
      </c>
      <c r="T13" s="294"/>
      <c r="U13" s="289" t="str">
        <f aca="false">IFERROR(IF($D13="","",IF($S13="","",IF($S13="Incomplete","Marks incomplete",IF($S13="Setup Required","Check Settings",IF($S13="Fail","উন্নতির জন্য বিশেষ যত্ন প্রয়োজন",VLOOKUP($P13,Settings!$A$16:$E$22,5,TRUE())))))),"")</f>
        <v>উন্নতির জন্য বিশেষ যত্ন প্রয়োজন</v>
      </c>
      <c r="V13" s="289" t="str">
        <f aca="false">IFERROR(IF($D13="","",IF(COUNT($G13:$N13)=0,"No marks",IF(SUMPRODUCT(--($G$4:$N$4&lt;=0),--ISNUMBER($G13:$N13))&gt;0,"Extra subject mark",IF(SUMPRODUCT(--($G$4:$N$4&gt;0),--ISNUMBER($G13:$N13))&lt;COUNTIF($G$4:$N$4,"&gt;0"),"Missing marks",IF(SUMPRODUCT(--($G$4:$N$4&gt;0),--ISNUMBER($G13:$N13),--IFERROR($G13:$N13&gt;$G$4:$N$4,FALSE()))&gt;0,"Mark exceeds full mark",IF($S13="Setup Required","Settings issue","OK")))))),"Input error")</f>
        <v>OK</v>
      </c>
      <c r="W13" s="271"/>
      <c r="X13" s="333"/>
      <c r="Y13" s="333"/>
      <c r="Z13" s="333"/>
    </row>
    <row r="14" customFormat="false" ht="28.5" hidden="false" customHeight="true" outlineLevel="0" collapsed="false">
      <c r="A14" s="279" t="n">
        <v>9</v>
      </c>
      <c r="B14" s="280" t="n">
        <v>9</v>
      </c>
      <c r="C14" s="279" t="str">
        <f aca="false">IFERROR(IF(OR($D14="",NOT(ISNUMBER($P14)),$S14&lt;&gt;"Passed"),"",COUNTIFS($P$6:$P$45,"&gt;"&amp;$P14,$S$6:$S$45,"Passed")+1),"")</f>
        <v/>
      </c>
      <c r="D14" s="281" t="s">
        <v>975</v>
      </c>
      <c r="E14" s="281" t="s">
        <v>976</v>
      </c>
      <c r="F14" s="351" t="s">
        <v>817</v>
      </c>
      <c r="G14" s="283" t="n">
        <v>30</v>
      </c>
      <c r="H14" s="283" t="n">
        <v>45</v>
      </c>
      <c r="I14" s="283" t="n">
        <v>22</v>
      </c>
      <c r="J14" s="283" t="n">
        <v>43</v>
      </c>
      <c r="K14" s="283" t="n">
        <v>27</v>
      </c>
      <c r="L14" s="283" t="n">
        <v>25</v>
      </c>
      <c r="M14" s="284"/>
      <c r="N14" s="284"/>
      <c r="O14" s="292" t="n">
        <f aca="false">IFERROR(IF(COUNT($G14:$N14)=0,"",SUMIF($G$4:$N$4,"&gt;0",$G14:$N14)),"")</f>
        <v>192</v>
      </c>
      <c r="P14" s="287" t="n">
        <f aca="false">IFERROR(IF($O14="","",IF(SUMIF($G$4:$N$4,"&gt;0",$G$4:$N$4)&lt;=0,"",ROUND($O14/SUMIF($G$4:$N$4,"&gt;0",$G$4:$N$4)*100,2))),"")</f>
        <v>45.71</v>
      </c>
      <c r="Q14" s="288" t="n">
        <f aca="false">IFERROR(IF($P14="","",IF($S14="Fail",0,IF($S14="Passed",VLOOKUP($P14,Settings!$A$16:$C$22,3,TRUE()),""))),"")</f>
        <v>0</v>
      </c>
      <c r="R14" s="289" t="str">
        <f aca="false">IFERROR(IF($P14="","",IF($S14="Fail","F",IF($S14="Passed",VLOOKUP($P14,Settings!$A$16:$B$22,2,TRUE()),""))),"")</f>
        <v>F</v>
      </c>
      <c r="S14" s="289" t="str">
        <f aca="false">IFERROR(IF(COUNT($G14:$N14)=0,"",IF(OR(SUMIF($G$4:$N$4,"&gt;0",$G$4:$N$4)&lt;=0,Settings!$K$27&lt;=0),"Setup Required",IF(SUMPRODUCT(--($G$4:$N$4&gt;0),--ISNUMBER($G14:$N14))&lt;COUNTIF($G$4:$N$4,"&gt;0"),"Incomplete",IF(SUMPRODUCT(--($G$4:$N$4&gt;0),--ISNUMBER($G14:$N14),--IFERROR($G14:$N14&lt;$G$4:$N$4*Settings!$K$27/100,FALSE()))&gt;0,"Fail","Passed")))),"Input Error")</f>
        <v>Fail</v>
      </c>
      <c r="T14" s="294"/>
      <c r="U14" s="289" t="str">
        <f aca="false">IFERROR(IF($D14="","",IF($S14="","",IF($S14="Incomplete","Marks incomplete",IF($S14="Setup Required","Check Settings",IF($S14="Fail","উন্নতির জন্য বিশেষ যত্ন প্রয়োজন",VLOOKUP($P14,Settings!$A$16:$E$22,5,TRUE())))))),"")</f>
        <v>উন্নতির জন্য বিশেষ যত্ন প্রয়োজন</v>
      </c>
      <c r="V14" s="289" t="str">
        <f aca="false">IFERROR(IF($D14="","",IF(COUNT($G14:$N14)=0,"No marks",IF(SUMPRODUCT(--($G$4:$N$4&lt;=0),--ISNUMBER($G14:$N14))&gt;0,"Extra subject mark",IF(SUMPRODUCT(--($G$4:$N$4&gt;0),--ISNUMBER($G14:$N14))&lt;COUNTIF($G$4:$N$4,"&gt;0"),"Missing marks",IF(SUMPRODUCT(--($G$4:$N$4&gt;0),--ISNUMBER($G14:$N14),--IFERROR($G14:$N14&gt;$G$4:$N$4,FALSE()))&gt;0,"Mark exceeds full mark",IF($S14="Setup Required","Settings issue","OK")))))),"Input error")</f>
        <v>OK</v>
      </c>
      <c r="W14" s="271"/>
      <c r="X14" s="333"/>
      <c r="Y14" s="333"/>
      <c r="Z14" s="333"/>
    </row>
    <row r="15" customFormat="false" ht="28.5" hidden="false" customHeight="true" outlineLevel="0" collapsed="false">
      <c r="A15" s="279" t="n">
        <v>10</v>
      </c>
      <c r="B15" s="280" t="n">
        <v>10</v>
      </c>
      <c r="C15" s="279" t="str">
        <f aca="false">IFERROR(IF(OR($D15="",NOT(ISNUMBER($P15)),$S15&lt;&gt;"Passed"),"",COUNTIFS($P$6:$P$45,"&gt;"&amp;$P15,$S$6:$S$45,"Passed")+1),"")</f>
        <v/>
      </c>
      <c r="D15" s="281" t="s">
        <v>963</v>
      </c>
      <c r="E15" s="281" t="s">
        <v>977</v>
      </c>
      <c r="F15" s="351" t="s">
        <v>890</v>
      </c>
      <c r="G15" s="283" t="n">
        <v>30</v>
      </c>
      <c r="H15" s="283" t="n">
        <v>49</v>
      </c>
      <c r="I15" s="283" t="n">
        <v>23</v>
      </c>
      <c r="J15" s="283" t="n">
        <v>33</v>
      </c>
      <c r="K15" s="283" t="n">
        <v>43</v>
      </c>
      <c r="L15" s="283" t="n">
        <v>33</v>
      </c>
      <c r="M15" s="284"/>
      <c r="N15" s="284"/>
      <c r="O15" s="292" t="n">
        <f aca="false">IFERROR(IF(COUNT($G15:$N15)=0,"",SUMIF($G$4:$N$4,"&gt;0",$G15:$N15)),"")</f>
        <v>211</v>
      </c>
      <c r="P15" s="287" t="n">
        <f aca="false">IFERROR(IF($O15="","",IF(SUMIF($G$4:$N$4,"&gt;0",$G$4:$N$4)&lt;=0,"",ROUND($O15/SUMIF($G$4:$N$4,"&gt;0",$G$4:$N$4)*100,2))),"")</f>
        <v>50.24</v>
      </c>
      <c r="Q15" s="288" t="n">
        <f aca="false">IFERROR(IF($P15="","",IF($S15="Fail",0,IF($S15="Passed",VLOOKUP($P15,Settings!$A$16:$C$22,3,TRUE()),""))),"")</f>
        <v>0</v>
      </c>
      <c r="R15" s="289" t="str">
        <f aca="false">IFERROR(IF($P15="","",IF($S15="Fail","F",IF($S15="Passed",VLOOKUP($P15,Settings!$A$16:$B$22,2,TRUE()),""))),"")</f>
        <v>F</v>
      </c>
      <c r="S15" s="289" t="str">
        <f aca="false">IFERROR(IF(COUNT($G15:$N15)=0,"",IF(OR(SUMIF($G$4:$N$4,"&gt;0",$G$4:$N$4)&lt;=0,Settings!$K$27&lt;=0),"Setup Required",IF(SUMPRODUCT(--($G$4:$N$4&gt;0),--ISNUMBER($G15:$N15))&lt;COUNTIF($G$4:$N$4,"&gt;0"),"Incomplete",IF(SUMPRODUCT(--($G$4:$N$4&gt;0),--ISNUMBER($G15:$N15),--IFERROR($G15:$N15&lt;$G$4:$N$4*Settings!$K$27/100,FALSE()))&gt;0,"Fail","Passed")))),"Input Error")</f>
        <v>Fail</v>
      </c>
      <c r="T15" s="294"/>
      <c r="U15" s="289" t="str">
        <f aca="false">IFERROR(IF($D15="","",IF($S15="","",IF($S15="Incomplete","Marks incomplete",IF($S15="Setup Required","Check Settings",IF($S15="Fail","উন্নতির জন্য বিশেষ যত্ন প্রয়োজন",VLOOKUP($P15,Settings!$A$16:$E$22,5,TRUE())))))),"")</f>
        <v>উন্নতির জন্য বিশেষ যত্ন প্রয়োজন</v>
      </c>
      <c r="V15" s="289" t="str">
        <f aca="false">IFERROR(IF($D15="","",IF(COUNT($G15:$N15)=0,"No marks",IF(SUMPRODUCT(--($G$4:$N$4&lt;=0),--ISNUMBER($G15:$N15))&gt;0,"Extra subject mark",IF(SUMPRODUCT(--($G$4:$N$4&gt;0),--ISNUMBER($G15:$N15))&lt;COUNTIF($G$4:$N$4,"&gt;0"),"Missing marks",IF(SUMPRODUCT(--($G$4:$N$4&gt;0),--ISNUMBER($G15:$N15),--IFERROR($G15:$N15&gt;$G$4:$N$4,FALSE()))&gt;0,"Mark exceeds full mark",IF($S15="Setup Required","Settings issue","OK")))))),"Input error")</f>
        <v>OK</v>
      </c>
      <c r="W15" s="271"/>
      <c r="X15" s="333"/>
      <c r="Y15" s="333"/>
      <c r="Z15" s="333"/>
    </row>
    <row r="16" customFormat="false" ht="28.5" hidden="false" customHeight="true" outlineLevel="0" collapsed="false">
      <c r="A16" s="279" t="n">
        <v>11</v>
      </c>
      <c r="B16" s="280" t="n">
        <v>11</v>
      </c>
      <c r="C16" s="279" t="n">
        <f aca="false">IFERROR(IF(OR($D16="",NOT(ISNUMBER($P16)),$S16&lt;&gt;"Passed"),"",COUNTIFS($P$6:$P$45,"&gt;"&amp;$P16,$S$6:$S$45,"Passed")+1),"")</f>
        <v>2</v>
      </c>
      <c r="D16" s="281" t="s">
        <v>978</v>
      </c>
      <c r="E16" s="281" t="s">
        <v>979</v>
      </c>
      <c r="F16" s="351" t="s">
        <v>887</v>
      </c>
      <c r="G16" s="283" t="n">
        <v>53</v>
      </c>
      <c r="H16" s="283" t="n">
        <v>52</v>
      </c>
      <c r="I16" s="283" t="n">
        <v>48</v>
      </c>
      <c r="J16" s="283" t="n">
        <v>49</v>
      </c>
      <c r="K16" s="283" t="n">
        <v>48</v>
      </c>
      <c r="L16" s="283" t="n">
        <v>40</v>
      </c>
      <c r="M16" s="284"/>
      <c r="N16" s="284"/>
      <c r="O16" s="292" t="n">
        <f aca="false">IFERROR(IF(COUNT($G16:$N16)=0,"",SUMIF($G$4:$N$4,"&gt;0",$G16:$N16)),"")</f>
        <v>290</v>
      </c>
      <c r="P16" s="287" t="n">
        <f aca="false">IFERROR(IF($O16="","",IF(SUMIF($G$4:$N$4,"&gt;0",$G$4:$N$4)&lt;=0,"",ROUND($O16/SUMIF($G$4:$N$4,"&gt;0",$G$4:$N$4)*100,2))),"")</f>
        <v>69.05</v>
      </c>
      <c r="Q16" s="288" t="n">
        <f aca="false">IFERROR(IF($P16="","",IF($S16="Fail",0,IF($S16="Passed",VLOOKUP($P16,Settings!$A$16:$C$22,3,TRUE()),""))),"")</f>
        <v>3.5</v>
      </c>
      <c r="R16" s="289" t="str">
        <f aca="false">IFERROR(IF($P16="","",IF($S16="Fail","F",IF($S16="Passed",VLOOKUP($P16,Settings!$A$16:$B$22,2,TRUE()),""))),"")</f>
        <v>A-</v>
      </c>
      <c r="S16" s="289" t="str">
        <f aca="false">IFERROR(IF(COUNT($G16:$N16)=0,"",IF(OR(SUMIF($G$4:$N$4,"&gt;0",$G$4:$N$4)&lt;=0,Settings!$K$27&lt;=0),"Setup Required",IF(SUMPRODUCT(--($G$4:$N$4&gt;0),--ISNUMBER($G16:$N16))&lt;COUNTIF($G$4:$N$4,"&gt;0"),"Incomplete",IF(SUMPRODUCT(--($G$4:$N$4&gt;0),--ISNUMBER($G16:$N16),--IFERROR($G16:$N16&lt;$G$4:$N$4*Settings!$K$27/100,FALSE()))&gt;0,"Fail","Passed")))),"Input Error")</f>
        <v>Passed</v>
      </c>
      <c r="T16" s="294"/>
      <c r="U16" s="289" t="str">
        <f aca="false">IFERROR(IF($D16="","",IF($S16="","",IF($S16="Incomplete","Marks incomplete",IF($S16="Setup Required","Check Settings",IF($S16="Fail","উন্নতির জন্য বিশেষ যত্ন প্রয়োজন",VLOOKUP($P16,Settings!$A$16:$E$22,5,TRUE())))))),"")</f>
        <v>খুব ভালো</v>
      </c>
      <c r="V16" s="289" t="str">
        <f aca="false">IFERROR(IF($D16="","",IF(COUNT($G16:$N16)=0,"No marks",IF(SUMPRODUCT(--($G$4:$N$4&lt;=0),--ISNUMBER($G16:$N16))&gt;0,"Extra subject mark",IF(SUMPRODUCT(--($G$4:$N$4&gt;0),--ISNUMBER($G16:$N16))&lt;COUNTIF($G$4:$N$4,"&gt;0"),"Missing marks",IF(SUMPRODUCT(--($G$4:$N$4&gt;0),--ISNUMBER($G16:$N16),--IFERROR($G16:$N16&gt;$G$4:$N$4,FALSE()))&gt;0,"Mark exceeds full mark",IF($S16="Setup Required","Settings issue","OK")))))),"Input error")</f>
        <v>OK</v>
      </c>
      <c r="W16" s="271"/>
      <c r="X16" s="333"/>
      <c r="Y16" s="333"/>
      <c r="Z16" s="333"/>
    </row>
    <row r="17" customFormat="false" ht="28.5" hidden="false" customHeight="true" outlineLevel="0" collapsed="false">
      <c r="A17" s="279" t="n">
        <v>12</v>
      </c>
      <c r="B17" s="280" t="n">
        <v>12</v>
      </c>
      <c r="C17" s="279" t="str">
        <f aca="false">IFERROR(IF(OR($D17="",NOT(ISNUMBER($P17)),$S17&lt;&gt;"Passed"),"",COUNTIFS($P$6:$P$45,"&gt;"&amp;$P17,$S$6:$S$45,"Passed")+1),"")</f>
        <v/>
      </c>
      <c r="D17" s="281" t="s">
        <v>959</v>
      </c>
      <c r="E17" s="281" t="s">
        <v>980</v>
      </c>
      <c r="F17" s="351" t="s">
        <v>890</v>
      </c>
      <c r="G17" s="283" t="n">
        <v>15</v>
      </c>
      <c r="H17" s="283" t="n">
        <v>33</v>
      </c>
      <c r="I17" s="283" t="n">
        <v>19</v>
      </c>
      <c r="J17" s="283" t="n">
        <v>27</v>
      </c>
      <c r="K17" s="284"/>
      <c r="L17" s="283" t="n">
        <v>20</v>
      </c>
      <c r="M17" s="284"/>
      <c r="N17" s="284"/>
      <c r="O17" s="292" t="n">
        <f aca="false">IFERROR(IF(COUNT($G17:$N17)=0,"",SUMIF($G$4:$N$4,"&gt;0",$G17:$N17)),"")</f>
        <v>114</v>
      </c>
      <c r="P17" s="287" t="n">
        <f aca="false">IFERROR(IF($O17="","",IF(SUMIF($G$4:$N$4,"&gt;0",$G$4:$N$4)&lt;=0,"",ROUND($O17/SUMIF($G$4:$N$4,"&gt;0",$G$4:$N$4)*100,2))),"")</f>
        <v>27.14</v>
      </c>
      <c r="Q17" s="288" t="str">
        <f aca="false">IFERROR(IF($P17="","",IF($S17="Fail",0,IF($S17="Passed",VLOOKUP($P17,Settings!$A$16:$C$22,3,TRUE()),""))),"")</f>
        <v/>
      </c>
      <c r="R17" s="289" t="str">
        <f aca="false">IFERROR(IF($P17="","",IF($S17="Fail","F",IF($S17="Passed",VLOOKUP($P17,Settings!$A$16:$B$22,2,TRUE()),""))),"")</f>
        <v/>
      </c>
      <c r="S17" s="289" t="str">
        <f aca="false">IFERROR(IF(COUNT($G17:$N17)=0,"",IF(OR(SUMIF($G$4:$N$4,"&gt;0",$G$4:$N$4)&lt;=0,Settings!$K$27&lt;=0),"Setup Required",IF(SUMPRODUCT(--($G$4:$N$4&gt;0),--ISNUMBER($G17:$N17))&lt;COUNTIF($G$4:$N$4,"&gt;0"),"Incomplete",IF(SUMPRODUCT(--($G$4:$N$4&gt;0),--ISNUMBER($G17:$N17),--IFERROR($G17:$N17&lt;$G$4:$N$4*Settings!$K$27/100,FALSE()))&gt;0,"Fail","Passed")))),"Input Error")</f>
        <v>Incomplete</v>
      </c>
      <c r="T17" s="294"/>
      <c r="U17" s="289" t="str">
        <f aca="false">IFERROR(IF($D17="","",IF($S17="","",IF($S17="Incomplete","Marks incomplete",IF($S17="Setup Required","Check Settings",IF($S17="Fail","উন্নতির জন্য বিশেষ যত্ন প্রয়োজন",VLOOKUP($P17,Settings!$A$16:$E$22,5,TRUE())))))),"")</f>
        <v>Marks incomplete</v>
      </c>
      <c r="V17" s="289" t="str">
        <f aca="false">IFERROR(IF($D17="","",IF(COUNT($G17:$N17)=0,"No marks",IF(SUMPRODUCT(--($G$4:$N$4&lt;=0),--ISNUMBER($G17:$N17))&gt;0,"Extra subject mark",IF(SUMPRODUCT(--($G$4:$N$4&gt;0),--ISNUMBER($G17:$N17))&lt;COUNTIF($G$4:$N$4,"&gt;0"),"Missing marks",IF(SUMPRODUCT(--($G$4:$N$4&gt;0),--ISNUMBER($G17:$N17),--IFERROR($G17:$N17&gt;$G$4:$N$4,FALSE()))&gt;0,"Mark exceeds full mark",IF($S17="Setup Required","Settings issue","OK")))))),"Input error")</f>
        <v>Missing marks</v>
      </c>
      <c r="W17" s="271"/>
      <c r="X17" s="333"/>
      <c r="Y17" s="333"/>
      <c r="Z17" s="333"/>
    </row>
    <row r="18" customFormat="false" ht="28.5" hidden="false" customHeight="true" outlineLevel="0" collapsed="false">
      <c r="A18" s="279" t="n">
        <v>13</v>
      </c>
      <c r="B18" s="280" t="n">
        <v>13</v>
      </c>
      <c r="C18" s="279" t="str">
        <f aca="false">IFERROR(IF(OR($D18="",NOT(ISNUMBER($P18)),$S18&lt;&gt;"Passed"),"",COUNTIFS($P$6:$P$45,"&gt;"&amp;$P18,$S$6:$S$45,"Passed")+1),"")</f>
        <v/>
      </c>
      <c r="D18" s="291"/>
      <c r="E18" s="291"/>
      <c r="F18" s="280"/>
      <c r="G18" s="284"/>
      <c r="H18" s="284"/>
      <c r="I18" s="284"/>
      <c r="J18" s="284"/>
      <c r="K18" s="284"/>
      <c r="L18" s="284"/>
      <c r="M18" s="284"/>
      <c r="N18" s="284"/>
      <c r="O18" s="292" t="str">
        <f aca="false">IFERROR(IF(COUNT($G18:$N18)=0,"",SUMIF($G$4:$N$4,"&gt;0",$G18:$N18)),"")</f>
        <v/>
      </c>
      <c r="P18" s="287" t="str">
        <f aca="false">IFERROR(IF($O18="","",IF(SUMIF($G$4:$N$4,"&gt;0",$G$4:$N$4)&lt;=0,"",ROUND($O18/SUMIF($G$4:$N$4,"&gt;0",$G$4:$N$4)*100,2))),"")</f>
        <v/>
      </c>
      <c r="Q18" s="288" t="str">
        <f aca="false">IFERROR(IF($P18="","",IF($S18="Fail",0,IF($S18="Passed",VLOOKUP($P18,Settings!$A$16:$C$22,3,TRUE()),""))),"")</f>
        <v/>
      </c>
      <c r="R18" s="289" t="str">
        <f aca="false">IFERROR(IF($P18="","",IF($S18="Fail","F",IF($S18="Passed",VLOOKUP($P18,Settings!$A$16:$B$22,2,TRUE()),""))),"")</f>
        <v/>
      </c>
      <c r="S18" s="289" t="str">
        <f aca="false">IFERROR(IF(COUNT($G18:$N18)=0,"",IF(OR(SUMIF($G$4:$N$4,"&gt;0",$G$4:$N$4)&lt;=0,Settings!$K$27&lt;=0),"Setup Required",IF(SUMPRODUCT(--($G$4:$N$4&gt;0),--ISNUMBER($G18:$N18))&lt;COUNTIF($G$4:$N$4,"&gt;0"),"Incomplete",IF(SUMPRODUCT(--($G$4:$N$4&gt;0),--ISNUMBER($G18:$N18),--IFERROR($G18:$N18&lt;$G$4:$N$4*Settings!$K$27/100,FALSE()))&gt;0,"Fail","Passed")))),"Input Error")</f>
        <v/>
      </c>
      <c r="T18" s="294"/>
      <c r="U18" s="289" t="str">
        <f aca="false">IFERROR(IF($D18="","",IF($S18="","",IF($S18="Incomplete","Marks incomplete",IF($S18="Setup Required","Check Settings",IF($S18="Fail","উন্নতির জন্য বিশেষ যত্ন প্রয়োজন",VLOOKUP($P18,Settings!$A$16:$E$22,5,TRUE())))))),"")</f>
        <v/>
      </c>
      <c r="V18" s="289" t="str">
        <f aca="false">IFERROR(IF($D18="","",IF(COUNT($G18:$N18)=0,"No marks",IF(SUMPRODUCT(--($G$4:$N$4&lt;=0),--ISNUMBER($G18:$N18))&gt;0,"Extra subject mark",IF(SUMPRODUCT(--($G$4:$N$4&gt;0),--ISNUMBER($G18:$N18))&lt;COUNTIF($G$4:$N$4,"&gt;0"),"Missing marks",IF(SUMPRODUCT(--($G$4:$N$4&gt;0),--ISNUMBER($G18:$N18),--IFERROR($G18:$N18&gt;$G$4:$N$4,FALSE()))&gt;0,"Mark exceeds full mark",IF($S18="Setup Required","Settings issue","OK")))))),"Input error")</f>
        <v/>
      </c>
      <c r="W18" s="271"/>
      <c r="X18" s="333"/>
      <c r="Y18" s="333"/>
      <c r="Z18" s="333"/>
    </row>
    <row r="19" customFormat="false" ht="28.5" hidden="false" customHeight="true" outlineLevel="0" collapsed="false">
      <c r="A19" s="279" t="n">
        <v>14</v>
      </c>
      <c r="B19" s="280" t="n">
        <v>14</v>
      </c>
      <c r="C19" s="279" t="str">
        <f aca="false">IFERROR(IF(OR($D19="",NOT(ISNUMBER($P19)),$S19&lt;&gt;"Passed"),"",COUNTIFS($P$6:$P$45,"&gt;"&amp;$P19,$S$6:$S$45,"Passed")+1),"")</f>
        <v/>
      </c>
      <c r="D19" s="291"/>
      <c r="E19" s="291"/>
      <c r="F19" s="280"/>
      <c r="G19" s="284"/>
      <c r="H19" s="284"/>
      <c r="I19" s="284"/>
      <c r="J19" s="284"/>
      <c r="K19" s="284"/>
      <c r="L19" s="284"/>
      <c r="M19" s="284"/>
      <c r="N19" s="284"/>
      <c r="O19" s="292" t="str">
        <f aca="false">IFERROR(IF(COUNT($G19:$N19)=0,"",SUMIF($G$4:$N$4,"&gt;0",$G19:$N19)),"")</f>
        <v/>
      </c>
      <c r="P19" s="287" t="str">
        <f aca="false">IFERROR(IF($O19="","",IF(SUMIF($G$4:$N$4,"&gt;0",$G$4:$N$4)&lt;=0,"",ROUND($O19/SUMIF($G$4:$N$4,"&gt;0",$G$4:$N$4)*100,2))),"")</f>
        <v/>
      </c>
      <c r="Q19" s="288" t="str">
        <f aca="false">IFERROR(IF($P19="","",IF($S19="Fail",0,IF($S19="Passed",VLOOKUP($P19,Settings!$A$16:$C$22,3,TRUE()),""))),"")</f>
        <v/>
      </c>
      <c r="R19" s="289" t="str">
        <f aca="false">IFERROR(IF($P19="","",IF($S19="Fail","F",IF($S19="Passed",VLOOKUP($P19,Settings!$A$16:$B$22,2,TRUE()),""))),"")</f>
        <v/>
      </c>
      <c r="S19" s="289" t="str">
        <f aca="false">IFERROR(IF(COUNT($G19:$N19)=0,"",IF(OR(SUMIF($G$4:$N$4,"&gt;0",$G$4:$N$4)&lt;=0,Settings!$K$27&lt;=0),"Setup Required",IF(SUMPRODUCT(--($G$4:$N$4&gt;0),--ISNUMBER($G19:$N19))&lt;COUNTIF($G$4:$N$4,"&gt;0"),"Incomplete",IF(SUMPRODUCT(--($G$4:$N$4&gt;0),--ISNUMBER($G19:$N19),--IFERROR($G19:$N19&lt;$G$4:$N$4*Settings!$K$27/100,FALSE()))&gt;0,"Fail","Passed")))),"Input Error")</f>
        <v/>
      </c>
      <c r="T19" s="294"/>
      <c r="U19" s="289" t="str">
        <f aca="false">IFERROR(IF($D19="","",IF($S19="","",IF($S19="Incomplete","Marks incomplete",IF($S19="Setup Required","Check Settings",IF($S19="Fail","উন্নতির জন্য বিশেষ যত্ন প্রয়োজন",VLOOKUP($P19,Settings!$A$16:$E$22,5,TRUE())))))),"")</f>
        <v/>
      </c>
      <c r="V19" s="289" t="str">
        <f aca="false">IFERROR(IF($D19="","",IF(COUNT($G19:$N19)=0,"No marks",IF(SUMPRODUCT(--($G$4:$N$4&lt;=0),--ISNUMBER($G19:$N19))&gt;0,"Extra subject mark",IF(SUMPRODUCT(--($G$4:$N$4&gt;0),--ISNUMBER($G19:$N19))&lt;COUNTIF($G$4:$N$4,"&gt;0"),"Missing marks",IF(SUMPRODUCT(--($G$4:$N$4&gt;0),--ISNUMBER($G19:$N19),--IFERROR($G19:$N19&gt;$G$4:$N$4,FALSE()))&gt;0,"Mark exceeds full mark",IF($S19="Setup Required","Settings issue","OK")))))),"Input error")</f>
        <v/>
      </c>
      <c r="W19" s="271"/>
      <c r="X19" s="333"/>
      <c r="Y19" s="333"/>
      <c r="Z19" s="333"/>
    </row>
    <row r="20" customFormat="false" ht="28.5" hidden="false" customHeight="true" outlineLevel="0" collapsed="false">
      <c r="A20" s="279" t="n">
        <v>15</v>
      </c>
      <c r="B20" s="280" t="n">
        <v>15</v>
      </c>
      <c r="C20" s="279" t="str">
        <f aca="false">IFERROR(IF(OR($D20="",NOT(ISNUMBER($P20)),$S20&lt;&gt;"Passed"),"",COUNTIFS($P$6:$P$45,"&gt;"&amp;$P20,$S$6:$S$45,"Passed")+1),"")</f>
        <v/>
      </c>
      <c r="D20" s="291"/>
      <c r="E20" s="291"/>
      <c r="F20" s="280"/>
      <c r="G20" s="284"/>
      <c r="H20" s="284"/>
      <c r="I20" s="284"/>
      <c r="J20" s="284"/>
      <c r="K20" s="284"/>
      <c r="L20" s="284"/>
      <c r="M20" s="284"/>
      <c r="N20" s="284"/>
      <c r="O20" s="292" t="str">
        <f aca="false">IFERROR(IF(COUNT($G20:$N20)=0,"",SUMIF($G$4:$N$4,"&gt;0",$G20:$N20)),"")</f>
        <v/>
      </c>
      <c r="P20" s="287" t="str">
        <f aca="false">IFERROR(IF($O20="","",IF(SUMIF($G$4:$N$4,"&gt;0",$G$4:$N$4)&lt;=0,"",ROUND($O20/SUMIF($G$4:$N$4,"&gt;0",$G$4:$N$4)*100,2))),"")</f>
        <v/>
      </c>
      <c r="Q20" s="288" t="str">
        <f aca="false">IFERROR(IF($P20="","",IF($S20="Fail",0,IF($S20="Passed",VLOOKUP($P20,Settings!$A$16:$C$22,3,TRUE()),""))),"")</f>
        <v/>
      </c>
      <c r="R20" s="289" t="str">
        <f aca="false">IFERROR(IF($P20="","",IF($S20="Fail","F",IF($S20="Passed",VLOOKUP($P20,Settings!$A$16:$B$22,2,TRUE()),""))),"")</f>
        <v/>
      </c>
      <c r="S20" s="289" t="str">
        <f aca="false">IFERROR(IF(COUNT($G20:$N20)=0,"",IF(OR(SUMIF($G$4:$N$4,"&gt;0",$G$4:$N$4)&lt;=0,Settings!$K$27&lt;=0),"Setup Required",IF(SUMPRODUCT(--($G$4:$N$4&gt;0),--ISNUMBER($G20:$N20))&lt;COUNTIF($G$4:$N$4,"&gt;0"),"Incomplete",IF(SUMPRODUCT(--($G$4:$N$4&gt;0),--ISNUMBER($G20:$N20),--IFERROR($G20:$N20&lt;$G$4:$N$4*Settings!$K$27/100,FALSE()))&gt;0,"Fail","Passed")))),"Input Error")</f>
        <v/>
      </c>
      <c r="T20" s="294"/>
      <c r="U20" s="289" t="str">
        <f aca="false">IFERROR(IF($D20="","",IF($S20="","",IF($S20="Incomplete","Marks incomplete",IF($S20="Setup Required","Check Settings",IF($S20="Fail","উন্নতির জন্য বিশেষ যত্ন প্রয়োজন",VLOOKUP($P20,Settings!$A$16:$E$22,5,TRUE())))))),"")</f>
        <v/>
      </c>
      <c r="V20" s="289" t="str">
        <f aca="false">IFERROR(IF($D20="","",IF(COUNT($G20:$N20)=0,"No marks",IF(SUMPRODUCT(--($G$4:$N$4&lt;=0),--ISNUMBER($G20:$N20))&gt;0,"Extra subject mark",IF(SUMPRODUCT(--($G$4:$N$4&gt;0),--ISNUMBER($G20:$N20))&lt;COUNTIF($G$4:$N$4,"&gt;0"),"Missing marks",IF(SUMPRODUCT(--($G$4:$N$4&gt;0),--ISNUMBER($G20:$N20),--IFERROR($G20:$N20&gt;$G$4:$N$4,FALSE()))&gt;0,"Mark exceeds full mark",IF($S20="Setup Required","Settings issue","OK")))))),"Input error")</f>
        <v/>
      </c>
      <c r="W20" s="271"/>
      <c r="X20" s="333"/>
      <c r="Y20" s="333"/>
      <c r="Z20" s="333"/>
    </row>
    <row r="21" customFormat="false" ht="28.5" hidden="false" customHeight="true" outlineLevel="0" collapsed="false">
      <c r="A21" s="279" t="n">
        <v>16</v>
      </c>
      <c r="B21" s="280" t="n">
        <v>16</v>
      </c>
      <c r="C21" s="279" t="str">
        <f aca="false">IFERROR(IF(OR($D21="",NOT(ISNUMBER($P21)),$S21&lt;&gt;"Passed"),"",COUNTIFS($P$6:$P$45,"&gt;"&amp;$P21,$S$6:$S$45,"Passed")+1),"")</f>
        <v/>
      </c>
      <c r="D21" s="291"/>
      <c r="E21" s="291"/>
      <c r="F21" s="280"/>
      <c r="G21" s="284"/>
      <c r="H21" s="284"/>
      <c r="I21" s="284"/>
      <c r="J21" s="284"/>
      <c r="K21" s="284"/>
      <c r="L21" s="284"/>
      <c r="M21" s="284"/>
      <c r="N21" s="284"/>
      <c r="O21" s="292" t="str">
        <f aca="false">IFERROR(IF(COUNT($G21:$N21)=0,"",SUMIF($G$4:$N$4,"&gt;0",$G21:$N21)),"")</f>
        <v/>
      </c>
      <c r="P21" s="287" t="str">
        <f aca="false">IFERROR(IF($O21="","",IF(SUMIF($G$4:$N$4,"&gt;0",$G$4:$N$4)&lt;=0,"",ROUND($O21/SUMIF($G$4:$N$4,"&gt;0",$G$4:$N$4)*100,2))),"")</f>
        <v/>
      </c>
      <c r="Q21" s="288" t="str">
        <f aca="false">IFERROR(IF($P21="","",IF($S21="Fail",0,IF($S21="Passed",VLOOKUP($P21,Settings!$A$16:$C$22,3,TRUE()),""))),"")</f>
        <v/>
      </c>
      <c r="R21" s="289" t="str">
        <f aca="false">IFERROR(IF($P21="","",IF($S21="Fail","F",IF($S21="Passed",VLOOKUP($P21,Settings!$A$16:$B$22,2,TRUE()),""))),"")</f>
        <v/>
      </c>
      <c r="S21" s="289" t="str">
        <f aca="false">IFERROR(IF(COUNT($G21:$N21)=0,"",IF(OR(SUMIF($G$4:$N$4,"&gt;0",$G$4:$N$4)&lt;=0,Settings!$K$27&lt;=0),"Setup Required",IF(SUMPRODUCT(--($G$4:$N$4&gt;0),--ISNUMBER($G21:$N21))&lt;COUNTIF($G$4:$N$4,"&gt;0"),"Incomplete",IF(SUMPRODUCT(--($G$4:$N$4&gt;0),--ISNUMBER($G21:$N21),--IFERROR($G21:$N21&lt;$G$4:$N$4*Settings!$K$27/100,FALSE()))&gt;0,"Fail","Passed")))),"Input Error")</f>
        <v/>
      </c>
      <c r="T21" s="294"/>
      <c r="U21" s="289" t="str">
        <f aca="false">IFERROR(IF($D21="","",IF($S21="","",IF($S21="Incomplete","Marks incomplete",IF($S21="Setup Required","Check Settings",IF($S21="Fail","উন্নতির জন্য বিশেষ যত্ন প্রয়োজন",VLOOKUP($P21,Settings!$A$16:$E$22,5,TRUE())))))),"")</f>
        <v/>
      </c>
      <c r="V21" s="289" t="str">
        <f aca="false">IFERROR(IF($D21="","",IF(COUNT($G21:$N21)=0,"No marks",IF(SUMPRODUCT(--($G$4:$N$4&lt;=0),--ISNUMBER($G21:$N21))&gt;0,"Extra subject mark",IF(SUMPRODUCT(--($G$4:$N$4&gt;0),--ISNUMBER($G21:$N21))&lt;COUNTIF($G$4:$N$4,"&gt;0"),"Missing marks",IF(SUMPRODUCT(--($G$4:$N$4&gt;0),--ISNUMBER($G21:$N21),--IFERROR($G21:$N21&gt;$G$4:$N$4,FALSE()))&gt;0,"Mark exceeds full mark",IF($S21="Setup Required","Settings issue","OK")))))),"Input error")</f>
        <v/>
      </c>
      <c r="W21" s="271"/>
      <c r="X21" s="333"/>
      <c r="Y21" s="333"/>
      <c r="Z21" s="333"/>
    </row>
    <row r="22" customFormat="false" ht="28.5" hidden="false" customHeight="true" outlineLevel="0" collapsed="false">
      <c r="A22" s="279" t="n">
        <v>17</v>
      </c>
      <c r="B22" s="280" t="n">
        <v>17</v>
      </c>
      <c r="C22" s="279" t="str">
        <f aca="false">IFERROR(IF(OR($D22="",NOT(ISNUMBER($P22)),$S22&lt;&gt;"Passed"),"",COUNTIFS($P$6:$P$45,"&gt;"&amp;$P22,$S$6:$S$45,"Passed")+1),"")</f>
        <v/>
      </c>
      <c r="D22" s="291"/>
      <c r="E22" s="291"/>
      <c r="F22" s="280"/>
      <c r="G22" s="284"/>
      <c r="H22" s="284"/>
      <c r="I22" s="284"/>
      <c r="J22" s="284"/>
      <c r="K22" s="284"/>
      <c r="L22" s="284"/>
      <c r="M22" s="284"/>
      <c r="N22" s="284"/>
      <c r="O22" s="292" t="str">
        <f aca="false">IFERROR(IF(COUNT($G22:$N22)=0,"",SUMIF($G$4:$N$4,"&gt;0",$G22:$N22)),"")</f>
        <v/>
      </c>
      <c r="P22" s="287" t="str">
        <f aca="false">IFERROR(IF($O22="","",IF(SUMIF($G$4:$N$4,"&gt;0",$G$4:$N$4)&lt;=0,"",ROUND($O22/SUMIF($G$4:$N$4,"&gt;0",$G$4:$N$4)*100,2))),"")</f>
        <v/>
      </c>
      <c r="Q22" s="288" t="str">
        <f aca="false">IFERROR(IF($P22="","",IF($S22="Fail",0,IF($S22="Passed",VLOOKUP($P22,Settings!$A$16:$C$22,3,TRUE()),""))),"")</f>
        <v/>
      </c>
      <c r="R22" s="289" t="str">
        <f aca="false">IFERROR(IF($P22="","",IF($S22="Fail","F",IF($S22="Passed",VLOOKUP($P22,Settings!$A$16:$B$22,2,TRUE()),""))),"")</f>
        <v/>
      </c>
      <c r="S22" s="289" t="str">
        <f aca="false">IFERROR(IF(COUNT($G22:$N22)=0,"",IF(OR(SUMIF($G$4:$N$4,"&gt;0",$G$4:$N$4)&lt;=0,Settings!$K$27&lt;=0),"Setup Required",IF(SUMPRODUCT(--($G$4:$N$4&gt;0),--ISNUMBER($G22:$N22))&lt;COUNTIF($G$4:$N$4,"&gt;0"),"Incomplete",IF(SUMPRODUCT(--($G$4:$N$4&gt;0),--ISNUMBER($G22:$N22),--IFERROR($G22:$N22&lt;$G$4:$N$4*Settings!$K$27/100,FALSE()))&gt;0,"Fail","Passed")))),"Input Error")</f>
        <v/>
      </c>
      <c r="T22" s="294"/>
      <c r="U22" s="289" t="str">
        <f aca="false">IFERROR(IF($D22="","",IF($S22="","",IF($S22="Incomplete","Marks incomplete",IF($S22="Setup Required","Check Settings",IF($S22="Fail","উন্নতির জন্য বিশেষ যত্ন প্রয়োজন",VLOOKUP($P22,Settings!$A$16:$E$22,5,TRUE())))))),"")</f>
        <v/>
      </c>
      <c r="V22" s="289" t="str">
        <f aca="false">IFERROR(IF($D22="","",IF(COUNT($G22:$N22)=0,"No marks",IF(SUMPRODUCT(--($G$4:$N$4&lt;=0),--ISNUMBER($G22:$N22))&gt;0,"Extra subject mark",IF(SUMPRODUCT(--($G$4:$N$4&gt;0),--ISNUMBER($G22:$N22))&lt;COUNTIF($G$4:$N$4,"&gt;0"),"Missing marks",IF(SUMPRODUCT(--($G$4:$N$4&gt;0),--ISNUMBER($G22:$N22),--IFERROR($G22:$N22&gt;$G$4:$N$4,FALSE()))&gt;0,"Mark exceeds full mark",IF($S22="Setup Required","Settings issue","OK")))))),"Input error")</f>
        <v/>
      </c>
      <c r="W22" s="271"/>
      <c r="X22" s="333"/>
      <c r="Y22" s="333"/>
      <c r="Z22" s="333"/>
    </row>
    <row r="23" customFormat="false" ht="28.5" hidden="false" customHeight="true" outlineLevel="0" collapsed="false">
      <c r="A23" s="279" t="n">
        <v>18</v>
      </c>
      <c r="B23" s="280" t="n">
        <v>18</v>
      </c>
      <c r="C23" s="279" t="str">
        <f aca="false">IFERROR(IF(OR($D23="",NOT(ISNUMBER($P23)),$S23&lt;&gt;"Passed"),"",COUNTIFS($P$6:$P$45,"&gt;"&amp;$P23,$S$6:$S$45,"Passed")+1),"")</f>
        <v/>
      </c>
      <c r="D23" s="291"/>
      <c r="E23" s="291"/>
      <c r="F23" s="280"/>
      <c r="G23" s="284"/>
      <c r="H23" s="284"/>
      <c r="I23" s="284"/>
      <c r="J23" s="284"/>
      <c r="K23" s="284"/>
      <c r="L23" s="284"/>
      <c r="M23" s="284"/>
      <c r="N23" s="284"/>
      <c r="O23" s="292" t="str">
        <f aca="false">IFERROR(IF(COUNT($G23:$N23)=0,"",SUMIF($G$4:$N$4,"&gt;0",$G23:$N23)),"")</f>
        <v/>
      </c>
      <c r="P23" s="287" t="str">
        <f aca="false">IFERROR(IF($O23="","",IF(SUMIF($G$4:$N$4,"&gt;0",$G$4:$N$4)&lt;=0,"",ROUND($O23/SUMIF($G$4:$N$4,"&gt;0",$G$4:$N$4)*100,2))),"")</f>
        <v/>
      </c>
      <c r="Q23" s="288" t="str">
        <f aca="false">IFERROR(IF($P23="","",IF($S23="Fail",0,IF($S23="Passed",VLOOKUP($P23,Settings!$A$16:$C$22,3,TRUE()),""))),"")</f>
        <v/>
      </c>
      <c r="R23" s="289" t="str">
        <f aca="false">IFERROR(IF($P23="","",IF($S23="Fail","F",IF($S23="Passed",VLOOKUP($P23,Settings!$A$16:$B$22,2,TRUE()),""))),"")</f>
        <v/>
      </c>
      <c r="S23" s="289" t="str">
        <f aca="false">IFERROR(IF(COUNT($G23:$N23)=0,"",IF(OR(SUMIF($G$4:$N$4,"&gt;0",$G$4:$N$4)&lt;=0,Settings!$K$27&lt;=0),"Setup Required",IF(SUMPRODUCT(--($G$4:$N$4&gt;0),--ISNUMBER($G23:$N23))&lt;COUNTIF($G$4:$N$4,"&gt;0"),"Incomplete",IF(SUMPRODUCT(--($G$4:$N$4&gt;0),--ISNUMBER($G23:$N23),--IFERROR($G23:$N23&lt;$G$4:$N$4*Settings!$K$27/100,FALSE()))&gt;0,"Fail","Passed")))),"Input Error")</f>
        <v/>
      </c>
      <c r="T23" s="294"/>
      <c r="U23" s="289" t="str">
        <f aca="false">IFERROR(IF($D23="","",IF($S23="","",IF($S23="Incomplete","Marks incomplete",IF($S23="Setup Required","Check Settings",IF($S23="Fail","উন্নতির জন্য বিশেষ যত্ন প্রয়োজন",VLOOKUP($P23,Settings!$A$16:$E$22,5,TRUE())))))),"")</f>
        <v/>
      </c>
      <c r="V23" s="289" t="str">
        <f aca="false">IFERROR(IF($D23="","",IF(COUNT($G23:$N23)=0,"No marks",IF(SUMPRODUCT(--($G$4:$N$4&lt;=0),--ISNUMBER($G23:$N23))&gt;0,"Extra subject mark",IF(SUMPRODUCT(--($G$4:$N$4&gt;0),--ISNUMBER($G23:$N23))&lt;COUNTIF($G$4:$N$4,"&gt;0"),"Missing marks",IF(SUMPRODUCT(--($G$4:$N$4&gt;0),--ISNUMBER($G23:$N23),--IFERROR($G23:$N23&gt;$G$4:$N$4,FALSE()))&gt;0,"Mark exceeds full mark",IF($S23="Setup Required","Settings issue","OK")))))),"Input error")</f>
        <v/>
      </c>
      <c r="W23" s="271"/>
      <c r="X23" s="333"/>
      <c r="Y23" s="333"/>
      <c r="Z23" s="333"/>
    </row>
    <row r="24" customFormat="false" ht="28.5" hidden="false" customHeight="true" outlineLevel="0" collapsed="false">
      <c r="A24" s="279" t="n">
        <v>19</v>
      </c>
      <c r="B24" s="280" t="n">
        <v>19</v>
      </c>
      <c r="C24" s="279" t="str">
        <f aca="false">IFERROR(IF(OR($D24="",NOT(ISNUMBER($P24)),$S24&lt;&gt;"Passed"),"",COUNTIFS($P$6:$P$45,"&gt;"&amp;$P24,$S$6:$S$45,"Passed")+1),"")</f>
        <v/>
      </c>
      <c r="D24" s="291"/>
      <c r="E24" s="291"/>
      <c r="F24" s="280"/>
      <c r="G24" s="284"/>
      <c r="H24" s="284"/>
      <c r="I24" s="284"/>
      <c r="J24" s="284"/>
      <c r="K24" s="284"/>
      <c r="L24" s="284"/>
      <c r="M24" s="284"/>
      <c r="N24" s="284"/>
      <c r="O24" s="292" t="str">
        <f aca="false">IFERROR(IF(COUNT($G24:$N24)=0,"",SUMIF($G$4:$N$4,"&gt;0",$G24:$N24)),"")</f>
        <v/>
      </c>
      <c r="P24" s="287" t="str">
        <f aca="false">IFERROR(IF($O24="","",IF(SUMIF($G$4:$N$4,"&gt;0",$G$4:$N$4)&lt;=0,"",ROUND($O24/SUMIF($G$4:$N$4,"&gt;0",$G$4:$N$4)*100,2))),"")</f>
        <v/>
      </c>
      <c r="Q24" s="288" t="str">
        <f aca="false">IFERROR(IF($P24="","",IF($S24="Fail",0,IF($S24="Passed",VLOOKUP($P24,Settings!$A$16:$C$22,3,TRUE()),""))),"")</f>
        <v/>
      </c>
      <c r="R24" s="289" t="str">
        <f aca="false">IFERROR(IF($P24="","",IF($S24="Fail","F",IF($S24="Passed",VLOOKUP($P24,Settings!$A$16:$B$22,2,TRUE()),""))),"")</f>
        <v/>
      </c>
      <c r="S24" s="289" t="str">
        <f aca="false">IFERROR(IF(COUNT($G24:$N24)=0,"",IF(OR(SUMIF($G$4:$N$4,"&gt;0",$G$4:$N$4)&lt;=0,Settings!$K$27&lt;=0),"Setup Required",IF(SUMPRODUCT(--($G$4:$N$4&gt;0),--ISNUMBER($G24:$N24))&lt;COUNTIF($G$4:$N$4,"&gt;0"),"Incomplete",IF(SUMPRODUCT(--($G$4:$N$4&gt;0),--ISNUMBER($G24:$N24),--IFERROR($G24:$N24&lt;$G$4:$N$4*Settings!$K$27/100,FALSE()))&gt;0,"Fail","Passed")))),"Input Error")</f>
        <v/>
      </c>
      <c r="T24" s="294"/>
      <c r="U24" s="289" t="str">
        <f aca="false">IFERROR(IF($D24="","",IF($S24="","",IF($S24="Incomplete","Marks incomplete",IF($S24="Setup Required","Check Settings",IF($S24="Fail","উন্নতির জন্য বিশেষ যত্ন প্রয়োজন",VLOOKUP($P24,Settings!$A$16:$E$22,5,TRUE())))))),"")</f>
        <v/>
      </c>
      <c r="V24" s="289" t="str">
        <f aca="false">IFERROR(IF($D24="","",IF(COUNT($G24:$N24)=0,"No marks",IF(SUMPRODUCT(--($G$4:$N$4&lt;=0),--ISNUMBER($G24:$N24))&gt;0,"Extra subject mark",IF(SUMPRODUCT(--($G$4:$N$4&gt;0),--ISNUMBER($G24:$N24))&lt;COUNTIF($G$4:$N$4,"&gt;0"),"Missing marks",IF(SUMPRODUCT(--($G$4:$N$4&gt;0),--ISNUMBER($G24:$N24),--IFERROR($G24:$N24&gt;$G$4:$N$4,FALSE()))&gt;0,"Mark exceeds full mark",IF($S24="Setup Required","Settings issue","OK")))))),"Input error")</f>
        <v/>
      </c>
      <c r="W24" s="271"/>
      <c r="X24" s="333"/>
      <c r="Y24" s="333"/>
      <c r="Z24" s="333"/>
    </row>
    <row r="25" customFormat="false" ht="28.5" hidden="false" customHeight="true" outlineLevel="0" collapsed="false">
      <c r="A25" s="279" t="n">
        <v>20</v>
      </c>
      <c r="B25" s="280" t="n">
        <v>20</v>
      </c>
      <c r="C25" s="279" t="str">
        <f aca="false">IFERROR(IF(OR($D25="",NOT(ISNUMBER($P25)),$S25&lt;&gt;"Passed"),"",COUNTIFS($P$6:$P$45,"&gt;"&amp;$P25,$S$6:$S$45,"Passed")+1),"")</f>
        <v/>
      </c>
      <c r="D25" s="291"/>
      <c r="E25" s="291"/>
      <c r="F25" s="280"/>
      <c r="G25" s="284"/>
      <c r="H25" s="284"/>
      <c r="I25" s="284"/>
      <c r="J25" s="284"/>
      <c r="K25" s="284"/>
      <c r="L25" s="284"/>
      <c r="M25" s="284"/>
      <c r="N25" s="284"/>
      <c r="O25" s="292" t="str">
        <f aca="false">IFERROR(IF(COUNT($G25:$N25)=0,"",SUMIF($G$4:$N$4,"&gt;0",$G25:$N25)),"")</f>
        <v/>
      </c>
      <c r="P25" s="287" t="str">
        <f aca="false">IFERROR(IF($O25="","",IF(SUMIF($G$4:$N$4,"&gt;0",$G$4:$N$4)&lt;=0,"",ROUND($O25/SUMIF($G$4:$N$4,"&gt;0",$G$4:$N$4)*100,2))),"")</f>
        <v/>
      </c>
      <c r="Q25" s="288" t="str">
        <f aca="false">IFERROR(IF($P25="","",IF($S25="Fail",0,IF($S25="Passed",VLOOKUP($P25,Settings!$A$16:$C$22,3,TRUE()),""))),"")</f>
        <v/>
      </c>
      <c r="R25" s="289" t="str">
        <f aca="false">IFERROR(IF($P25="","",IF($S25="Fail","F",IF($S25="Passed",VLOOKUP($P25,Settings!$A$16:$B$22,2,TRUE()),""))),"")</f>
        <v/>
      </c>
      <c r="S25" s="289" t="str">
        <f aca="false">IFERROR(IF(COUNT($G25:$N25)=0,"",IF(OR(SUMIF($G$4:$N$4,"&gt;0",$G$4:$N$4)&lt;=0,Settings!$K$27&lt;=0),"Setup Required",IF(SUMPRODUCT(--($G$4:$N$4&gt;0),--ISNUMBER($G25:$N25))&lt;COUNTIF($G$4:$N$4,"&gt;0"),"Incomplete",IF(SUMPRODUCT(--($G$4:$N$4&gt;0),--ISNUMBER($G25:$N25),--IFERROR($G25:$N25&lt;$G$4:$N$4*Settings!$K$27/100,FALSE()))&gt;0,"Fail","Passed")))),"Input Error")</f>
        <v/>
      </c>
      <c r="T25" s="294"/>
      <c r="U25" s="289" t="str">
        <f aca="false">IFERROR(IF($D25="","",IF($S25="","",IF($S25="Incomplete","Marks incomplete",IF($S25="Setup Required","Check Settings",IF($S25="Fail","উন্নতির জন্য বিশেষ যত্ন প্রয়োজন",VLOOKUP($P25,Settings!$A$16:$E$22,5,TRUE())))))),"")</f>
        <v/>
      </c>
      <c r="V25" s="289" t="str">
        <f aca="false">IFERROR(IF($D25="","",IF(COUNT($G25:$N25)=0,"No marks",IF(SUMPRODUCT(--($G$4:$N$4&lt;=0),--ISNUMBER($G25:$N25))&gt;0,"Extra subject mark",IF(SUMPRODUCT(--($G$4:$N$4&gt;0),--ISNUMBER($G25:$N25))&lt;COUNTIF($G$4:$N$4,"&gt;0"),"Missing marks",IF(SUMPRODUCT(--($G$4:$N$4&gt;0),--ISNUMBER($G25:$N25),--IFERROR($G25:$N25&gt;$G$4:$N$4,FALSE()))&gt;0,"Mark exceeds full mark",IF($S25="Setup Required","Settings issue","OK")))))),"Input error")</f>
        <v/>
      </c>
      <c r="W25" s="271"/>
      <c r="X25" s="333"/>
      <c r="Y25" s="333"/>
      <c r="Z25" s="333"/>
    </row>
    <row r="26" customFormat="false" ht="28.5" hidden="false" customHeight="true" outlineLevel="0" collapsed="false">
      <c r="A26" s="279" t="n">
        <v>21</v>
      </c>
      <c r="B26" s="280" t="n">
        <v>21</v>
      </c>
      <c r="C26" s="279" t="str">
        <f aca="false">IFERROR(IF(OR($D26="",NOT(ISNUMBER($P26)),$S26&lt;&gt;"Passed"),"",COUNTIFS($P$6:$P$45,"&gt;"&amp;$P26,$S$6:$S$45,"Passed")+1),"")</f>
        <v/>
      </c>
      <c r="D26" s="291"/>
      <c r="E26" s="291"/>
      <c r="F26" s="280"/>
      <c r="G26" s="284"/>
      <c r="H26" s="284"/>
      <c r="I26" s="284"/>
      <c r="J26" s="284"/>
      <c r="K26" s="284"/>
      <c r="L26" s="284"/>
      <c r="M26" s="284"/>
      <c r="N26" s="284"/>
      <c r="O26" s="292" t="str">
        <f aca="false">IFERROR(IF(COUNT($G26:$N26)=0,"",SUMIF($G$4:$N$4,"&gt;0",$G26:$N26)),"")</f>
        <v/>
      </c>
      <c r="P26" s="287" t="str">
        <f aca="false">IFERROR(IF($O26="","",IF(SUMIF($G$4:$N$4,"&gt;0",$G$4:$N$4)&lt;=0,"",ROUND($O26/SUMIF($G$4:$N$4,"&gt;0",$G$4:$N$4)*100,2))),"")</f>
        <v/>
      </c>
      <c r="Q26" s="288" t="str">
        <f aca="false">IFERROR(IF($P26="","",IF($S26="Fail",0,IF($S26="Passed",VLOOKUP($P26,Settings!$A$16:$C$22,3,TRUE()),""))),"")</f>
        <v/>
      </c>
      <c r="R26" s="289" t="str">
        <f aca="false">IFERROR(IF($P26="","",IF($S26="Fail","F",IF($S26="Passed",VLOOKUP($P26,Settings!$A$16:$B$22,2,TRUE()),""))),"")</f>
        <v/>
      </c>
      <c r="S26" s="289" t="str">
        <f aca="false">IFERROR(IF(COUNT($G26:$N26)=0,"",IF(OR(SUMIF($G$4:$N$4,"&gt;0",$G$4:$N$4)&lt;=0,Settings!$K$27&lt;=0),"Setup Required",IF(SUMPRODUCT(--($G$4:$N$4&gt;0),--ISNUMBER($G26:$N26))&lt;COUNTIF($G$4:$N$4,"&gt;0"),"Incomplete",IF(SUMPRODUCT(--($G$4:$N$4&gt;0),--ISNUMBER($G26:$N26),--IFERROR($G26:$N26&lt;$G$4:$N$4*Settings!$K$27/100,FALSE()))&gt;0,"Fail","Passed")))),"Input Error")</f>
        <v/>
      </c>
      <c r="T26" s="294"/>
      <c r="U26" s="289" t="str">
        <f aca="false">IFERROR(IF($D26="","",IF($S26="","",IF($S26="Incomplete","Marks incomplete",IF($S26="Setup Required","Check Settings",IF($S26="Fail","উন্নতির জন্য বিশেষ যত্ন প্রয়োজন",VLOOKUP($P26,Settings!$A$16:$E$22,5,TRUE())))))),"")</f>
        <v/>
      </c>
      <c r="V26" s="289" t="str">
        <f aca="false">IFERROR(IF($D26="","",IF(COUNT($G26:$N26)=0,"No marks",IF(SUMPRODUCT(--($G$4:$N$4&lt;=0),--ISNUMBER($G26:$N26))&gt;0,"Extra subject mark",IF(SUMPRODUCT(--($G$4:$N$4&gt;0),--ISNUMBER($G26:$N26))&lt;COUNTIF($G$4:$N$4,"&gt;0"),"Missing marks",IF(SUMPRODUCT(--($G$4:$N$4&gt;0),--ISNUMBER($G26:$N26),--IFERROR($G26:$N26&gt;$G$4:$N$4,FALSE()))&gt;0,"Mark exceeds full mark",IF($S26="Setup Required","Settings issue","OK")))))),"Input error")</f>
        <v/>
      </c>
      <c r="W26" s="271"/>
      <c r="X26" s="333"/>
      <c r="Y26" s="333"/>
      <c r="Z26" s="333"/>
    </row>
    <row r="27" customFormat="false" ht="28.5" hidden="false" customHeight="true" outlineLevel="0" collapsed="false">
      <c r="A27" s="279" t="n">
        <v>22</v>
      </c>
      <c r="B27" s="280" t="n">
        <v>22</v>
      </c>
      <c r="C27" s="279" t="str">
        <f aca="false">IFERROR(IF(OR($D27="",NOT(ISNUMBER($P27)),$S27&lt;&gt;"Passed"),"",COUNTIFS($P$6:$P$45,"&gt;"&amp;$P27,$S$6:$S$45,"Passed")+1),"")</f>
        <v/>
      </c>
      <c r="D27" s="291"/>
      <c r="E27" s="291"/>
      <c r="F27" s="280"/>
      <c r="G27" s="284"/>
      <c r="H27" s="284"/>
      <c r="I27" s="284"/>
      <c r="J27" s="284"/>
      <c r="K27" s="284"/>
      <c r="L27" s="284"/>
      <c r="M27" s="284"/>
      <c r="N27" s="284"/>
      <c r="O27" s="292" t="str">
        <f aca="false">IFERROR(IF(COUNT($G27:$N27)=0,"",SUMIF($G$4:$N$4,"&gt;0",$G27:$N27)),"")</f>
        <v/>
      </c>
      <c r="P27" s="287" t="str">
        <f aca="false">IFERROR(IF($O27="","",IF(SUMIF($G$4:$N$4,"&gt;0",$G$4:$N$4)&lt;=0,"",ROUND($O27/SUMIF($G$4:$N$4,"&gt;0",$G$4:$N$4)*100,2))),"")</f>
        <v/>
      </c>
      <c r="Q27" s="288" t="str">
        <f aca="false">IFERROR(IF($P27="","",IF($S27="Fail",0,IF($S27="Passed",VLOOKUP($P27,Settings!$A$16:$C$22,3,TRUE()),""))),"")</f>
        <v/>
      </c>
      <c r="R27" s="289" t="str">
        <f aca="false">IFERROR(IF($P27="","",IF($S27="Fail","F",IF($S27="Passed",VLOOKUP($P27,Settings!$A$16:$B$22,2,TRUE()),""))),"")</f>
        <v/>
      </c>
      <c r="S27" s="289" t="str">
        <f aca="false">IFERROR(IF(COUNT($G27:$N27)=0,"",IF(OR(SUMIF($G$4:$N$4,"&gt;0",$G$4:$N$4)&lt;=0,Settings!$K$27&lt;=0),"Setup Required",IF(SUMPRODUCT(--($G$4:$N$4&gt;0),--ISNUMBER($G27:$N27))&lt;COUNTIF($G$4:$N$4,"&gt;0"),"Incomplete",IF(SUMPRODUCT(--($G$4:$N$4&gt;0),--ISNUMBER($G27:$N27),--IFERROR($G27:$N27&lt;$G$4:$N$4*Settings!$K$27/100,FALSE()))&gt;0,"Fail","Passed")))),"Input Error")</f>
        <v/>
      </c>
      <c r="T27" s="294"/>
      <c r="U27" s="289" t="str">
        <f aca="false">IFERROR(IF($D27="","",IF($S27="","",IF($S27="Incomplete","Marks incomplete",IF($S27="Setup Required","Check Settings",IF($S27="Fail","উন্নতির জন্য বিশেষ যত্ন প্রয়োজন",VLOOKUP($P27,Settings!$A$16:$E$22,5,TRUE())))))),"")</f>
        <v/>
      </c>
      <c r="V27" s="289" t="str">
        <f aca="false">IFERROR(IF($D27="","",IF(COUNT($G27:$N27)=0,"No marks",IF(SUMPRODUCT(--($G$4:$N$4&lt;=0),--ISNUMBER($G27:$N27))&gt;0,"Extra subject mark",IF(SUMPRODUCT(--($G$4:$N$4&gt;0),--ISNUMBER($G27:$N27))&lt;COUNTIF($G$4:$N$4,"&gt;0"),"Missing marks",IF(SUMPRODUCT(--($G$4:$N$4&gt;0),--ISNUMBER($G27:$N27),--IFERROR($G27:$N27&gt;$G$4:$N$4,FALSE()))&gt;0,"Mark exceeds full mark",IF($S27="Setup Required","Settings issue","OK")))))),"Input error")</f>
        <v/>
      </c>
      <c r="W27" s="271"/>
      <c r="X27" s="333"/>
      <c r="Y27" s="333"/>
      <c r="Z27" s="333"/>
    </row>
    <row r="28" customFormat="false" ht="28.5" hidden="false" customHeight="true" outlineLevel="0" collapsed="false">
      <c r="A28" s="279" t="n">
        <v>23</v>
      </c>
      <c r="B28" s="280" t="n">
        <v>23</v>
      </c>
      <c r="C28" s="279" t="str">
        <f aca="false">IFERROR(IF(OR($D28="",NOT(ISNUMBER($P28)),$S28&lt;&gt;"Passed"),"",COUNTIFS($P$6:$P$45,"&gt;"&amp;$P28,$S$6:$S$45,"Passed")+1),"")</f>
        <v/>
      </c>
      <c r="D28" s="291"/>
      <c r="E28" s="291"/>
      <c r="F28" s="280"/>
      <c r="G28" s="284"/>
      <c r="H28" s="284"/>
      <c r="I28" s="284"/>
      <c r="J28" s="284"/>
      <c r="K28" s="284"/>
      <c r="L28" s="284"/>
      <c r="M28" s="284"/>
      <c r="N28" s="284"/>
      <c r="O28" s="292" t="str">
        <f aca="false">IFERROR(IF(COUNT($G28:$N28)=0,"",SUMIF($G$4:$N$4,"&gt;0",$G28:$N28)),"")</f>
        <v/>
      </c>
      <c r="P28" s="287" t="str">
        <f aca="false">IFERROR(IF($O28="","",IF(SUMIF($G$4:$N$4,"&gt;0",$G$4:$N$4)&lt;=0,"",ROUND($O28/SUMIF($G$4:$N$4,"&gt;0",$G$4:$N$4)*100,2))),"")</f>
        <v/>
      </c>
      <c r="Q28" s="288" t="str">
        <f aca="false">IFERROR(IF($P28="","",IF($S28="Fail",0,IF($S28="Passed",VLOOKUP($P28,Settings!$A$16:$C$22,3,TRUE()),""))),"")</f>
        <v/>
      </c>
      <c r="R28" s="289" t="str">
        <f aca="false">IFERROR(IF($P28="","",IF($S28="Fail","F",IF($S28="Passed",VLOOKUP($P28,Settings!$A$16:$B$22,2,TRUE()),""))),"")</f>
        <v/>
      </c>
      <c r="S28" s="289" t="str">
        <f aca="false">IFERROR(IF(COUNT($G28:$N28)=0,"",IF(OR(SUMIF($G$4:$N$4,"&gt;0",$G$4:$N$4)&lt;=0,Settings!$K$27&lt;=0),"Setup Required",IF(SUMPRODUCT(--($G$4:$N$4&gt;0),--ISNUMBER($G28:$N28))&lt;COUNTIF($G$4:$N$4,"&gt;0"),"Incomplete",IF(SUMPRODUCT(--($G$4:$N$4&gt;0),--ISNUMBER($G28:$N28),--IFERROR($G28:$N28&lt;$G$4:$N$4*Settings!$K$27/100,FALSE()))&gt;0,"Fail","Passed")))),"Input Error")</f>
        <v/>
      </c>
      <c r="T28" s="294"/>
      <c r="U28" s="289" t="str">
        <f aca="false">IFERROR(IF($D28="","",IF($S28="","",IF($S28="Incomplete","Marks incomplete",IF($S28="Setup Required","Check Settings",IF($S28="Fail","উন্নতির জন্য বিশেষ যত্ন প্রয়োজন",VLOOKUP($P28,Settings!$A$16:$E$22,5,TRUE())))))),"")</f>
        <v/>
      </c>
      <c r="V28" s="289" t="str">
        <f aca="false">IFERROR(IF($D28="","",IF(COUNT($G28:$N28)=0,"No marks",IF(SUMPRODUCT(--($G$4:$N$4&lt;=0),--ISNUMBER($G28:$N28))&gt;0,"Extra subject mark",IF(SUMPRODUCT(--($G$4:$N$4&gt;0),--ISNUMBER($G28:$N28))&lt;COUNTIF($G$4:$N$4,"&gt;0"),"Missing marks",IF(SUMPRODUCT(--($G$4:$N$4&gt;0),--ISNUMBER($G28:$N28),--IFERROR($G28:$N28&gt;$G$4:$N$4,FALSE()))&gt;0,"Mark exceeds full mark",IF($S28="Setup Required","Settings issue","OK")))))),"Input error")</f>
        <v/>
      </c>
      <c r="W28" s="271"/>
      <c r="X28" s="333"/>
      <c r="Y28" s="333"/>
      <c r="Z28" s="333"/>
    </row>
    <row r="29" customFormat="false" ht="28.5" hidden="false" customHeight="true" outlineLevel="0" collapsed="false">
      <c r="A29" s="279" t="n">
        <v>24</v>
      </c>
      <c r="B29" s="280" t="n">
        <v>24</v>
      </c>
      <c r="C29" s="279" t="str">
        <f aca="false">IFERROR(IF(OR($D29="",NOT(ISNUMBER($P29)),$S29&lt;&gt;"Passed"),"",COUNTIFS($P$6:$P$45,"&gt;"&amp;$P29,$S$6:$S$45,"Passed")+1),"")</f>
        <v/>
      </c>
      <c r="D29" s="291"/>
      <c r="E29" s="291"/>
      <c r="F29" s="280"/>
      <c r="G29" s="284"/>
      <c r="H29" s="284"/>
      <c r="I29" s="284"/>
      <c r="J29" s="284"/>
      <c r="K29" s="284"/>
      <c r="L29" s="284"/>
      <c r="M29" s="284"/>
      <c r="N29" s="284"/>
      <c r="O29" s="292" t="str">
        <f aca="false">IFERROR(IF(COUNT($G29:$N29)=0,"",SUMIF($G$4:$N$4,"&gt;0",$G29:$N29)),"")</f>
        <v/>
      </c>
      <c r="P29" s="287" t="str">
        <f aca="false">IFERROR(IF($O29="","",IF(SUMIF($G$4:$N$4,"&gt;0",$G$4:$N$4)&lt;=0,"",ROUND($O29/SUMIF($G$4:$N$4,"&gt;0",$G$4:$N$4)*100,2))),"")</f>
        <v/>
      </c>
      <c r="Q29" s="288" t="str">
        <f aca="false">IFERROR(IF($P29="","",IF($S29="Fail",0,IF($S29="Passed",VLOOKUP($P29,Settings!$A$16:$C$22,3,TRUE()),""))),"")</f>
        <v/>
      </c>
      <c r="R29" s="289" t="str">
        <f aca="false">IFERROR(IF($P29="","",IF($S29="Fail","F",IF($S29="Passed",VLOOKUP($P29,Settings!$A$16:$B$22,2,TRUE()),""))),"")</f>
        <v/>
      </c>
      <c r="S29" s="289" t="str">
        <f aca="false">IFERROR(IF(COUNT($G29:$N29)=0,"",IF(OR(SUMIF($G$4:$N$4,"&gt;0",$G$4:$N$4)&lt;=0,Settings!$K$27&lt;=0),"Setup Required",IF(SUMPRODUCT(--($G$4:$N$4&gt;0),--ISNUMBER($G29:$N29))&lt;COUNTIF($G$4:$N$4,"&gt;0"),"Incomplete",IF(SUMPRODUCT(--($G$4:$N$4&gt;0),--ISNUMBER($G29:$N29),--IFERROR($G29:$N29&lt;$G$4:$N$4*Settings!$K$27/100,FALSE()))&gt;0,"Fail","Passed")))),"Input Error")</f>
        <v/>
      </c>
      <c r="T29" s="294"/>
      <c r="U29" s="289" t="str">
        <f aca="false">IFERROR(IF($D29="","",IF($S29="","",IF($S29="Incomplete","Marks incomplete",IF($S29="Setup Required","Check Settings",IF($S29="Fail","উন্নতির জন্য বিশেষ যত্ন প্রয়োজন",VLOOKUP($P29,Settings!$A$16:$E$22,5,TRUE())))))),"")</f>
        <v/>
      </c>
      <c r="V29" s="289" t="str">
        <f aca="false">IFERROR(IF($D29="","",IF(COUNT($G29:$N29)=0,"No marks",IF(SUMPRODUCT(--($G$4:$N$4&lt;=0),--ISNUMBER($G29:$N29))&gt;0,"Extra subject mark",IF(SUMPRODUCT(--($G$4:$N$4&gt;0),--ISNUMBER($G29:$N29))&lt;COUNTIF($G$4:$N$4,"&gt;0"),"Missing marks",IF(SUMPRODUCT(--($G$4:$N$4&gt;0),--ISNUMBER($G29:$N29),--IFERROR($G29:$N29&gt;$G$4:$N$4,FALSE()))&gt;0,"Mark exceeds full mark",IF($S29="Setup Required","Settings issue","OK")))))),"Input error")</f>
        <v/>
      </c>
      <c r="W29" s="271"/>
      <c r="X29" s="333"/>
      <c r="Y29" s="333"/>
      <c r="Z29" s="333"/>
    </row>
    <row r="30" customFormat="false" ht="28.5" hidden="false" customHeight="true" outlineLevel="0" collapsed="false">
      <c r="A30" s="279" t="n">
        <v>25</v>
      </c>
      <c r="B30" s="280" t="n">
        <v>25</v>
      </c>
      <c r="C30" s="279" t="str">
        <f aca="false">IFERROR(IF(OR($D30="",NOT(ISNUMBER($P30)),$S30&lt;&gt;"Passed"),"",COUNTIFS($P$6:$P$45,"&gt;"&amp;$P30,$S$6:$S$45,"Passed")+1),"")</f>
        <v/>
      </c>
      <c r="D30" s="291"/>
      <c r="E30" s="291"/>
      <c r="F30" s="280"/>
      <c r="G30" s="284"/>
      <c r="H30" s="284"/>
      <c r="I30" s="284"/>
      <c r="J30" s="284"/>
      <c r="K30" s="284"/>
      <c r="L30" s="284"/>
      <c r="M30" s="284"/>
      <c r="N30" s="284"/>
      <c r="O30" s="292" t="str">
        <f aca="false">IFERROR(IF(COUNT($G30:$N30)=0,"",SUMIF($G$4:$N$4,"&gt;0",$G30:$N30)),"")</f>
        <v/>
      </c>
      <c r="P30" s="287" t="str">
        <f aca="false">IFERROR(IF($O30="","",IF(SUMIF($G$4:$N$4,"&gt;0",$G$4:$N$4)&lt;=0,"",ROUND($O30/SUMIF($G$4:$N$4,"&gt;0",$G$4:$N$4)*100,2))),"")</f>
        <v/>
      </c>
      <c r="Q30" s="288" t="str">
        <f aca="false">IFERROR(IF($P30="","",IF($S30="Fail",0,IF($S30="Passed",VLOOKUP($P30,Settings!$A$16:$C$22,3,TRUE()),""))),"")</f>
        <v/>
      </c>
      <c r="R30" s="289" t="str">
        <f aca="false">IFERROR(IF($P30="","",IF($S30="Fail","F",IF($S30="Passed",VLOOKUP($P30,Settings!$A$16:$B$22,2,TRUE()),""))),"")</f>
        <v/>
      </c>
      <c r="S30" s="289" t="str">
        <f aca="false">IFERROR(IF(COUNT($G30:$N30)=0,"",IF(OR(SUMIF($G$4:$N$4,"&gt;0",$G$4:$N$4)&lt;=0,Settings!$K$27&lt;=0),"Setup Required",IF(SUMPRODUCT(--($G$4:$N$4&gt;0),--ISNUMBER($G30:$N30))&lt;COUNTIF($G$4:$N$4,"&gt;0"),"Incomplete",IF(SUMPRODUCT(--($G$4:$N$4&gt;0),--ISNUMBER($G30:$N30),--IFERROR($G30:$N30&lt;$G$4:$N$4*Settings!$K$27/100,FALSE()))&gt;0,"Fail","Passed")))),"Input Error")</f>
        <v/>
      </c>
      <c r="T30" s="294"/>
      <c r="U30" s="289" t="str">
        <f aca="false">IFERROR(IF($D30="","",IF($S30="","",IF($S30="Incomplete","Marks incomplete",IF($S30="Setup Required","Check Settings",IF($S30="Fail","উন্নতির জন্য বিশেষ যত্ন প্রয়োজন",VLOOKUP($P30,Settings!$A$16:$E$22,5,TRUE())))))),"")</f>
        <v/>
      </c>
      <c r="V30" s="289" t="str">
        <f aca="false">IFERROR(IF($D30="","",IF(COUNT($G30:$N30)=0,"No marks",IF(SUMPRODUCT(--($G$4:$N$4&lt;=0),--ISNUMBER($G30:$N30))&gt;0,"Extra subject mark",IF(SUMPRODUCT(--($G$4:$N$4&gt;0),--ISNUMBER($G30:$N30))&lt;COUNTIF($G$4:$N$4,"&gt;0"),"Missing marks",IF(SUMPRODUCT(--($G$4:$N$4&gt;0),--ISNUMBER($G30:$N30),--IFERROR($G30:$N30&gt;$G$4:$N$4,FALSE()))&gt;0,"Mark exceeds full mark",IF($S30="Setup Required","Settings issue","OK")))))),"Input error")</f>
        <v/>
      </c>
      <c r="W30" s="271"/>
      <c r="X30" s="333"/>
      <c r="Y30" s="333"/>
      <c r="Z30" s="333"/>
    </row>
    <row r="31" customFormat="false" ht="28.5" hidden="false" customHeight="true" outlineLevel="0" collapsed="false">
      <c r="A31" s="279" t="n">
        <v>26</v>
      </c>
      <c r="B31" s="280" t="n">
        <v>26</v>
      </c>
      <c r="C31" s="279" t="str">
        <f aca="false">IFERROR(IF(OR($D31="",NOT(ISNUMBER($P31)),$S31&lt;&gt;"Passed"),"",COUNTIFS($P$6:$P$45,"&gt;"&amp;$P31,$S$6:$S$45,"Passed")+1),"")</f>
        <v/>
      </c>
      <c r="D31" s="291"/>
      <c r="E31" s="291"/>
      <c r="F31" s="280"/>
      <c r="G31" s="284"/>
      <c r="H31" s="284"/>
      <c r="I31" s="284"/>
      <c r="J31" s="284"/>
      <c r="K31" s="284"/>
      <c r="L31" s="284"/>
      <c r="M31" s="284"/>
      <c r="N31" s="284"/>
      <c r="O31" s="292" t="str">
        <f aca="false">IFERROR(IF(COUNT($G31:$N31)=0,"",SUMIF($G$4:$N$4,"&gt;0",$G31:$N31)),"")</f>
        <v/>
      </c>
      <c r="P31" s="287" t="str">
        <f aca="false">IFERROR(IF($O31="","",IF(SUMIF($G$4:$N$4,"&gt;0",$G$4:$N$4)&lt;=0,"",ROUND($O31/SUMIF($G$4:$N$4,"&gt;0",$G$4:$N$4)*100,2))),"")</f>
        <v/>
      </c>
      <c r="Q31" s="288" t="str">
        <f aca="false">IFERROR(IF($P31="","",IF($S31="Fail",0,IF($S31="Passed",VLOOKUP($P31,Settings!$A$16:$C$22,3,TRUE()),""))),"")</f>
        <v/>
      </c>
      <c r="R31" s="289" t="str">
        <f aca="false">IFERROR(IF($P31="","",IF($S31="Fail","F",IF($S31="Passed",VLOOKUP($P31,Settings!$A$16:$B$22,2,TRUE()),""))),"")</f>
        <v/>
      </c>
      <c r="S31" s="289" t="str">
        <f aca="false">IFERROR(IF(COUNT($G31:$N31)=0,"",IF(OR(SUMIF($G$4:$N$4,"&gt;0",$G$4:$N$4)&lt;=0,Settings!$K$27&lt;=0),"Setup Required",IF(SUMPRODUCT(--($G$4:$N$4&gt;0),--ISNUMBER($G31:$N31))&lt;COUNTIF($G$4:$N$4,"&gt;0"),"Incomplete",IF(SUMPRODUCT(--($G$4:$N$4&gt;0),--ISNUMBER($G31:$N31),--IFERROR($G31:$N31&lt;$G$4:$N$4*Settings!$K$27/100,FALSE()))&gt;0,"Fail","Passed")))),"Input Error")</f>
        <v/>
      </c>
      <c r="T31" s="294"/>
      <c r="U31" s="289" t="str">
        <f aca="false">IFERROR(IF($D31="","",IF($S31="","",IF($S31="Incomplete","Marks incomplete",IF($S31="Setup Required","Check Settings",IF($S31="Fail","উন্নতির জন্য বিশেষ যত্ন প্রয়োজন",VLOOKUP($P31,Settings!$A$16:$E$22,5,TRUE())))))),"")</f>
        <v/>
      </c>
      <c r="V31" s="289" t="str">
        <f aca="false">IFERROR(IF($D31="","",IF(COUNT($G31:$N31)=0,"No marks",IF(SUMPRODUCT(--($G$4:$N$4&lt;=0),--ISNUMBER($G31:$N31))&gt;0,"Extra subject mark",IF(SUMPRODUCT(--($G$4:$N$4&gt;0),--ISNUMBER($G31:$N31))&lt;COUNTIF($G$4:$N$4,"&gt;0"),"Missing marks",IF(SUMPRODUCT(--($G$4:$N$4&gt;0),--ISNUMBER($G31:$N31),--IFERROR($G31:$N31&gt;$G$4:$N$4,FALSE()))&gt;0,"Mark exceeds full mark",IF($S31="Setup Required","Settings issue","OK")))))),"Input error")</f>
        <v/>
      </c>
      <c r="W31" s="271"/>
      <c r="X31" s="333"/>
      <c r="Y31" s="333"/>
      <c r="Z31" s="333"/>
    </row>
    <row r="32" customFormat="false" ht="28.5" hidden="false" customHeight="true" outlineLevel="0" collapsed="false">
      <c r="A32" s="279" t="n">
        <v>27</v>
      </c>
      <c r="B32" s="280" t="n">
        <v>27</v>
      </c>
      <c r="C32" s="279" t="str">
        <f aca="false">IFERROR(IF(OR($D32="",NOT(ISNUMBER($P32)),$S32&lt;&gt;"Passed"),"",COUNTIFS($P$6:$P$45,"&gt;"&amp;$P32,$S$6:$S$45,"Passed")+1),"")</f>
        <v/>
      </c>
      <c r="D32" s="291"/>
      <c r="E32" s="291"/>
      <c r="F32" s="280"/>
      <c r="G32" s="284"/>
      <c r="H32" s="284"/>
      <c r="I32" s="284"/>
      <c r="J32" s="284"/>
      <c r="K32" s="284"/>
      <c r="L32" s="284"/>
      <c r="M32" s="284"/>
      <c r="N32" s="284"/>
      <c r="O32" s="292" t="str">
        <f aca="false">IFERROR(IF(COUNT($G32:$N32)=0,"",SUMIF($G$4:$N$4,"&gt;0",$G32:$N32)),"")</f>
        <v/>
      </c>
      <c r="P32" s="287" t="str">
        <f aca="false">IFERROR(IF($O32="","",IF(SUMIF($G$4:$N$4,"&gt;0",$G$4:$N$4)&lt;=0,"",ROUND($O32/SUMIF($G$4:$N$4,"&gt;0",$G$4:$N$4)*100,2))),"")</f>
        <v/>
      </c>
      <c r="Q32" s="288" t="str">
        <f aca="false">IFERROR(IF($P32="","",IF($S32="Fail",0,IF($S32="Passed",VLOOKUP($P32,Settings!$A$16:$C$22,3,TRUE()),""))),"")</f>
        <v/>
      </c>
      <c r="R32" s="289" t="str">
        <f aca="false">IFERROR(IF($P32="","",IF($S32="Fail","F",IF($S32="Passed",VLOOKUP($P32,Settings!$A$16:$B$22,2,TRUE()),""))),"")</f>
        <v/>
      </c>
      <c r="S32" s="289" t="str">
        <f aca="false">IFERROR(IF(COUNT($G32:$N32)=0,"",IF(OR(SUMIF($G$4:$N$4,"&gt;0",$G$4:$N$4)&lt;=0,Settings!$K$27&lt;=0),"Setup Required",IF(SUMPRODUCT(--($G$4:$N$4&gt;0),--ISNUMBER($G32:$N32))&lt;COUNTIF($G$4:$N$4,"&gt;0"),"Incomplete",IF(SUMPRODUCT(--($G$4:$N$4&gt;0),--ISNUMBER($G32:$N32),--IFERROR($G32:$N32&lt;$G$4:$N$4*Settings!$K$27/100,FALSE()))&gt;0,"Fail","Passed")))),"Input Error")</f>
        <v/>
      </c>
      <c r="T32" s="294"/>
      <c r="U32" s="289" t="str">
        <f aca="false">IFERROR(IF($D32="","",IF($S32="","",IF($S32="Incomplete","Marks incomplete",IF($S32="Setup Required","Check Settings",IF($S32="Fail","উন্নতির জন্য বিশেষ যত্ন প্রয়োজন",VLOOKUP($P32,Settings!$A$16:$E$22,5,TRUE())))))),"")</f>
        <v/>
      </c>
      <c r="V32" s="289" t="str">
        <f aca="false">IFERROR(IF($D32="","",IF(COUNT($G32:$N32)=0,"No marks",IF(SUMPRODUCT(--($G$4:$N$4&lt;=0),--ISNUMBER($G32:$N32))&gt;0,"Extra subject mark",IF(SUMPRODUCT(--($G$4:$N$4&gt;0),--ISNUMBER($G32:$N32))&lt;COUNTIF($G$4:$N$4,"&gt;0"),"Missing marks",IF(SUMPRODUCT(--($G$4:$N$4&gt;0),--ISNUMBER($G32:$N32),--IFERROR($G32:$N32&gt;$G$4:$N$4,FALSE()))&gt;0,"Mark exceeds full mark",IF($S32="Setup Required","Settings issue","OK")))))),"Input error")</f>
        <v/>
      </c>
      <c r="W32" s="271"/>
      <c r="X32" s="333"/>
      <c r="Y32" s="333"/>
      <c r="Z32" s="333"/>
    </row>
    <row r="33" customFormat="false" ht="28.5" hidden="false" customHeight="true" outlineLevel="0" collapsed="false">
      <c r="A33" s="279" t="n">
        <v>28</v>
      </c>
      <c r="B33" s="280" t="n">
        <v>28</v>
      </c>
      <c r="C33" s="279" t="str">
        <f aca="false">IFERROR(IF(OR($D33="",NOT(ISNUMBER($P33)),$S33&lt;&gt;"Passed"),"",COUNTIFS($P$6:$P$45,"&gt;"&amp;$P33,$S$6:$S$45,"Passed")+1),"")</f>
        <v/>
      </c>
      <c r="D33" s="291"/>
      <c r="E33" s="291"/>
      <c r="F33" s="280"/>
      <c r="G33" s="284"/>
      <c r="H33" s="284"/>
      <c r="I33" s="284"/>
      <c r="J33" s="284"/>
      <c r="K33" s="284"/>
      <c r="L33" s="284"/>
      <c r="M33" s="284"/>
      <c r="N33" s="284"/>
      <c r="O33" s="292" t="str">
        <f aca="false">IFERROR(IF(COUNT($G33:$N33)=0,"",SUMIF($G$4:$N$4,"&gt;0",$G33:$N33)),"")</f>
        <v/>
      </c>
      <c r="P33" s="287" t="str">
        <f aca="false">IFERROR(IF($O33="","",IF(SUMIF($G$4:$N$4,"&gt;0",$G$4:$N$4)&lt;=0,"",ROUND($O33/SUMIF($G$4:$N$4,"&gt;0",$G$4:$N$4)*100,2))),"")</f>
        <v/>
      </c>
      <c r="Q33" s="288" t="str">
        <f aca="false">IFERROR(IF($P33="","",IF($S33="Fail",0,IF($S33="Passed",VLOOKUP($P33,Settings!$A$16:$C$22,3,TRUE()),""))),"")</f>
        <v/>
      </c>
      <c r="R33" s="289" t="str">
        <f aca="false">IFERROR(IF($P33="","",IF($S33="Fail","F",IF($S33="Passed",VLOOKUP($P33,Settings!$A$16:$B$22,2,TRUE()),""))),"")</f>
        <v/>
      </c>
      <c r="S33" s="289" t="str">
        <f aca="false">IFERROR(IF(COUNT($G33:$N33)=0,"",IF(OR(SUMIF($G$4:$N$4,"&gt;0",$G$4:$N$4)&lt;=0,Settings!$K$27&lt;=0),"Setup Required",IF(SUMPRODUCT(--($G$4:$N$4&gt;0),--ISNUMBER($G33:$N33))&lt;COUNTIF($G$4:$N$4,"&gt;0"),"Incomplete",IF(SUMPRODUCT(--($G$4:$N$4&gt;0),--ISNUMBER($G33:$N33),--IFERROR($G33:$N33&lt;$G$4:$N$4*Settings!$K$27/100,FALSE()))&gt;0,"Fail","Passed")))),"Input Error")</f>
        <v/>
      </c>
      <c r="T33" s="294"/>
      <c r="U33" s="289" t="str">
        <f aca="false">IFERROR(IF($D33="","",IF($S33="","",IF($S33="Incomplete","Marks incomplete",IF($S33="Setup Required","Check Settings",IF($S33="Fail","উন্নতির জন্য বিশেষ যত্ন প্রয়োজন",VLOOKUP($P33,Settings!$A$16:$E$22,5,TRUE())))))),"")</f>
        <v/>
      </c>
      <c r="V33" s="289" t="str">
        <f aca="false">IFERROR(IF($D33="","",IF(COUNT($G33:$N33)=0,"No marks",IF(SUMPRODUCT(--($G$4:$N$4&lt;=0),--ISNUMBER($G33:$N33))&gt;0,"Extra subject mark",IF(SUMPRODUCT(--($G$4:$N$4&gt;0),--ISNUMBER($G33:$N33))&lt;COUNTIF($G$4:$N$4,"&gt;0"),"Missing marks",IF(SUMPRODUCT(--($G$4:$N$4&gt;0),--ISNUMBER($G33:$N33),--IFERROR($G33:$N33&gt;$G$4:$N$4,FALSE()))&gt;0,"Mark exceeds full mark",IF($S33="Setup Required","Settings issue","OK")))))),"Input error")</f>
        <v/>
      </c>
      <c r="W33" s="271"/>
      <c r="X33" s="333"/>
      <c r="Y33" s="333"/>
      <c r="Z33" s="333"/>
    </row>
    <row r="34" customFormat="false" ht="28.5" hidden="false" customHeight="true" outlineLevel="0" collapsed="false">
      <c r="A34" s="279" t="n">
        <v>29</v>
      </c>
      <c r="B34" s="280" t="n">
        <v>29</v>
      </c>
      <c r="C34" s="279" t="str">
        <f aca="false">IFERROR(IF(OR($D34="",NOT(ISNUMBER($P34)),$S34&lt;&gt;"Passed"),"",COUNTIFS($P$6:$P$45,"&gt;"&amp;$P34,$S$6:$S$45,"Passed")+1),"")</f>
        <v/>
      </c>
      <c r="D34" s="291"/>
      <c r="E34" s="291"/>
      <c r="F34" s="280"/>
      <c r="G34" s="284"/>
      <c r="H34" s="284"/>
      <c r="I34" s="284"/>
      <c r="J34" s="284"/>
      <c r="K34" s="284"/>
      <c r="L34" s="284"/>
      <c r="M34" s="284"/>
      <c r="N34" s="284"/>
      <c r="O34" s="292" t="str">
        <f aca="false">IFERROR(IF(COUNT($G34:$N34)=0,"",SUMIF($G$4:$N$4,"&gt;0",$G34:$N34)),"")</f>
        <v/>
      </c>
      <c r="P34" s="287" t="str">
        <f aca="false">IFERROR(IF($O34="","",IF(SUMIF($G$4:$N$4,"&gt;0",$G$4:$N$4)&lt;=0,"",ROUND($O34/SUMIF($G$4:$N$4,"&gt;0",$G$4:$N$4)*100,2))),"")</f>
        <v/>
      </c>
      <c r="Q34" s="288" t="str">
        <f aca="false">IFERROR(IF($P34="","",IF($S34="Fail",0,IF($S34="Passed",VLOOKUP($P34,Settings!$A$16:$C$22,3,TRUE()),""))),"")</f>
        <v/>
      </c>
      <c r="R34" s="289" t="str">
        <f aca="false">IFERROR(IF($P34="","",IF($S34="Fail","F",IF($S34="Passed",VLOOKUP($P34,Settings!$A$16:$B$22,2,TRUE()),""))),"")</f>
        <v/>
      </c>
      <c r="S34" s="289" t="str">
        <f aca="false">IFERROR(IF(COUNT($G34:$N34)=0,"",IF(OR(SUMIF($G$4:$N$4,"&gt;0",$G$4:$N$4)&lt;=0,Settings!$K$27&lt;=0),"Setup Required",IF(SUMPRODUCT(--($G$4:$N$4&gt;0),--ISNUMBER($G34:$N34))&lt;COUNTIF($G$4:$N$4,"&gt;0"),"Incomplete",IF(SUMPRODUCT(--($G$4:$N$4&gt;0),--ISNUMBER($G34:$N34),--IFERROR($G34:$N34&lt;$G$4:$N$4*Settings!$K$27/100,FALSE()))&gt;0,"Fail","Passed")))),"Input Error")</f>
        <v/>
      </c>
      <c r="T34" s="294"/>
      <c r="U34" s="289" t="str">
        <f aca="false">IFERROR(IF($D34="","",IF($S34="","",IF($S34="Incomplete","Marks incomplete",IF($S34="Setup Required","Check Settings",IF($S34="Fail","উন্নতির জন্য বিশেষ যত্ন প্রয়োজন",VLOOKUP($P34,Settings!$A$16:$E$22,5,TRUE())))))),"")</f>
        <v/>
      </c>
      <c r="V34" s="289" t="str">
        <f aca="false">IFERROR(IF($D34="","",IF(COUNT($G34:$N34)=0,"No marks",IF(SUMPRODUCT(--($G$4:$N$4&lt;=0),--ISNUMBER($G34:$N34))&gt;0,"Extra subject mark",IF(SUMPRODUCT(--($G$4:$N$4&gt;0),--ISNUMBER($G34:$N34))&lt;COUNTIF($G$4:$N$4,"&gt;0"),"Missing marks",IF(SUMPRODUCT(--($G$4:$N$4&gt;0),--ISNUMBER($G34:$N34),--IFERROR($G34:$N34&gt;$G$4:$N$4,FALSE()))&gt;0,"Mark exceeds full mark",IF($S34="Setup Required","Settings issue","OK")))))),"Input error")</f>
        <v/>
      </c>
      <c r="W34" s="271"/>
      <c r="X34" s="333"/>
      <c r="Y34" s="333"/>
      <c r="Z34" s="333"/>
    </row>
    <row r="35" customFormat="false" ht="28.5" hidden="false" customHeight="true" outlineLevel="0" collapsed="false">
      <c r="A35" s="279" t="n">
        <v>30</v>
      </c>
      <c r="B35" s="280" t="n">
        <v>30</v>
      </c>
      <c r="C35" s="279" t="str">
        <f aca="false">IFERROR(IF(OR($D35="",NOT(ISNUMBER($P35)),$S35&lt;&gt;"Passed"),"",COUNTIFS($P$6:$P$45,"&gt;"&amp;$P35,$S$6:$S$45,"Passed")+1),"")</f>
        <v/>
      </c>
      <c r="D35" s="291"/>
      <c r="E35" s="291"/>
      <c r="F35" s="280"/>
      <c r="G35" s="284"/>
      <c r="H35" s="284"/>
      <c r="I35" s="284"/>
      <c r="J35" s="284"/>
      <c r="K35" s="284"/>
      <c r="L35" s="284"/>
      <c r="M35" s="284"/>
      <c r="N35" s="284"/>
      <c r="O35" s="292" t="str">
        <f aca="false">IFERROR(IF(COUNT($G35:$N35)=0,"",SUMIF($G$4:$N$4,"&gt;0",$G35:$N35)),"")</f>
        <v/>
      </c>
      <c r="P35" s="287" t="str">
        <f aca="false">IFERROR(IF($O35="","",IF(SUMIF($G$4:$N$4,"&gt;0",$G$4:$N$4)&lt;=0,"",ROUND($O35/SUMIF($G$4:$N$4,"&gt;0",$G$4:$N$4)*100,2))),"")</f>
        <v/>
      </c>
      <c r="Q35" s="288" t="str">
        <f aca="false">IFERROR(IF($P35="","",IF($S35="Fail",0,IF($S35="Passed",VLOOKUP($P35,Settings!$A$16:$C$22,3,TRUE()),""))),"")</f>
        <v/>
      </c>
      <c r="R35" s="289" t="str">
        <f aca="false">IFERROR(IF($P35="","",IF($S35="Fail","F",IF($S35="Passed",VLOOKUP($P35,Settings!$A$16:$B$22,2,TRUE()),""))),"")</f>
        <v/>
      </c>
      <c r="S35" s="289" t="str">
        <f aca="false">IFERROR(IF(COUNT($G35:$N35)=0,"",IF(OR(SUMIF($G$4:$N$4,"&gt;0",$G$4:$N$4)&lt;=0,Settings!$K$27&lt;=0),"Setup Required",IF(SUMPRODUCT(--($G$4:$N$4&gt;0),--ISNUMBER($G35:$N35))&lt;COUNTIF($G$4:$N$4,"&gt;0"),"Incomplete",IF(SUMPRODUCT(--($G$4:$N$4&gt;0),--ISNUMBER($G35:$N35),--IFERROR($G35:$N35&lt;$G$4:$N$4*Settings!$K$27/100,FALSE()))&gt;0,"Fail","Passed")))),"Input Error")</f>
        <v/>
      </c>
      <c r="T35" s="294"/>
      <c r="U35" s="289" t="str">
        <f aca="false">IFERROR(IF($D35="","",IF($S35="","",IF($S35="Incomplete","Marks incomplete",IF($S35="Setup Required","Check Settings",IF($S35="Fail","উন্নতির জন্য বিশেষ যত্ন প্রয়োজন",VLOOKUP($P35,Settings!$A$16:$E$22,5,TRUE())))))),"")</f>
        <v/>
      </c>
      <c r="V35" s="289" t="str">
        <f aca="false">IFERROR(IF($D35="","",IF(COUNT($G35:$N35)=0,"No marks",IF(SUMPRODUCT(--($G$4:$N$4&lt;=0),--ISNUMBER($G35:$N35))&gt;0,"Extra subject mark",IF(SUMPRODUCT(--($G$4:$N$4&gt;0),--ISNUMBER($G35:$N35))&lt;COUNTIF($G$4:$N$4,"&gt;0"),"Missing marks",IF(SUMPRODUCT(--($G$4:$N$4&gt;0),--ISNUMBER($G35:$N35),--IFERROR($G35:$N35&gt;$G$4:$N$4,FALSE()))&gt;0,"Mark exceeds full mark",IF($S35="Setup Required","Settings issue","OK")))))),"Input error")</f>
        <v/>
      </c>
      <c r="W35" s="271"/>
      <c r="X35" s="333"/>
      <c r="Y35" s="333"/>
      <c r="Z35" s="333"/>
    </row>
    <row r="36" customFormat="false" ht="28.5" hidden="false" customHeight="true" outlineLevel="0" collapsed="false">
      <c r="A36" s="279" t="n">
        <v>31</v>
      </c>
      <c r="B36" s="280" t="n">
        <v>31</v>
      </c>
      <c r="C36" s="279" t="str">
        <f aca="false">IFERROR(IF(OR($D36="",NOT(ISNUMBER($P36)),$S36&lt;&gt;"Passed"),"",COUNTIFS($P$6:$P$45,"&gt;"&amp;$P36,$S$6:$S$45,"Passed")+1),"")</f>
        <v/>
      </c>
      <c r="D36" s="291"/>
      <c r="E36" s="291"/>
      <c r="F36" s="280"/>
      <c r="G36" s="284"/>
      <c r="H36" s="284"/>
      <c r="I36" s="284"/>
      <c r="J36" s="284"/>
      <c r="K36" s="284"/>
      <c r="L36" s="284"/>
      <c r="M36" s="284"/>
      <c r="N36" s="284"/>
      <c r="O36" s="292" t="str">
        <f aca="false">IFERROR(IF(COUNT($G36:$N36)=0,"",SUMIF($G$4:$N$4,"&gt;0",$G36:$N36)),"")</f>
        <v/>
      </c>
      <c r="P36" s="287" t="str">
        <f aca="false">IFERROR(IF($O36="","",IF(SUMIF($G$4:$N$4,"&gt;0",$G$4:$N$4)&lt;=0,"",ROUND($O36/SUMIF($G$4:$N$4,"&gt;0",$G$4:$N$4)*100,2))),"")</f>
        <v/>
      </c>
      <c r="Q36" s="288" t="str">
        <f aca="false">IFERROR(IF($P36="","",IF($S36="Fail",0,IF($S36="Passed",VLOOKUP($P36,Settings!$A$16:$C$22,3,TRUE()),""))),"")</f>
        <v/>
      </c>
      <c r="R36" s="289" t="str">
        <f aca="false">IFERROR(IF($P36="","",IF($S36="Fail","F",IF($S36="Passed",VLOOKUP($P36,Settings!$A$16:$B$22,2,TRUE()),""))),"")</f>
        <v/>
      </c>
      <c r="S36" s="289" t="str">
        <f aca="false">IFERROR(IF(COUNT($G36:$N36)=0,"",IF(OR(SUMIF($G$4:$N$4,"&gt;0",$G$4:$N$4)&lt;=0,Settings!$K$27&lt;=0),"Setup Required",IF(SUMPRODUCT(--($G$4:$N$4&gt;0),--ISNUMBER($G36:$N36))&lt;COUNTIF($G$4:$N$4,"&gt;0"),"Incomplete",IF(SUMPRODUCT(--($G$4:$N$4&gt;0),--ISNUMBER($G36:$N36),--IFERROR($G36:$N36&lt;$G$4:$N$4*Settings!$K$27/100,FALSE()))&gt;0,"Fail","Passed")))),"Input Error")</f>
        <v/>
      </c>
      <c r="T36" s="294"/>
      <c r="U36" s="289" t="str">
        <f aca="false">IFERROR(IF($D36="","",IF($S36="","",IF($S36="Incomplete","Marks incomplete",IF($S36="Setup Required","Check Settings",IF($S36="Fail","উন্নতির জন্য বিশেষ যত্ন প্রয়োজন",VLOOKUP($P36,Settings!$A$16:$E$22,5,TRUE())))))),"")</f>
        <v/>
      </c>
      <c r="V36" s="289" t="str">
        <f aca="false">IFERROR(IF($D36="","",IF(COUNT($G36:$N36)=0,"No marks",IF(SUMPRODUCT(--($G$4:$N$4&lt;=0),--ISNUMBER($G36:$N36))&gt;0,"Extra subject mark",IF(SUMPRODUCT(--($G$4:$N$4&gt;0),--ISNUMBER($G36:$N36))&lt;COUNTIF($G$4:$N$4,"&gt;0"),"Missing marks",IF(SUMPRODUCT(--($G$4:$N$4&gt;0),--ISNUMBER($G36:$N36),--IFERROR($G36:$N36&gt;$G$4:$N$4,FALSE()))&gt;0,"Mark exceeds full mark",IF($S36="Setup Required","Settings issue","OK")))))),"Input error")</f>
        <v/>
      </c>
      <c r="W36" s="271"/>
      <c r="X36" s="333"/>
      <c r="Y36" s="333"/>
      <c r="Z36" s="333"/>
    </row>
    <row r="37" customFormat="false" ht="28.5" hidden="false" customHeight="true" outlineLevel="0" collapsed="false">
      <c r="A37" s="279" t="n">
        <v>32</v>
      </c>
      <c r="B37" s="280" t="n">
        <v>32</v>
      </c>
      <c r="C37" s="279" t="str">
        <f aca="false">IFERROR(IF(OR($D37="",NOT(ISNUMBER($P37)),$S37&lt;&gt;"Passed"),"",COUNTIFS($P$6:$P$45,"&gt;"&amp;$P37,$S$6:$S$45,"Passed")+1),"")</f>
        <v/>
      </c>
      <c r="D37" s="291"/>
      <c r="E37" s="291"/>
      <c r="F37" s="280"/>
      <c r="G37" s="284"/>
      <c r="H37" s="284"/>
      <c r="I37" s="284"/>
      <c r="J37" s="284"/>
      <c r="K37" s="284"/>
      <c r="L37" s="284"/>
      <c r="M37" s="284"/>
      <c r="N37" s="284"/>
      <c r="O37" s="292" t="str">
        <f aca="false">IFERROR(IF(COUNT($G37:$N37)=0,"",SUMIF($G$4:$N$4,"&gt;0",$G37:$N37)),"")</f>
        <v/>
      </c>
      <c r="P37" s="287" t="str">
        <f aca="false">IFERROR(IF($O37="","",IF(SUMIF($G$4:$N$4,"&gt;0",$G$4:$N$4)&lt;=0,"",ROUND($O37/SUMIF($G$4:$N$4,"&gt;0",$G$4:$N$4)*100,2))),"")</f>
        <v/>
      </c>
      <c r="Q37" s="288" t="str">
        <f aca="false">IFERROR(IF($P37="","",IF($S37="Fail",0,IF($S37="Passed",VLOOKUP($P37,Settings!$A$16:$C$22,3,TRUE()),""))),"")</f>
        <v/>
      </c>
      <c r="R37" s="289" t="str">
        <f aca="false">IFERROR(IF($P37="","",IF($S37="Fail","F",IF($S37="Passed",VLOOKUP($P37,Settings!$A$16:$B$22,2,TRUE()),""))),"")</f>
        <v/>
      </c>
      <c r="S37" s="289" t="str">
        <f aca="false">IFERROR(IF(COUNT($G37:$N37)=0,"",IF(OR(SUMIF($G$4:$N$4,"&gt;0",$G$4:$N$4)&lt;=0,Settings!$K$27&lt;=0),"Setup Required",IF(SUMPRODUCT(--($G$4:$N$4&gt;0),--ISNUMBER($G37:$N37))&lt;COUNTIF($G$4:$N$4,"&gt;0"),"Incomplete",IF(SUMPRODUCT(--($G$4:$N$4&gt;0),--ISNUMBER($G37:$N37),--IFERROR($G37:$N37&lt;$G$4:$N$4*Settings!$K$27/100,FALSE()))&gt;0,"Fail","Passed")))),"Input Error")</f>
        <v/>
      </c>
      <c r="T37" s="294"/>
      <c r="U37" s="289" t="str">
        <f aca="false">IFERROR(IF($D37="","",IF($S37="","",IF($S37="Incomplete","Marks incomplete",IF($S37="Setup Required","Check Settings",IF($S37="Fail","উন্নতির জন্য বিশেষ যত্ন প্রয়োজন",VLOOKUP($P37,Settings!$A$16:$E$22,5,TRUE())))))),"")</f>
        <v/>
      </c>
      <c r="V37" s="289" t="str">
        <f aca="false">IFERROR(IF($D37="","",IF(COUNT($G37:$N37)=0,"No marks",IF(SUMPRODUCT(--($G$4:$N$4&lt;=0),--ISNUMBER($G37:$N37))&gt;0,"Extra subject mark",IF(SUMPRODUCT(--($G$4:$N$4&gt;0),--ISNUMBER($G37:$N37))&lt;COUNTIF($G$4:$N$4,"&gt;0"),"Missing marks",IF(SUMPRODUCT(--($G$4:$N$4&gt;0),--ISNUMBER($G37:$N37),--IFERROR($G37:$N37&gt;$G$4:$N$4,FALSE()))&gt;0,"Mark exceeds full mark",IF($S37="Setup Required","Settings issue","OK")))))),"Input error")</f>
        <v/>
      </c>
      <c r="W37" s="271"/>
      <c r="X37" s="333"/>
      <c r="Y37" s="333"/>
      <c r="Z37" s="333"/>
    </row>
    <row r="38" customFormat="false" ht="28.5" hidden="false" customHeight="true" outlineLevel="0" collapsed="false">
      <c r="A38" s="279" t="n">
        <v>33</v>
      </c>
      <c r="B38" s="280" t="n">
        <v>33</v>
      </c>
      <c r="C38" s="279" t="str">
        <f aca="false">IFERROR(IF(OR($D38="",NOT(ISNUMBER($P38)),$S38&lt;&gt;"Passed"),"",COUNTIFS($P$6:$P$45,"&gt;"&amp;$P38,$S$6:$S$45,"Passed")+1),"")</f>
        <v/>
      </c>
      <c r="D38" s="291"/>
      <c r="E38" s="291"/>
      <c r="F38" s="280"/>
      <c r="G38" s="284"/>
      <c r="H38" s="284"/>
      <c r="I38" s="284"/>
      <c r="J38" s="284"/>
      <c r="K38" s="284"/>
      <c r="L38" s="284"/>
      <c r="M38" s="284"/>
      <c r="N38" s="284"/>
      <c r="O38" s="292" t="str">
        <f aca="false">IFERROR(IF(COUNT($G38:$N38)=0,"",SUMIF($G$4:$N$4,"&gt;0",$G38:$N38)),"")</f>
        <v/>
      </c>
      <c r="P38" s="287" t="str">
        <f aca="false">IFERROR(IF($O38="","",IF(SUMIF($G$4:$N$4,"&gt;0",$G$4:$N$4)&lt;=0,"",ROUND($O38/SUMIF($G$4:$N$4,"&gt;0",$G$4:$N$4)*100,2))),"")</f>
        <v/>
      </c>
      <c r="Q38" s="288" t="str">
        <f aca="false">IFERROR(IF($P38="","",IF($S38="Fail",0,IF($S38="Passed",VLOOKUP($P38,Settings!$A$16:$C$22,3,TRUE()),""))),"")</f>
        <v/>
      </c>
      <c r="R38" s="289" t="str">
        <f aca="false">IFERROR(IF($P38="","",IF($S38="Fail","F",IF($S38="Passed",VLOOKUP($P38,Settings!$A$16:$B$22,2,TRUE()),""))),"")</f>
        <v/>
      </c>
      <c r="S38" s="289" t="str">
        <f aca="false">IFERROR(IF(COUNT($G38:$N38)=0,"",IF(OR(SUMIF($G$4:$N$4,"&gt;0",$G$4:$N$4)&lt;=0,Settings!$K$27&lt;=0),"Setup Required",IF(SUMPRODUCT(--($G$4:$N$4&gt;0),--ISNUMBER($G38:$N38))&lt;COUNTIF($G$4:$N$4,"&gt;0"),"Incomplete",IF(SUMPRODUCT(--($G$4:$N$4&gt;0),--ISNUMBER($G38:$N38),--IFERROR($G38:$N38&lt;$G$4:$N$4*Settings!$K$27/100,FALSE()))&gt;0,"Fail","Passed")))),"Input Error")</f>
        <v/>
      </c>
      <c r="T38" s="294"/>
      <c r="U38" s="289" t="str">
        <f aca="false">IFERROR(IF($D38="","",IF($S38="","",IF($S38="Incomplete","Marks incomplete",IF($S38="Setup Required","Check Settings",IF($S38="Fail","উন্নতির জন্য বিশেষ যত্ন প্রয়োজন",VLOOKUP($P38,Settings!$A$16:$E$22,5,TRUE())))))),"")</f>
        <v/>
      </c>
      <c r="V38" s="289" t="str">
        <f aca="false">IFERROR(IF($D38="","",IF(COUNT($G38:$N38)=0,"No marks",IF(SUMPRODUCT(--($G$4:$N$4&lt;=0),--ISNUMBER($G38:$N38))&gt;0,"Extra subject mark",IF(SUMPRODUCT(--($G$4:$N$4&gt;0),--ISNUMBER($G38:$N38))&lt;COUNTIF($G$4:$N$4,"&gt;0"),"Missing marks",IF(SUMPRODUCT(--($G$4:$N$4&gt;0),--ISNUMBER($G38:$N38),--IFERROR($G38:$N38&gt;$G$4:$N$4,FALSE()))&gt;0,"Mark exceeds full mark",IF($S38="Setup Required","Settings issue","OK")))))),"Input error")</f>
        <v/>
      </c>
      <c r="W38" s="271"/>
      <c r="X38" s="333"/>
      <c r="Y38" s="333"/>
      <c r="Z38" s="333"/>
    </row>
    <row r="39" customFormat="false" ht="28.5" hidden="false" customHeight="true" outlineLevel="0" collapsed="false">
      <c r="A39" s="279" t="n">
        <v>34</v>
      </c>
      <c r="B39" s="280" t="n">
        <v>34</v>
      </c>
      <c r="C39" s="279" t="str">
        <f aca="false">IFERROR(IF(OR($D39="",NOT(ISNUMBER($P39)),$S39&lt;&gt;"Passed"),"",COUNTIFS($P$6:$P$45,"&gt;"&amp;$P39,$S$6:$S$45,"Passed")+1),"")</f>
        <v/>
      </c>
      <c r="D39" s="291"/>
      <c r="E39" s="291"/>
      <c r="F39" s="280"/>
      <c r="G39" s="284"/>
      <c r="H39" s="284"/>
      <c r="I39" s="284"/>
      <c r="J39" s="284"/>
      <c r="K39" s="284"/>
      <c r="L39" s="284"/>
      <c r="M39" s="284"/>
      <c r="N39" s="284"/>
      <c r="O39" s="292" t="str">
        <f aca="false">IFERROR(IF(COUNT($G39:$N39)=0,"",SUMIF($G$4:$N$4,"&gt;0",$G39:$N39)),"")</f>
        <v/>
      </c>
      <c r="P39" s="287" t="str">
        <f aca="false">IFERROR(IF($O39="","",IF(SUMIF($G$4:$N$4,"&gt;0",$G$4:$N$4)&lt;=0,"",ROUND($O39/SUMIF($G$4:$N$4,"&gt;0",$G$4:$N$4)*100,2))),"")</f>
        <v/>
      </c>
      <c r="Q39" s="288" t="str">
        <f aca="false">IFERROR(IF($P39="","",IF($S39="Fail",0,IF($S39="Passed",VLOOKUP($P39,Settings!$A$16:$C$22,3,TRUE()),""))),"")</f>
        <v/>
      </c>
      <c r="R39" s="289" t="str">
        <f aca="false">IFERROR(IF($P39="","",IF($S39="Fail","F",IF($S39="Passed",VLOOKUP($P39,Settings!$A$16:$B$22,2,TRUE()),""))),"")</f>
        <v/>
      </c>
      <c r="S39" s="289" t="str">
        <f aca="false">IFERROR(IF(COUNT($G39:$N39)=0,"",IF(OR(SUMIF($G$4:$N$4,"&gt;0",$G$4:$N$4)&lt;=0,Settings!$K$27&lt;=0),"Setup Required",IF(SUMPRODUCT(--($G$4:$N$4&gt;0),--ISNUMBER($G39:$N39))&lt;COUNTIF($G$4:$N$4,"&gt;0"),"Incomplete",IF(SUMPRODUCT(--($G$4:$N$4&gt;0),--ISNUMBER($G39:$N39),--IFERROR($G39:$N39&lt;$G$4:$N$4*Settings!$K$27/100,FALSE()))&gt;0,"Fail","Passed")))),"Input Error")</f>
        <v/>
      </c>
      <c r="T39" s="294"/>
      <c r="U39" s="289" t="str">
        <f aca="false">IFERROR(IF($D39="","",IF($S39="","",IF($S39="Incomplete","Marks incomplete",IF($S39="Setup Required","Check Settings",IF($S39="Fail","উন্নতির জন্য বিশেষ যত্ন প্রয়োজন",VLOOKUP($P39,Settings!$A$16:$E$22,5,TRUE())))))),"")</f>
        <v/>
      </c>
      <c r="V39" s="289" t="str">
        <f aca="false">IFERROR(IF($D39="","",IF(COUNT($G39:$N39)=0,"No marks",IF(SUMPRODUCT(--($G$4:$N$4&lt;=0),--ISNUMBER($G39:$N39))&gt;0,"Extra subject mark",IF(SUMPRODUCT(--($G$4:$N$4&gt;0),--ISNUMBER($G39:$N39))&lt;COUNTIF($G$4:$N$4,"&gt;0"),"Missing marks",IF(SUMPRODUCT(--($G$4:$N$4&gt;0),--ISNUMBER($G39:$N39),--IFERROR($G39:$N39&gt;$G$4:$N$4,FALSE()))&gt;0,"Mark exceeds full mark",IF($S39="Setup Required","Settings issue","OK")))))),"Input error")</f>
        <v/>
      </c>
      <c r="W39" s="271"/>
      <c r="X39" s="333"/>
      <c r="Y39" s="333"/>
      <c r="Z39" s="333"/>
    </row>
    <row r="40" customFormat="false" ht="28.5" hidden="false" customHeight="true" outlineLevel="0" collapsed="false">
      <c r="A40" s="279" t="n">
        <v>35</v>
      </c>
      <c r="B40" s="280" t="n">
        <v>35</v>
      </c>
      <c r="C40" s="279" t="str">
        <f aca="false">IFERROR(IF(OR($D40="",NOT(ISNUMBER($P40)),$S40&lt;&gt;"Passed"),"",COUNTIFS($P$6:$P$45,"&gt;"&amp;$P40,$S$6:$S$45,"Passed")+1),"")</f>
        <v/>
      </c>
      <c r="D40" s="291"/>
      <c r="E40" s="291"/>
      <c r="F40" s="280"/>
      <c r="G40" s="284"/>
      <c r="H40" s="284"/>
      <c r="I40" s="284"/>
      <c r="J40" s="284"/>
      <c r="K40" s="284"/>
      <c r="L40" s="284"/>
      <c r="M40" s="284"/>
      <c r="N40" s="284"/>
      <c r="O40" s="292" t="str">
        <f aca="false">IFERROR(IF(COUNT($G40:$N40)=0,"",SUMIF($G$4:$N$4,"&gt;0",$G40:$N40)),"")</f>
        <v/>
      </c>
      <c r="P40" s="287" t="str">
        <f aca="false">IFERROR(IF($O40="","",IF(SUMIF($G$4:$N$4,"&gt;0",$G$4:$N$4)&lt;=0,"",ROUND($O40/SUMIF($G$4:$N$4,"&gt;0",$G$4:$N$4)*100,2))),"")</f>
        <v/>
      </c>
      <c r="Q40" s="288" t="str">
        <f aca="false">IFERROR(IF($P40="","",IF($S40="Fail",0,IF($S40="Passed",VLOOKUP($P40,Settings!$A$16:$C$22,3,TRUE()),""))),"")</f>
        <v/>
      </c>
      <c r="R40" s="289" t="str">
        <f aca="false">IFERROR(IF($P40="","",IF($S40="Fail","F",IF($S40="Passed",VLOOKUP($P40,Settings!$A$16:$B$22,2,TRUE()),""))),"")</f>
        <v/>
      </c>
      <c r="S40" s="289" t="str">
        <f aca="false">IFERROR(IF(COUNT($G40:$N40)=0,"",IF(OR(SUMIF($G$4:$N$4,"&gt;0",$G$4:$N$4)&lt;=0,Settings!$K$27&lt;=0),"Setup Required",IF(SUMPRODUCT(--($G$4:$N$4&gt;0),--ISNUMBER($G40:$N40))&lt;COUNTIF($G$4:$N$4,"&gt;0"),"Incomplete",IF(SUMPRODUCT(--($G$4:$N$4&gt;0),--ISNUMBER($G40:$N40),--IFERROR($G40:$N40&lt;$G$4:$N$4*Settings!$K$27/100,FALSE()))&gt;0,"Fail","Passed")))),"Input Error")</f>
        <v/>
      </c>
      <c r="T40" s="294"/>
      <c r="U40" s="289" t="str">
        <f aca="false">IFERROR(IF($D40="","",IF($S40="","",IF($S40="Incomplete","Marks incomplete",IF($S40="Setup Required","Check Settings",IF($S40="Fail","উন্নতির জন্য বিশেষ যত্ন প্রয়োজন",VLOOKUP($P40,Settings!$A$16:$E$22,5,TRUE())))))),"")</f>
        <v/>
      </c>
      <c r="V40" s="289" t="str">
        <f aca="false">IFERROR(IF($D40="","",IF(COUNT($G40:$N40)=0,"No marks",IF(SUMPRODUCT(--($G$4:$N$4&lt;=0),--ISNUMBER($G40:$N40))&gt;0,"Extra subject mark",IF(SUMPRODUCT(--($G$4:$N$4&gt;0),--ISNUMBER($G40:$N40))&lt;COUNTIF($G$4:$N$4,"&gt;0"),"Missing marks",IF(SUMPRODUCT(--($G$4:$N$4&gt;0),--ISNUMBER($G40:$N40),--IFERROR($G40:$N40&gt;$G$4:$N$4,FALSE()))&gt;0,"Mark exceeds full mark",IF($S40="Setup Required","Settings issue","OK")))))),"Input error")</f>
        <v/>
      </c>
      <c r="W40" s="271"/>
      <c r="X40" s="333"/>
      <c r="Y40" s="333"/>
      <c r="Z40" s="333"/>
    </row>
    <row r="41" customFormat="false" ht="28.5" hidden="false" customHeight="true" outlineLevel="0" collapsed="false">
      <c r="A41" s="279" t="n">
        <v>36</v>
      </c>
      <c r="B41" s="280" t="n">
        <v>36</v>
      </c>
      <c r="C41" s="279" t="str">
        <f aca="false">IFERROR(IF(OR($D41="",NOT(ISNUMBER($P41)),$S41&lt;&gt;"Passed"),"",COUNTIFS($P$6:$P$45,"&gt;"&amp;$P41,$S$6:$S$45,"Passed")+1),"")</f>
        <v/>
      </c>
      <c r="D41" s="291"/>
      <c r="E41" s="291"/>
      <c r="F41" s="280"/>
      <c r="G41" s="284"/>
      <c r="H41" s="284"/>
      <c r="I41" s="284"/>
      <c r="J41" s="284"/>
      <c r="K41" s="284"/>
      <c r="L41" s="284"/>
      <c r="M41" s="284"/>
      <c r="N41" s="284"/>
      <c r="O41" s="292" t="str">
        <f aca="false">IFERROR(IF(COUNT($G41:$N41)=0,"",SUMIF($G$4:$N$4,"&gt;0",$G41:$N41)),"")</f>
        <v/>
      </c>
      <c r="P41" s="287" t="str">
        <f aca="false">IFERROR(IF($O41="","",IF(SUMIF($G$4:$N$4,"&gt;0",$G$4:$N$4)&lt;=0,"",ROUND($O41/SUMIF($G$4:$N$4,"&gt;0",$G$4:$N$4)*100,2))),"")</f>
        <v/>
      </c>
      <c r="Q41" s="288" t="str">
        <f aca="false">IFERROR(IF($P41="","",IF($S41="Fail",0,IF($S41="Passed",VLOOKUP($P41,Settings!$A$16:$C$22,3,TRUE()),""))),"")</f>
        <v/>
      </c>
      <c r="R41" s="289" t="str">
        <f aca="false">IFERROR(IF($P41="","",IF($S41="Fail","F",IF($S41="Passed",VLOOKUP($P41,Settings!$A$16:$B$22,2,TRUE()),""))),"")</f>
        <v/>
      </c>
      <c r="S41" s="289" t="str">
        <f aca="false">IFERROR(IF(COUNT($G41:$N41)=0,"",IF(OR(SUMIF($G$4:$N$4,"&gt;0",$G$4:$N$4)&lt;=0,Settings!$K$27&lt;=0),"Setup Required",IF(SUMPRODUCT(--($G$4:$N$4&gt;0),--ISNUMBER($G41:$N41))&lt;COUNTIF($G$4:$N$4,"&gt;0"),"Incomplete",IF(SUMPRODUCT(--($G$4:$N$4&gt;0),--ISNUMBER($G41:$N41),--IFERROR($G41:$N41&lt;$G$4:$N$4*Settings!$K$27/100,FALSE()))&gt;0,"Fail","Passed")))),"Input Error")</f>
        <v/>
      </c>
      <c r="T41" s="294"/>
      <c r="U41" s="289" t="str">
        <f aca="false">IFERROR(IF($D41="","",IF($S41="","",IF($S41="Incomplete","Marks incomplete",IF($S41="Setup Required","Check Settings",IF($S41="Fail","উন্নতির জন্য বিশেষ যত্ন প্রয়োজন",VLOOKUP($P41,Settings!$A$16:$E$22,5,TRUE())))))),"")</f>
        <v/>
      </c>
      <c r="V41" s="289" t="str">
        <f aca="false">IFERROR(IF($D41="","",IF(COUNT($G41:$N41)=0,"No marks",IF(SUMPRODUCT(--($G$4:$N$4&lt;=0),--ISNUMBER($G41:$N41))&gt;0,"Extra subject mark",IF(SUMPRODUCT(--($G$4:$N$4&gt;0),--ISNUMBER($G41:$N41))&lt;COUNTIF($G$4:$N$4,"&gt;0"),"Missing marks",IF(SUMPRODUCT(--($G$4:$N$4&gt;0),--ISNUMBER($G41:$N41),--IFERROR($G41:$N41&gt;$G$4:$N$4,FALSE()))&gt;0,"Mark exceeds full mark",IF($S41="Setup Required","Settings issue","OK")))))),"Input error")</f>
        <v/>
      </c>
      <c r="W41" s="271"/>
      <c r="X41" s="333"/>
      <c r="Y41" s="333"/>
      <c r="Z41" s="333"/>
    </row>
    <row r="42" customFormat="false" ht="28.5" hidden="false" customHeight="true" outlineLevel="0" collapsed="false">
      <c r="A42" s="279" t="n">
        <v>37</v>
      </c>
      <c r="B42" s="280" t="n">
        <v>37</v>
      </c>
      <c r="C42" s="279" t="str">
        <f aca="false">IFERROR(IF(OR($D42="",NOT(ISNUMBER($P42)),$S42&lt;&gt;"Passed"),"",COUNTIFS($P$6:$P$45,"&gt;"&amp;$P42,$S$6:$S$45,"Passed")+1),"")</f>
        <v/>
      </c>
      <c r="D42" s="291"/>
      <c r="E42" s="291"/>
      <c r="F42" s="280"/>
      <c r="G42" s="284"/>
      <c r="H42" s="284"/>
      <c r="I42" s="284"/>
      <c r="J42" s="284"/>
      <c r="K42" s="284"/>
      <c r="L42" s="284"/>
      <c r="M42" s="284"/>
      <c r="N42" s="284"/>
      <c r="O42" s="292" t="str">
        <f aca="false">IFERROR(IF(COUNT($G42:$N42)=0,"",SUMIF($G$4:$N$4,"&gt;0",$G42:$N42)),"")</f>
        <v/>
      </c>
      <c r="P42" s="287" t="str">
        <f aca="false">IFERROR(IF($O42="","",IF(SUMIF($G$4:$N$4,"&gt;0",$G$4:$N$4)&lt;=0,"",ROUND($O42/SUMIF($G$4:$N$4,"&gt;0",$G$4:$N$4)*100,2))),"")</f>
        <v/>
      </c>
      <c r="Q42" s="288" t="str">
        <f aca="false">IFERROR(IF($P42="","",IF($S42="Fail",0,IF($S42="Passed",VLOOKUP($P42,Settings!$A$16:$C$22,3,TRUE()),""))),"")</f>
        <v/>
      </c>
      <c r="R42" s="289" t="str">
        <f aca="false">IFERROR(IF($P42="","",IF($S42="Fail","F",IF($S42="Passed",VLOOKUP($P42,Settings!$A$16:$B$22,2,TRUE()),""))),"")</f>
        <v/>
      </c>
      <c r="S42" s="289" t="str">
        <f aca="false">IFERROR(IF(COUNT($G42:$N42)=0,"",IF(OR(SUMIF($G$4:$N$4,"&gt;0",$G$4:$N$4)&lt;=0,Settings!$K$27&lt;=0),"Setup Required",IF(SUMPRODUCT(--($G$4:$N$4&gt;0),--ISNUMBER($G42:$N42))&lt;COUNTIF($G$4:$N$4,"&gt;0"),"Incomplete",IF(SUMPRODUCT(--($G$4:$N$4&gt;0),--ISNUMBER($G42:$N42),--IFERROR($G42:$N42&lt;$G$4:$N$4*Settings!$K$27/100,FALSE()))&gt;0,"Fail","Passed")))),"Input Error")</f>
        <v/>
      </c>
      <c r="T42" s="294"/>
      <c r="U42" s="289" t="str">
        <f aca="false">IFERROR(IF($D42="","",IF($S42="","",IF($S42="Incomplete","Marks incomplete",IF($S42="Setup Required","Check Settings",IF($S42="Fail","উন্নতির জন্য বিশেষ যত্ন প্রয়োজন",VLOOKUP($P42,Settings!$A$16:$E$22,5,TRUE())))))),"")</f>
        <v/>
      </c>
      <c r="V42" s="289" t="str">
        <f aca="false">IFERROR(IF($D42="","",IF(COUNT($G42:$N42)=0,"No marks",IF(SUMPRODUCT(--($G$4:$N$4&lt;=0),--ISNUMBER($G42:$N42))&gt;0,"Extra subject mark",IF(SUMPRODUCT(--($G$4:$N$4&gt;0),--ISNUMBER($G42:$N42))&lt;COUNTIF($G$4:$N$4,"&gt;0"),"Missing marks",IF(SUMPRODUCT(--($G$4:$N$4&gt;0),--ISNUMBER($G42:$N42),--IFERROR($G42:$N42&gt;$G$4:$N$4,FALSE()))&gt;0,"Mark exceeds full mark",IF($S42="Setup Required","Settings issue","OK")))))),"Input error")</f>
        <v/>
      </c>
      <c r="W42" s="271"/>
      <c r="X42" s="333"/>
      <c r="Y42" s="333"/>
      <c r="Z42" s="333"/>
    </row>
    <row r="43" customFormat="false" ht="28.5" hidden="false" customHeight="true" outlineLevel="0" collapsed="false">
      <c r="A43" s="279" t="n">
        <v>38</v>
      </c>
      <c r="B43" s="280" t="n">
        <v>38</v>
      </c>
      <c r="C43" s="279" t="str">
        <f aca="false">IFERROR(IF(OR($D43="",NOT(ISNUMBER($P43)),$S43&lt;&gt;"Passed"),"",COUNTIFS($P$6:$P$45,"&gt;"&amp;$P43,$S$6:$S$45,"Passed")+1),"")</f>
        <v/>
      </c>
      <c r="D43" s="291"/>
      <c r="E43" s="291"/>
      <c r="F43" s="280"/>
      <c r="G43" s="284"/>
      <c r="H43" s="284"/>
      <c r="I43" s="284"/>
      <c r="J43" s="284"/>
      <c r="K43" s="284"/>
      <c r="L43" s="284"/>
      <c r="M43" s="284"/>
      <c r="N43" s="284"/>
      <c r="O43" s="292" t="str">
        <f aca="false">IFERROR(IF(COUNT($G43:$N43)=0,"",SUMIF($G$4:$N$4,"&gt;0",$G43:$N43)),"")</f>
        <v/>
      </c>
      <c r="P43" s="287" t="str">
        <f aca="false">IFERROR(IF($O43="","",IF(SUMIF($G$4:$N$4,"&gt;0",$G$4:$N$4)&lt;=0,"",ROUND($O43/SUMIF($G$4:$N$4,"&gt;0",$G$4:$N$4)*100,2))),"")</f>
        <v/>
      </c>
      <c r="Q43" s="288" t="str">
        <f aca="false">IFERROR(IF($P43="","",IF($S43="Fail",0,IF($S43="Passed",VLOOKUP($P43,Settings!$A$16:$C$22,3,TRUE()),""))),"")</f>
        <v/>
      </c>
      <c r="R43" s="289" t="str">
        <f aca="false">IFERROR(IF($P43="","",IF($S43="Fail","F",IF($S43="Passed",VLOOKUP($P43,Settings!$A$16:$B$22,2,TRUE()),""))),"")</f>
        <v/>
      </c>
      <c r="S43" s="289" t="str">
        <f aca="false">IFERROR(IF(COUNT($G43:$N43)=0,"",IF(OR(SUMIF($G$4:$N$4,"&gt;0",$G$4:$N$4)&lt;=0,Settings!$K$27&lt;=0),"Setup Required",IF(SUMPRODUCT(--($G$4:$N$4&gt;0),--ISNUMBER($G43:$N43))&lt;COUNTIF($G$4:$N$4,"&gt;0"),"Incomplete",IF(SUMPRODUCT(--($G$4:$N$4&gt;0),--ISNUMBER($G43:$N43),--IFERROR($G43:$N43&lt;$G$4:$N$4*Settings!$K$27/100,FALSE()))&gt;0,"Fail","Passed")))),"Input Error")</f>
        <v/>
      </c>
      <c r="T43" s="294"/>
      <c r="U43" s="289" t="str">
        <f aca="false">IFERROR(IF($D43="","",IF($S43="","",IF($S43="Incomplete","Marks incomplete",IF($S43="Setup Required","Check Settings",IF($S43="Fail","উন্নতির জন্য বিশেষ যত্ন প্রয়োজন",VLOOKUP($P43,Settings!$A$16:$E$22,5,TRUE())))))),"")</f>
        <v/>
      </c>
      <c r="V43" s="289" t="str">
        <f aca="false">IFERROR(IF($D43="","",IF(COUNT($G43:$N43)=0,"No marks",IF(SUMPRODUCT(--($G$4:$N$4&lt;=0),--ISNUMBER($G43:$N43))&gt;0,"Extra subject mark",IF(SUMPRODUCT(--($G$4:$N$4&gt;0),--ISNUMBER($G43:$N43))&lt;COUNTIF($G$4:$N$4,"&gt;0"),"Missing marks",IF(SUMPRODUCT(--($G$4:$N$4&gt;0),--ISNUMBER($G43:$N43),--IFERROR($G43:$N43&gt;$G$4:$N$4,FALSE()))&gt;0,"Mark exceeds full mark",IF($S43="Setup Required","Settings issue","OK")))))),"Input error")</f>
        <v/>
      </c>
      <c r="W43" s="271"/>
      <c r="X43" s="333"/>
      <c r="Y43" s="333"/>
      <c r="Z43" s="333"/>
    </row>
    <row r="44" customFormat="false" ht="28.5" hidden="false" customHeight="true" outlineLevel="0" collapsed="false">
      <c r="A44" s="279" t="n">
        <v>39</v>
      </c>
      <c r="B44" s="280" t="n">
        <v>39</v>
      </c>
      <c r="C44" s="279" t="str">
        <f aca="false">IFERROR(IF(OR($D44="",NOT(ISNUMBER($P44)),$S44&lt;&gt;"Passed"),"",COUNTIFS($P$6:$P$45,"&gt;"&amp;$P44,$S$6:$S$45,"Passed")+1),"")</f>
        <v/>
      </c>
      <c r="D44" s="291"/>
      <c r="E44" s="291"/>
      <c r="F44" s="280"/>
      <c r="G44" s="284"/>
      <c r="H44" s="284"/>
      <c r="I44" s="284"/>
      <c r="J44" s="284"/>
      <c r="K44" s="284"/>
      <c r="L44" s="284"/>
      <c r="M44" s="284"/>
      <c r="N44" s="284"/>
      <c r="O44" s="292" t="str">
        <f aca="false">IFERROR(IF(COUNT($G44:$N44)=0,"",SUMIF($G$4:$N$4,"&gt;0",$G44:$N44)),"")</f>
        <v/>
      </c>
      <c r="P44" s="287" t="str">
        <f aca="false">IFERROR(IF($O44="","",IF(SUMIF($G$4:$N$4,"&gt;0",$G$4:$N$4)&lt;=0,"",ROUND($O44/SUMIF($G$4:$N$4,"&gt;0",$G$4:$N$4)*100,2))),"")</f>
        <v/>
      </c>
      <c r="Q44" s="288" t="str">
        <f aca="false">IFERROR(IF($P44="","",IF($S44="Fail",0,IF($S44="Passed",VLOOKUP($P44,Settings!$A$16:$C$22,3,TRUE()),""))),"")</f>
        <v/>
      </c>
      <c r="R44" s="289" t="str">
        <f aca="false">IFERROR(IF($P44="","",IF($S44="Fail","F",IF($S44="Passed",VLOOKUP($P44,Settings!$A$16:$B$22,2,TRUE()),""))),"")</f>
        <v/>
      </c>
      <c r="S44" s="289" t="str">
        <f aca="false">IFERROR(IF(COUNT($G44:$N44)=0,"",IF(OR(SUMIF($G$4:$N$4,"&gt;0",$G$4:$N$4)&lt;=0,Settings!$K$27&lt;=0),"Setup Required",IF(SUMPRODUCT(--($G$4:$N$4&gt;0),--ISNUMBER($G44:$N44))&lt;COUNTIF($G$4:$N$4,"&gt;0"),"Incomplete",IF(SUMPRODUCT(--($G$4:$N$4&gt;0),--ISNUMBER($G44:$N44),--IFERROR($G44:$N44&lt;$G$4:$N$4*Settings!$K$27/100,FALSE()))&gt;0,"Fail","Passed")))),"Input Error")</f>
        <v/>
      </c>
      <c r="T44" s="294"/>
      <c r="U44" s="289" t="str">
        <f aca="false">IFERROR(IF($D44="","",IF($S44="","",IF($S44="Incomplete","Marks incomplete",IF($S44="Setup Required","Check Settings",IF($S44="Fail","উন্নতির জন্য বিশেষ যত্ন প্রয়োজন",VLOOKUP($P44,Settings!$A$16:$E$22,5,TRUE())))))),"")</f>
        <v/>
      </c>
      <c r="V44" s="289" t="str">
        <f aca="false">IFERROR(IF($D44="","",IF(COUNT($G44:$N44)=0,"No marks",IF(SUMPRODUCT(--($G$4:$N$4&lt;=0),--ISNUMBER($G44:$N44))&gt;0,"Extra subject mark",IF(SUMPRODUCT(--($G$4:$N$4&gt;0),--ISNUMBER($G44:$N44))&lt;COUNTIF($G$4:$N$4,"&gt;0"),"Missing marks",IF(SUMPRODUCT(--($G$4:$N$4&gt;0),--ISNUMBER($G44:$N44),--IFERROR($G44:$N44&gt;$G$4:$N$4,FALSE()))&gt;0,"Mark exceeds full mark",IF($S44="Setup Required","Settings issue","OK")))))),"Input error")</f>
        <v/>
      </c>
      <c r="W44" s="271"/>
      <c r="X44" s="333"/>
      <c r="Y44" s="333"/>
      <c r="Z44" s="333"/>
    </row>
    <row r="45" customFormat="false" ht="28.5" hidden="false" customHeight="true" outlineLevel="0" collapsed="false">
      <c r="A45" s="279" t="n">
        <v>40</v>
      </c>
      <c r="B45" s="280" t="n">
        <v>40</v>
      </c>
      <c r="C45" s="279" t="str">
        <f aca="false">IFERROR(IF(OR($D45="",NOT(ISNUMBER($P45)),$S45&lt;&gt;"Passed"),"",COUNTIFS($P$6:$P$45,"&gt;"&amp;$P45,$S$6:$S$45,"Passed")+1),"")</f>
        <v/>
      </c>
      <c r="D45" s="291"/>
      <c r="E45" s="291"/>
      <c r="F45" s="280"/>
      <c r="G45" s="285"/>
      <c r="H45" s="285"/>
      <c r="I45" s="285"/>
      <c r="J45" s="285"/>
      <c r="K45" s="285"/>
      <c r="L45" s="285"/>
      <c r="M45" s="285"/>
      <c r="N45" s="285"/>
      <c r="O45" s="292" t="str">
        <f aca="false">IFERROR(IF(COUNT($G45:$N45)=0,"",SUMIF($G$4:$N$4,"&gt;0",$G45:$N45)),"")</f>
        <v/>
      </c>
      <c r="P45" s="287" t="str">
        <f aca="false">IFERROR(IF($O45="","",IF(SUMIF($G$4:$N$4,"&gt;0",$G$4:$N$4)&lt;=0,"",ROUND($O45/SUMIF($G$4:$N$4,"&gt;0",$G$4:$N$4)*100,2))),"")</f>
        <v/>
      </c>
      <c r="Q45" s="288" t="str">
        <f aca="false">IFERROR(IF($P45="","",IF($S45="Fail",0,IF($S45="Passed",VLOOKUP($P45,Settings!$A$16:$C$22,3,TRUE()),""))),"")</f>
        <v/>
      </c>
      <c r="R45" s="289" t="str">
        <f aca="false">IFERROR(IF($P45="","",IF($S45="Fail","F",IF($S45="Passed",VLOOKUP($P45,Settings!$A$16:$B$22,2,TRUE()),""))),"")</f>
        <v/>
      </c>
      <c r="S45" s="289" t="str">
        <f aca="false">IFERROR(IF(COUNT($G45:$N45)=0,"",IF(OR(SUMIF($G$4:$N$4,"&gt;0",$G$4:$N$4)&lt;=0,Settings!$K$27&lt;=0),"Setup Required",IF(SUMPRODUCT(--($G$4:$N$4&gt;0),--ISNUMBER($G45:$N45))&lt;COUNTIF($G$4:$N$4,"&gt;0"),"Incomplete",IF(SUMPRODUCT(--($G$4:$N$4&gt;0),--ISNUMBER($G45:$N45),--IFERROR($G45:$N45&lt;$G$4:$N$4*Settings!$K$27/100,FALSE()))&gt;0,"Fail","Passed")))),"Input Error")</f>
        <v/>
      </c>
      <c r="T45" s="294"/>
      <c r="U45" s="289" t="str">
        <f aca="false">IFERROR(IF($D45="","",IF($S45="","",IF($S45="Incomplete","Marks incomplete",IF($S45="Setup Required","Check Settings",IF($S45="Fail","উন্নতির জন্য বিশেষ যত্ন প্রয়োজন",VLOOKUP($P45,Settings!$A$16:$E$22,5,TRUE())))))),"")</f>
        <v/>
      </c>
      <c r="V45" s="289" t="str">
        <f aca="false">IFERROR(IF($D45="","",IF(COUNT($G45:$N45)=0,"No marks",IF(SUMPRODUCT(--($G$4:$N$4&lt;=0),--ISNUMBER($G45:$N45))&gt;0,"Extra subject mark",IF(SUMPRODUCT(--($G$4:$N$4&gt;0),--ISNUMBER($G45:$N45))&lt;COUNTIF($G$4:$N$4,"&gt;0"),"Missing marks",IF(SUMPRODUCT(--($G$4:$N$4&gt;0),--ISNUMBER($G45:$N45),--IFERROR($G45:$N45&gt;$G$4:$N$4,FALSE()))&gt;0,"Mark exceeds full mark",IF($S45="Setup Required","Settings issue","OK")))))),"Input error")</f>
        <v/>
      </c>
      <c r="W45" s="271"/>
      <c r="X45" s="333"/>
      <c r="Y45" s="333"/>
      <c r="Z45" s="333"/>
    </row>
    <row r="46" customFormat="false" ht="28.5" hidden="false" customHeight="true" outlineLevel="0" collapsed="false">
      <c r="A46" s="352"/>
      <c r="B46" s="352"/>
      <c r="C46" s="352"/>
      <c r="D46" s="353"/>
      <c r="E46" s="353"/>
      <c r="F46" s="352"/>
      <c r="G46" s="352"/>
      <c r="H46" s="352"/>
      <c r="I46" s="352"/>
      <c r="J46" s="352"/>
      <c r="K46" s="352"/>
      <c r="L46" s="352"/>
      <c r="M46" s="352"/>
      <c r="N46" s="352"/>
      <c r="O46" s="352"/>
      <c r="P46" s="352"/>
      <c r="Q46" s="352"/>
      <c r="R46" s="352"/>
      <c r="S46" s="352"/>
      <c r="T46" s="352"/>
      <c r="U46" s="352"/>
      <c r="V46" s="352"/>
      <c r="W46" s="333"/>
      <c r="X46" s="333"/>
      <c r="Y46" s="333"/>
      <c r="Z46" s="333"/>
    </row>
    <row r="47" customFormat="false" ht="28.5" hidden="false" customHeight="true" outlineLevel="0" collapsed="false">
      <c r="A47" s="352"/>
      <c r="B47" s="352"/>
      <c r="C47" s="352"/>
      <c r="D47" s="353"/>
      <c r="E47" s="353"/>
      <c r="F47" s="352"/>
      <c r="G47" s="352"/>
      <c r="H47" s="352"/>
      <c r="I47" s="352"/>
      <c r="J47" s="352"/>
      <c r="K47" s="352"/>
      <c r="L47" s="352"/>
      <c r="M47" s="352"/>
      <c r="N47" s="352"/>
      <c r="O47" s="352"/>
      <c r="P47" s="352"/>
      <c r="Q47" s="352"/>
      <c r="R47" s="352"/>
      <c r="S47" s="352"/>
      <c r="T47" s="352"/>
      <c r="U47" s="352"/>
      <c r="V47" s="352"/>
      <c r="W47" s="333"/>
      <c r="X47" s="333"/>
      <c r="Y47" s="333"/>
      <c r="Z47" s="333"/>
    </row>
    <row r="48" customFormat="false" ht="28.5" hidden="false" customHeight="true" outlineLevel="0" collapsed="false">
      <c r="A48" s="352"/>
      <c r="B48" s="352"/>
      <c r="C48" s="352"/>
      <c r="D48" s="353"/>
      <c r="E48" s="353"/>
      <c r="F48" s="352"/>
      <c r="G48" s="352"/>
      <c r="H48" s="352"/>
      <c r="I48" s="352"/>
      <c r="J48" s="352"/>
      <c r="K48" s="352"/>
      <c r="L48" s="352"/>
      <c r="M48" s="352"/>
      <c r="N48" s="352"/>
      <c r="O48" s="352"/>
      <c r="P48" s="352"/>
      <c r="Q48" s="352"/>
      <c r="R48" s="352"/>
      <c r="S48" s="352"/>
      <c r="T48" s="352"/>
      <c r="U48" s="352"/>
      <c r="V48" s="352"/>
      <c r="W48" s="333"/>
      <c r="X48" s="333"/>
      <c r="Y48" s="333"/>
      <c r="Z48" s="333"/>
    </row>
    <row r="49" customFormat="false" ht="28.5" hidden="false" customHeight="true" outlineLevel="0" collapsed="false">
      <c r="A49" s="352"/>
      <c r="B49" s="352"/>
      <c r="C49" s="352"/>
      <c r="D49" s="353"/>
      <c r="E49" s="353"/>
      <c r="F49" s="352"/>
      <c r="G49" s="352"/>
      <c r="H49" s="352"/>
      <c r="I49" s="352"/>
      <c r="J49" s="352"/>
      <c r="K49" s="352"/>
      <c r="L49" s="352"/>
      <c r="M49" s="352"/>
      <c r="N49" s="352"/>
      <c r="O49" s="352"/>
      <c r="P49" s="352"/>
      <c r="Q49" s="352"/>
      <c r="R49" s="352"/>
      <c r="S49" s="352"/>
      <c r="T49" s="352"/>
      <c r="U49" s="352"/>
      <c r="V49" s="352"/>
      <c r="W49" s="333"/>
      <c r="X49" s="333"/>
      <c r="Y49" s="333"/>
      <c r="Z49" s="333"/>
    </row>
    <row r="50" customFormat="false" ht="28.5" hidden="false" customHeight="true" outlineLevel="0" collapsed="false">
      <c r="A50" s="352"/>
      <c r="B50" s="352"/>
      <c r="C50" s="352"/>
      <c r="D50" s="353"/>
      <c r="E50" s="353"/>
      <c r="F50" s="352"/>
      <c r="G50" s="352"/>
      <c r="H50" s="352"/>
      <c r="I50" s="352"/>
      <c r="J50" s="352"/>
      <c r="K50" s="352"/>
      <c r="L50" s="352"/>
      <c r="M50" s="352"/>
      <c r="N50" s="352"/>
      <c r="O50" s="352"/>
      <c r="P50" s="352"/>
      <c r="Q50" s="352"/>
      <c r="R50" s="352"/>
      <c r="S50" s="352"/>
      <c r="T50" s="352"/>
      <c r="U50" s="352"/>
      <c r="V50" s="352"/>
      <c r="W50" s="333"/>
      <c r="X50" s="333"/>
      <c r="Y50" s="333"/>
      <c r="Z50" s="333"/>
    </row>
    <row r="51" customFormat="false" ht="28.5" hidden="false" customHeight="true" outlineLevel="0" collapsed="false">
      <c r="A51" s="352"/>
      <c r="B51" s="352"/>
      <c r="C51" s="352"/>
      <c r="D51" s="353"/>
      <c r="E51" s="353"/>
      <c r="F51" s="352"/>
      <c r="G51" s="352"/>
      <c r="H51" s="352"/>
      <c r="I51" s="352"/>
      <c r="J51" s="352"/>
      <c r="K51" s="352"/>
      <c r="L51" s="352"/>
      <c r="M51" s="352"/>
      <c r="N51" s="352"/>
      <c r="O51" s="352"/>
      <c r="P51" s="352"/>
      <c r="Q51" s="352"/>
      <c r="R51" s="352"/>
      <c r="S51" s="352"/>
      <c r="T51" s="352"/>
      <c r="U51" s="352"/>
      <c r="V51" s="352"/>
      <c r="W51" s="333"/>
      <c r="X51" s="333"/>
      <c r="Y51" s="333"/>
      <c r="Z51" s="333"/>
    </row>
    <row r="52" customFormat="false" ht="28.5" hidden="false" customHeight="true" outlineLevel="0" collapsed="false">
      <c r="A52" s="352"/>
      <c r="B52" s="352"/>
      <c r="C52" s="352"/>
      <c r="D52" s="353"/>
      <c r="E52" s="353"/>
      <c r="F52" s="352"/>
      <c r="G52" s="352"/>
      <c r="H52" s="352"/>
      <c r="I52" s="352"/>
      <c r="J52" s="352"/>
      <c r="K52" s="352"/>
      <c r="L52" s="352"/>
      <c r="M52" s="352"/>
      <c r="N52" s="352"/>
      <c r="O52" s="352"/>
      <c r="P52" s="352"/>
      <c r="Q52" s="352"/>
      <c r="R52" s="352"/>
      <c r="S52" s="352"/>
      <c r="T52" s="352"/>
      <c r="U52" s="352"/>
      <c r="V52" s="352"/>
      <c r="W52" s="333"/>
      <c r="X52" s="333"/>
      <c r="Y52" s="333"/>
      <c r="Z52" s="333"/>
    </row>
    <row r="53" customFormat="false" ht="28.5" hidden="false" customHeight="true" outlineLevel="0" collapsed="false">
      <c r="A53" s="352"/>
      <c r="B53" s="352"/>
      <c r="C53" s="352"/>
      <c r="D53" s="353"/>
      <c r="E53" s="353"/>
      <c r="F53" s="352"/>
      <c r="G53" s="352"/>
      <c r="H53" s="352"/>
      <c r="I53" s="352"/>
      <c r="J53" s="352"/>
      <c r="K53" s="352"/>
      <c r="L53" s="352"/>
      <c r="M53" s="352"/>
      <c r="N53" s="352"/>
      <c r="O53" s="352"/>
      <c r="P53" s="352"/>
      <c r="Q53" s="352"/>
      <c r="R53" s="352"/>
      <c r="S53" s="352"/>
      <c r="T53" s="352"/>
      <c r="U53" s="352"/>
      <c r="V53" s="352"/>
      <c r="W53" s="333"/>
      <c r="X53" s="333"/>
      <c r="Y53" s="333"/>
      <c r="Z53" s="333"/>
    </row>
    <row r="54" customFormat="false" ht="28.5" hidden="false" customHeight="true" outlineLevel="0" collapsed="false">
      <c r="A54" s="352"/>
      <c r="B54" s="352"/>
      <c r="C54" s="352"/>
      <c r="D54" s="353"/>
      <c r="E54" s="353"/>
      <c r="F54" s="352"/>
      <c r="G54" s="352"/>
      <c r="H54" s="352"/>
      <c r="I54" s="352"/>
      <c r="J54" s="352"/>
      <c r="K54" s="352"/>
      <c r="L54" s="352"/>
      <c r="M54" s="352"/>
      <c r="N54" s="352"/>
      <c r="O54" s="352"/>
      <c r="P54" s="352"/>
      <c r="Q54" s="352"/>
      <c r="R54" s="352"/>
      <c r="S54" s="352"/>
      <c r="T54" s="352"/>
      <c r="U54" s="352"/>
      <c r="V54" s="352"/>
      <c r="W54" s="333"/>
      <c r="X54" s="333"/>
      <c r="Y54" s="333"/>
      <c r="Z54" s="333"/>
    </row>
    <row r="55" customFormat="false" ht="28.5" hidden="false" customHeight="true" outlineLevel="0" collapsed="false">
      <c r="A55" s="352"/>
      <c r="B55" s="352"/>
      <c r="C55" s="352"/>
      <c r="D55" s="353"/>
      <c r="E55" s="353"/>
      <c r="F55" s="352"/>
      <c r="G55" s="352"/>
      <c r="H55" s="352"/>
      <c r="I55" s="352"/>
      <c r="J55" s="352"/>
      <c r="K55" s="352"/>
      <c r="L55" s="352"/>
      <c r="M55" s="352"/>
      <c r="N55" s="352"/>
      <c r="O55" s="352"/>
      <c r="P55" s="352"/>
      <c r="Q55" s="352"/>
      <c r="R55" s="352"/>
      <c r="S55" s="352"/>
      <c r="T55" s="352"/>
      <c r="U55" s="352"/>
      <c r="V55" s="352"/>
      <c r="W55" s="333"/>
      <c r="X55" s="333"/>
      <c r="Y55" s="333"/>
      <c r="Z55" s="333"/>
    </row>
    <row r="56" customFormat="false" ht="28.5" hidden="false" customHeight="true" outlineLevel="0" collapsed="false">
      <c r="A56" s="352"/>
      <c r="B56" s="352"/>
      <c r="C56" s="352"/>
      <c r="D56" s="353"/>
      <c r="E56" s="353"/>
      <c r="F56" s="352"/>
      <c r="G56" s="352"/>
      <c r="H56" s="352"/>
      <c r="I56" s="352"/>
      <c r="J56" s="352"/>
      <c r="K56" s="352"/>
      <c r="L56" s="352"/>
      <c r="M56" s="352"/>
      <c r="N56" s="352"/>
      <c r="O56" s="352"/>
      <c r="P56" s="352"/>
      <c r="Q56" s="352"/>
      <c r="R56" s="352"/>
      <c r="S56" s="352"/>
      <c r="T56" s="352"/>
      <c r="U56" s="352"/>
      <c r="V56" s="352"/>
      <c r="W56" s="333"/>
      <c r="X56" s="333"/>
      <c r="Y56" s="333"/>
      <c r="Z56" s="333"/>
    </row>
    <row r="57" customFormat="false" ht="28.5" hidden="false" customHeight="true" outlineLevel="0" collapsed="false">
      <c r="A57" s="352"/>
      <c r="B57" s="352"/>
      <c r="C57" s="352"/>
      <c r="D57" s="353"/>
      <c r="E57" s="353"/>
      <c r="F57" s="352"/>
      <c r="G57" s="352"/>
      <c r="H57" s="352"/>
      <c r="I57" s="352"/>
      <c r="J57" s="352"/>
      <c r="K57" s="352"/>
      <c r="L57" s="352"/>
      <c r="M57" s="352"/>
      <c r="N57" s="352"/>
      <c r="O57" s="352"/>
      <c r="P57" s="352"/>
      <c r="Q57" s="352"/>
      <c r="R57" s="352"/>
      <c r="S57" s="352"/>
      <c r="T57" s="352"/>
      <c r="U57" s="352"/>
      <c r="V57" s="352"/>
      <c r="W57" s="333"/>
      <c r="X57" s="333"/>
      <c r="Y57" s="333"/>
      <c r="Z57" s="333"/>
    </row>
    <row r="58" customFormat="false" ht="28.5" hidden="false" customHeight="true" outlineLevel="0" collapsed="false">
      <c r="A58" s="352"/>
      <c r="B58" s="352"/>
      <c r="C58" s="352"/>
      <c r="D58" s="353"/>
      <c r="E58" s="353"/>
      <c r="F58" s="352"/>
      <c r="G58" s="352"/>
      <c r="H58" s="352"/>
      <c r="I58" s="352"/>
      <c r="J58" s="352"/>
      <c r="K58" s="352"/>
      <c r="L58" s="352"/>
      <c r="M58" s="352"/>
      <c r="N58" s="352"/>
      <c r="O58" s="352"/>
      <c r="P58" s="352"/>
      <c r="Q58" s="352"/>
      <c r="R58" s="352"/>
      <c r="S58" s="352"/>
      <c r="T58" s="352"/>
      <c r="U58" s="352"/>
      <c r="V58" s="352"/>
      <c r="W58" s="333"/>
      <c r="X58" s="333"/>
      <c r="Y58" s="333"/>
      <c r="Z58" s="333"/>
    </row>
    <row r="59" customFormat="false" ht="28.5" hidden="false" customHeight="true" outlineLevel="0" collapsed="false">
      <c r="A59" s="352"/>
      <c r="B59" s="352"/>
      <c r="C59" s="352"/>
      <c r="D59" s="353"/>
      <c r="E59" s="353"/>
      <c r="F59" s="352"/>
      <c r="G59" s="352"/>
      <c r="H59" s="352"/>
      <c r="I59" s="352"/>
      <c r="J59" s="352"/>
      <c r="K59" s="352"/>
      <c r="L59" s="352"/>
      <c r="M59" s="352"/>
      <c r="N59" s="352"/>
      <c r="O59" s="352"/>
      <c r="P59" s="352"/>
      <c r="Q59" s="352"/>
      <c r="R59" s="352"/>
      <c r="S59" s="352"/>
      <c r="T59" s="352"/>
      <c r="U59" s="352"/>
      <c r="V59" s="352"/>
      <c r="W59" s="333"/>
      <c r="X59" s="333"/>
      <c r="Y59" s="333"/>
      <c r="Z59" s="333"/>
    </row>
    <row r="60" customFormat="false" ht="28.5" hidden="false" customHeight="true" outlineLevel="0" collapsed="false">
      <c r="A60" s="352"/>
      <c r="B60" s="352"/>
      <c r="C60" s="352"/>
      <c r="D60" s="353"/>
      <c r="E60" s="353"/>
      <c r="F60" s="352"/>
      <c r="G60" s="352"/>
      <c r="H60" s="352"/>
      <c r="I60" s="352"/>
      <c r="J60" s="352"/>
      <c r="K60" s="352"/>
      <c r="L60" s="352"/>
      <c r="M60" s="352"/>
      <c r="N60" s="352"/>
      <c r="O60" s="352"/>
      <c r="P60" s="352"/>
      <c r="Q60" s="352"/>
      <c r="R60" s="352"/>
      <c r="S60" s="352"/>
      <c r="T60" s="352"/>
      <c r="U60" s="352"/>
      <c r="V60" s="352"/>
      <c r="W60" s="333"/>
      <c r="X60" s="333"/>
      <c r="Y60" s="333"/>
      <c r="Z60" s="333"/>
    </row>
    <row r="61" customFormat="false" ht="28.5" hidden="false" customHeight="true" outlineLevel="0" collapsed="false">
      <c r="A61" s="352"/>
      <c r="B61" s="352"/>
      <c r="C61" s="352"/>
      <c r="D61" s="353"/>
      <c r="E61" s="353"/>
      <c r="F61" s="352"/>
      <c r="G61" s="352"/>
      <c r="H61" s="352"/>
      <c r="I61" s="352"/>
      <c r="J61" s="352"/>
      <c r="K61" s="352"/>
      <c r="L61" s="352"/>
      <c r="M61" s="352"/>
      <c r="N61" s="352"/>
      <c r="O61" s="352"/>
      <c r="P61" s="352"/>
      <c r="Q61" s="352"/>
      <c r="R61" s="352"/>
      <c r="S61" s="352"/>
      <c r="T61" s="352"/>
      <c r="U61" s="352"/>
      <c r="V61" s="352"/>
      <c r="W61" s="333"/>
      <c r="X61" s="333"/>
      <c r="Y61" s="333"/>
      <c r="Z61" s="333"/>
    </row>
    <row r="62" customFormat="false" ht="28.5" hidden="false" customHeight="true" outlineLevel="0" collapsed="false">
      <c r="A62" s="352"/>
      <c r="B62" s="352"/>
      <c r="C62" s="352"/>
      <c r="D62" s="353"/>
      <c r="E62" s="353"/>
      <c r="F62" s="352"/>
      <c r="G62" s="352"/>
      <c r="H62" s="352"/>
      <c r="I62" s="352"/>
      <c r="J62" s="352"/>
      <c r="K62" s="352"/>
      <c r="L62" s="352"/>
      <c r="M62" s="352"/>
      <c r="N62" s="352"/>
      <c r="O62" s="352"/>
      <c r="P62" s="352"/>
      <c r="Q62" s="352"/>
      <c r="R62" s="352"/>
      <c r="S62" s="352"/>
      <c r="T62" s="352"/>
      <c r="U62" s="352"/>
      <c r="V62" s="352"/>
      <c r="W62" s="333"/>
      <c r="X62" s="333"/>
      <c r="Y62" s="333"/>
      <c r="Z62" s="333"/>
    </row>
    <row r="63" customFormat="false" ht="28.5" hidden="false" customHeight="true" outlineLevel="0" collapsed="false">
      <c r="A63" s="352"/>
      <c r="B63" s="352"/>
      <c r="C63" s="352"/>
      <c r="D63" s="353"/>
      <c r="E63" s="353"/>
      <c r="F63" s="352"/>
      <c r="G63" s="352"/>
      <c r="H63" s="352"/>
      <c r="I63" s="352"/>
      <c r="J63" s="352"/>
      <c r="K63" s="352"/>
      <c r="L63" s="352"/>
      <c r="M63" s="352"/>
      <c r="N63" s="352"/>
      <c r="O63" s="352"/>
      <c r="P63" s="352"/>
      <c r="Q63" s="352"/>
      <c r="R63" s="352"/>
      <c r="S63" s="352"/>
      <c r="T63" s="352"/>
      <c r="U63" s="352"/>
      <c r="V63" s="352"/>
      <c r="W63" s="333"/>
      <c r="X63" s="333"/>
      <c r="Y63" s="333"/>
      <c r="Z63" s="333"/>
    </row>
    <row r="64" customFormat="false" ht="28.5" hidden="false" customHeight="true" outlineLevel="0" collapsed="false">
      <c r="A64" s="352"/>
      <c r="B64" s="352"/>
      <c r="C64" s="352"/>
      <c r="D64" s="353"/>
      <c r="E64" s="353"/>
      <c r="F64" s="352"/>
      <c r="G64" s="352"/>
      <c r="H64" s="352"/>
      <c r="I64" s="352"/>
      <c r="J64" s="352"/>
      <c r="K64" s="352"/>
      <c r="L64" s="352"/>
      <c r="M64" s="352"/>
      <c r="N64" s="352"/>
      <c r="O64" s="352"/>
      <c r="P64" s="352"/>
      <c r="Q64" s="352"/>
      <c r="R64" s="352"/>
      <c r="S64" s="352"/>
      <c r="T64" s="352"/>
      <c r="U64" s="352"/>
      <c r="V64" s="352"/>
      <c r="W64" s="333"/>
      <c r="X64" s="333"/>
      <c r="Y64" s="333"/>
      <c r="Z64" s="333"/>
    </row>
    <row r="65" customFormat="false" ht="28.5" hidden="false" customHeight="true" outlineLevel="0" collapsed="false">
      <c r="A65" s="352"/>
      <c r="B65" s="352"/>
      <c r="C65" s="352"/>
      <c r="D65" s="353"/>
      <c r="E65" s="353"/>
      <c r="F65" s="352"/>
      <c r="G65" s="352"/>
      <c r="H65" s="352"/>
      <c r="I65" s="352"/>
      <c r="J65" s="352"/>
      <c r="K65" s="352"/>
      <c r="L65" s="352"/>
      <c r="M65" s="352"/>
      <c r="N65" s="352"/>
      <c r="O65" s="352"/>
      <c r="P65" s="352"/>
      <c r="Q65" s="352"/>
      <c r="R65" s="352"/>
      <c r="S65" s="352"/>
      <c r="T65" s="352"/>
      <c r="U65" s="352"/>
      <c r="V65" s="352"/>
      <c r="W65" s="333"/>
      <c r="X65" s="333"/>
      <c r="Y65" s="333"/>
      <c r="Z65" s="333"/>
    </row>
    <row r="66" customFormat="false" ht="28.5" hidden="false" customHeight="true" outlineLevel="0" collapsed="false">
      <c r="A66" s="352"/>
      <c r="B66" s="352"/>
      <c r="C66" s="352"/>
      <c r="D66" s="353"/>
      <c r="E66" s="353"/>
      <c r="F66" s="352"/>
      <c r="G66" s="352"/>
      <c r="H66" s="352"/>
      <c r="I66" s="352"/>
      <c r="J66" s="352"/>
      <c r="K66" s="352"/>
      <c r="L66" s="352"/>
      <c r="M66" s="352"/>
      <c r="N66" s="352"/>
      <c r="O66" s="352"/>
      <c r="P66" s="352"/>
      <c r="Q66" s="352"/>
      <c r="R66" s="352"/>
      <c r="S66" s="352"/>
      <c r="T66" s="352"/>
      <c r="U66" s="352"/>
      <c r="V66" s="352"/>
      <c r="W66" s="333"/>
      <c r="X66" s="333"/>
      <c r="Y66" s="333"/>
      <c r="Z66" s="333"/>
    </row>
    <row r="67" customFormat="false" ht="28.5" hidden="false" customHeight="true" outlineLevel="0" collapsed="false">
      <c r="A67" s="352"/>
      <c r="B67" s="352"/>
      <c r="C67" s="352"/>
      <c r="D67" s="353"/>
      <c r="E67" s="353"/>
      <c r="F67" s="352"/>
      <c r="G67" s="352"/>
      <c r="H67" s="352"/>
      <c r="I67" s="352"/>
      <c r="J67" s="352"/>
      <c r="K67" s="352"/>
      <c r="L67" s="352"/>
      <c r="M67" s="352"/>
      <c r="N67" s="352"/>
      <c r="O67" s="352"/>
      <c r="P67" s="352"/>
      <c r="Q67" s="352"/>
      <c r="R67" s="352"/>
      <c r="S67" s="352"/>
      <c r="T67" s="352"/>
      <c r="U67" s="352"/>
      <c r="V67" s="352"/>
      <c r="W67" s="333"/>
      <c r="X67" s="333"/>
      <c r="Y67" s="333"/>
      <c r="Z67" s="333"/>
    </row>
    <row r="68" customFormat="false" ht="28.5" hidden="false" customHeight="true" outlineLevel="0" collapsed="false">
      <c r="A68" s="352"/>
      <c r="B68" s="352"/>
      <c r="C68" s="352"/>
      <c r="D68" s="353"/>
      <c r="E68" s="353"/>
      <c r="F68" s="352"/>
      <c r="G68" s="352"/>
      <c r="H68" s="352"/>
      <c r="I68" s="352"/>
      <c r="J68" s="352"/>
      <c r="K68" s="352"/>
      <c r="L68" s="352"/>
      <c r="M68" s="352"/>
      <c r="N68" s="352"/>
      <c r="O68" s="352"/>
      <c r="P68" s="352"/>
      <c r="Q68" s="352"/>
      <c r="R68" s="352"/>
      <c r="S68" s="352"/>
      <c r="T68" s="352"/>
      <c r="U68" s="352"/>
      <c r="V68" s="352"/>
      <c r="W68" s="333"/>
      <c r="X68" s="333"/>
      <c r="Y68" s="333"/>
      <c r="Z68" s="333"/>
    </row>
    <row r="69" customFormat="false" ht="28.5" hidden="false" customHeight="true" outlineLevel="0" collapsed="false">
      <c r="A69" s="352"/>
      <c r="B69" s="352"/>
      <c r="C69" s="352"/>
      <c r="D69" s="353"/>
      <c r="E69" s="353"/>
      <c r="F69" s="352"/>
      <c r="G69" s="352"/>
      <c r="H69" s="352"/>
      <c r="I69" s="352"/>
      <c r="J69" s="352"/>
      <c r="K69" s="352"/>
      <c r="L69" s="352"/>
      <c r="M69" s="352"/>
      <c r="N69" s="352"/>
      <c r="O69" s="352"/>
      <c r="P69" s="352"/>
      <c r="Q69" s="352"/>
      <c r="R69" s="352"/>
      <c r="S69" s="352"/>
      <c r="T69" s="352"/>
      <c r="U69" s="352"/>
      <c r="V69" s="352"/>
      <c r="W69" s="333"/>
      <c r="X69" s="333"/>
      <c r="Y69" s="333"/>
      <c r="Z69" s="333"/>
    </row>
    <row r="70" customFormat="false" ht="28.5" hidden="false" customHeight="true" outlineLevel="0" collapsed="false">
      <c r="A70" s="352"/>
      <c r="B70" s="352"/>
      <c r="C70" s="352"/>
      <c r="D70" s="353"/>
      <c r="E70" s="353"/>
      <c r="F70" s="352"/>
      <c r="G70" s="352"/>
      <c r="H70" s="352"/>
      <c r="I70" s="352"/>
      <c r="J70" s="352"/>
      <c r="K70" s="352"/>
      <c r="L70" s="352"/>
      <c r="M70" s="352"/>
      <c r="N70" s="352"/>
      <c r="O70" s="352"/>
      <c r="P70" s="352"/>
      <c r="Q70" s="352"/>
      <c r="R70" s="352"/>
      <c r="S70" s="352"/>
      <c r="T70" s="352"/>
      <c r="U70" s="352"/>
      <c r="V70" s="352"/>
      <c r="W70" s="333"/>
      <c r="X70" s="333"/>
      <c r="Y70" s="333"/>
      <c r="Z70" s="333"/>
    </row>
    <row r="71" customFormat="false" ht="28.5" hidden="false" customHeight="true" outlineLevel="0" collapsed="false">
      <c r="A71" s="352"/>
      <c r="B71" s="352"/>
      <c r="C71" s="352"/>
      <c r="D71" s="353"/>
      <c r="E71" s="353"/>
      <c r="F71" s="352"/>
      <c r="G71" s="352"/>
      <c r="H71" s="352"/>
      <c r="I71" s="352"/>
      <c r="J71" s="352"/>
      <c r="K71" s="352"/>
      <c r="L71" s="352"/>
      <c r="M71" s="352"/>
      <c r="N71" s="352"/>
      <c r="O71" s="352"/>
      <c r="P71" s="352"/>
      <c r="Q71" s="352"/>
      <c r="R71" s="352"/>
      <c r="S71" s="352"/>
      <c r="T71" s="352"/>
      <c r="U71" s="352"/>
      <c r="V71" s="352"/>
      <c r="W71" s="333"/>
      <c r="X71" s="333"/>
      <c r="Y71" s="333"/>
      <c r="Z71" s="333"/>
    </row>
    <row r="72" customFormat="false" ht="28.5" hidden="false" customHeight="true" outlineLevel="0" collapsed="false">
      <c r="A72" s="352"/>
      <c r="B72" s="352"/>
      <c r="C72" s="352"/>
      <c r="D72" s="353"/>
      <c r="E72" s="353"/>
      <c r="F72" s="352"/>
      <c r="G72" s="352"/>
      <c r="H72" s="352"/>
      <c r="I72" s="352"/>
      <c r="J72" s="352"/>
      <c r="K72" s="352"/>
      <c r="L72" s="352"/>
      <c r="M72" s="352"/>
      <c r="N72" s="352"/>
      <c r="O72" s="352"/>
      <c r="P72" s="352"/>
      <c r="Q72" s="352"/>
      <c r="R72" s="352"/>
      <c r="S72" s="352"/>
      <c r="T72" s="352"/>
      <c r="U72" s="352"/>
      <c r="V72" s="352"/>
      <c r="W72" s="333"/>
      <c r="X72" s="333"/>
      <c r="Y72" s="333"/>
      <c r="Z72" s="333"/>
    </row>
    <row r="73" customFormat="false" ht="28.5" hidden="false" customHeight="true" outlineLevel="0" collapsed="false">
      <c r="A73" s="352"/>
      <c r="B73" s="352"/>
      <c r="C73" s="352"/>
      <c r="D73" s="353"/>
      <c r="E73" s="353"/>
      <c r="F73" s="352"/>
      <c r="G73" s="352"/>
      <c r="H73" s="352"/>
      <c r="I73" s="352"/>
      <c r="J73" s="352"/>
      <c r="K73" s="352"/>
      <c r="L73" s="352"/>
      <c r="M73" s="352"/>
      <c r="N73" s="352"/>
      <c r="O73" s="352"/>
      <c r="P73" s="352"/>
      <c r="Q73" s="352"/>
      <c r="R73" s="352"/>
      <c r="S73" s="352"/>
      <c r="T73" s="352"/>
      <c r="U73" s="352"/>
      <c r="V73" s="352"/>
      <c r="W73" s="333"/>
      <c r="X73" s="333"/>
      <c r="Y73" s="333"/>
      <c r="Z73" s="333"/>
    </row>
    <row r="74" customFormat="false" ht="28.5" hidden="false" customHeight="true" outlineLevel="0" collapsed="false">
      <c r="A74" s="352"/>
      <c r="B74" s="352"/>
      <c r="C74" s="352"/>
      <c r="D74" s="353"/>
      <c r="E74" s="353"/>
      <c r="F74" s="352"/>
      <c r="G74" s="352"/>
      <c r="H74" s="352"/>
      <c r="I74" s="352"/>
      <c r="J74" s="352"/>
      <c r="K74" s="352"/>
      <c r="L74" s="352"/>
      <c r="M74" s="352"/>
      <c r="N74" s="352"/>
      <c r="O74" s="352"/>
      <c r="P74" s="352"/>
      <c r="Q74" s="352"/>
      <c r="R74" s="352"/>
      <c r="S74" s="352"/>
      <c r="T74" s="352"/>
      <c r="U74" s="352"/>
      <c r="V74" s="352"/>
      <c r="W74" s="333"/>
      <c r="X74" s="333"/>
      <c r="Y74" s="333"/>
      <c r="Z74" s="333"/>
    </row>
    <row r="75" customFormat="false" ht="28.5" hidden="false" customHeight="true" outlineLevel="0" collapsed="false">
      <c r="A75" s="352"/>
      <c r="B75" s="352"/>
      <c r="C75" s="352"/>
      <c r="D75" s="353"/>
      <c r="E75" s="353"/>
      <c r="F75" s="352"/>
      <c r="G75" s="352"/>
      <c r="H75" s="352"/>
      <c r="I75" s="352"/>
      <c r="J75" s="352"/>
      <c r="K75" s="352"/>
      <c r="L75" s="352"/>
      <c r="M75" s="352"/>
      <c r="N75" s="352"/>
      <c r="O75" s="352"/>
      <c r="P75" s="352"/>
      <c r="Q75" s="352"/>
      <c r="R75" s="352"/>
      <c r="S75" s="352"/>
      <c r="T75" s="352"/>
      <c r="U75" s="352"/>
      <c r="V75" s="352"/>
      <c r="W75" s="333"/>
      <c r="X75" s="333"/>
      <c r="Y75" s="333"/>
      <c r="Z75" s="333"/>
    </row>
    <row r="76" customFormat="false" ht="28.5" hidden="false" customHeight="true" outlineLevel="0" collapsed="false">
      <c r="A76" s="352"/>
      <c r="B76" s="352"/>
      <c r="C76" s="352"/>
      <c r="D76" s="353"/>
      <c r="E76" s="353"/>
      <c r="F76" s="352"/>
      <c r="G76" s="352"/>
      <c r="H76" s="352"/>
      <c r="I76" s="352"/>
      <c r="J76" s="352"/>
      <c r="K76" s="352"/>
      <c r="L76" s="352"/>
      <c r="M76" s="352"/>
      <c r="N76" s="352"/>
      <c r="O76" s="352"/>
      <c r="P76" s="352"/>
      <c r="Q76" s="352"/>
      <c r="R76" s="352"/>
      <c r="S76" s="352"/>
      <c r="T76" s="352"/>
      <c r="U76" s="352"/>
      <c r="V76" s="352"/>
      <c r="W76" s="333"/>
      <c r="X76" s="333"/>
      <c r="Y76" s="333"/>
      <c r="Z76" s="333"/>
    </row>
    <row r="77" customFormat="false" ht="28.5" hidden="false" customHeight="true" outlineLevel="0" collapsed="false">
      <c r="A77" s="352"/>
      <c r="B77" s="352"/>
      <c r="C77" s="352"/>
      <c r="D77" s="353"/>
      <c r="E77" s="353"/>
      <c r="F77" s="352"/>
      <c r="G77" s="352"/>
      <c r="H77" s="352"/>
      <c r="I77" s="352"/>
      <c r="J77" s="352"/>
      <c r="K77" s="352"/>
      <c r="L77" s="352"/>
      <c r="M77" s="352"/>
      <c r="N77" s="352"/>
      <c r="O77" s="352"/>
      <c r="P77" s="352"/>
      <c r="Q77" s="352"/>
      <c r="R77" s="352"/>
      <c r="S77" s="352"/>
      <c r="T77" s="352"/>
      <c r="U77" s="352"/>
      <c r="V77" s="352"/>
      <c r="W77" s="333"/>
      <c r="X77" s="333"/>
      <c r="Y77" s="333"/>
      <c r="Z77" s="333"/>
    </row>
    <row r="78" customFormat="false" ht="28.5" hidden="false" customHeight="true" outlineLevel="0" collapsed="false">
      <c r="A78" s="352"/>
      <c r="B78" s="352"/>
      <c r="C78" s="352"/>
      <c r="D78" s="353"/>
      <c r="E78" s="353"/>
      <c r="F78" s="352"/>
      <c r="G78" s="352"/>
      <c r="H78" s="352"/>
      <c r="I78" s="352"/>
      <c r="J78" s="352"/>
      <c r="K78" s="352"/>
      <c r="L78" s="352"/>
      <c r="M78" s="352"/>
      <c r="N78" s="352"/>
      <c r="O78" s="352"/>
      <c r="P78" s="352"/>
      <c r="Q78" s="352"/>
      <c r="R78" s="352"/>
      <c r="S78" s="352"/>
      <c r="T78" s="352"/>
      <c r="U78" s="352"/>
      <c r="V78" s="352"/>
      <c r="W78" s="333"/>
      <c r="X78" s="333"/>
      <c r="Y78" s="333"/>
      <c r="Z78" s="333"/>
    </row>
    <row r="79" customFormat="false" ht="28.5" hidden="false" customHeight="true" outlineLevel="0" collapsed="false">
      <c r="A79" s="352"/>
      <c r="B79" s="352"/>
      <c r="C79" s="352"/>
      <c r="D79" s="353"/>
      <c r="E79" s="353"/>
      <c r="F79" s="352"/>
      <c r="G79" s="352"/>
      <c r="H79" s="352"/>
      <c r="I79" s="352"/>
      <c r="J79" s="352"/>
      <c r="K79" s="352"/>
      <c r="L79" s="352"/>
      <c r="M79" s="352"/>
      <c r="N79" s="352"/>
      <c r="O79" s="352"/>
      <c r="P79" s="352"/>
      <c r="Q79" s="352"/>
      <c r="R79" s="352"/>
      <c r="S79" s="352"/>
      <c r="T79" s="352"/>
      <c r="U79" s="352"/>
      <c r="V79" s="352"/>
      <c r="W79" s="333"/>
      <c r="X79" s="333"/>
      <c r="Y79" s="333"/>
      <c r="Z79" s="333"/>
    </row>
    <row r="80" customFormat="false" ht="28.5" hidden="false" customHeight="true" outlineLevel="0" collapsed="false">
      <c r="A80" s="352"/>
      <c r="B80" s="352"/>
      <c r="C80" s="352"/>
      <c r="D80" s="353"/>
      <c r="E80" s="353"/>
      <c r="F80" s="352"/>
      <c r="G80" s="352"/>
      <c r="H80" s="352"/>
      <c r="I80" s="352"/>
      <c r="J80" s="352"/>
      <c r="K80" s="352"/>
      <c r="L80" s="352"/>
      <c r="M80" s="352"/>
      <c r="N80" s="352"/>
      <c r="O80" s="352"/>
      <c r="P80" s="352"/>
      <c r="Q80" s="352"/>
      <c r="R80" s="352"/>
      <c r="S80" s="352"/>
      <c r="T80" s="352"/>
      <c r="U80" s="352"/>
      <c r="V80" s="352"/>
      <c r="W80" s="333"/>
      <c r="X80" s="333"/>
      <c r="Y80" s="333"/>
      <c r="Z80" s="333"/>
    </row>
    <row r="81" customFormat="false" ht="28.5" hidden="false" customHeight="true" outlineLevel="0" collapsed="false">
      <c r="A81" s="352"/>
      <c r="B81" s="352"/>
      <c r="C81" s="352"/>
      <c r="D81" s="353"/>
      <c r="E81" s="353"/>
      <c r="F81" s="352"/>
      <c r="G81" s="352"/>
      <c r="H81" s="352"/>
      <c r="I81" s="352"/>
      <c r="J81" s="352"/>
      <c r="K81" s="352"/>
      <c r="L81" s="352"/>
      <c r="M81" s="352"/>
      <c r="N81" s="352"/>
      <c r="O81" s="352"/>
      <c r="P81" s="352"/>
      <c r="Q81" s="352"/>
      <c r="R81" s="352"/>
      <c r="S81" s="352"/>
      <c r="T81" s="352"/>
      <c r="U81" s="352"/>
      <c r="V81" s="352"/>
      <c r="W81" s="333"/>
      <c r="X81" s="333"/>
      <c r="Y81" s="333"/>
      <c r="Z81" s="333"/>
    </row>
    <row r="82" customFormat="false" ht="28.5" hidden="false" customHeight="true" outlineLevel="0" collapsed="false">
      <c r="A82" s="352"/>
      <c r="B82" s="352"/>
      <c r="C82" s="352"/>
      <c r="D82" s="353"/>
      <c r="E82" s="353"/>
      <c r="F82" s="352"/>
      <c r="G82" s="352"/>
      <c r="H82" s="352"/>
      <c r="I82" s="352"/>
      <c r="J82" s="352"/>
      <c r="K82" s="352"/>
      <c r="L82" s="352"/>
      <c r="M82" s="352"/>
      <c r="N82" s="352"/>
      <c r="O82" s="352"/>
      <c r="P82" s="352"/>
      <c r="Q82" s="352"/>
      <c r="R82" s="352"/>
      <c r="S82" s="352"/>
      <c r="T82" s="352"/>
      <c r="U82" s="352"/>
      <c r="V82" s="352"/>
      <c r="W82" s="333"/>
      <c r="X82" s="333"/>
      <c r="Y82" s="333"/>
      <c r="Z82" s="333"/>
    </row>
    <row r="83" customFormat="false" ht="28.5" hidden="false" customHeight="true" outlineLevel="0" collapsed="false">
      <c r="A83" s="352"/>
      <c r="B83" s="352"/>
      <c r="C83" s="352"/>
      <c r="D83" s="353"/>
      <c r="E83" s="353"/>
      <c r="F83" s="352"/>
      <c r="G83" s="352"/>
      <c r="H83" s="352"/>
      <c r="I83" s="352"/>
      <c r="J83" s="352"/>
      <c r="K83" s="352"/>
      <c r="L83" s="352"/>
      <c r="M83" s="352"/>
      <c r="N83" s="352"/>
      <c r="O83" s="352"/>
      <c r="P83" s="352"/>
      <c r="Q83" s="352"/>
      <c r="R83" s="352"/>
      <c r="S83" s="352"/>
      <c r="T83" s="352"/>
      <c r="U83" s="352"/>
      <c r="V83" s="352"/>
      <c r="W83" s="333"/>
      <c r="X83" s="333"/>
      <c r="Y83" s="333"/>
      <c r="Z83" s="333"/>
    </row>
    <row r="84" customFormat="false" ht="28.5" hidden="false" customHeight="true" outlineLevel="0" collapsed="false">
      <c r="A84" s="352"/>
      <c r="B84" s="352"/>
      <c r="C84" s="352"/>
      <c r="D84" s="353"/>
      <c r="E84" s="353"/>
      <c r="F84" s="352"/>
      <c r="G84" s="352"/>
      <c r="H84" s="352"/>
      <c r="I84" s="352"/>
      <c r="J84" s="352"/>
      <c r="K84" s="352"/>
      <c r="L84" s="352"/>
      <c r="M84" s="352"/>
      <c r="N84" s="352"/>
      <c r="O84" s="352"/>
      <c r="P84" s="352"/>
      <c r="Q84" s="352"/>
      <c r="R84" s="352"/>
      <c r="S84" s="352"/>
      <c r="T84" s="352"/>
      <c r="U84" s="352"/>
      <c r="V84" s="352"/>
      <c r="W84" s="333"/>
      <c r="X84" s="333"/>
      <c r="Y84" s="333"/>
      <c r="Z84" s="333"/>
    </row>
    <row r="85" customFormat="false" ht="28.5" hidden="false" customHeight="true" outlineLevel="0" collapsed="false">
      <c r="A85" s="352"/>
      <c r="B85" s="352"/>
      <c r="C85" s="352"/>
      <c r="D85" s="353"/>
      <c r="E85" s="353"/>
      <c r="F85" s="352"/>
      <c r="G85" s="352"/>
      <c r="H85" s="352"/>
      <c r="I85" s="352"/>
      <c r="J85" s="352"/>
      <c r="K85" s="352"/>
      <c r="L85" s="352"/>
      <c r="M85" s="352"/>
      <c r="N85" s="352"/>
      <c r="O85" s="352"/>
      <c r="P85" s="352"/>
      <c r="Q85" s="352"/>
      <c r="R85" s="352"/>
      <c r="S85" s="352"/>
      <c r="T85" s="352"/>
      <c r="U85" s="352"/>
      <c r="V85" s="352"/>
      <c r="W85" s="333"/>
      <c r="X85" s="333"/>
      <c r="Y85" s="333"/>
      <c r="Z85" s="333"/>
    </row>
    <row r="86" customFormat="false" ht="28.5" hidden="false" customHeight="true" outlineLevel="0" collapsed="false">
      <c r="A86" s="352"/>
      <c r="B86" s="352"/>
      <c r="C86" s="352"/>
      <c r="D86" s="353"/>
      <c r="E86" s="353"/>
      <c r="F86" s="352"/>
      <c r="G86" s="352"/>
      <c r="H86" s="352"/>
      <c r="I86" s="352"/>
      <c r="J86" s="352"/>
      <c r="K86" s="352"/>
      <c r="L86" s="352"/>
      <c r="M86" s="352"/>
      <c r="N86" s="352"/>
      <c r="O86" s="352"/>
      <c r="P86" s="352"/>
      <c r="Q86" s="352"/>
      <c r="R86" s="352"/>
      <c r="S86" s="352"/>
      <c r="T86" s="352"/>
      <c r="U86" s="352"/>
      <c r="V86" s="352"/>
      <c r="W86" s="333"/>
      <c r="X86" s="333"/>
      <c r="Y86" s="333"/>
      <c r="Z86" s="333"/>
    </row>
    <row r="87" customFormat="false" ht="28.5" hidden="false" customHeight="true" outlineLevel="0" collapsed="false">
      <c r="A87" s="352"/>
      <c r="B87" s="352"/>
      <c r="C87" s="352"/>
      <c r="D87" s="353"/>
      <c r="E87" s="353"/>
      <c r="F87" s="352"/>
      <c r="G87" s="352"/>
      <c r="H87" s="352"/>
      <c r="I87" s="352"/>
      <c r="J87" s="352"/>
      <c r="K87" s="352"/>
      <c r="L87" s="352"/>
      <c r="M87" s="352"/>
      <c r="N87" s="352"/>
      <c r="O87" s="352"/>
      <c r="P87" s="352"/>
      <c r="Q87" s="352"/>
      <c r="R87" s="352"/>
      <c r="S87" s="352"/>
      <c r="T87" s="352"/>
      <c r="U87" s="352"/>
      <c r="V87" s="352"/>
      <c r="W87" s="333"/>
      <c r="X87" s="333"/>
      <c r="Y87" s="333"/>
      <c r="Z87" s="333"/>
    </row>
    <row r="88" customFormat="false" ht="28.5" hidden="false" customHeight="true" outlineLevel="0" collapsed="false">
      <c r="A88" s="352"/>
      <c r="B88" s="352"/>
      <c r="C88" s="352"/>
      <c r="D88" s="353"/>
      <c r="E88" s="353"/>
      <c r="F88" s="352"/>
      <c r="G88" s="352"/>
      <c r="H88" s="352"/>
      <c r="I88" s="352"/>
      <c r="J88" s="352"/>
      <c r="K88" s="352"/>
      <c r="L88" s="352"/>
      <c r="M88" s="352"/>
      <c r="N88" s="352"/>
      <c r="O88" s="352"/>
      <c r="P88" s="352"/>
      <c r="Q88" s="352"/>
      <c r="R88" s="352"/>
      <c r="S88" s="352"/>
      <c r="T88" s="352"/>
      <c r="U88" s="352"/>
      <c r="V88" s="352"/>
      <c r="W88" s="333"/>
      <c r="X88" s="333"/>
      <c r="Y88" s="333"/>
      <c r="Z88" s="333"/>
    </row>
    <row r="89" customFormat="false" ht="28.5" hidden="false" customHeight="true" outlineLevel="0" collapsed="false">
      <c r="A89" s="352"/>
      <c r="B89" s="352"/>
      <c r="C89" s="352"/>
      <c r="D89" s="353"/>
      <c r="E89" s="353"/>
      <c r="F89" s="352"/>
      <c r="G89" s="352"/>
      <c r="H89" s="352"/>
      <c r="I89" s="352"/>
      <c r="J89" s="352"/>
      <c r="K89" s="352"/>
      <c r="L89" s="352"/>
      <c r="M89" s="352"/>
      <c r="N89" s="352"/>
      <c r="O89" s="352"/>
      <c r="P89" s="352"/>
      <c r="Q89" s="352"/>
      <c r="R89" s="352"/>
      <c r="S89" s="352"/>
      <c r="T89" s="352"/>
      <c r="U89" s="352"/>
      <c r="V89" s="352"/>
      <c r="W89" s="333"/>
      <c r="X89" s="333"/>
      <c r="Y89" s="333"/>
      <c r="Z89" s="333"/>
    </row>
    <row r="90" customFormat="false" ht="28.5" hidden="false" customHeight="true" outlineLevel="0" collapsed="false">
      <c r="A90" s="352"/>
      <c r="B90" s="352"/>
      <c r="C90" s="352"/>
      <c r="D90" s="353"/>
      <c r="E90" s="353"/>
      <c r="F90" s="352"/>
      <c r="G90" s="352"/>
      <c r="H90" s="352"/>
      <c r="I90" s="352"/>
      <c r="J90" s="352"/>
      <c r="K90" s="352"/>
      <c r="L90" s="352"/>
      <c r="M90" s="352"/>
      <c r="N90" s="352"/>
      <c r="O90" s="352"/>
      <c r="P90" s="352"/>
      <c r="Q90" s="352"/>
      <c r="R90" s="352"/>
      <c r="S90" s="352"/>
      <c r="T90" s="352"/>
      <c r="U90" s="352"/>
      <c r="V90" s="352"/>
      <c r="W90" s="333"/>
      <c r="X90" s="333"/>
      <c r="Y90" s="333"/>
      <c r="Z90" s="333"/>
    </row>
    <row r="91" customFormat="false" ht="28.5" hidden="false" customHeight="true" outlineLevel="0" collapsed="false">
      <c r="A91" s="352"/>
      <c r="B91" s="352"/>
      <c r="C91" s="352"/>
      <c r="D91" s="353"/>
      <c r="E91" s="353"/>
      <c r="F91" s="352"/>
      <c r="G91" s="352"/>
      <c r="H91" s="352"/>
      <c r="I91" s="352"/>
      <c r="J91" s="352"/>
      <c r="K91" s="352"/>
      <c r="L91" s="352"/>
      <c r="M91" s="352"/>
      <c r="N91" s="352"/>
      <c r="O91" s="352"/>
      <c r="P91" s="352"/>
      <c r="Q91" s="352"/>
      <c r="R91" s="352"/>
      <c r="S91" s="352"/>
      <c r="T91" s="352"/>
      <c r="U91" s="352"/>
      <c r="V91" s="352"/>
      <c r="W91" s="333"/>
      <c r="X91" s="333"/>
      <c r="Y91" s="333"/>
      <c r="Z91" s="333"/>
    </row>
    <row r="92" customFormat="false" ht="28.5" hidden="false" customHeight="true" outlineLevel="0" collapsed="false">
      <c r="A92" s="352"/>
      <c r="B92" s="352"/>
      <c r="C92" s="352"/>
      <c r="D92" s="353"/>
      <c r="E92" s="353"/>
      <c r="F92" s="352"/>
      <c r="G92" s="352"/>
      <c r="H92" s="352"/>
      <c r="I92" s="352"/>
      <c r="J92" s="352"/>
      <c r="K92" s="352"/>
      <c r="L92" s="352"/>
      <c r="M92" s="352"/>
      <c r="N92" s="352"/>
      <c r="O92" s="352"/>
      <c r="P92" s="352"/>
      <c r="Q92" s="352"/>
      <c r="R92" s="352"/>
      <c r="S92" s="352"/>
      <c r="T92" s="352"/>
      <c r="U92" s="352"/>
      <c r="V92" s="352"/>
      <c r="W92" s="333"/>
      <c r="X92" s="333"/>
      <c r="Y92" s="333"/>
      <c r="Z92" s="333"/>
    </row>
    <row r="93" customFormat="false" ht="28.5" hidden="false" customHeight="true" outlineLevel="0" collapsed="false">
      <c r="A93" s="352"/>
      <c r="B93" s="352"/>
      <c r="C93" s="352"/>
      <c r="D93" s="353"/>
      <c r="E93" s="353"/>
      <c r="F93" s="352"/>
      <c r="G93" s="352"/>
      <c r="H93" s="352"/>
      <c r="I93" s="352"/>
      <c r="J93" s="352"/>
      <c r="K93" s="352"/>
      <c r="L93" s="352"/>
      <c r="M93" s="352"/>
      <c r="N93" s="352"/>
      <c r="O93" s="352"/>
      <c r="P93" s="352"/>
      <c r="Q93" s="352"/>
      <c r="R93" s="352"/>
      <c r="S93" s="352"/>
      <c r="T93" s="352"/>
      <c r="U93" s="352"/>
      <c r="V93" s="352"/>
      <c r="W93" s="333"/>
      <c r="X93" s="333"/>
      <c r="Y93" s="333"/>
      <c r="Z93" s="333"/>
    </row>
    <row r="94" customFormat="false" ht="28.5" hidden="false" customHeight="true" outlineLevel="0" collapsed="false">
      <c r="A94" s="352"/>
      <c r="B94" s="352"/>
      <c r="C94" s="352"/>
      <c r="D94" s="353"/>
      <c r="E94" s="353"/>
      <c r="F94" s="352"/>
      <c r="G94" s="352"/>
      <c r="H94" s="352"/>
      <c r="I94" s="352"/>
      <c r="J94" s="352"/>
      <c r="K94" s="352"/>
      <c r="L94" s="352"/>
      <c r="M94" s="352"/>
      <c r="N94" s="352"/>
      <c r="O94" s="352"/>
      <c r="P94" s="352"/>
      <c r="Q94" s="352"/>
      <c r="R94" s="352"/>
      <c r="S94" s="352"/>
      <c r="T94" s="352"/>
      <c r="U94" s="352"/>
      <c r="V94" s="352"/>
      <c r="W94" s="333"/>
      <c r="X94" s="333"/>
      <c r="Y94" s="333"/>
      <c r="Z94" s="333"/>
    </row>
    <row r="95" customFormat="false" ht="28.5" hidden="false" customHeight="true" outlineLevel="0" collapsed="false">
      <c r="A95" s="352"/>
      <c r="B95" s="352"/>
      <c r="C95" s="352"/>
      <c r="D95" s="353"/>
      <c r="E95" s="353"/>
      <c r="F95" s="352"/>
      <c r="G95" s="352"/>
      <c r="H95" s="352"/>
      <c r="I95" s="352"/>
      <c r="J95" s="352"/>
      <c r="K95" s="352"/>
      <c r="L95" s="352"/>
      <c r="M95" s="352"/>
      <c r="N95" s="352"/>
      <c r="O95" s="352"/>
      <c r="P95" s="352"/>
      <c r="Q95" s="352"/>
      <c r="R95" s="352"/>
      <c r="S95" s="352"/>
      <c r="T95" s="352"/>
      <c r="U95" s="352"/>
      <c r="V95" s="352"/>
      <c r="W95" s="333"/>
      <c r="X95" s="333"/>
      <c r="Y95" s="333"/>
      <c r="Z95" s="333"/>
    </row>
    <row r="96" customFormat="false" ht="28.5" hidden="false" customHeight="true" outlineLevel="0" collapsed="false">
      <c r="A96" s="352"/>
      <c r="B96" s="352"/>
      <c r="C96" s="352"/>
      <c r="D96" s="353"/>
      <c r="E96" s="353"/>
      <c r="F96" s="352"/>
      <c r="G96" s="352"/>
      <c r="H96" s="352"/>
      <c r="I96" s="352"/>
      <c r="J96" s="352"/>
      <c r="K96" s="352"/>
      <c r="L96" s="352"/>
      <c r="M96" s="352"/>
      <c r="N96" s="352"/>
      <c r="O96" s="352"/>
      <c r="P96" s="352"/>
      <c r="Q96" s="352"/>
      <c r="R96" s="352"/>
      <c r="S96" s="352"/>
      <c r="T96" s="352"/>
      <c r="U96" s="352"/>
      <c r="V96" s="352"/>
      <c r="W96" s="333"/>
      <c r="X96" s="333"/>
      <c r="Y96" s="333"/>
      <c r="Z96" s="333"/>
    </row>
    <row r="97" customFormat="false" ht="28.5" hidden="false" customHeight="true" outlineLevel="0" collapsed="false">
      <c r="A97" s="352"/>
      <c r="B97" s="352"/>
      <c r="C97" s="352"/>
      <c r="D97" s="353"/>
      <c r="E97" s="353"/>
      <c r="F97" s="352"/>
      <c r="G97" s="352"/>
      <c r="H97" s="352"/>
      <c r="I97" s="352"/>
      <c r="J97" s="352"/>
      <c r="K97" s="352"/>
      <c r="L97" s="352"/>
      <c r="M97" s="352"/>
      <c r="N97" s="352"/>
      <c r="O97" s="352"/>
      <c r="P97" s="352"/>
      <c r="Q97" s="352"/>
      <c r="R97" s="352"/>
      <c r="S97" s="352"/>
      <c r="T97" s="352"/>
      <c r="U97" s="352"/>
      <c r="V97" s="352"/>
      <c r="W97" s="333"/>
      <c r="X97" s="333"/>
      <c r="Y97" s="333"/>
      <c r="Z97" s="333"/>
    </row>
    <row r="98" customFormat="false" ht="28.5" hidden="false" customHeight="true" outlineLevel="0" collapsed="false">
      <c r="A98" s="352"/>
      <c r="B98" s="352"/>
      <c r="C98" s="352"/>
      <c r="D98" s="353"/>
      <c r="E98" s="353"/>
      <c r="F98" s="352"/>
      <c r="G98" s="352"/>
      <c r="H98" s="352"/>
      <c r="I98" s="352"/>
      <c r="J98" s="352"/>
      <c r="K98" s="352"/>
      <c r="L98" s="352"/>
      <c r="M98" s="352"/>
      <c r="N98" s="352"/>
      <c r="O98" s="352"/>
      <c r="P98" s="352"/>
      <c r="Q98" s="352"/>
      <c r="R98" s="352"/>
      <c r="S98" s="352"/>
      <c r="T98" s="352"/>
      <c r="U98" s="352"/>
      <c r="V98" s="352"/>
      <c r="W98" s="333"/>
      <c r="X98" s="333"/>
      <c r="Y98" s="333"/>
      <c r="Z98" s="333"/>
    </row>
    <row r="99" customFormat="false" ht="28.5" hidden="false" customHeight="true" outlineLevel="0" collapsed="false">
      <c r="A99" s="352"/>
      <c r="B99" s="352"/>
      <c r="C99" s="352"/>
      <c r="D99" s="353"/>
      <c r="E99" s="353"/>
      <c r="F99" s="352"/>
      <c r="G99" s="352"/>
      <c r="H99" s="352"/>
      <c r="I99" s="352"/>
      <c r="J99" s="352"/>
      <c r="K99" s="352"/>
      <c r="L99" s="352"/>
      <c r="M99" s="352"/>
      <c r="N99" s="352"/>
      <c r="O99" s="352"/>
      <c r="P99" s="352"/>
      <c r="Q99" s="352"/>
      <c r="R99" s="352"/>
      <c r="S99" s="352"/>
      <c r="T99" s="352"/>
      <c r="U99" s="352"/>
      <c r="V99" s="352"/>
      <c r="W99" s="333"/>
      <c r="X99" s="333"/>
      <c r="Y99" s="333"/>
      <c r="Z99" s="333"/>
    </row>
    <row r="100" customFormat="false" ht="28.5" hidden="false" customHeight="true" outlineLevel="0" collapsed="false">
      <c r="A100" s="352"/>
      <c r="B100" s="352"/>
      <c r="C100" s="352"/>
      <c r="D100" s="353"/>
      <c r="E100" s="353"/>
      <c r="F100" s="352"/>
      <c r="G100" s="352"/>
      <c r="H100" s="352"/>
      <c r="I100" s="352"/>
      <c r="J100" s="352"/>
      <c r="K100" s="352"/>
      <c r="L100" s="352"/>
      <c r="M100" s="352"/>
      <c r="N100" s="352"/>
      <c r="O100" s="352"/>
      <c r="P100" s="352"/>
      <c r="Q100" s="352"/>
      <c r="R100" s="352"/>
      <c r="S100" s="352"/>
      <c r="T100" s="352"/>
      <c r="U100" s="352"/>
      <c r="V100" s="352"/>
      <c r="W100" s="333"/>
      <c r="X100" s="333"/>
      <c r="Y100" s="333"/>
      <c r="Z100" s="333"/>
    </row>
    <row r="101" customFormat="false" ht="28.5" hidden="false" customHeight="true" outlineLevel="0" collapsed="false">
      <c r="A101" s="352"/>
      <c r="B101" s="352"/>
      <c r="C101" s="352"/>
      <c r="D101" s="353"/>
      <c r="E101" s="353"/>
      <c r="F101" s="352"/>
      <c r="G101" s="352"/>
      <c r="H101" s="352"/>
      <c r="I101" s="352"/>
      <c r="J101" s="352"/>
      <c r="K101" s="352"/>
      <c r="L101" s="352"/>
      <c r="M101" s="352"/>
      <c r="N101" s="352"/>
      <c r="O101" s="352"/>
      <c r="P101" s="352"/>
      <c r="Q101" s="352"/>
      <c r="R101" s="352"/>
      <c r="S101" s="352"/>
      <c r="T101" s="352"/>
      <c r="U101" s="352"/>
      <c r="V101" s="352"/>
      <c r="W101" s="333"/>
      <c r="X101" s="333"/>
      <c r="Y101" s="333"/>
      <c r="Z101" s="333"/>
    </row>
    <row r="102" customFormat="false" ht="28.5" hidden="false" customHeight="true" outlineLevel="0" collapsed="false">
      <c r="A102" s="352"/>
      <c r="B102" s="352"/>
      <c r="C102" s="352"/>
      <c r="D102" s="353"/>
      <c r="E102" s="353"/>
      <c r="F102" s="352"/>
      <c r="G102" s="352"/>
      <c r="H102" s="352"/>
      <c r="I102" s="352"/>
      <c r="J102" s="352"/>
      <c r="K102" s="352"/>
      <c r="L102" s="352"/>
      <c r="M102" s="352"/>
      <c r="N102" s="352"/>
      <c r="O102" s="352"/>
      <c r="P102" s="352"/>
      <c r="Q102" s="352"/>
      <c r="R102" s="352"/>
      <c r="S102" s="352"/>
      <c r="T102" s="352"/>
      <c r="U102" s="352"/>
      <c r="V102" s="352"/>
      <c r="W102" s="333"/>
      <c r="X102" s="333"/>
      <c r="Y102" s="333"/>
      <c r="Z102" s="333"/>
    </row>
    <row r="103" customFormat="false" ht="28.5" hidden="false" customHeight="true" outlineLevel="0" collapsed="false">
      <c r="A103" s="352"/>
      <c r="B103" s="352"/>
      <c r="C103" s="352"/>
      <c r="D103" s="353"/>
      <c r="E103" s="353"/>
      <c r="F103" s="352"/>
      <c r="G103" s="352"/>
      <c r="H103" s="352"/>
      <c r="I103" s="352"/>
      <c r="J103" s="352"/>
      <c r="K103" s="352"/>
      <c r="L103" s="352"/>
      <c r="M103" s="352"/>
      <c r="N103" s="352"/>
      <c r="O103" s="352"/>
      <c r="P103" s="352"/>
      <c r="Q103" s="352"/>
      <c r="R103" s="352"/>
      <c r="S103" s="352"/>
      <c r="T103" s="352"/>
      <c r="U103" s="352"/>
      <c r="V103" s="352"/>
      <c r="W103" s="333"/>
      <c r="X103" s="333"/>
      <c r="Y103" s="333"/>
      <c r="Z103" s="333"/>
    </row>
    <row r="104" customFormat="false" ht="28.5" hidden="false" customHeight="true" outlineLevel="0" collapsed="false">
      <c r="A104" s="352"/>
      <c r="B104" s="352"/>
      <c r="C104" s="352"/>
      <c r="D104" s="353"/>
      <c r="E104" s="353"/>
      <c r="F104" s="352"/>
      <c r="G104" s="352"/>
      <c r="H104" s="352"/>
      <c r="I104" s="352"/>
      <c r="J104" s="352"/>
      <c r="K104" s="352"/>
      <c r="L104" s="352"/>
      <c r="M104" s="352"/>
      <c r="N104" s="352"/>
      <c r="O104" s="352"/>
      <c r="P104" s="352"/>
      <c r="Q104" s="352"/>
      <c r="R104" s="352"/>
      <c r="S104" s="352"/>
      <c r="T104" s="352"/>
      <c r="U104" s="352"/>
      <c r="V104" s="352"/>
      <c r="W104" s="333"/>
      <c r="X104" s="333"/>
      <c r="Y104" s="333"/>
      <c r="Z104" s="333"/>
    </row>
    <row r="105" customFormat="false" ht="28.5" hidden="false" customHeight="true" outlineLevel="0" collapsed="false">
      <c r="A105" s="352"/>
      <c r="B105" s="352"/>
      <c r="C105" s="352"/>
      <c r="D105" s="353"/>
      <c r="E105" s="353"/>
      <c r="F105" s="352"/>
      <c r="G105" s="352"/>
      <c r="H105" s="352"/>
      <c r="I105" s="352"/>
      <c r="J105" s="352"/>
      <c r="K105" s="352"/>
      <c r="L105" s="352"/>
      <c r="M105" s="352"/>
      <c r="N105" s="352"/>
      <c r="O105" s="352"/>
      <c r="P105" s="352"/>
      <c r="Q105" s="352"/>
      <c r="R105" s="352"/>
      <c r="S105" s="352"/>
      <c r="T105" s="352"/>
      <c r="U105" s="352"/>
      <c r="V105" s="352"/>
      <c r="W105" s="333"/>
      <c r="X105" s="333"/>
      <c r="Y105" s="333"/>
      <c r="Z105" s="333"/>
    </row>
    <row r="106" customFormat="false" ht="28.5" hidden="false" customHeight="true" outlineLevel="0" collapsed="false">
      <c r="A106" s="352"/>
      <c r="B106" s="352"/>
      <c r="C106" s="352"/>
      <c r="D106" s="353"/>
      <c r="E106" s="353"/>
      <c r="F106" s="352"/>
      <c r="G106" s="352"/>
      <c r="H106" s="352"/>
      <c r="I106" s="352"/>
      <c r="J106" s="352"/>
      <c r="K106" s="352"/>
      <c r="L106" s="352"/>
      <c r="M106" s="352"/>
      <c r="N106" s="352"/>
      <c r="O106" s="352"/>
      <c r="P106" s="352"/>
      <c r="Q106" s="352"/>
      <c r="R106" s="352"/>
      <c r="S106" s="352"/>
      <c r="T106" s="352"/>
      <c r="U106" s="352"/>
      <c r="V106" s="352"/>
      <c r="W106" s="333"/>
      <c r="X106" s="333"/>
      <c r="Y106" s="333"/>
      <c r="Z106" s="333"/>
    </row>
    <row r="107" customFormat="false" ht="28.5" hidden="false" customHeight="true" outlineLevel="0" collapsed="false">
      <c r="A107" s="352"/>
      <c r="B107" s="352"/>
      <c r="C107" s="352"/>
      <c r="D107" s="353"/>
      <c r="E107" s="353"/>
      <c r="F107" s="352"/>
      <c r="G107" s="352"/>
      <c r="H107" s="352"/>
      <c r="I107" s="352"/>
      <c r="J107" s="352"/>
      <c r="K107" s="352"/>
      <c r="L107" s="352"/>
      <c r="M107" s="352"/>
      <c r="N107" s="352"/>
      <c r="O107" s="352"/>
      <c r="P107" s="352"/>
      <c r="Q107" s="352"/>
      <c r="R107" s="352"/>
      <c r="S107" s="352"/>
      <c r="T107" s="352"/>
      <c r="U107" s="352"/>
      <c r="V107" s="352"/>
      <c r="W107" s="333"/>
      <c r="X107" s="333"/>
      <c r="Y107" s="333"/>
      <c r="Z107" s="333"/>
    </row>
    <row r="108" customFormat="false" ht="28.5" hidden="false" customHeight="true" outlineLevel="0" collapsed="false">
      <c r="A108" s="352"/>
      <c r="B108" s="352"/>
      <c r="C108" s="352"/>
      <c r="D108" s="353"/>
      <c r="E108" s="353"/>
      <c r="F108" s="352"/>
      <c r="G108" s="352"/>
      <c r="H108" s="352"/>
      <c r="I108" s="352"/>
      <c r="J108" s="352"/>
      <c r="K108" s="352"/>
      <c r="L108" s="352"/>
      <c r="M108" s="352"/>
      <c r="N108" s="352"/>
      <c r="O108" s="352"/>
      <c r="P108" s="352"/>
      <c r="Q108" s="352"/>
      <c r="R108" s="352"/>
      <c r="S108" s="352"/>
      <c r="T108" s="352"/>
      <c r="U108" s="352"/>
      <c r="V108" s="352"/>
      <c r="W108" s="333"/>
      <c r="X108" s="333"/>
      <c r="Y108" s="333"/>
      <c r="Z108" s="333"/>
    </row>
    <row r="109" customFormat="false" ht="28.5" hidden="false" customHeight="true" outlineLevel="0" collapsed="false">
      <c r="A109" s="352"/>
      <c r="B109" s="352"/>
      <c r="C109" s="352"/>
      <c r="D109" s="353"/>
      <c r="E109" s="353"/>
      <c r="F109" s="352"/>
      <c r="G109" s="352"/>
      <c r="H109" s="352"/>
      <c r="I109" s="352"/>
      <c r="J109" s="352"/>
      <c r="K109" s="352"/>
      <c r="L109" s="352"/>
      <c r="M109" s="352"/>
      <c r="N109" s="352"/>
      <c r="O109" s="352"/>
      <c r="P109" s="352"/>
      <c r="Q109" s="352"/>
      <c r="R109" s="352"/>
      <c r="S109" s="352"/>
      <c r="T109" s="352"/>
      <c r="U109" s="352"/>
      <c r="V109" s="352"/>
      <c r="W109" s="333"/>
      <c r="X109" s="333"/>
      <c r="Y109" s="333"/>
      <c r="Z109" s="333"/>
    </row>
    <row r="110" customFormat="false" ht="28.5" hidden="false" customHeight="true" outlineLevel="0" collapsed="false">
      <c r="A110" s="352"/>
      <c r="B110" s="352"/>
      <c r="C110" s="352"/>
      <c r="D110" s="353"/>
      <c r="E110" s="353"/>
      <c r="F110" s="352"/>
      <c r="G110" s="352"/>
      <c r="H110" s="352"/>
      <c r="I110" s="352"/>
      <c r="J110" s="352"/>
      <c r="K110" s="352"/>
      <c r="L110" s="352"/>
      <c r="M110" s="352"/>
      <c r="N110" s="352"/>
      <c r="O110" s="352"/>
      <c r="P110" s="352"/>
      <c r="Q110" s="352"/>
      <c r="R110" s="352"/>
      <c r="S110" s="352"/>
      <c r="T110" s="352"/>
      <c r="U110" s="352"/>
      <c r="V110" s="352"/>
      <c r="W110" s="333"/>
      <c r="X110" s="333"/>
      <c r="Y110" s="333"/>
      <c r="Z110" s="333"/>
    </row>
    <row r="111" customFormat="false" ht="28.5" hidden="false" customHeight="true" outlineLevel="0" collapsed="false">
      <c r="A111" s="352"/>
      <c r="B111" s="352"/>
      <c r="C111" s="352"/>
      <c r="D111" s="353"/>
      <c r="E111" s="353"/>
      <c r="F111" s="352"/>
      <c r="G111" s="352"/>
      <c r="H111" s="352"/>
      <c r="I111" s="352"/>
      <c r="J111" s="352"/>
      <c r="K111" s="352"/>
      <c r="L111" s="352"/>
      <c r="M111" s="352"/>
      <c r="N111" s="352"/>
      <c r="O111" s="352"/>
      <c r="P111" s="352"/>
      <c r="Q111" s="352"/>
      <c r="R111" s="352"/>
      <c r="S111" s="352"/>
      <c r="T111" s="352"/>
      <c r="U111" s="352"/>
      <c r="V111" s="352"/>
      <c r="W111" s="333"/>
      <c r="X111" s="333"/>
      <c r="Y111" s="333"/>
      <c r="Z111" s="333"/>
    </row>
    <row r="112" customFormat="false" ht="28.5" hidden="false" customHeight="true" outlineLevel="0" collapsed="false">
      <c r="A112" s="352"/>
      <c r="B112" s="352"/>
      <c r="C112" s="352"/>
      <c r="D112" s="353"/>
      <c r="E112" s="353"/>
      <c r="F112" s="352"/>
      <c r="G112" s="352"/>
      <c r="H112" s="352"/>
      <c r="I112" s="352"/>
      <c r="J112" s="352"/>
      <c r="K112" s="352"/>
      <c r="L112" s="352"/>
      <c r="M112" s="352"/>
      <c r="N112" s="352"/>
      <c r="O112" s="352"/>
      <c r="P112" s="352"/>
      <c r="Q112" s="352"/>
      <c r="R112" s="352"/>
      <c r="S112" s="352"/>
      <c r="T112" s="352"/>
      <c r="U112" s="352"/>
      <c r="V112" s="352"/>
      <c r="W112" s="333"/>
      <c r="X112" s="333"/>
      <c r="Y112" s="333"/>
      <c r="Z112" s="333"/>
    </row>
    <row r="113" customFormat="false" ht="28.5" hidden="false" customHeight="true" outlineLevel="0" collapsed="false">
      <c r="A113" s="352"/>
      <c r="B113" s="352"/>
      <c r="C113" s="352"/>
      <c r="D113" s="353"/>
      <c r="E113" s="353"/>
      <c r="F113" s="352"/>
      <c r="G113" s="352"/>
      <c r="H113" s="352"/>
      <c r="I113" s="352"/>
      <c r="J113" s="352"/>
      <c r="K113" s="352"/>
      <c r="L113" s="352"/>
      <c r="M113" s="352"/>
      <c r="N113" s="352"/>
      <c r="O113" s="352"/>
      <c r="P113" s="352"/>
      <c r="Q113" s="352"/>
      <c r="R113" s="352"/>
      <c r="S113" s="352"/>
      <c r="T113" s="352"/>
      <c r="U113" s="352"/>
      <c r="V113" s="352"/>
      <c r="W113" s="333"/>
      <c r="X113" s="333"/>
      <c r="Y113" s="333"/>
      <c r="Z113" s="333"/>
    </row>
    <row r="114" customFormat="false" ht="28.5" hidden="false" customHeight="true" outlineLevel="0" collapsed="false">
      <c r="A114" s="352"/>
      <c r="B114" s="352"/>
      <c r="C114" s="352"/>
      <c r="D114" s="353"/>
      <c r="E114" s="353"/>
      <c r="F114" s="352"/>
      <c r="G114" s="352"/>
      <c r="H114" s="352"/>
      <c r="I114" s="352"/>
      <c r="J114" s="352"/>
      <c r="K114" s="352"/>
      <c r="L114" s="352"/>
      <c r="M114" s="352"/>
      <c r="N114" s="352"/>
      <c r="O114" s="352"/>
      <c r="P114" s="352"/>
      <c r="Q114" s="352"/>
      <c r="R114" s="352"/>
      <c r="S114" s="352"/>
      <c r="T114" s="352"/>
      <c r="U114" s="352"/>
      <c r="V114" s="352"/>
      <c r="W114" s="333"/>
      <c r="X114" s="333"/>
      <c r="Y114" s="333"/>
      <c r="Z114" s="333"/>
    </row>
    <row r="115" customFormat="false" ht="28.5" hidden="false" customHeight="true" outlineLevel="0" collapsed="false">
      <c r="A115" s="352"/>
      <c r="B115" s="352"/>
      <c r="C115" s="352"/>
      <c r="D115" s="353"/>
      <c r="E115" s="353"/>
      <c r="F115" s="352"/>
      <c r="G115" s="352"/>
      <c r="H115" s="352"/>
      <c r="I115" s="352"/>
      <c r="J115" s="352"/>
      <c r="K115" s="352"/>
      <c r="L115" s="352"/>
      <c r="M115" s="352"/>
      <c r="N115" s="352"/>
      <c r="O115" s="352"/>
      <c r="P115" s="352"/>
      <c r="Q115" s="352"/>
      <c r="R115" s="352"/>
      <c r="S115" s="352"/>
      <c r="T115" s="352"/>
      <c r="U115" s="352"/>
      <c r="V115" s="352"/>
      <c r="W115" s="333"/>
      <c r="X115" s="333"/>
      <c r="Y115" s="333"/>
      <c r="Z115" s="333"/>
    </row>
    <row r="116" customFormat="false" ht="28.5" hidden="false" customHeight="true" outlineLevel="0" collapsed="false">
      <c r="A116" s="352"/>
      <c r="B116" s="352"/>
      <c r="C116" s="352"/>
      <c r="D116" s="353"/>
      <c r="E116" s="353"/>
      <c r="F116" s="352"/>
      <c r="G116" s="352"/>
      <c r="H116" s="352"/>
      <c r="I116" s="352"/>
      <c r="J116" s="352"/>
      <c r="K116" s="352"/>
      <c r="L116" s="352"/>
      <c r="M116" s="352"/>
      <c r="N116" s="352"/>
      <c r="O116" s="352"/>
      <c r="P116" s="352"/>
      <c r="Q116" s="352"/>
      <c r="R116" s="352"/>
      <c r="S116" s="352"/>
      <c r="T116" s="352"/>
      <c r="U116" s="352"/>
      <c r="V116" s="352"/>
      <c r="W116" s="333"/>
      <c r="X116" s="333"/>
      <c r="Y116" s="333"/>
      <c r="Z116" s="333"/>
    </row>
    <row r="117" customFormat="false" ht="28.5" hidden="false" customHeight="true" outlineLevel="0" collapsed="false">
      <c r="A117" s="352"/>
      <c r="B117" s="352"/>
      <c r="C117" s="352"/>
      <c r="D117" s="353"/>
      <c r="E117" s="353"/>
      <c r="F117" s="352"/>
      <c r="G117" s="352"/>
      <c r="H117" s="352"/>
      <c r="I117" s="352"/>
      <c r="J117" s="352"/>
      <c r="K117" s="352"/>
      <c r="L117" s="352"/>
      <c r="M117" s="352"/>
      <c r="N117" s="352"/>
      <c r="O117" s="352"/>
      <c r="P117" s="352"/>
      <c r="Q117" s="352"/>
      <c r="R117" s="352"/>
      <c r="S117" s="352"/>
      <c r="T117" s="352"/>
      <c r="U117" s="352"/>
      <c r="V117" s="352"/>
      <c r="W117" s="333"/>
      <c r="X117" s="333"/>
      <c r="Y117" s="333"/>
      <c r="Z117" s="333"/>
    </row>
    <row r="118" customFormat="false" ht="28.5" hidden="false" customHeight="true" outlineLevel="0" collapsed="false">
      <c r="A118" s="352"/>
      <c r="B118" s="352"/>
      <c r="C118" s="352"/>
      <c r="D118" s="353"/>
      <c r="E118" s="353"/>
      <c r="F118" s="352"/>
      <c r="G118" s="352"/>
      <c r="H118" s="352"/>
      <c r="I118" s="352"/>
      <c r="J118" s="352"/>
      <c r="K118" s="352"/>
      <c r="L118" s="352"/>
      <c r="M118" s="352"/>
      <c r="N118" s="352"/>
      <c r="O118" s="352"/>
      <c r="P118" s="352"/>
      <c r="Q118" s="352"/>
      <c r="R118" s="352"/>
      <c r="S118" s="352"/>
      <c r="T118" s="352"/>
      <c r="U118" s="352"/>
      <c r="V118" s="352"/>
      <c r="W118" s="333"/>
      <c r="X118" s="333"/>
      <c r="Y118" s="333"/>
      <c r="Z118" s="333"/>
    </row>
    <row r="119" customFormat="false" ht="28.5" hidden="false" customHeight="true" outlineLevel="0" collapsed="false">
      <c r="A119" s="352"/>
      <c r="B119" s="352"/>
      <c r="C119" s="352"/>
      <c r="D119" s="353"/>
      <c r="E119" s="353"/>
      <c r="F119" s="352"/>
      <c r="G119" s="352"/>
      <c r="H119" s="352"/>
      <c r="I119" s="352"/>
      <c r="J119" s="352"/>
      <c r="K119" s="352"/>
      <c r="L119" s="352"/>
      <c r="M119" s="352"/>
      <c r="N119" s="352"/>
      <c r="O119" s="352"/>
      <c r="P119" s="352"/>
      <c r="Q119" s="352"/>
      <c r="R119" s="352"/>
      <c r="S119" s="352"/>
      <c r="T119" s="352"/>
      <c r="U119" s="352"/>
      <c r="V119" s="352"/>
      <c r="W119" s="333"/>
      <c r="X119" s="333"/>
      <c r="Y119" s="333"/>
      <c r="Z119" s="333"/>
    </row>
    <row r="120" customFormat="false" ht="28.5" hidden="false" customHeight="true" outlineLevel="0" collapsed="false">
      <c r="A120" s="352"/>
      <c r="B120" s="352"/>
      <c r="C120" s="352"/>
      <c r="D120" s="353"/>
      <c r="E120" s="353"/>
      <c r="F120" s="352"/>
      <c r="G120" s="352"/>
      <c r="H120" s="352"/>
      <c r="I120" s="352"/>
      <c r="J120" s="352"/>
      <c r="K120" s="352"/>
      <c r="L120" s="352"/>
      <c r="M120" s="352"/>
      <c r="N120" s="352"/>
      <c r="O120" s="352"/>
      <c r="P120" s="352"/>
      <c r="Q120" s="352"/>
      <c r="R120" s="352"/>
      <c r="S120" s="352"/>
      <c r="T120" s="352"/>
      <c r="U120" s="352"/>
      <c r="V120" s="352"/>
      <c r="W120" s="333"/>
      <c r="X120" s="333"/>
      <c r="Y120" s="333"/>
      <c r="Z120" s="333"/>
    </row>
    <row r="121" customFormat="false" ht="28.5" hidden="false" customHeight="true" outlineLevel="0" collapsed="false">
      <c r="A121" s="352"/>
      <c r="B121" s="352"/>
      <c r="C121" s="352"/>
      <c r="D121" s="353"/>
      <c r="E121" s="353"/>
      <c r="F121" s="352"/>
      <c r="G121" s="352"/>
      <c r="H121" s="352"/>
      <c r="I121" s="352"/>
      <c r="J121" s="352"/>
      <c r="K121" s="352"/>
      <c r="L121" s="352"/>
      <c r="M121" s="352"/>
      <c r="N121" s="352"/>
      <c r="O121" s="352"/>
      <c r="P121" s="352"/>
      <c r="Q121" s="352"/>
      <c r="R121" s="352"/>
      <c r="S121" s="352"/>
      <c r="T121" s="352"/>
      <c r="U121" s="352"/>
      <c r="V121" s="352"/>
      <c r="W121" s="333"/>
      <c r="X121" s="333"/>
      <c r="Y121" s="333"/>
      <c r="Z121" s="333"/>
    </row>
    <row r="122" customFormat="false" ht="28.5" hidden="false" customHeight="true" outlineLevel="0" collapsed="false">
      <c r="A122" s="352"/>
      <c r="B122" s="352"/>
      <c r="C122" s="352"/>
      <c r="D122" s="353"/>
      <c r="E122" s="353"/>
      <c r="F122" s="352"/>
      <c r="G122" s="352"/>
      <c r="H122" s="352"/>
      <c r="I122" s="352"/>
      <c r="J122" s="352"/>
      <c r="K122" s="352"/>
      <c r="L122" s="352"/>
      <c r="M122" s="352"/>
      <c r="N122" s="352"/>
      <c r="O122" s="352"/>
      <c r="P122" s="352"/>
      <c r="Q122" s="352"/>
      <c r="R122" s="352"/>
      <c r="S122" s="352"/>
      <c r="T122" s="352"/>
      <c r="U122" s="352"/>
      <c r="V122" s="352"/>
      <c r="W122" s="333"/>
      <c r="X122" s="333"/>
      <c r="Y122" s="333"/>
      <c r="Z122" s="333"/>
    </row>
    <row r="123" customFormat="false" ht="28.5" hidden="false" customHeight="true" outlineLevel="0" collapsed="false">
      <c r="A123" s="352"/>
      <c r="B123" s="352"/>
      <c r="C123" s="352"/>
      <c r="D123" s="353"/>
      <c r="E123" s="353"/>
      <c r="F123" s="352"/>
      <c r="G123" s="352"/>
      <c r="H123" s="352"/>
      <c r="I123" s="352"/>
      <c r="J123" s="352"/>
      <c r="K123" s="352"/>
      <c r="L123" s="352"/>
      <c r="M123" s="352"/>
      <c r="N123" s="352"/>
      <c r="O123" s="352"/>
      <c r="P123" s="352"/>
      <c r="Q123" s="352"/>
      <c r="R123" s="352"/>
      <c r="S123" s="352"/>
      <c r="T123" s="352"/>
      <c r="U123" s="352"/>
      <c r="V123" s="352"/>
      <c r="W123" s="333"/>
      <c r="X123" s="333"/>
      <c r="Y123" s="333"/>
      <c r="Z123" s="333"/>
    </row>
    <row r="124" customFormat="false" ht="28.5" hidden="false" customHeight="true" outlineLevel="0" collapsed="false">
      <c r="A124" s="352"/>
      <c r="B124" s="352"/>
      <c r="C124" s="352"/>
      <c r="D124" s="353"/>
      <c r="E124" s="353"/>
      <c r="F124" s="352"/>
      <c r="G124" s="352"/>
      <c r="H124" s="352"/>
      <c r="I124" s="352"/>
      <c r="J124" s="352"/>
      <c r="K124" s="352"/>
      <c r="L124" s="352"/>
      <c r="M124" s="352"/>
      <c r="N124" s="352"/>
      <c r="O124" s="352"/>
      <c r="P124" s="352"/>
      <c r="Q124" s="352"/>
      <c r="R124" s="352"/>
      <c r="S124" s="352"/>
      <c r="T124" s="352"/>
      <c r="U124" s="352"/>
      <c r="V124" s="352"/>
      <c r="W124" s="333"/>
      <c r="X124" s="333"/>
      <c r="Y124" s="333"/>
      <c r="Z124" s="333"/>
    </row>
    <row r="125" customFormat="false" ht="28.5" hidden="false" customHeight="true" outlineLevel="0" collapsed="false">
      <c r="A125" s="352"/>
      <c r="B125" s="352"/>
      <c r="C125" s="352"/>
      <c r="D125" s="353"/>
      <c r="E125" s="353"/>
      <c r="F125" s="352"/>
      <c r="G125" s="352"/>
      <c r="H125" s="352"/>
      <c r="I125" s="352"/>
      <c r="J125" s="352"/>
      <c r="K125" s="352"/>
      <c r="L125" s="352"/>
      <c r="M125" s="352"/>
      <c r="N125" s="352"/>
      <c r="O125" s="352"/>
      <c r="P125" s="352"/>
      <c r="Q125" s="352"/>
      <c r="R125" s="352"/>
      <c r="S125" s="352"/>
      <c r="T125" s="352"/>
      <c r="U125" s="352"/>
      <c r="V125" s="352"/>
      <c r="W125" s="333"/>
      <c r="X125" s="333"/>
      <c r="Y125" s="333"/>
      <c r="Z125" s="333"/>
    </row>
    <row r="126" customFormat="false" ht="28.5" hidden="false" customHeight="true" outlineLevel="0" collapsed="false">
      <c r="A126" s="352"/>
      <c r="B126" s="352"/>
      <c r="C126" s="352"/>
      <c r="D126" s="353"/>
      <c r="E126" s="353"/>
      <c r="F126" s="352"/>
      <c r="G126" s="352"/>
      <c r="H126" s="352"/>
      <c r="I126" s="352"/>
      <c r="J126" s="352"/>
      <c r="K126" s="352"/>
      <c r="L126" s="352"/>
      <c r="M126" s="352"/>
      <c r="N126" s="352"/>
      <c r="O126" s="352"/>
      <c r="P126" s="352"/>
      <c r="Q126" s="352"/>
      <c r="R126" s="352"/>
      <c r="S126" s="352"/>
      <c r="T126" s="352"/>
      <c r="U126" s="352"/>
      <c r="V126" s="352"/>
      <c r="W126" s="333"/>
      <c r="X126" s="333"/>
      <c r="Y126" s="333"/>
      <c r="Z126" s="333"/>
    </row>
    <row r="127" customFormat="false" ht="28.5" hidden="false" customHeight="true" outlineLevel="0" collapsed="false">
      <c r="A127" s="352"/>
      <c r="B127" s="352"/>
      <c r="C127" s="352"/>
      <c r="D127" s="353"/>
      <c r="E127" s="353"/>
      <c r="F127" s="352"/>
      <c r="G127" s="352"/>
      <c r="H127" s="352"/>
      <c r="I127" s="352"/>
      <c r="J127" s="352"/>
      <c r="K127" s="352"/>
      <c r="L127" s="352"/>
      <c r="M127" s="352"/>
      <c r="N127" s="352"/>
      <c r="O127" s="352"/>
      <c r="P127" s="352"/>
      <c r="Q127" s="352"/>
      <c r="R127" s="352"/>
      <c r="S127" s="352"/>
      <c r="T127" s="352"/>
      <c r="U127" s="352"/>
      <c r="V127" s="352"/>
      <c r="W127" s="333"/>
      <c r="X127" s="333"/>
      <c r="Y127" s="333"/>
      <c r="Z127" s="333"/>
    </row>
    <row r="128" customFormat="false" ht="28.5" hidden="false" customHeight="true" outlineLevel="0" collapsed="false">
      <c r="A128" s="352"/>
      <c r="B128" s="352"/>
      <c r="C128" s="352"/>
      <c r="D128" s="353"/>
      <c r="E128" s="353"/>
      <c r="F128" s="352"/>
      <c r="G128" s="352"/>
      <c r="H128" s="352"/>
      <c r="I128" s="352"/>
      <c r="J128" s="352"/>
      <c r="K128" s="352"/>
      <c r="L128" s="352"/>
      <c r="M128" s="352"/>
      <c r="N128" s="352"/>
      <c r="O128" s="352"/>
      <c r="P128" s="352"/>
      <c r="Q128" s="352"/>
      <c r="R128" s="352"/>
      <c r="S128" s="352"/>
      <c r="T128" s="352"/>
      <c r="U128" s="352"/>
      <c r="V128" s="352"/>
      <c r="W128" s="333"/>
      <c r="X128" s="333"/>
      <c r="Y128" s="333"/>
      <c r="Z128" s="333"/>
    </row>
    <row r="129" customFormat="false" ht="28.5" hidden="false" customHeight="true" outlineLevel="0" collapsed="false">
      <c r="A129" s="352"/>
      <c r="B129" s="352"/>
      <c r="C129" s="352"/>
      <c r="D129" s="353"/>
      <c r="E129" s="353"/>
      <c r="F129" s="352"/>
      <c r="G129" s="352"/>
      <c r="H129" s="352"/>
      <c r="I129" s="352"/>
      <c r="J129" s="352"/>
      <c r="K129" s="352"/>
      <c r="L129" s="352"/>
      <c r="M129" s="352"/>
      <c r="N129" s="352"/>
      <c r="O129" s="352"/>
      <c r="P129" s="352"/>
      <c r="Q129" s="352"/>
      <c r="R129" s="352"/>
      <c r="S129" s="352"/>
      <c r="T129" s="352"/>
      <c r="U129" s="352"/>
      <c r="V129" s="352"/>
      <c r="W129" s="333"/>
      <c r="X129" s="333"/>
      <c r="Y129" s="333"/>
      <c r="Z129" s="333"/>
    </row>
    <row r="130" customFormat="false" ht="28.5" hidden="false" customHeight="true" outlineLevel="0" collapsed="false">
      <c r="A130" s="352"/>
      <c r="B130" s="352"/>
      <c r="C130" s="352"/>
      <c r="D130" s="353"/>
      <c r="E130" s="353"/>
      <c r="F130" s="352"/>
      <c r="G130" s="352"/>
      <c r="H130" s="352"/>
      <c r="I130" s="352"/>
      <c r="J130" s="352"/>
      <c r="K130" s="352"/>
      <c r="L130" s="352"/>
      <c r="M130" s="352"/>
      <c r="N130" s="352"/>
      <c r="O130" s="352"/>
      <c r="P130" s="352"/>
      <c r="Q130" s="352"/>
      <c r="R130" s="352"/>
      <c r="S130" s="352"/>
      <c r="T130" s="352"/>
      <c r="U130" s="352"/>
      <c r="V130" s="352"/>
      <c r="W130" s="333"/>
      <c r="X130" s="333"/>
      <c r="Y130" s="333"/>
      <c r="Z130" s="333"/>
    </row>
    <row r="131" customFormat="false" ht="28.5" hidden="false" customHeight="true" outlineLevel="0" collapsed="false">
      <c r="A131" s="352"/>
      <c r="B131" s="352"/>
      <c r="C131" s="352"/>
      <c r="D131" s="353"/>
      <c r="E131" s="353"/>
      <c r="F131" s="352"/>
      <c r="G131" s="352"/>
      <c r="H131" s="352"/>
      <c r="I131" s="352"/>
      <c r="J131" s="352"/>
      <c r="K131" s="352"/>
      <c r="L131" s="352"/>
      <c r="M131" s="352"/>
      <c r="N131" s="352"/>
      <c r="O131" s="352"/>
      <c r="P131" s="352"/>
      <c r="Q131" s="352"/>
      <c r="R131" s="352"/>
      <c r="S131" s="352"/>
      <c r="T131" s="352"/>
      <c r="U131" s="352"/>
      <c r="V131" s="352"/>
      <c r="W131" s="333"/>
      <c r="X131" s="333"/>
      <c r="Y131" s="333"/>
      <c r="Z131" s="333"/>
    </row>
    <row r="132" customFormat="false" ht="28.5" hidden="false" customHeight="true" outlineLevel="0" collapsed="false">
      <c r="A132" s="352"/>
      <c r="B132" s="352"/>
      <c r="C132" s="352"/>
      <c r="D132" s="353"/>
      <c r="E132" s="353"/>
      <c r="F132" s="352"/>
      <c r="G132" s="352"/>
      <c r="H132" s="352"/>
      <c r="I132" s="352"/>
      <c r="J132" s="352"/>
      <c r="K132" s="352"/>
      <c r="L132" s="352"/>
      <c r="M132" s="352"/>
      <c r="N132" s="352"/>
      <c r="O132" s="352"/>
      <c r="P132" s="352"/>
      <c r="Q132" s="352"/>
      <c r="R132" s="352"/>
      <c r="S132" s="352"/>
      <c r="T132" s="352"/>
      <c r="U132" s="352"/>
      <c r="V132" s="352"/>
      <c r="W132" s="333"/>
      <c r="X132" s="333"/>
      <c r="Y132" s="333"/>
      <c r="Z132" s="333"/>
    </row>
    <row r="133" customFormat="false" ht="28.5" hidden="false" customHeight="true" outlineLevel="0" collapsed="false">
      <c r="A133" s="352"/>
      <c r="B133" s="352"/>
      <c r="C133" s="352"/>
      <c r="D133" s="353"/>
      <c r="E133" s="353"/>
      <c r="F133" s="352"/>
      <c r="G133" s="352"/>
      <c r="H133" s="352"/>
      <c r="I133" s="352"/>
      <c r="J133" s="352"/>
      <c r="K133" s="352"/>
      <c r="L133" s="352"/>
      <c r="M133" s="352"/>
      <c r="N133" s="352"/>
      <c r="O133" s="352"/>
      <c r="P133" s="352"/>
      <c r="Q133" s="352"/>
      <c r="R133" s="352"/>
      <c r="S133" s="352"/>
      <c r="T133" s="352"/>
      <c r="U133" s="352"/>
      <c r="V133" s="352"/>
      <c r="W133" s="333"/>
      <c r="X133" s="333"/>
      <c r="Y133" s="333"/>
      <c r="Z133" s="333"/>
    </row>
    <row r="134" customFormat="false" ht="28.5" hidden="false" customHeight="true" outlineLevel="0" collapsed="false">
      <c r="A134" s="352"/>
      <c r="B134" s="352"/>
      <c r="C134" s="352"/>
      <c r="D134" s="353"/>
      <c r="E134" s="353"/>
      <c r="F134" s="352"/>
      <c r="G134" s="352"/>
      <c r="H134" s="352"/>
      <c r="I134" s="352"/>
      <c r="J134" s="352"/>
      <c r="K134" s="352"/>
      <c r="L134" s="352"/>
      <c r="M134" s="352"/>
      <c r="N134" s="352"/>
      <c r="O134" s="352"/>
      <c r="P134" s="352"/>
      <c r="Q134" s="352"/>
      <c r="R134" s="352"/>
      <c r="S134" s="352"/>
      <c r="T134" s="352"/>
      <c r="U134" s="352"/>
      <c r="V134" s="352"/>
      <c r="W134" s="333"/>
      <c r="X134" s="333"/>
      <c r="Y134" s="333"/>
      <c r="Z134" s="333"/>
    </row>
    <row r="135" customFormat="false" ht="28.5" hidden="false" customHeight="true" outlineLevel="0" collapsed="false">
      <c r="A135" s="352"/>
      <c r="B135" s="352"/>
      <c r="C135" s="352"/>
      <c r="D135" s="353"/>
      <c r="E135" s="353"/>
      <c r="F135" s="352"/>
      <c r="G135" s="352"/>
      <c r="H135" s="352"/>
      <c r="I135" s="352"/>
      <c r="J135" s="352"/>
      <c r="K135" s="352"/>
      <c r="L135" s="352"/>
      <c r="M135" s="352"/>
      <c r="N135" s="352"/>
      <c r="O135" s="352"/>
      <c r="P135" s="352"/>
      <c r="Q135" s="352"/>
      <c r="R135" s="352"/>
      <c r="S135" s="352"/>
      <c r="T135" s="352"/>
      <c r="U135" s="352"/>
      <c r="V135" s="352"/>
      <c r="W135" s="333"/>
      <c r="X135" s="333"/>
      <c r="Y135" s="333"/>
      <c r="Z135" s="333"/>
    </row>
    <row r="136" customFormat="false" ht="28.5" hidden="false" customHeight="true" outlineLevel="0" collapsed="false">
      <c r="A136" s="352"/>
      <c r="B136" s="352"/>
      <c r="C136" s="352"/>
      <c r="D136" s="353"/>
      <c r="E136" s="353"/>
      <c r="F136" s="352"/>
      <c r="G136" s="352"/>
      <c r="H136" s="352"/>
      <c r="I136" s="352"/>
      <c r="J136" s="352"/>
      <c r="K136" s="352"/>
      <c r="L136" s="352"/>
      <c r="M136" s="352"/>
      <c r="N136" s="352"/>
      <c r="O136" s="352"/>
      <c r="P136" s="352"/>
      <c r="Q136" s="352"/>
      <c r="R136" s="352"/>
      <c r="S136" s="352"/>
      <c r="T136" s="352"/>
      <c r="U136" s="352"/>
      <c r="V136" s="352"/>
      <c r="W136" s="333"/>
      <c r="X136" s="333"/>
      <c r="Y136" s="333"/>
      <c r="Z136" s="333"/>
    </row>
    <row r="137" customFormat="false" ht="28.5" hidden="false" customHeight="true" outlineLevel="0" collapsed="false">
      <c r="A137" s="352"/>
      <c r="B137" s="352"/>
      <c r="C137" s="352"/>
      <c r="D137" s="353"/>
      <c r="E137" s="353"/>
      <c r="F137" s="352"/>
      <c r="G137" s="352"/>
      <c r="H137" s="352"/>
      <c r="I137" s="352"/>
      <c r="J137" s="352"/>
      <c r="K137" s="352"/>
      <c r="L137" s="352"/>
      <c r="M137" s="352"/>
      <c r="N137" s="352"/>
      <c r="O137" s="352"/>
      <c r="P137" s="352"/>
      <c r="Q137" s="352"/>
      <c r="R137" s="352"/>
      <c r="S137" s="352"/>
      <c r="T137" s="352"/>
      <c r="U137" s="352"/>
      <c r="V137" s="352"/>
      <c r="W137" s="333"/>
      <c r="X137" s="333"/>
      <c r="Y137" s="333"/>
      <c r="Z137" s="333"/>
    </row>
    <row r="138" customFormat="false" ht="28.5" hidden="false" customHeight="true" outlineLevel="0" collapsed="false">
      <c r="A138" s="352"/>
      <c r="B138" s="352"/>
      <c r="C138" s="352"/>
      <c r="D138" s="353"/>
      <c r="E138" s="353"/>
      <c r="F138" s="352"/>
      <c r="G138" s="352"/>
      <c r="H138" s="352"/>
      <c r="I138" s="352"/>
      <c r="J138" s="352"/>
      <c r="K138" s="352"/>
      <c r="L138" s="352"/>
      <c r="M138" s="352"/>
      <c r="N138" s="352"/>
      <c r="O138" s="352"/>
      <c r="P138" s="352"/>
      <c r="Q138" s="352"/>
      <c r="R138" s="352"/>
      <c r="S138" s="352"/>
      <c r="T138" s="352"/>
      <c r="U138" s="352"/>
      <c r="V138" s="352"/>
      <c r="W138" s="333"/>
      <c r="X138" s="333"/>
      <c r="Y138" s="333"/>
      <c r="Z138" s="333"/>
    </row>
    <row r="139" customFormat="false" ht="28.5" hidden="false" customHeight="true" outlineLevel="0" collapsed="false">
      <c r="A139" s="352"/>
      <c r="B139" s="352"/>
      <c r="C139" s="352"/>
      <c r="D139" s="353"/>
      <c r="E139" s="353"/>
      <c r="F139" s="352"/>
      <c r="G139" s="352"/>
      <c r="H139" s="352"/>
      <c r="I139" s="352"/>
      <c r="J139" s="352"/>
      <c r="K139" s="352"/>
      <c r="L139" s="352"/>
      <c r="M139" s="352"/>
      <c r="N139" s="352"/>
      <c r="O139" s="352"/>
      <c r="P139" s="352"/>
      <c r="Q139" s="352"/>
      <c r="R139" s="352"/>
      <c r="S139" s="352"/>
      <c r="T139" s="352"/>
      <c r="U139" s="352"/>
      <c r="V139" s="352"/>
      <c r="W139" s="333"/>
      <c r="X139" s="333"/>
      <c r="Y139" s="333"/>
      <c r="Z139" s="333"/>
    </row>
    <row r="140" customFormat="false" ht="28.5" hidden="false" customHeight="true" outlineLevel="0" collapsed="false">
      <c r="A140" s="352"/>
      <c r="B140" s="352"/>
      <c r="C140" s="352"/>
      <c r="D140" s="353"/>
      <c r="E140" s="353"/>
      <c r="F140" s="352"/>
      <c r="G140" s="352"/>
      <c r="H140" s="352"/>
      <c r="I140" s="352"/>
      <c r="J140" s="352"/>
      <c r="K140" s="352"/>
      <c r="L140" s="352"/>
      <c r="M140" s="352"/>
      <c r="N140" s="352"/>
      <c r="O140" s="352"/>
      <c r="P140" s="352"/>
      <c r="Q140" s="352"/>
      <c r="R140" s="352"/>
      <c r="S140" s="352"/>
      <c r="T140" s="352"/>
      <c r="U140" s="352"/>
      <c r="V140" s="352"/>
      <c r="W140" s="333"/>
      <c r="X140" s="333"/>
      <c r="Y140" s="333"/>
      <c r="Z140" s="333"/>
    </row>
    <row r="141" customFormat="false" ht="28.5" hidden="false" customHeight="true" outlineLevel="0" collapsed="false">
      <c r="A141" s="352"/>
      <c r="B141" s="352"/>
      <c r="C141" s="352"/>
      <c r="D141" s="353"/>
      <c r="E141" s="353"/>
      <c r="F141" s="352"/>
      <c r="G141" s="352"/>
      <c r="H141" s="352"/>
      <c r="I141" s="352"/>
      <c r="J141" s="352"/>
      <c r="K141" s="352"/>
      <c r="L141" s="352"/>
      <c r="M141" s="352"/>
      <c r="N141" s="352"/>
      <c r="O141" s="352"/>
      <c r="P141" s="352"/>
      <c r="Q141" s="352"/>
      <c r="R141" s="352"/>
      <c r="S141" s="352"/>
      <c r="T141" s="352"/>
      <c r="U141" s="352"/>
      <c r="V141" s="352"/>
      <c r="W141" s="333"/>
      <c r="X141" s="333"/>
      <c r="Y141" s="333"/>
      <c r="Z141" s="333"/>
    </row>
    <row r="142" customFormat="false" ht="28.5" hidden="false" customHeight="true" outlineLevel="0" collapsed="false">
      <c r="A142" s="352"/>
      <c r="B142" s="352"/>
      <c r="C142" s="352"/>
      <c r="D142" s="353"/>
      <c r="E142" s="353"/>
      <c r="F142" s="352"/>
      <c r="G142" s="352"/>
      <c r="H142" s="352"/>
      <c r="I142" s="352"/>
      <c r="J142" s="352"/>
      <c r="K142" s="352"/>
      <c r="L142" s="352"/>
      <c r="M142" s="352"/>
      <c r="N142" s="352"/>
      <c r="O142" s="352"/>
      <c r="P142" s="352"/>
      <c r="Q142" s="352"/>
      <c r="R142" s="352"/>
      <c r="S142" s="352"/>
      <c r="T142" s="352"/>
      <c r="U142" s="352"/>
      <c r="V142" s="352"/>
      <c r="W142" s="333"/>
      <c r="X142" s="333"/>
      <c r="Y142" s="333"/>
      <c r="Z142" s="333"/>
    </row>
    <row r="143" customFormat="false" ht="28.5" hidden="false" customHeight="true" outlineLevel="0" collapsed="false">
      <c r="A143" s="352"/>
      <c r="B143" s="352"/>
      <c r="C143" s="352"/>
      <c r="D143" s="353"/>
      <c r="E143" s="353"/>
      <c r="F143" s="352"/>
      <c r="G143" s="352"/>
      <c r="H143" s="352"/>
      <c r="I143" s="352"/>
      <c r="J143" s="352"/>
      <c r="K143" s="352"/>
      <c r="L143" s="352"/>
      <c r="M143" s="352"/>
      <c r="N143" s="352"/>
      <c r="O143" s="352"/>
      <c r="P143" s="352"/>
      <c r="Q143" s="352"/>
      <c r="R143" s="352"/>
      <c r="S143" s="352"/>
      <c r="T143" s="352"/>
      <c r="U143" s="352"/>
      <c r="V143" s="352"/>
      <c r="W143" s="333"/>
      <c r="X143" s="333"/>
      <c r="Y143" s="333"/>
      <c r="Z143" s="333"/>
    </row>
    <row r="144" customFormat="false" ht="28.5" hidden="false" customHeight="true" outlineLevel="0" collapsed="false">
      <c r="A144" s="352"/>
      <c r="B144" s="352"/>
      <c r="C144" s="352"/>
      <c r="D144" s="353"/>
      <c r="E144" s="353"/>
      <c r="F144" s="352"/>
      <c r="G144" s="352"/>
      <c r="H144" s="352"/>
      <c r="I144" s="352"/>
      <c r="J144" s="352"/>
      <c r="K144" s="352"/>
      <c r="L144" s="352"/>
      <c r="M144" s="352"/>
      <c r="N144" s="352"/>
      <c r="O144" s="352"/>
      <c r="P144" s="352"/>
      <c r="Q144" s="352"/>
      <c r="R144" s="352"/>
      <c r="S144" s="352"/>
      <c r="T144" s="352"/>
      <c r="U144" s="352"/>
      <c r="V144" s="352"/>
      <c r="W144" s="333"/>
      <c r="X144" s="333"/>
      <c r="Y144" s="333"/>
      <c r="Z144" s="333"/>
    </row>
    <row r="145" customFormat="false" ht="28.5" hidden="false" customHeight="true" outlineLevel="0" collapsed="false">
      <c r="A145" s="352"/>
      <c r="B145" s="352"/>
      <c r="C145" s="352"/>
      <c r="D145" s="353"/>
      <c r="E145" s="353"/>
      <c r="F145" s="352"/>
      <c r="G145" s="352"/>
      <c r="H145" s="352"/>
      <c r="I145" s="352"/>
      <c r="J145" s="352"/>
      <c r="K145" s="352"/>
      <c r="L145" s="352"/>
      <c r="M145" s="352"/>
      <c r="N145" s="352"/>
      <c r="O145" s="352"/>
      <c r="P145" s="352"/>
      <c r="Q145" s="352"/>
      <c r="R145" s="352"/>
      <c r="S145" s="352"/>
      <c r="T145" s="352"/>
      <c r="U145" s="352"/>
      <c r="V145" s="352"/>
      <c r="W145" s="333"/>
      <c r="X145" s="333"/>
      <c r="Y145" s="333"/>
      <c r="Z145" s="333"/>
    </row>
    <row r="146" customFormat="false" ht="28.5" hidden="false" customHeight="true" outlineLevel="0" collapsed="false">
      <c r="A146" s="352"/>
      <c r="B146" s="352"/>
      <c r="C146" s="352"/>
      <c r="D146" s="353"/>
      <c r="E146" s="353"/>
      <c r="F146" s="352"/>
      <c r="G146" s="352"/>
      <c r="H146" s="352"/>
      <c r="I146" s="352"/>
      <c r="J146" s="352"/>
      <c r="K146" s="352"/>
      <c r="L146" s="352"/>
      <c r="M146" s="352"/>
      <c r="N146" s="352"/>
      <c r="O146" s="352"/>
      <c r="P146" s="352"/>
      <c r="Q146" s="352"/>
      <c r="R146" s="352"/>
      <c r="S146" s="352"/>
      <c r="T146" s="352"/>
      <c r="U146" s="352"/>
      <c r="V146" s="352"/>
      <c r="W146" s="333"/>
      <c r="X146" s="333"/>
      <c r="Y146" s="333"/>
      <c r="Z146" s="333"/>
    </row>
    <row r="147" customFormat="false" ht="28.5" hidden="false" customHeight="true" outlineLevel="0" collapsed="false">
      <c r="A147" s="352"/>
      <c r="B147" s="352"/>
      <c r="C147" s="352"/>
      <c r="D147" s="353"/>
      <c r="E147" s="353"/>
      <c r="F147" s="352"/>
      <c r="G147" s="352"/>
      <c r="H147" s="352"/>
      <c r="I147" s="352"/>
      <c r="J147" s="352"/>
      <c r="K147" s="352"/>
      <c r="L147" s="352"/>
      <c r="M147" s="352"/>
      <c r="N147" s="352"/>
      <c r="O147" s="352"/>
      <c r="P147" s="352"/>
      <c r="Q147" s="352"/>
      <c r="R147" s="352"/>
      <c r="S147" s="352"/>
      <c r="T147" s="352"/>
      <c r="U147" s="352"/>
      <c r="V147" s="352"/>
      <c r="W147" s="333"/>
      <c r="X147" s="333"/>
      <c r="Y147" s="333"/>
      <c r="Z147" s="333"/>
    </row>
    <row r="148" customFormat="false" ht="28.5" hidden="false" customHeight="true" outlineLevel="0" collapsed="false">
      <c r="A148" s="352"/>
      <c r="B148" s="352"/>
      <c r="C148" s="352"/>
      <c r="D148" s="353"/>
      <c r="E148" s="353"/>
      <c r="F148" s="352"/>
      <c r="G148" s="352"/>
      <c r="H148" s="352"/>
      <c r="I148" s="352"/>
      <c r="J148" s="352"/>
      <c r="K148" s="352"/>
      <c r="L148" s="352"/>
      <c r="M148" s="352"/>
      <c r="N148" s="352"/>
      <c r="O148" s="352"/>
      <c r="P148" s="352"/>
      <c r="Q148" s="352"/>
      <c r="R148" s="352"/>
      <c r="S148" s="352"/>
      <c r="T148" s="352"/>
      <c r="U148" s="352"/>
      <c r="V148" s="352"/>
      <c r="W148" s="333"/>
      <c r="X148" s="333"/>
      <c r="Y148" s="333"/>
      <c r="Z148" s="333"/>
    </row>
    <row r="149" customFormat="false" ht="28.5" hidden="false" customHeight="true" outlineLevel="0" collapsed="false">
      <c r="A149" s="352"/>
      <c r="B149" s="352"/>
      <c r="C149" s="352"/>
      <c r="D149" s="353"/>
      <c r="E149" s="353"/>
      <c r="F149" s="352"/>
      <c r="G149" s="352"/>
      <c r="H149" s="352"/>
      <c r="I149" s="352"/>
      <c r="J149" s="352"/>
      <c r="K149" s="352"/>
      <c r="L149" s="352"/>
      <c r="M149" s="352"/>
      <c r="N149" s="352"/>
      <c r="O149" s="352"/>
      <c r="P149" s="352"/>
      <c r="Q149" s="352"/>
      <c r="R149" s="352"/>
      <c r="S149" s="352"/>
      <c r="T149" s="352"/>
      <c r="U149" s="352"/>
      <c r="V149" s="352"/>
      <c r="W149" s="333"/>
      <c r="X149" s="333"/>
      <c r="Y149" s="333"/>
      <c r="Z149" s="333"/>
    </row>
    <row r="150" customFormat="false" ht="28.5" hidden="false" customHeight="true" outlineLevel="0" collapsed="false">
      <c r="A150" s="352"/>
      <c r="B150" s="352"/>
      <c r="C150" s="352"/>
      <c r="D150" s="353"/>
      <c r="E150" s="353"/>
      <c r="F150" s="352"/>
      <c r="G150" s="352"/>
      <c r="H150" s="352"/>
      <c r="I150" s="352"/>
      <c r="J150" s="352"/>
      <c r="K150" s="352"/>
      <c r="L150" s="352"/>
      <c r="M150" s="352"/>
      <c r="N150" s="352"/>
      <c r="O150" s="352"/>
      <c r="P150" s="352"/>
      <c r="Q150" s="352"/>
      <c r="R150" s="352"/>
      <c r="S150" s="352"/>
      <c r="T150" s="352"/>
      <c r="U150" s="352"/>
      <c r="V150" s="352"/>
      <c r="W150" s="333"/>
      <c r="X150" s="333"/>
      <c r="Y150" s="333"/>
      <c r="Z150" s="333"/>
    </row>
    <row r="151" customFormat="false" ht="28.5" hidden="false" customHeight="true" outlineLevel="0" collapsed="false">
      <c r="A151" s="352"/>
      <c r="B151" s="352"/>
      <c r="C151" s="352"/>
      <c r="D151" s="353"/>
      <c r="E151" s="353"/>
      <c r="F151" s="352"/>
      <c r="G151" s="352"/>
      <c r="H151" s="352"/>
      <c r="I151" s="352"/>
      <c r="J151" s="352"/>
      <c r="K151" s="352"/>
      <c r="L151" s="352"/>
      <c r="M151" s="352"/>
      <c r="N151" s="352"/>
      <c r="O151" s="352"/>
      <c r="P151" s="352"/>
      <c r="Q151" s="352"/>
      <c r="R151" s="352"/>
      <c r="S151" s="352"/>
      <c r="T151" s="352"/>
      <c r="U151" s="352"/>
      <c r="V151" s="352"/>
      <c r="W151" s="333"/>
      <c r="X151" s="333"/>
      <c r="Y151" s="333"/>
      <c r="Z151" s="333"/>
    </row>
    <row r="152" customFormat="false" ht="28.5" hidden="false" customHeight="true" outlineLevel="0" collapsed="false">
      <c r="A152" s="352"/>
      <c r="B152" s="352"/>
      <c r="C152" s="352"/>
      <c r="D152" s="353"/>
      <c r="E152" s="353"/>
      <c r="F152" s="352"/>
      <c r="G152" s="352"/>
      <c r="H152" s="352"/>
      <c r="I152" s="352"/>
      <c r="J152" s="352"/>
      <c r="K152" s="352"/>
      <c r="L152" s="352"/>
      <c r="M152" s="352"/>
      <c r="N152" s="352"/>
      <c r="O152" s="352"/>
      <c r="P152" s="352"/>
      <c r="Q152" s="352"/>
      <c r="R152" s="352"/>
      <c r="S152" s="352"/>
      <c r="T152" s="352"/>
      <c r="U152" s="352"/>
      <c r="V152" s="352"/>
      <c r="W152" s="333"/>
      <c r="X152" s="333"/>
      <c r="Y152" s="333"/>
      <c r="Z152" s="333"/>
    </row>
    <row r="153" customFormat="false" ht="28.5" hidden="false" customHeight="true" outlineLevel="0" collapsed="false">
      <c r="A153" s="352"/>
      <c r="B153" s="352"/>
      <c r="C153" s="352"/>
      <c r="D153" s="353"/>
      <c r="E153" s="353"/>
      <c r="F153" s="352"/>
      <c r="G153" s="352"/>
      <c r="H153" s="352"/>
      <c r="I153" s="352"/>
      <c r="J153" s="352"/>
      <c r="K153" s="352"/>
      <c r="L153" s="352"/>
      <c r="M153" s="352"/>
      <c r="N153" s="352"/>
      <c r="O153" s="352"/>
      <c r="P153" s="352"/>
      <c r="Q153" s="352"/>
      <c r="R153" s="352"/>
      <c r="S153" s="352"/>
      <c r="T153" s="352"/>
      <c r="U153" s="352"/>
      <c r="V153" s="352"/>
      <c r="W153" s="333"/>
      <c r="X153" s="333"/>
      <c r="Y153" s="333"/>
      <c r="Z153" s="333"/>
    </row>
    <row r="154" customFormat="false" ht="28.5" hidden="false" customHeight="true" outlineLevel="0" collapsed="false">
      <c r="A154" s="352"/>
      <c r="B154" s="352"/>
      <c r="C154" s="352"/>
      <c r="D154" s="353"/>
      <c r="E154" s="353"/>
      <c r="F154" s="352"/>
      <c r="G154" s="352"/>
      <c r="H154" s="352"/>
      <c r="I154" s="352"/>
      <c r="J154" s="352"/>
      <c r="K154" s="352"/>
      <c r="L154" s="352"/>
      <c r="M154" s="352"/>
      <c r="N154" s="352"/>
      <c r="O154" s="352"/>
      <c r="P154" s="352"/>
      <c r="Q154" s="352"/>
      <c r="R154" s="352"/>
      <c r="S154" s="352"/>
      <c r="T154" s="352"/>
      <c r="U154" s="352"/>
      <c r="V154" s="352"/>
      <c r="W154" s="333"/>
      <c r="X154" s="333"/>
      <c r="Y154" s="333"/>
      <c r="Z154" s="333"/>
    </row>
    <row r="155" customFormat="false" ht="28.5" hidden="false" customHeight="true" outlineLevel="0" collapsed="false">
      <c r="A155" s="352"/>
      <c r="B155" s="352"/>
      <c r="C155" s="352"/>
      <c r="D155" s="353"/>
      <c r="E155" s="353"/>
      <c r="F155" s="352"/>
      <c r="G155" s="352"/>
      <c r="H155" s="352"/>
      <c r="I155" s="352"/>
      <c r="J155" s="352"/>
      <c r="K155" s="352"/>
      <c r="L155" s="352"/>
      <c r="M155" s="352"/>
      <c r="N155" s="352"/>
      <c r="O155" s="352"/>
      <c r="P155" s="352"/>
      <c r="Q155" s="352"/>
      <c r="R155" s="352"/>
      <c r="S155" s="352"/>
      <c r="T155" s="352"/>
      <c r="U155" s="352"/>
      <c r="V155" s="352"/>
      <c r="W155" s="333"/>
      <c r="X155" s="333"/>
      <c r="Y155" s="333"/>
      <c r="Z155" s="333"/>
    </row>
    <row r="156" customFormat="false" ht="28.5" hidden="false" customHeight="true" outlineLevel="0" collapsed="false">
      <c r="A156" s="352"/>
      <c r="B156" s="352"/>
      <c r="C156" s="352"/>
      <c r="D156" s="353"/>
      <c r="E156" s="353"/>
      <c r="F156" s="352"/>
      <c r="G156" s="352"/>
      <c r="H156" s="352"/>
      <c r="I156" s="352"/>
      <c r="J156" s="352"/>
      <c r="K156" s="352"/>
      <c r="L156" s="352"/>
      <c r="M156" s="352"/>
      <c r="N156" s="352"/>
      <c r="O156" s="352"/>
      <c r="P156" s="352"/>
      <c r="Q156" s="352"/>
      <c r="R156" s="352"/>
      <c r="S156" s="352"/>
      <c r="T156" s="352"/>
      <c r="U156" s="352"/>
      <c r="V156" s="352"/>
      <c r="W156" s="333"/>
      <c r="X156" s="333"/>
      <c r="Y156" s="333"/>
      <c r="Z156" s="333"/>
    </row>
    <row r="157" customFormat="false" ht="28.5" hidden="false" customHeight="true" outlineLevel="0" collapsed="false">
      <c r="A157" s="352"/>
      <c r="B157" s="352"/>
      <c r="C157" s="352"/>
      <c r="D157" s="353"/>
      <c r="E157" s="353"/>
      <c r="F157" s="352"/>
      <c r="G157" s="352"/>
      <c r="H157" s="352"/>
      <c r="I157" s="352"/>
      <c r="J157" s="352"/>
      <c r="K157" s="352"/>
      <c r="L157" s="352"/>
      <c r="M157" s="352"/>
      <c r="N157" s="352"/>
      <c r="O157" s="352"/>
      <c r="P157" s="352"/>
      <c r="Q157" s="352"/>
      <c r="R157" s="352"/>
      <c r="S157" s="352"/>
      <c r="T157" s="352"/>
      <c r="U157" s="352"/>
      <c r="V157" s="352"/>
      <c r="W157" s="333"/>
      <c r="X157" s="333"/>
      <c r="Y157" s="333"/>
      <c r="Z157" s="333"/>
    </row>
    <row r="158" customFormat="false" ht="28.5" hidden="false" customHeight="true" outlineLevel="0" collapsed="false">
      <c r="A158" s="352"/>
      <c r="B158" s="352"/>
      <c r="C158" s="352"/>
      <c r="D158" s="353"/>
      <c r="E158" s="353"/>
      <c r="F158" s="352"/>
      <c r="G158" s="352"/>
      <c r="H158" s="352"/>
      <c r="I158" s="352"/>
      <c r="J158" s="352"/>
      <c r="K158" s="352"/>
      <c r="L158" s="352"/>
      <c r="M158" s="352"/>
      <c r="N158" s="352"/>
      <c r="O158" s="352"/>
      <c r="P158" s="352"/>
      <c r="Q158" s="352"/>
      <c r="R158" s="352"/>
      <c r="S158" s="352"/>
      <c r="T158" s="352"/>
      <c r="U158" s="352"/>
      <c r="V158" s="352"/>
      <c r="W158" s="333"/>
      <c r="X158" s="333"/>
      <c r="Y158" s="333"/>
      <c r="Z158" s="333"/>
    </row>
    <row r="159" customFormat="false" ht="28.5" hidden="false" customHeight="true" outlineLevel="0" collapsed="false">
      <c r="A159" s="352"/>
      <c r="B159" s="352"/>
      <c r="C159" s="352"/>
      <c r="D159" s="353"/>
      <c r="E159" s="353"/>
      <c r="F159" s="352"/>
      <c r="G159" s="352"/>
      <c r="H159" s="352"/>
      <c r="I159" s="352"/>
      <c r="J159" s="352"/>
      <c r="K159" s="352"/>
      <c r="L159" s="352"/>
      <c r="M159" s="352"/>
      <c r="N159" s="352"/>
      <c r="O159" s="352"/>
      <c r="P159" s="352"/>
      <c r="Q159" s="352"/>
      <c r="R159" s="352"/>
      <c r="S159" s="352"/>
      <c r="T159" s="352"/>
      <c r="U159" s="352"/>
      <c r="V159" s="352"/>
      <c r="W159" s="333"/>
      <c r="X159" s="333"/>
      <c r="Y159" s="333"/>
      <c r="Z159" s="333"/>
    </row>
    <row r="160" customFormat="false" ht="28.5" hidden="false" customHeight="true" outlineLevel="0" collapsed="false">
      <c r="A160" s="352"/>
      <c r="B160" s="352"/>
      <c r="C160" s="352"/>
      <c r="D160" s="353"/>
      <c r="E160" s="353"/>
      <c r="F160" s="352"/>
      <c r="G160" s="352"/>
      <c r="H160" s="352"/>
      <c r="I160" s="352"/>
      <c r="J160" s="352"/>
      <c r="K160" s="352"/>
      <c r="L160" s="352"/>
      <c r="M160" s="352"/>
      <c r="N160" s="352"/>
      <c r="O160" s="352"/>
      <c r="P160" s="352"/>
      <c r="Q160" s="352"/>
      <c r="R160" s="352"/>
      <c r="S160" s="352"/>
      <c r="T160" s="352"/>
      <c r="U160" s="352"/>
      <c r="V160" s="352"/>
      <c r="W160" s="333"/>
      <c r="X160" s="333"/>
      <c r="Y160" s="333"/>
      <c r="Z160" s="333"/>
    </row>
    <row r="161" customFormat="false" ht="28.5" hidden="false" customHeight="true" outlineLevel="0" collapsed="false">
      <c r="A161" s="352"/>
      <c r="B161" s="352"/>
      <c r="C161" s="352"/>
      <c r="D161" s="353"/>
      <c r="E161" s="353"/>
      <c r="F161" s="352"/>
      <c r="G161" s="352"/>
      <c r="H161" s="352"/>
      <c r="I161" s="352"/>
      <c r="J161" s="352"/>
      <c r="K161" s="352"/>
      <c r="L161" s="352"/>
      <c r="M161" s="352"/>
      <c r="N161" s="352"/>
      <c r="O161" s="352"/>
      <c r="P161" s="352"/>
      <c r="Q161" s="352"/>
      <c r="R161" s="352"/>
      <c r="S161" s="352"/>
      <c r="T161" s="352"/>
      <c r="U161" s="352"/>
      <c r="V161" s="352"/>
      <c r="W161" s="333"/>
      <c r="X161" s="333"/>
      <c r="Y161" s="333"/>
      <c r="Z161" s="333"/>
    </row>
    <row r="162" customFormat="false" ht="28.5" hidden="false" customHeight="true" outlineLevel="0" collapsed="false">
      <c r="A162" s="352"/>
      <c r="B162" s="352"/>
      <c r="C162" s="352"/>
      <c r="D162" s="353"/>
      <c r="E162" s="353"/>
      <c r="F162" s="352"/>
      <c r="G162" s="352"/>
      <c r="H162" s="352"/>
      <c r="I162" s="352"/>
      <c r="J162" s="352"/>
      <c r="K162" s="352"/>
      <c r="L162" s="352"/>
      <c r="M162" s="352"/>
      <c r="N162" s="352"/>
      <c r="O162" s="352"/>
      <c r="P162" s="352"/>
      <c r="Q162" s="352"/>
      <c r="R162" s="352"/>
      <c r="S162" s="352"/>
      <c r="T162" s="352"/>
      <c r="U162" s="352"/>
      <c r="V162" s="352"/>
      <c r="W162" s="333"/>
      <c r="X162" s="333"/>
      <c r="Y162" s="333"/>
      <c r="Z162" s="333"/>
    </row>
    <row r="163" customFormat="false" ht="28.5" hidden="false" customHeight="true" outlineLevel="0" collapsed="false">
      <c r="A163" s="352"/>
      <c r="B163" s="352"/>
      <c r="C163" s="352"/>
      <c r="D163" s="353"/>
      <c r="E163" s="353"/>
      <c r="F163" s="352"/>
      <c r="G163" s="352"/>
      <c r="H163" s="352"/>
      <c r="I163" s="352"/>
      <c r="J163" s="352"/>
      <c r="K163" s="352"/>
      <c r="L163" s="352"/>
      <c r="M163" s="352"/>
      <c r="N163" s="352"/>
      <c r="O163" s="352"/>
      <c r="P163" s="352"/>
      <c r="Q163" s="352"/>
      <c r="R163" s="352"/>
      <c r="S163" s="352"/>
      <c r="T163" s="352"/>
      <c r="U163" s="352"/>
      <c r="V163" s="352"/>
      <c r="W163" s="333"/>
      <c r="X163" s="333"/>
      <c r="Y163" s="333"/>
      <c r="Z163" s="333"/>
    </row>
    <row r="164" customFormat="false" ht="28.5" hidden="false" customHeight="true" outlineLevel="0" collapsed="false">
      <c r="A164" s="352"/>
      <c r="B164" s="352"/>
      <c r="C164" s="352"/>
      <c r="D164" s="353"/>
      <c r="E164" s="353"/>
      <c r="F164" s="352"/>
      <c r="G164" s="352"/>
      <c r="H164" s="352"/>
      <c r="I164" s="352"/>
      <c r="J164" s="352"/>
      <c r="K164" s="352"/>
      <c r="L164" s="352"/>
      <c r="M164" s="352"/>
      <c r="N164" s="352"/>
      <c r="O164" s="352"/>
      <c r="P164" s="352"/>
      <c r="Q164" s="352"/>
      <c r="R164" s="352"/>
      <c r="S164" s="352"/>
      <c r="T164" s="352"/>
      <c r="U164" s="352"/>
      <c r="V164" s="352"/>
      <c r="W164" s="333"/>
      <c r="X164" s="333"/>
      <c r="Y164" s="333"/>
      <c r="Z164" s="333"/>
    </row>
    <row r="165" customFormat="false" ht="28.5" hidden="false" customHeight="true" outlineLevel="0" collapsed="false">
      <c r="A165" s="352"/>
      <c r="B165" s="352"/>
      <c r="C165" s="352"/>
      <c r="D165" s="353"/>
      <c r="E165" s="353"/>
      <c r="F165" s="352"/>
      <c r="G165" s="352"/>
      <c r="H165" s="352"/>
      <c r="I165" s="352"/>
      <c r="J165" s="352"/>
      <c r="K165" s="352"/>
      <c r="L165" s="352"/>
      <c r="M165" s="352"/>
      <c r="N165" s="352"/>
      <c r="O165" s="352"/>
      <c r="P165" s="352"/>
      <c r="Q165" s="352"/>
      <c r="R165" s="352"/>
      <c r="S165" s="352"/>
      <c r="T165" s="352"/>
      <c r="U165" s="352"/>
      <c r="V165" s="352"/>
      <c r="W165" s="333"/>
      <c r="X165" s="333"/>
      <c r="Y165" s="333"/>
      <c r="Z165" s="333"/>
    </row>
    <row r="166" customFormat="false" ht="28.5" hidden="false" customHeight="true" outlineLevel="0" collapsed="false">
      <c r="A166" s="352"/>
      <c r="B166" s="352"/>
      <c r="C166" s="352"/>
      <c r="D166" s="353"/>
      <c r="E166" s="353"/>
      <c r="F166" s="352"/>
      <c r="G166" s="352"/>
      <c r="H166" s="352"/>
      <c r="I166" s="352"/>
      <c r="J166" s="352"/>
      <c r="K166" s="352"/>
      <c r="L166" s="352"/>
      <c r="M166" s="352"/>
      <c r="N166" s="352"/>
      <c r="O166" s="352"/>
      <c r="P166" s="352"/>
      <c r="Q166" s="352"/>
      <c r="R166" s="352"/>
      <c r="S166" s="352"/>
      <c r="T166" s="352"/>
      <c r="U166" s="352"/>
      <c r="V166" s="352"/>
      <c r="W166" s="333"/>
      <c r="X166" s="333"/>
      <c r="Y166" s="333"/>
      <c r="Z166" s="333"/>
    </row>
    <row r="167" customFormat="false" ht="28.5" hidden="false" customHeight="true" outlineLevel="0" collapsed="false">
      <c r="A167" s="352"/>
      <c r="B167" s="352"/>
      <c r="C167" s="352"/>
      <c r="D167" s="353"/>
      <c r="E167" s="353"/>
      <c r="F167" s="352"/>
      <c r="G167" s="352"/>
      <c r="H167" s="352"/>
      <c r="I167" s="352"/>
      <c r="J167" s="352"/>
      <c r="K167" s="352"/>
      <c r="L167" s="352"/>
      <c r="M167" s="352"/>
      <c r="N167" s="352"/>
      <c r="O167" s="352"/>
      <c r="P167" s="352"/>
      <c r="Q167" s="352"/>
      <c r="R167" s="352"/>
      <c r="S167" s="352"/>
      <c r="T167" s="352"/>
      <c r="U167" s="352"/>
      <c r="V167" s="352"/>
      <c r="W167" s="333"/>
      <c r="X167" s="333"/>
      <c r="Y167" s="333"/>
      <c r="Z167" s="333"/>
    </row>
    <row r="168" customFormat="false" ht="28.5" hidden="false" customHeight="true" outlineLevel="0" collapsed="false">
      <c r="A168" s="352"/>
      <c r="B168" s="352"/>
      <c r="C168" s="352"/>
      <c r="D168" s="353"/>
      <c r="E168" s="353"/>
      <c r="F168" s="352"/>
      <c r="G168" s="352"/>
      <c r="H168" s="352"/>
      <c r="I168" s="352"/>
      <c r="J168" s="352"/>
      <c r="K168" s="352"/>
      <c r="L168" s="352"/>
      <c r="M168" s="352"/>
      <c r="N168" s="352"/>
      <c r="O168" s="352"/>
      <c r="P168" s="352"/>
      <c r="Q168" s="352"/>
      <c r="R168" s="352"/>
      <c r="S168" s="352"/>
      <c r="T168" s="352"/>
      <c r="U168" s="352"/>
      <c r="V168" s="352"/>
      <c r="W168" s="333"/>
      <c r="X168" s="333"/>
      <c r="Y168" s="333"/>
      <c r="Z168" s="333"/>
    </row>
    <row r="169" customFormat="false" ht="28.5" hidden="false" customHeight="true" outlineLevel="0" collapsed="false">
      <c r="A169" s="352"/>
      <c r="B169" s="352"/>
      <c r="C169" s="352"/>
      <c r="D169" s="353"/>
      <c r="E169" s="353"/>
      <c r="F169" s="352"/>
      <c r="G169" s="352"/>
      <c r="H169" s="352"/>
      <c r="I169" s="352"/>
      <c r="J169" s="352"/>
      <c r="K169" s="352"/>
      <c r="L169" s="352"/>
      <c r="M169" s="352"/>
      <c r="N169" s="352"/>
      <c r="O169" s="352"/>
      <c r="P169" s="352"/>
      <c r="Q169" s="352"/>
      <c r="R169" s="352"/>
      <c r="S169" s="352"/>
      <c r="T169" s="352"/>
      <c r="U169" s="352"/>
      <c r="V169" s="352"/>
      <c r="W169" s="333"/>
      <c r="X169" s="333"/>
      <c r="Y169" s="333"/>
      <c r="Z169" s="333"/>
    </row>
    <row r="170" customFormat="false" ht="28.5" hidden="false" customHeight="true" outlineLevel="0" collapsed="false">
      <c r="A170" s="352"/>
      <c r="B170" s="352"/>
      <c r="C170" s="352"/>
      <c r="D170" s="353"/>
      <c r="E170" s="353"/>
      <c r="F170" s="352"/>
      <c r="G170" s="352"/>
      <c r="H170" s="352"/>
      <c r="I170" s="352"/>
      <c r="J170" s="352"/>
      <c r="K170" s="352"/>
      <c r="L170" s="352"/>
      <c r="M170" s="352"/>
      <c r="N170" s="352"/>
      <c r="O170" s="352"/>
      <c r="P170" s="352"/>
      <c r="Q170" s="352"/>
      <c r="R170" s="352"/>
      <c r="S170" s="352"/>
      <c r="T170" s="352"/>
      <c r="U170" s="352"/>
      <c r="V170" s="352"/>
      <c r="W170" s="333"/>
      <c r="X170" s="333"/>
      <c r="Y170" s="333"/>
      <c r="Z170" s="333"/>
    </row>
    <row r="171" customFormat="false" ht="28.5" hidden="false" customHeight="true" outlineLevel="0" collapsed="false">
      <c r="A171" s="352"/>
      <c r="B171" s="352"/>
      <c r="C171" s="352"/>
      <c r="D171" s="353"/>
      <c r="E171" s="353"/>
      <c r="F171" s="352"/>
      <c r="G171" s="352"/>
      <c r="H171" s="352"/>
      <c r="I171" s="352"/>
      <c r="J171" s="352"/>
      <c r="K171" s="352"/>
      <c r="L171" s="352"/>
      <c r="M171" s="352"/>
      <c r="N171" s="352"/>
      <c r="O171" s="352"/>
      <c r="P171" s="352"/>
      <c r="Q171" s="352"/>
      <c r="R171" s="352"/>
      <c r="S171" s="352"/>
      <c r="T171" s="352"/>
      <c r="U171" s="352"/>
      <c r="V171" s="352"/>
      <c r="W171" s="333"/>
      <c r="X171" s="333"/>
      <c r="Y171" s="333"/>
      <c r="Z171" s="333"/>
    </row>
    <row r="172" customFormat="false" ht="28.5" hidden="false" customHeight="true" outlineLevel="0" collapsed="false">
      <c r="A172" s="352"/>
      <c r="B172" s="352"/>
      <c r="C172" s="352"/>
      <c r="D172" s="353"/>
      <c r="E172" s="353"/>
      <c r="F172" s="352"/>
      <c r="G172" s="352"/>
      <c r="H172" s="352"/>
      <c r="I172" s="352"/>
      <c r="J172" s="352"/>
      <c r="K172" s="352"/>
      <c r="L172" s="352"/>
      <c r="M172" s="352"/>
      <c r="N172" s="352"/>
      <c r="O172" s="352"/>
      <c r="P172" s="352"/>
      <c r="Q172" s="352"/>
      <c r="R172" s="352"/>
      <c r="S172" s="352"/>
      <c r="T172" s="352"/>
      <c r="U172" s="352"/>
      <c r="V172" s="352"/>
      <c r="W172" s="333"/>
      <c r="X172" s="333"/>
      <c r="Y172" s="333"/>
      <c r="Z172" s="333"/>
    </row>
    <row r="173" customFormat="false" ht="28.5" hidden="false" customHeight="true" outlineLevel="0" collapsed="false">
      <c r="A173" s="352"/>
      <c r="B173" s="352"/>
      <c r="C173" s="352"/>
      <c r="D173" s="353"/>
      <c r="E173" s="353"/>
      <c r="F173" s="352"/>
      <c r="G173" s="352"/>
      <c r="H173" s="352"/>
      <c r="I173" s="352"/>
      <c r="J173" s="352"/>
      <c r="K173" s="352"/>
      <c r="L173" s="352"/>
      <c r="M173" s="352"/>
      <c r="N173" s="352"/>
      <c r="O173" s="352"/>
      <c r="P173" s="352"/>
      <c r="Q173" s="352"/>
      <c r="R173" s="352"/>
      <c r="S173" s="352"/>
      <c r="T173" s="352"/>
      <c r="U173" s="352"/>
      <c r="V173" s="352"/>
      <c r="W173" s="333"/>
      <c r="X173" s="333"/>
      <c r="Y173" s="333"/>
      <c r="Z173" s="333"/>
    </row>
    <row r="174" customFormat="false" ht="28.5" hidden="false" customHeight="true" outlineLevel="0" collapsed="false">
      <c r="A174" s="352"/>
      <c r="B174" s="352"/>
      <c r="C174" s="352"/>
      <c r="D174" s="353"/>
      <c r="E174" s="353"/>
      <c r="F174" s="352"/>
      <c r="G174" s="352"/>
      <c r="H174" s="352"/>
      <c r="I174" s="352"/>
      <c r="J174" s="352"/>
      <c r="K174" s="352"/>
      <c r="L174" s="352"/>
      <c r="M174" s="352"/>
      <c r="N174" s="352"/>
      <c r="O174" s="352"/>
      <c r="P174" s="352"/>
      <c r="Q174" s="352"/>
      <c r="R174" s="352"/>
      <c r="S174" s="352"/>
      <c r="T174" s="352"/>
      <c r="U174" s="352"/>
      <c r="V174" s="352"/>
      <c r="W174" s="333"/>
      <c r="X174" s="333"/>
      <c r="Y174" s="333"/>
      <c r="Z174" s="333"/>
    </row>
    <row r="175" customFormat="false" ht="28.5" hidden="false" customHeight="true" outlineLevel="0" collapsed="false">
      <c r="A175" s="352"/>
      <c r="B175" s="352"/>
      <c r="C175" s="352"/>
      <c r="D175" s="353"/>
      <c r="E175" s="353"/>
      <c r="F175" s="352"/>
      <c r="G175" s="352"/>
      <c r="H175" s="352"/>
      <c r="I175" s="352"/>
      <c r="J175" s="352"/>
      <c r="K175" s="352"/>
      <c r="L175" s="352"/>
      <c r="M175" s="352"/>
      <c r="N175" s="352"/>
      <c r="O175" s="352"/>
      <c r="P175" s="352"/>
      <c r="Q175" s="352"/>
      <c r="R175" s="352"/>
      <c r="S175" s="352"/>
      <c r="T175" s="352"/>
      <c r="U175" s="352"/>
      <c r="V175" s="352"/>
      <c r="W175" s="333"/>
      <c r="X175" s="333"/>
      <c r="Y175" s="333"/>
      <c r="Z175" s="333"/>
    </row>
    <row r="176" customFormat="false" ht="28.5" hidden="false" customHeight="true" outlineLevel="0" collapsed="false">
      <c r="A176" s="352"/>
      <c r="B176" s="352"/>
      <c r="C176" s="352"/>
      <c r="D176" s="353"/>
      <c r="E176" s="353"/>
      <c r="F176" s="352"/>
      <c r="G176" s="352"/>
      <c r="H176" s="352"/>
      <c r="I176" s="352"/>
      <c r="J176" s="352"/>
      <c r="K176" s="352"/>
      <c r="L176" s="352"/>
      <c r="M176" s="352"/>
      <c r="N176" s="352"/>
      <c r="O176" s="352"/>
      <c r="P176" s="352"/>
      <c r="Q176" s="352"/>
      <c r="R176" s="352"/>
      <c r="S176" s="352"/>
      <c r="T176" s="352"/>
      <c r="U176" s="352"/>
      <c r="V176" s="352"/>
      <c r="W176" s="333"/>
      <c r="X176" s="333"/>
      <c r="Y176" s="333"/>
      <c r="Z176" s="333"/>
    </row>
    <row r="177" customFormat="false" ht="28.5" hidden="false" customHeight="true" outlineLevel="0" collapsed="false">
      <c r="A177" s="352"/>
      <c r="B177" s="352"/>
      <c r="C177" s="352"/>
      <c r="D177" s="353"/>
      <c r="E177" s="353"/>
      <c r="F177" s="352"/>
      <c r="G177" s="352"/>
      <c r="H177" s="352"/>
      <c r="I177" s="352"/>
      <c r="J177" s="352"/>
      <c r="K177" s="352"/>
      <c r="L177" s="352"/>
      <c r="M177" s="352"/>
      <c r="N177" s="352"/>
      <c r="O177" s="352"/>
      <c r="P177" s="352"/>
      <c r="Q177" s="352"/>
      <c r="R177" s="352"/>
      <c r="S177" s="352"/>
      <c r="T177" s="352"/>
      <c r="U177" s="352"/>
      <c r="V177" s="352"/>
      <c r="W177" s="333"/>
      <c r="X177" s="333"/>
      <c r="Y177" s="333"/>
      <c r="Z177" s="333"/>
    </row>
    <row r="178" customFormat="false" ht="28.5" hidden="false" customHeight="true" outlineLevel="0" collapsed="false">
      <c r="A178" s="352"/>
      <c r="B178" s="352"/>
      <c r="C178" s="352"/>
      <c r="D178" s="353"/>
      <c r="E178" s="353"/>
      <c r="F178" s="352"/>
      <c r="G178" s="352"/>
      <c r="H178" s="352"/>
      <c r="I178" s="352"/>
      <c r="J178" s="352"/>
      <c r="K178" s="352"/>
      <c r="L178" s="352"/>
      <c r="M178" s="352"/>
      <c r="N178" s="352"/>
      <c r="O178" s="352"/>
      <c r="P178" s="352"/>
      <c r="Q178" s="352"/>
      <c r="R178" s="352"/>
      <c r="S178" s="352"/>
      <c r="T178" s="352"/>
      <c r="U178" s="352"/>
      <c r="V178" s="352"/>
      <c r="W178" s="333"/>
      <c r="X178" s="333"/>
      <c r="Y178" s="333"/>
      <c r="Z178" s="333"/>
    </row>
    <row r="179" customFormat="false" ht="28.5" hidden="false" customHeight="true" outlineLevel="0" collapsed="false">
      <c r="A179" s="352"/>
      <c r="B179" s="352"/>
      <c r="C179" s="352"/>
      <c r="D179" s="353"/>
      <c r="E179" s="353"/>
      <c r="F179" s="352"/>
      <c r="G179" s="352"/>
      <c r="H179" s="352"/>
      <c r="I179" s="352"/>
      <c r="J179" s="352"/>
      <c r="K179" s="352"/>
      <c r="L179" s="352"/>
      <c r="M179" s="352"/>
      <c r="N179" s="352"/>
      <c r="O179" s="352"/>
      <c r="P179" s="352"/>
      <c r="Q179" s="352"/>
      <c r="R179" s="352"/>
      <c r="S179" s="352"/>
      <c r="T179" s="352"/>
      <c r="U179" s="352"/>
      <c r="V179" s="352"/>
      <c r="W179" s="333"/>
      <c r="X179" s="333"/>
      <c r="Y179" s="333"/>
      <c r="Z179" s="333"/>
    </row>
    <row r="180" customFormat="false" ht="28.5" hidden="false" customHeight="true" outlineLevel="0" collapsed="false">
      <c r="A180" s="352"/>
      <c r="B180" s="352"/>
      <c r="C180" s="352"/>
      <c r="D180" s="353"/>
      <c r="E180" s="353"/>
      <c r="F180" s="352"/>
      <c r="G180" s="352"/>
      <c r="H180" s="352"/>
      <c r="I180" s="352"/>
      <c r="J180" s="352"/>
      <c r="K180" s="352"/>
      <c r="L180" s="352"/>
      <c r="M180" s="352"/>
      <c r="N180" s="352"/>
      <c r="O180" s="352"/>
      <c r="P180" s="352"/>
      <c r="Q180" s="352"/>
      <c r="R180" s="352"/>
      <c r="S180" s="352"/>
      <c r="T180" s="352"/>
      <c r="U180" s="352"/>
      <c r="V180" s="352"/>
      <c r="W180" s="333"/>
      <c r="X180" s="333"/>
      <c r="Y180" s="333"/>
      <c r="Z180" s="333"/>
    </row>
    <row r="181" customFormat="false" ht="28.5" hidden="false" customHeight="true" outlineLevel="0" collapsed="false">
      <c r="A181" s="352"/>
      <c r="B181" s="352"/>
      <c r="C181" s="352"/>
      <c r="D181" s="353"/>
      <c r="E181" s="353"/>
      <c r="F181" s="352"/>
      <c r="G181" s="352"/>
      <c r="H181" s="352"/>
      <c r="I181" s="352"/>
      <c r="J181" s="352"/>
      <c r="K181" s="352"/>
      <c r="L181" s="352"/>
      <c r="M181" s="352"/>
      <c r="N181" s="352"/>
      <c r="O181" s="352"/>
      <c r="P181" s="352"/>
      <c r="Q181" s="352"/>
      <c r="R181" s="352"/>
      <c r="S181" s="352"/>
      <c r="T181" s="352"/>
      <c r="U181" s="352"/>
      <c r="V181" s="352"/>
      <c r="W181" s="333"/>
      <c r="X181" s="333"/>
      <c r="Y181" s="333"/>
      <c r="Z181" s="333"/>
    </row>
    <row r="182" customFormat="false" ht="28.5" hidden="false" customHeight="true" outlineLevel="0" collapsed="false">
      <c r="A182" s="352"/>
      <c r="B182" s="352"/>
      <c r="C182" s="352"/>
      <c r="D182" s="353"/>
      <c r="E182" s="353"/>
      <c r="F182" s="352"/>
      <c r="G182" s="352"/>
      <c r="H182" s="352"/>
      <c r="I182" s="352"/>
      <c r="J182" s="352"/>
      <c r="K182" s="352"/>
      <c r="L182" s="352"/>
      <c r="M182" s="352"/>
      <c r="N182" s="352"/>
      <c r="O182" s="352"/>
      <c r="P182" s="352"/>
      <c r="Q182" s="352"/>
      <c r="R182" s="352"/>
      <c r="S182" s="352"/>
      <c r="T182" s="352"/>
      <c r="U182" s="352"/>
      <c r="V182" s="352"/>
      <c r="W182" s="333"/>
      <c r="X182" s="333"/>
      <c r="Y182" s="333"/>
      <c r="Z182" s="333"/>
    </row>
    <row r="183" customFormat="false" ht="28.5" hidden="false" customHeight="true" outlineLevel="0" collapsed="false">
      <c r="A183" s="352"/>
      <c r="B183" s="352"/>
      <c r="C183" s="352"/>
      <c r="D183" s="353"/>
      <c r="E183" s="353"/>
      <c r="F183" s="352"/>
      <c r="G183" s="352"/>
      <c r="H183" s="352"/>
      <c r="I183" s="352"/>
      <c r="J183" s="352"/>
      <c r="K183" s="352"/>
      <c r="L183" s="352"/>
      <c r="M183" s="352"/>
      <c r="N183" s="352"/>
      <c r="O183" s="352"/>
      <c r="P183" s="352"/>
      <c r="Q183" s="352"/>
      <c r="R183" s="352"/>
      <c r="S183" s="352"/>
      <c r="T183" s="352"/>
      <c r="U183" s="352"/>
      <c r="V183" s="352"/>
      <c r="W183" s="333"/>
      <c r="X183" s="333"/>
      <c r="Y183" s="333"/>
      <c r="Z183" s="333"/>
    </row>
    <row r="184" customFormat="false" ht="28.5" hidden="false" customHeight="true" outlineLevel="0" collapsed="false">
      <c r="A184" s="352"/>
      <c r="B184" s="352"/>
      <c r="C184" s="352"/>
      <c r="D184" s="353"/>
      <c r="E184" s="353"/>
      <c r="F184" s="352"/>
      <c r="G184" s="352"/>
      <c r="H184" s="352"/>
      <c r="I184" s="352"/>
      <c r="J184" s="352"/>
      <c r="K184" s="352"/>
      <c r="L184" s="352"/>
      <c r="M184" s="352"/>
      <c r="N184" s="352"/>
      <c r="O184" s="352"/>
      <c r="P184" s="352"/>
      <c r="Q184" s="352"/>
      <c r="R184" s="352"/>
      <c r="S184" s="352"/>
      <c r="T184" s="352"/>
      <c r="U184" s="352"/>
      <c r="V184" s="352"/>
      <c r="W184" s="333"/>
      <c r="X184" s="333"/>
      <c r="Y184" s="333"/>
      <c r="Z184" s="333"/>
    </row>
    <row r="185" customFormat="false" ht="28.5" hidden="false" customHeight="true" outlineLevel="0" collapsed="false">
      <c r="A185" s="352"/>
      <c r="B185" s="352"/>
      <c r="C185" s="352"/>
      <c r="D185" s="353"/>
      <c r="E185" s="353"/>
      <c r="F185" s="352"/>
      <c r="G185" s="352"/>
      <c r="H185" s="352"/>
      <c r="I185" s="352"/>
      <c r="J185" s="352"/>
      <c r="K185" s="352"/>
      <c r="L185" s="352"/>
      <c r="M185" s="352"/>
      <c r="N185" s="352"/>
      <c r="O185" s="352"/>
      <c r="P185" s="352"/>
      <c r="Q185" s="352"/>
      <c r="R185" s="352"/>
      <c r="S185" s="352"/>
      <c r="T185" s="352"/>
      <c r="U185" s="352"/>
      <c r="V185" s="352"/>
      <c r="W185" s="333"/>
      <c r="X185" s="333"/>
      <c r="Y185" s="333"/>
      <c r="Z185" s="333"/>
    </row>
    <row r="186" customFormat="false" ht="28.5" hidden="false" customHeight="true" outlineLevel="0" collapsed="false">
      <c r="A186" s="352"/>
      <c r="B186" s="352"/>
      <c r="C186" s="352"/>
      <c r="D186" s="353"/>
      <c r="E186" s="353"/>
      <c r="F186" s="352"/>
      <c r="G186" s="352"/>
      <c r="H186" s="352"/>
      <c r="I186" s="352"/>
      <c r="J186" s="352"/>
      <c r="K186" s="352"/>
      <c r="L186" s="352"/>
      <c r="M186" s="352"/>
      <c r="N186" s="352"/>
      <c r="O186" s="352"/>
      <c r="P186" s="352"/>
      <c r="Q186" s="352"/>
      <c r="R186" s="352"/>
      <c r="S186" s="352"/>
      <c r="T186" s="352"/>
      <c r="U186" s="352"/>
      <c r="V186" s="352"/>
      <c r="W186" s="333"/>
      <c r="X186" s="333"/>
      <c r="Y186" s="333"/>
      <c r="Z186" s="333"/>
    </row>
    <row r="187" customFormat="false" ht="28.5" hidden="false" customHeight="true" outlineLevel="0" collapsed="false">
      <c r="A187" s="352"/>
      <c r="B187" s="352"/>
      <c r="C187" s="352"/>
      <c r="D187" s="353"/>
      <c r="E187" s="353"/>
      <c r="F187" s="352"/>
      <c r="G187" s="352"/>
      <c r="H187" s="352"/>
      <c r="I187" s="352"/>
      <c r="J187" s="352"/>
      <c r="K187" s="352"/>
      <c r="L187" s="352"/>
      <c r="M187" s="352"/>
      <c r="N187" s="352"/>
      <c r="O187" s="352"/>
      <c r="P187" s="352"/>
      <c r="Q187" s="352"/>
      <c r="R187" s="352"/>
      <c r="S187" s="352"/>
      <c r="T187" s="352"/>
      <c r="U187" s="352"/>
      <c r="V187" s="352"/>
      <c r="W187" s="333"/>
      <c r="X187" s="333"/>
      <c r="Y187" s="333"/>
      <c r="Z187" s="333"/>
    </row>
    <row r="188" customFormat="false" ht="28.5" hidden="false" customHeight="true" outlineLevel="0" collapsed="false">
      <c r="A188" s="352"/>
      <c r="B188" s="352"/>
      <c r="C188" s="352"/>
      <c r="D188" s="353"/>
      <c r="E188" s="353"/>
      <c r="F188" s="352"/>
      <c r="G188" s="352"/>
      <c r="H188" s="352"/>
      <c r="I188" s="352"/>
      <c r="J188" s="352"/>
      <c r="K188" s="352"/>
      <c r="L188" s="352"/>
      <c r="M188" s="352"/>
      <c r="N188" s="352"/>
      <c r="O188" s="352"/>
      <c r="P188" s="352"/>
      <c r="Q188" s="352"/>
      <c r="R188" s="352"/>
      <c r="S188" s="352"/>
      <c r="T188" s="352"/>
      <c r="U188" s="352"/>
      <c r="V188" s="352"/>
      <c r="W188" s="333"/>
      <c r="X188" s="333"/>
      <c r="Y188" s="333"/>
      <c r="Z188" s="333"/>
    </row>
    <row r="189" customFormat="false" ht="28.5" hidden="false" customHeight="true" outlineLevel="0" collapsed="false">
      <c r="A189" s="352"/>
      <c r="B189" s="352"/>
      <c r="C189" s="352"/>
      <c r="D189" s="353"/>
      <c r="E189" s="353"/>
      <c r="F189" s="352"/>
      <c r="G189" s="352"/>
      <c r="H189" s="352"/>
      <c r="I189" s="352"/>
      <c r="J189" s="352"/>
      <c r="K189" s="352"/>
      <c r="L189" s="352"/>
      <c r="M189" s="352"/>
      <c r="N189" s="352"/>
      <c r="O189" s="352"/>
      <c r="P189" s="352"/>
      <c r="Q189" s="352"/>
      <c r="R189" s="352"/>
      <c r="S189" s="352"/>
      <c r="T189" s="352"/>
      <c r="U189" s="352"/>
      <c r="V189" s="352"/>
      <c r="W189" s="333"/>
      <c r="X189" s="333"/>
      <c r="Y189" s="333"/>
      <c r="Z189" s="333"/>
    </row>
    <row r="190" customFormat="false" ht="28.5" hidden="false" customHeight="true" outlineLevel="0" collapsed="false">
      <c r="A190" s="352"/>
      <c r="B190" s="352"/>
      <c r="C190" s="352"/>
      <c r="D190" s="353"/>
      <c r="E190" s="353"/>
      <c r="F190" s="352"/>
      <c r="G190" s="352"/>
      <c r="H190" s="352"/>
      <c r="I190" s="352"/>
      <c r="J190" s="352"/>
      <c r="K190" s="352"/>
      <c r="L190" s="352"/>
      <c r="M190" s="352"/>
      <c r="N190" s="352"/>
      <c r="O190" s="352"/>
      <c r="P190" s="352"/>
      <c r="Q190" s="352"/>
      <c r="R190" s="352"/>
      <c r="S190" s="352"/>
      <c r="T190" s="352"/>
      <c r="U190" s="352"/>
      <c r="V190" s="352"/>
      <c r="W190" s="333"/>
      <c r="X190" s="333"/>
      <c r="Y190" s="333"/>
      <c r="Z190" s="333"/>
    </row>
    <row r="191" customFormat="false" ht="28.5" hidden="false" customHeight="true" outlineLevel="0" collapsed="false">
      <c r="A191" s="352"/>
      <c r="B191" s="352"/>
      <c r="C191" s="352"/>
      <c r="D191" s="353"/>
      <c r="E191" s="353"/>
      <c r="F191" s="352"/>
      <c r="G191" s="352"/>
      <c r="H191" s="352"/>
      <c r="I191" s="352"/>
      <c r="J191" s="352"/>
      <c r="K191" s="352"/>
      <c r="L191" s="352"/>
      <c r="M191" s="352"/>
      <c r="N191" s="352"/>
      <c r="O191" s="352"/>
      <c r="P191" s="352"/>
      <c r="Q191" s="352"/>
      <c r="R191" s="352"/>
      <c r="S191" s="352"/>
      <c r="T191" s="352"/>
      <c r="U191" s="352"/>
      <c r="V191" s="352"/>
      <c r="W191" s="333"/>
      <c r="X191" s="333"/>
      <c r="Y191" s="333"/>
      <c r="Z191" s="333"/>
    </row>
    <row r="192" customFormat="false" ht="28.5" hidden="false" customHeight="true" outlineLevel="0" collapsed="false">
      <c r="A192" s="352"/>
      <c r="B192" s="352"/>
      <c r="C192" s="352"/>
      <c r="D192" s="353"/>
      <c r="E192" s="353"/>
      <c r="F192" s="352"/>
      <c r="G192" s="352"/>
      <c r="H192" s="352"/>
      <c r="I192" s="352"/>
      <c r="J192" s="352"/>
      <c r="K192" s="352"/>
      <c r="L192" s="352"/>
      <c r="M192" s="352"/>
      <c r="N192" s="352"/>
      <c r="O192" s="352"/>
      <c r="P192" s="352"/>
      <c r="Q192" s="352"/>
      <c r="R192" s="352"/>
      <c r="S192" s="352"/>
      <c r="T192" s="352"/>
      <c r="U192" s="352"/>
      <c r="V192" s="352"/>
      <c r="W192" s="333"/>
      <c r="X192" s="333"/>
      <c r="Y192" s="333"/>
      <c r="Z192" s="333"/>
    </row>
    <row r="193" customFormat="false" ht="28.5" hidden="false" customHeight="true" outlineLevel="0" collapsed="false">
      <c r="A193" s="352"/>
      <c r="B193" s="352"/>
      <c r="C193" s="352"/>
      <c r="D193" s="353"/>
      <c r="E193" s="353"/>
      <c r="F193" s="352"/>
      <c r="G193" s="352"/>
      <c r="H193" s="352"/>
      <c r="I193" s="352"/>
      <c r="J193" s="352"/>
      <c r="K193" s="352"/>
      <c r="L193" s="352"/>
      <c r="M193" s="352"/>
      <c r="N193" s="352"/>
      <c r="O193" s="352"/>
      <c r="P193" s="352"/>
      <c r="Q193" s="352"/>
      <c r="R193" s="352"/>
      <c r="S193" s="352"/>
      <c r="T193" s="352"/>
      <c r="U193" s="352"/>
      <c r="V193" s="352"/>
      <c r="W193" s="333"/>
      <c r="X193" s="333"/>
      <c r="Y193" s="333"/>
      <c r="Z193" s="333"/>
    </row>
    <row r="194" customFormat="false" ht="28.5" hidden="false" customHeight="true" outlineLevel="0" collapsed="false">
      <c r="A194" s="352"/>
      <c r="B194" s="352"/>
      <c r="C194" s="352"/>
      <c r="D194" s="353"/>
      <c r="E194" s="353"/>
      <c r="F194" s="352"/>
      <c r="G194" s="352"/>
      <c r="H194" s="352"/>
      <c r="I194" s="352"/>
      <c r="J194" s="352"/>
      <c r="K194" s="352"/>
      <c r="L194" s="352"/>
      <c r="M194" s="352"/>
      <c r="N194" s="352"/>
      <c r="O194" s="352"/>
      <c r="P194" s="352"/>
      <c r="Q194" s="352"/>
      <c r="R194" s="352"/>
      <c r="S194" s="352"/>
      <c r="T194" s="352"/>
      <c r="U194" s="352"/>
      <c r="V194" s="352"/>
      <c r="W194" s="333"/>
      <c r="X194" s="333"/>
      <c r="Y194" s="333"/>
      <c r="Z194" s="333"/>
    </row>
    <row r="195" customFormat="false" ht="28.5" hidden="false" customHeight="true" outlineLevel="0" collapsed="false">
      <c r="A195" s="352"/>
      <c r="B195" s="352"/>
      <c r="C195" s="352"/>
      <c r="D195" s="353"/>
      <c r="E195" s="353"/>
      <c r="F195" s="352"/>
      <c r="G195" s="352"/>
      <c r="H195" s="352"/>
      <c r="I195" s="352"/>
      <c r="J195" s="352"/>
      <c r="K195" s="352"/>
      <c r="L195" s="352"/>
      <c r="M195" s="352"/>
      <c r="N195" s="352"/>
      <c r="O195" s="352"/>
      <c r="P195" s="352"/>
      <c r="Q195" s="352"/>
      <c r="R195" s="352"/>
      <c r="S195" s="352"/>
      <c r="T195" s="352"/>
      <c r="U195" s="352"/>
      <c r="V195" s="352"/>
      <c r="W195" s="333"/>
      <c r="X195" s="333"/>
      <c r="Y195" s="333"/>
      <c r="Z195" s="333"/>
    </row>
    <row r="196" customFormat="false" ht="28.5" hidden="false" customHeight="true" outlineLevel="0" collapsed="false">
      <c r="A196" s="352"/>
      <c r="B196" s="352"/>
      <c r="C196" s="352"/>
      <c r="D196" s="353"/>
      <c r="E196" s="353"/>
      <c r="F196" s="352"/>
      <c r="G196" s="352"/>
      <c r="H196" s="352"/>
      <c r="I196" s="352"/>
      <c r="J196" s="352"/>
      <c r="K196" s="352"/>
      <c r="L196" s="352"/>
      <c r="M196" s="352"/>
      <c r="N196" s="352"/>
      <c r="O196" s="352"/>
      <c r="P196" s="352"/>
      <c r="Q196" s="352"/>
      <c r="R196" s="352"/>
      <c r="S196" s="352"/>
      <c r="T196" s="352"/>
      <c r="U196" s="352"/>
      <c r="V196" s="352"/>
      <c r="W196" s="333"/>
      <c r="X196" s="333"/>
      <c r="Y196" s="333"/>
      <c r="Z196" s="333"/>
    </row>
    <row r="197" customFormat="false" ht="28.5" hidden="false" customHeight="true" outlineLevel="0" collapsed="false">
      <c r="A197" s="352"/>
      <c r="B197" s="352"/>
      <c r="C197" s="352"/>
      <c r="D197" s="353"/>
      <c r="E197" s="353"/>
      <c r="F197" s="352"/>
      <c r="G197" s="352"/>
      <c r="H197" s="352"/>
      <c r="I197" s="352"/>
      <c r="J197" s="352"/>
      <c r="K197" s="352"/>
      <c r="L197" s="352"/>
      <c r="M197" s="352"/>
      <c r="N197" s="352"/>
      <c r="O197" s="352"/>
      <c r="P197" s="352"/>
      <c r="Q197" s="352"/>
      <c r="R197" s="352"/>
      <c r="S197" s="352"/>
      <c r="T197" s="352"/>
      <c r="U197" s="352"/>
      <c r="V197" s="352"/>
      <c r="W197" s="333"/>
      <c r="X197" s="333"/>
      <c r="Y197" s="333"/>
      <c r="Z197" s="333"/>
    </row>
    <row r="198" customFormat="false" ht="28.5" hidden="false" customHeight="true" outlineLevel="0" collapsed="false">
      <c r="A198" s="352"/>
      <c r="B198" s="352"/>
      <c r="C198" s="352"/>
      <c r="D198" s="353"/>
      <c r="E198" s="353"/>
      <c r="F198" s="352"/>
      <c r="G198" s="352"/>
      <c r="H198" s="352"/>
      <c r="I198" s="352"/>
      <c r="J198" s="352"/>
      <c r="K198" s="352"/>
      <c r="L198" s="352"/>
      <c r="M198" s="352"/>
      <c r="N198" s="352"/>
      <c r="O198" s="352"/>
      <c r="P198" s="352"/>
      <c r="Q198" s="352"/>
      <c r="R198" s="352"/>
      <c r="S198" s="352"/>
      <c r="T198" s="352"/>
      <c r="U198" s="352"/>
      <c r="V198" s="352"/>
      <c r="W198" s="333"/>
      <c r="X198" s="333"/>
      <c r="Y198" s="333"/>
      <c r="Z198" s="333"/>
    </row>
    <row r="199" customFormat="false" ht="28.5" hidden="false" customHeight="true" outlineLevel="0" collapsed="false">
      <c r="A199" s="352"/>
      <c r="B199" s="352"/>
      <c r="C199" s="352"/>
      <c r="D199" s="353"/>
      <c r="E199" s="353"/>
      <c r="F199" s="352"/>
      <c r="G199" s="352"/>
      <c r="H199" s="352"/>
      <c r="I199" s="352"/>
      <c r="J199" s="352"/>
      <c r="K199" s="352"/>
      <c r="L199" s="352"/>
      <c r="M199" s="352"/>
      <c r="N199" s="352"/>
      <c r="O199" s="352"/>
      <c r="P199" s="352"/>
      <c r="Q199" s="352"/>
      <c r="R199" s="352"/>
      <c r="S199" s="352"/>
      <c r="T199" s="352"/>
      <c r="U199" s="352"/>
      <c r="V199" s="352"/>
      <c r="W199" s="333"/>
      <c r="X199" s="333"/>
      <c r="Y199" s="333"/>
      <c r="Z199" s="333"/>
    </row>
    <row r="200" customFormat="false" ht="28.5" hidden="false" customHeight="true" outlineLevel="0" collapsed="false">
      <c r="A200" s="352"/>
      <c r="B200" s="352"/>
      <c r="C200" s="352"/>
      <c r="D200" s="353"/>
      <c r="E200" s="353"/>
      <c r="F200" s="352"/>
      <c r="G200" s="352"/>
      <c r="H200" s="352"/>
      <c r="I200" s="352"/>
      <c r="J200" s="352"/>
      <c r="K200" s="352"/>
      <c r="L200" s="352"/>
      <c r="M200" s="352"/>
      <c r="N200" s="352"/>
      <c r="O200" s="352"/>
      <c r="P200" s="352"/>
      <c r="Q200" s="352"/>
      <c r="R200" s="352"/>
      <c r="S200" s="352"/>
      <c r="T200" s="352"/>
      <c r="U200" s="352"/>
      <c r="V200" s="352"/>
      <c r="W200" s="333"/>
      <c r="X200" s="333"/>
      <c r="Y200" s="333"/>
      <c r="Z200" s="333"/>
    </row>
    <row r="201" customFormat="false" ht="28.5" hidden="false" customHeight="true" outlineLevel="0" collapsed="false">
      <c r="A201" s="352"/>
      <c r="B201" s="352"/>
      <c r="C201" s="352"/>
      <c r="D201" s="353"/>
      <c r="E201" s="353"/>
      <c r="F201" s="352"/>
      <c r="G201" s="352"/>
      <c r="H201" s="352"/>
      <c r="I201" s="352"/>
      <c r="J201" s="352"/>
      <c r="K201" s="352"/>
      <c r="L201" s="352"/>
      <c r="M201" s="352"/>
      <c r="N201" s="352"/>
      <c r="O201" s="352"/>
      <c r="P201" s="352"/>
      <c r="Q201" s="352"/>
      <c r="R201" s="352"/>
      <c r="S201" s="352"/>
      <c r="T201" s="352"/>
      <c r="U201" s="352"/>
      <c r="V201" s="352"/>
      <c r="W201" s="333"/>
      <c r="X201" s="333"/>
      <c r="Y201" s="333"/>
      <c r="Z201" s="333"/>
    </row>
    <row r="202" customFormat="false" ht="28.5" hidden="false" customHeight="true" outlineLevel="0" collapsed="false">
      <c r="A202" s="352"/>
      <c r="B202" s="352"/>
      <c r="C202" s="352"/>
      <c r="D202" s="353"/>
      <c r="E202" s="353"/>
      <c r="F202" s="352"/>
      <c r="G202" s="352"/>
      <c r="H202" s="352"/>
      <c r="I202" s="352"/>
      <c r="J202" s="352"/>
      <c r="K202" s="352"/>
      <c r="L202" s="352"/>
      <c r="M202" s="352"/>
      <c r="N202" s="352"/>
      <c r="O202" s="352"/>
      <c r="P202" s="352"/>
      <c r="Q202" s="352"/>
      <c r="R202" s="352"/>
      <c r="S202" s="352"/>
      <c r="T202" s="352"/>
      <c r="U202" s="352"/>
      <c r="V202" s="352"/>
      <c r="W202" s="333"/>
      <c r="X202" s="333"/>
      <c r="Y202" s="333"/>
      <c r="Z202" s="333"/>
    </row>
    <row r="203" customFormat="false" ht="28.5" hidden="false" customHeight="true" outlineLevel="0" collapsed="false">
      <c r="A203" s="352"/>
      <c r="B203" s="352"/>
      <c r="C203" s="352"/>
      <c r="D203" s="353"/>
      <c r="E203" s="353"/>
      <c r="F203" s="352"/>
      <c r="G203" s="352"/>
      <c r="H203" s="352"/>
      <c r="I203" s="352"/>
      <c r="J203" s="352"/>
      <c r="K203" s="352"/>
      <c r="L203" s="352"/>
      <c r="M203" s="352"/>
      <c r="N203" s="352"/>
      <c r="O203" s="352"/>
      <c r="P203" s="352"/>
      <c r="Q203" s="352"/>
      <c r="R203" s="352"/>
      <c r="S203" s="352"/>
      <c r="T203" s="352"/>
      <c r="U203" s="352"/>
      <c r="V203" s="352"/>
      <c r="W203" s="333"/>
      <c r="X203" s="333"/>
      <c r="Y203" s="333"/>
      <c r="Z203" s="333"/>
    </row>
    <row r="204" customFormat="false" ht="28.5" hidden="false" customHeight="true" outlineLevel="0" collapsed="false">
      <c r="A204" s="352"/>
      <c r="B204" s="352"/>
      <c r="C204" s="352"/>
      <c r="D204" s="353"/>
      <c r="E204" s="353"/>
      <c r="F204" s="352"/>
      <c r="G204" s="352"/>
      <c r="H204" s="352"/>
      <c r="I204" s="352"/>
      <c r="J204" s="352"/>
      <c r="K204" s="352"/>
      <c r="L204" s="352"/>
      <c r="M204" s="352"/>
      <c r="N204" s="352"/>
      <c r="O204" s="352"/>
      <c r="P204" s="352"/>
      <c r="Q204" s="352"/>
      <c r="R204" s="352"/>
      <c r="S204" s="352"/>
      <c r="T204" s="352"/>
      <c r="U204" s="352"/>
      <c r="V204" s="352"/>
      <c r="W204" s="333"/>
      <c r="X204" s="333"/>
      <c r="Y204" s="333"/>
      <c r="Z204" s="333"/>
    </row>
    <row r="205" customFormat="false" ht="28.5" hidden="false" customHeight="true" outlineLevel="0" collapsed="false">
      <c r="A205" s="352"/>
      <c r="B205" s="352"/>
      <c r="C205" s="352"/>
      <c r="D205" s="353"/>
      <c r="E205" s="353"/>
      <c r="F205" s="352"/>
      <c r="G205" s="352"/>
      <c r="H205" s="352"/>
      <c r="I205" s="352"/>
      <c r="J205" s="352"/>
      <c r="K205" s="352"/>
      <c r="L205" s="352"/>
      <c r="M205" s="352"/>
      <c r="N205" s="352"/>
      <c r="O205" s="352"/>
      <c r="P205" s="352"/>
      <c r="Q205" s="352"/>
      <c r="R205" s="352"/>
      <c r="S205" s="352"/>
      <c r="T205" s="352"/>
      <c r="U205" s="352"/>
      <c r="V205" s="352"/>
      <c r="W205" s="333"/>
      <c r="X205" s="333"/>
      <c r="Y205" s="333"/>
      <c r="Z205" s="333"/>
    </row>
    <row r="206" customFormat="false" ht="28.5" hidden="false" customHeight="true" outlineLevel="0" collapsed="false">
      <c r="A206" s="352"/>
      <c r="B206" s="352"/>
      <c r="C206" s="352"/>
      <c r="D206" s="353"/>
      <c r="E206" s="353"/>
      <c r="F206" s="352"/>
      <c r="G206" s="352"/>
      <c r="H206" s="352"/>
      <c r="I206" s="352"/>
      <c r="J206" s="352"/>
      <c r="K206" s="352"/>
      <c r="L206" s="352"/>
      <c r="M206" s="352"/>
      <c r="N206" s="352"/>
      <c r="O206" s="352"/>
      <c r="P206" s="352"/>
      <c r="Q206" s="352"/>
      <c r="R206" s="352"/>
      <c r="S206" s="352"/>
      <c r="T206" s="352"/>
      <c r="U206" s="352"/>
      <c r="V206" s="352"/>
      <c r="W206" s="333"/>
      <c r="X206" s="333"/>
      <c r="Y206" s="333"/>
      <c r="Z206" s="333"/>
    </row>
    <row r="207" customFormat="false" ht="28.5" hidden="false" customHeight="true" outlineLevel="0" collapsed="false">
      <c r="A207" s="352"/>
      <c r="B207" s="352"/>
      <c r="C207" s="352"/>
      <c r="D207" s="353"/>
      <c r="E207" s="353"/>
      <c r="F207" s="352"/>
      <c r="G207" s="352"/>
      <c r="H207" s="352"/>
      <c r="I207" s="352"/>
      <c r="J207" s="352"/>
      <c r="K207" s="352"/>
      <c r="L207" s="352"/>
      <c r="M207" s="352"/>
      <c r="N207" s="352"/>
      <c r="O207" s="352"/>
      <c r="P207" s="352"/>
      <c r="Q207" s="352"/>
      <c r="R207" s="352"/>
      <c r="S207" s="352"/>
      <c r="T207" s="352"/>
      <c r="U207" s="352"/>
      <c r="V207" s="352"/>
      <c r="W207" s="333"/>
      <c r="X207" s="333"/>
      <c r="Y207" s="333"/>
      <c r="Z207" s="333"/>
    </row>
    <row r="208" customFormat="false" ht="28.5" hidden="false" customHeight="true" outlineLevel="0" collapsed="false">
      <c r="A208" s="352"/>
      <c r="B208" s="352"/>
      <c r="C208" s="352"/>
      <c r="D208" s="353"/>
      <c r="E208" s="353"/>
      <c r="F208" s="352"/>
      <c r="G208" s="352"/>
      <c r="H208" s="352"/>
      <c r="I208" s="352"/>
      <c r="J208" s="352"/>
      <c r="K208" s="352"/>
      <c r="L208" s="352"/>
      <c r="M208" s="352"/>
      <c r="N208" s="352"/>
      <c r="O208" s="352"/>
      <c r="P208" s="352"/>
      <c r="Q208" s="352"/>
      <c r="R208" s="352"/>
      <c r="S208" s="352"/>
      <c r="T208" s="352"/>
      <c r="U208" s="352"/>
      <c r="V208" s="352"/>
      <c r="W208" s="333"/>
      <c r="X208" s="333"/>
      <c r="Y208" s="333"/>
      <c r="Z208" s="333"/>
    </row>
    <row r="209" customFormat="false" ht="28.5" hidden="false" customHeight="true" outlineLevel="0" collapsed="false">
      <c r="A209" s="352"/>
      <c r="B209" s="352"/>
      <c r="C209" s="352"/>
      <c r="D209" s="353"/>
      <c r="E209" s="353"/>
      <c r="F209" s="352"/>
      <c r="G209" s="352"/>
      <c r="H209" s="352"/>
      <c r="I209" s="352"/>
      <c r="J209" s="352"/>
      <c r="K209" s="352"/>
      <c r="L209" s="352"/>
      <c r="M209" s="352"/>
      <c r="N209" s="352"/>
      <c r="O209" s="352"/>
      <c r="P209" s="352"/>
      <c r="Q209" s="352"/>
      <c r="R209" s="352"/>
      <c r="S209" s="352"/>
      <c r="T209" s="352"/>
      <c r="U209" s="352"/>
      <c r="V209" s="352"/>
      <c r="W209" s="333"/>
      <c r="X209" s="333"/>
      <c r="Y209" s="333"/>
      <c r="Z209" s="333"/>
    </row>
    <row r="210" customFormat="false" ht="28.5" hidden="false" customHeight="true" outlineLevel="0" collapsed="false">
      <c r="A210" s="352"/>
      <c r="B210" s="352"/>
      <c r="C210" s="352"/>
      <c r="D210" s="353"/>
      <c r="E210" s="353"/>
      <c r="F210" s="352"/>
      <c r="G210" s="352"/>
      <c r="H210" s="352"/>
      <c r="I210" s="352"/>
      <c r="J210" s="352"/>
      <c r="K210" s="352"/>
      <c r="L210" s="352"/>
      <c r="M210" s="352"/>
      <c r="N210" s="352"/>
      <c r="O210" s="352"/>
      <c r="P210" s="352"/>
      <c r="Q210" s="352"/>
      <c r="R210" s="352"/>
      <c r="S210" s="352"/>
      <c r="T210" s="352"/>
      <c r="U210" s="352"/>
      <c r="V210" s="352"/>
      <c r="W210" s="333"/>
      <c r="X210" s="333"/>
      <c r="Y210" s="333"/>
      <c r="Z210" s="333"/>
    </row>
    <row r="211" customFormat="false" ht="28.5" hidden="false" customHeight="true" outlineLevel="0" collapsed="false">
      <c r="A211" s="352"/>
      <c r="B211" s="352"/>
      <c r="C211" s="352"/>
      <c r="D211" s="353"/>
      <c r="E211" s="353"/>
      <c r="F211" s="352"/>
      <c r="G211" s="352"/>
      <c r="H211" s="352"/>
      <c r="I211" s="352"/>
      <c r="J211" s="352"/>
      <c r="K211" s="352"/>
      <c r="L211" s="352"/>
      <c r="M211" s="352"/>
      <c r="N211" s="352"/>
      <c r="O211" s="352"/>
      <c r="P211" s="352"/>
      <c r="Q211" s="352"/>
      <c r="R211" s="352"/>
      <c r="S211" s="352"/>
      <c r="T211" s="352"/>
      <c r="U211" s="352"/>
      <c r="V211" s="352"/>
      <c r="W211" s="333"/>
      <c r="X211" s="333"/>
      <c r="Y211" s="333"/>
      <c r="Z211" s="333"/>
    </row>
    <row r="212" customFormat="false" ht="28.5" hidden="false" customHeight="true" outlineLevel="0" collapsed="false">
      <c r="A212" s="352"/>
      <c r="B212" s="352"/>
      <c r="C212" s="352"/>
      <c r="D212" s="353"/>
      <c r="E212" s="353"/>
      <c r="F212" s="352"/>
      <c r="G212" s="352"/>
      <c r="H212" s="352"/>
      <c r="I212" s="352"/>
      <c r="J212" s="352"/>
      <c r="K212" s="352"/>
      <c r="L212" s="352"/>
      <c r="M212" s="352"/>
      <c r="N212" s="352"/>
      <c r="O212" s="352"/>
      <c r="P212" s="352"/>
      <c r="Q212" s="352"/>
      <c r="R212" s="352"/>
      <c r="S212" s="352"/>
      <c r="T212" s="352"/>
      <c r="U212" s="352"/>
      <c r="V212" s="352"/>
      <c r="W212" s="333"/>
      <c r="X212" s="333"/>
      <c r="Y212" s="333"/>
      <c r="Z212" s="333"/>
    </row>
    <row r="213" customFormat="false" ht="28.5" hidden="false" customHeight="true" outlineLevel="0" collapsed="false">
      <c r="A213" s="352"/>
      <c r="B213" s="352"/>
      <c r="C213" s="352"/>
      <c r="D213" s="353"/>
      <c r="E213" s="353"/>
      <c r="F213" s="352"/>
      <c r="G213" s="352"/>
      <c r="H213" s="352"/>
      <c r="I213" s="352"/>
      <c r="J213" s="352"/>
      <c r="K213" s="352"/>
      <c r="L213" s="352"/>
      <c r="M213" s="352"/>
      <c r="N213" s="352"/>
      <c r="O213" s="352"/>
      <c r="P213" s="352"/>
      <c r="Q213" s="352"/>
      <c r="R213" s="352"/>
      <c r="S213" s="352"/>
      <c r="T213" s="352"/>
      <c r="U213" s="352"/>
      <c r="V213" s="352"/>
      <c r="W213" s="333"/>
      <c r="X213" s="333"/>
      <c r="Y213" s="333"/>
      <c r="Z213" s="333"/>
    </row>
    <row r="214" customFormat="false" ht="28.5" hidden="false" customHeight="true" outlineLevel="0" collapsed="false">
      <c r="A214" s="352"/>
      <c r="B214" s="352"/>
      <c r="C214" s="352"/>
      <c r="D214" s="353"/>
      <c r="E214" s="353"/>
      <c r="F214" s="352"/>
      <c r="G214" s="352"/>
      <c r="H214" s="352"/>
      <c r="I214" s="352"/>
      <c r="J214" s="352"/>
      <c r="K214" s="352"/>
      <c r="L214" s="352"/>
      <c r="M214" s="352"/>
      <c r="N214" s="352"/>
      <c r="O214" s="352"/>
      <c r="P214" s="352"/>
      <c r="Q214" s="352"/>
      <c r="R214" s="352"/>
      <c r="S214" s="352"/>
      <c r="T214" s="352"/>
      <c r="U214" s="352"/>
      <c r="V214" s="352"/>
      <c r="W214" s="333"/>
      <c r="X214" s="333"/>
      <c r="Y214" s="333"/>
      <c r="Z214" s="333"/>
    </row>
    <row r="215" customFormat="false" ht="28.5" hidden="false" customHeight="true" outlineLevel="0" collapsed="false">
      <c r="A215" s="352"/>
      <c r="B215" s="352"/>
      <c r="C215" s="352"/>
      <c r="D215" s="353"/>
      <c r="E215" s="353"/>
      <c r="F215" s="352"/>
      <c r="G215" s="352"/>
      <c r="H215" s="352"/>
      <c r="I215" s="352"/>
      <c r="J215" s="352"/>
      <c r="K215" s="352"/>
      <c r="L215" s="352"/>
      <c r="M215" s="352"/>
      <c r="N215" s="352"/>
      <c r="O215" s="352"/>
      <c r="P215" s="352"/>
      <c r="Q215" s="352"/>
      <c r="R215" s="352"/>
      <c r="S215" s="352"/>
      <c r="T215" s="352"/>
      <c r="U215" s="352"/>
      <c r="V215" s="352"/>
      <c r="W215" s="333"/>
      <c r="X215" s="333"/>
      <c r="Y215" s="333"/>
      <c r="Z215" s="333"/>
    </row>
    <row r="216" customFormat="false" ht="28.5" hidden="false" customHeight="true" outlineLevel="0" collapsed="false">
      <c r="A216" s="352"/>
      <c r="B216" s="352"/>
      <c r="C216" s="352"/>
      <c r="D216" s="353"/>
      <c r="E216" s="353"/>
      <c r="F216" s="352"/>
      <c r="G216" s="352"/>
      <c r="H216" s="352"/>
      <c r="I216" s="352"/>
      <c r="J216" s="352"/>
      <c r="K216" s="352"/>
      <c r="L216" s="352"/>
      <c r="M216" s="352"/>
      <c r="N216" s="352"/>
      <c r="O216" s="352"/>
      <c r="P216" s="352"/>
      <c r="Q216" s="352"/>
      <c r="R216" s="352"/>
      <c r="S216" s="352"/>
      <c r="T216" s="352"/>
      <c r="U216" s="352"/>
      <c r="V216" s="352"/>
      <c r="W216" s="333"/>
      <c r="X216" s="333"/>
      <c r="Y216" s="333"/>
      <c r="Z216" s="333"/>
    </row>
    <row r="217" customFormat="false" ht="28.5" hidden="false" customHeight="true" outlineLevel="0" collapsed="false">
      <c r="A217" s="352"/>
      <c r="B217" s="352"/>
      <c r="C217" s="352"/>
      <c r="D217" s="353"/>
      <c r="E217" s="353"/>
      <c r="F217" s="352"/>
      <c r="G217" s="352"/>
      <c r="H217" s="352"/>
      <c r="I217" s="352"/>
      <c r="J217" s="352"/>
      <c r="K217" s="352"/>
      <c r="L217" s="352"/>
      <c r="M217" s="352"/>
      <c r="N217" s="352"/>
      <c r="O217" s="352"/>
      <c r="P217" s="352"/>
      <c r="Q217" s="352"/>
      <c r="R217" s="352"/>
      <c r="S217" s="352"/>
      <c r="T217" s="352"/>
      <c r="U217" s="352"/>
      <c r="V217" s="352"/>
      <c r="W217" s="333"/>
      <c r="X217" s="333"/>
      <c r="Y217" s="333"/>
      <c r="Z217" s="333"/>
    </row>
    <row r="218" customFormat="false" ht="28.5" hidden="false" customHeight="true" outlineLevel="0" collapsed="false">
      <c r="A218" s="352"/>
      <c r="B218" s="352"/>
      <c r="C218" s="352"/>
      <c r="D218" s="353"/>
      <c r="E218" s="353"/>
      <c r="F218" s="352"/>
      <c r="G218" s="352"/>
      <c r="H218" s="352"/>
      <c r="I218" s="352"/>
      <c r="J218" s="352"/>
      <c r="K218" s="352"/>
      <c r="L218" s="352"/>
      <c r="M218" s="352"/>
      <c r="N218" s="352"/>
      <c r="O218" s="352"/>
      <c r="P218" s="352"/>
      <c r="Q218" s="352"/>
      <c r="R218" s="352"/>
      <c r="S218" s="352"/>
      <c r="T218" s="352"/>
      <c r="U218" s="352"/>
      <c r="V218" s="352"/>
      <c r="W218" s="333"/>
      <c r="X218" s="333"/>
      <c r="Y218" s="333"/>
      <c r="Z218" s="333"/>
    </row>
    <row r="219" customFormat="false" ht="28.5" hidden="false" customHeight="true" outlineLevel="0" collapsed="false">
      <c r="A219" s="352"/>
      <c r="B219" s="352"/>
      <c r="C219" s="352"/>
      <c r="D219" s="353"/>
      <c r="E219" s="353"/>
      <c r="F219" s="352"/>
      <c r="G219" s="352"/>
      <c r="H219" s="352"/>
      <c r="I219" s="352"/>
      <c r="J219" s="352"/>
      <c r="K219" s="352"/>
      <c r="L219" s="352"/>
      <c r="M219" s="352"/>
      <c r="N219" s="352"/>
      <c r="O219" s="352"/>
      <c r="P219" s="352"/>
      <c r="Q219" s="352"/>
      <c r="R219" s="352"/>
      <c r="S219" s="352"/>
      <c r="T219" s="352"/>
      <c r="U219" s="352"/>
      <c r="V219" s="352"/>
      <c r="W219" s="333"/>
      <c r="X219" s="333"/>
      <c r="Y219" s="333"/>
      <c r="Z219" s="333"/>
    </row>
    <row r="220" customFormat="false" ht="28.5" hidden="false" customHeight="true" outlineLevel="0" collapsed="false">
      <c r="A220" s="352"/>
      <c r="B220" s="352"/>
      <c r="C220" s="352"/>
      <c r="D220" s="353"/>
      <c r="E220" s="353"/>
      <c r="F220" s="352"/>
      <c r="G220" s="352"/>
      <c r="H220" s="352"/>
      <c r="I220" s="352"/>
      <c r="J220" s="352"/>
      <c r="K220" s="352"/>
      <c r="L220" s="352"/>
      <c r="M220" s="352"/>
      <c r="N220" s="352"/>
      <c r="O220" s="352"/>
      <c r="P220" s="352"/>
      <c r="Q220" s="352"/>
      <c r="R220" s="352"/>
      <c r="S220" s="352"/>
      <c r="T220" s="352"/>
      <c r="U220" s="352"/>
      <c r="V220" s="352"/>
      <c r="W220" s="333"/>
      <c r="X220" s="333"/>
      <c r="Y220" s="333"/>
      <c r="Z220" s="333"/>
    </row>
    <row r="221" customFormat="false" ht="28.5" hidden="false" customHeight="true" outlineLevel="0" collapsed="false">
      <c r="A221" s="352"/>
      <c r="B221" s="352"/>
      <c r="C221" s="352"/>
      <c r="D221" s="353"/>
      <c r="E221" s="353"/>
      <c r="F221" s="352"/>
      <c r="G221" s="352"/>
      <c r="H221" s="352"/>
      <c r="I221" s="352"/>
      <c r="J221" s="352"/>
      <c r="K221" s="352"/>
      <c r="L221" s="352"/>
      <c r="M221" s="352"/>
      <c r="N221" s="352"/>
      <c r="O221" s="352"/>
      <c r="P221" s="352"/>
      <c r="Q221" s="352"/>
      <c r="R221" s="352"/>
      <c r="S221" s="352"/>
      <c r="T221" s="352"/>
      <c r="U221" s="352"/>
      <c r="V221" s="352"/>
      <c r="W221" s="333"/>
      <c r="X221" s="333"/>
      <c r="Y221" s="333"/>
      <c r="Z221" s="333"/>
    </row>
    <row r="222" customFormat="false" ht="28.5" hidden="false" customHeight="true" outlineLevel="0" collapsed="false">
      <c r="A222" s="352"/>
      <c r="B222" s="352"/>
      <c r="C222" s="352"/>
      <c r="D222" s="353"/>
      <c r="E222" s="353"/>
      <c r="F222" s="352"/>
      <c r="G222" s="352"/>
      <c r="H222" s="352"/>
      <c r="I222" s="352"/>
      <c r="J222" s="352"/>
      <c r="K222" s="352"/>
      <c r="L222" s="352"/>
      <c r="M222" s="352"/>
      <c r="N222" s="352"/>
      <c r="O222" s="352"/>
      <c r="P222" s="352"/>
      <c r="Q222" s="352"/>
      <c r="R222" s="352"/>
      <c r="S222" s="352"/>
      <c r="T222" s="352"/>
      <c r="U222" s="352"/>
      <c r="V222" s="352"/>
      <c r="W222" s="333"/>
      <c r="X222" s="333"/>
      <c r="Y222" s="333"/>
      <c r="Z222" s="333"/>
    </row>
    <row r="223" customFormat="false" ht="28.5" hidden="false" customHeight="true" outlineLevel="0" collapsed="false">
      <c r="A223" s="352"/>
      <c r="B223" s="352"/>
      <c r="C223" s="352"/>
      <c r="D223" s="353"/>
      <c r="E223" s="353"/>
      <c r="F223" s="352"/>
      <c r="G223" s="352"/>
      <c r="H223" s="352"/>
      <c r="I223" s="352"/>
      <c r="J223" s="352"/>
      <c r="K223" s="352"/>
      <c r="L223" s="352"/>
      <c r="M223" s="352"/>
      <c r="N223" s="352"/>
      <c r="O223" s="352"/>
      <c r="P223" s="352"/>
      <c r="Q223" s="352"/>
      <c r="R223" s="352"/>
      <c r="S223" s="352"/>
      <c r="T223" s="352"/>
      <c r="U223" s="352"/>
      <c r="V223" s="352"/>
      <c r="W223" s="333"/>
      <c r="X223" s="333"/>
      <c r="Y223" s="333"/>
      <c r="Z223" s="333"/>
    </row>
    <row r="224" customFormat="false" ht="28.5" hidden="false" customHeight="true" outlineLevel="0" collapsed="false">
      <c r="A224" s="352"/>
      <c r="B224" s="352"/>
      <c r="C224" s="352"/>
      <c r="D224" s="353"/>
      <c r="E224" s="353"/>
      <c r="F224" s="352"/>
      <c r="G224" s="352"/>
      <c r="H224" s="352"/>
      <c r="I224" s="352"/>
      <c r="J224" s="352"/>
      <c r="K224" s="352"/>
      <c r="L224" s="352"/>
      <c r="M224" s="352"/>
      <c r="N224" s="352"/>
      <c r="O224" s="352"/>
      <c r="P224" s="352"/>
      <c r="Q224" s="352"/>
      <c r="R224" s="352"/>
      <c r="S224" s="352"/>
      <c r="T224" s="352"/>
      <c r="U224" s="352"/>
      <c r="V224" s="352"/>
      <c r="W224" s="333"/>
      <c r="X224" s="333"/>
      <c r="Y224" s="333"/>
      <c r="Z224" s="333"/>
    </row>
    <row r="225" customFormat="false" ht="28.5" hidden="false" customHeight="true" outlineLevel="0" collapsed="false">
      <c r="A225" s="352"/>
      <c r="B225" s="352"/>
      <c r="C225" s="352"/>
      <c r="D225" s="353"/>
      <c r="E225" s="353"/>
      <c r="F225" s="352"/>
      <c r="G225" s="352"/>
      <c r="H225" s="352"/>
      <c r="I225" s="352"/>
      <c r="J225" s="352"/>
      <c r="K225" s="352"/>
      <c r="L225" s="352"/>
      <c r="M225" s="352"/>
      <c r="N225" s="352"/>
      <c r="O225" s="352"/>
      <c r="P225" s="352"/>
      <c r="Q225" s="352"/>
      <c r="R225" s="352"/>
      <c r="S225" s="352"/>
      <c r="T225" s="352"/>
      <c r="U225" s="352"/>
      <c r="V225" s="352"/>
      <c r="W225" s="333"/>
      <c r="X225" s="333"/>
      <c r="Y225" s="333"/>
      <c r="Z225" s="333"/>
    </row>
    <row r="226" customFormat="false" ht="28.5" hidden="false" customHeight="true" outlineLevel="0" collapsed="false">
      <c r="A226" s="352"/>
      <c r="B226" s="352"/>
      <c r="C226" s="352"/>
      <c r="D226" s="353"/>
      <c r="E226" s="353"/>
      <c r="F226" s="352"/>
      <c r="G226" s="352"/>
      <c r="H226" s="352"/>
      <c r="I226" s="352"/>
      <c r="J226" s="352"/>
      <c r="K226" s="352"/>
      <c r="L226" s="352"/>
      <c r="M226" s="352"/>
      <c r="N226" s="352"/>
      <c r="O226" s="352"/>
      <c r="P226" s="352"/>
      <c r="Q226" s="352"/>
      <c r="R226" s="352"/>
      <c r="S226" s="352"/>
      <c r="T226" s="352"/>
      <c r="U226" s="352"/>
      <c r="V226" s="352"/>
      <c r="W226" s="333"/>
      <c r="X226" s="333"/>
      <c r="Y226" s="333"/>
      <c r="Z226" s="333"/>
    </row>
    <row r="227" customFormat="false" ht="28.5" hidden="false" customHeight="true" outlineLevel="0" collapsed="false">
      <c r="A227" s="352"/>
      <c r="B227" s="352"/>
      <c r="C227" s="352"/>
      <c r="D227" s="353"/>
      <c r="E227" s="353"/>
      <c r="F227" s="352"/>
      <c r="G227" s="352"/>
      <c r="H227" s="352"/>
      <c r="I227" s="352"/>
      <c r="J227" s="352"/>
      <c r="K227" s="352"/>
      <c r="L227" s="352"/>
      <c r="M227" s="352"/>
      <c r="N227" s="352"/>
      <c r="O227" s="352"/>
      <c r="P227" s="352"/>
      <c r="Q227" s="352"/>
      <c r="R227" s="352"/>
      <c r="S227" s="352"/>
      <c r="T227" s="352"/>
      <c r="U227" s="352"/>
      <c r="V227" s="352"/>
      <c r="W227" s="333"/>
      <c r="X227" s="333"/>
      <c r="Y227" s="333"/>
      <c r="Z227" s="333"/>
    </row>
    <row r="228" customFormat="false" ht="28.5" hidden="false" customHeight="true" outlineLevel="0" collapsed="false">
      <c r="A228" s="352"/>
      <c r="B228" s="352"/>
      <c r="C228" s="352"/>
      <c r="D228" s="353"/>
      <c r="E228" s="353"/>
      <c r="F228" s="352"/>
      <c r="G228" s="352"/>
      <c r="H228" s="352"/>
      <c r="I228" s="352"/>
      <c r="J228" s="352"/>
      <c r="K228" s="352"/>
      <c r="L228" s="352"/>
      <c r="M228" s="352"/>
      <c r="N228" s="352"/>
      <c r="O228" s="352"/>
      <c r="P228" s="352"/>
      <c r="Q228" s="352"/>
      <c r="R228" s="352"/>
      <c r="S228" s="352"/>
      <c r="T228" s="352"/>
      <c r="U228" s="352"/>
      <c r="V228" s="352"/>
      <c r="W228" s="333"/>
      <c r="X228" s="333"/>
      <c r="Y228" s="333"/>
      <c r="Z228" s="333"/>
    </row>
    <row r="229" customFormat="false" ht="28.5" hidden="false" customHeight="true" outlineLevel="0" collapsed="false">
      <c r="A229" s="352"/>
      <c r="B229" s="352"/>
      <c r="C229" s="352"/>
      <c r="D229" s="353"/>
      <c r="E229" s="353"/>
      <c r="F229" s="352"/>
      <c r="G229" s="352"/>
      <c r="H229" s="352"/>
      <c r="I229" s="352"/>
      <c r="J229" s="352"/>
      <c r="K229" s="352"/>
      <c r="L229" s="352"/>
      <c r="M229" s="352"/>
      <c r="N229" s="352"/>
      <c r="O229" s="352"/>
      <c r="P229" s="352"/>
      <c r="Q229" s="352"/>
      <c r="R229" s="352"/>
      <c r="S229" s="352"/>
      <c r="T229" s="352"/>
      <c r="U229" s="352"/>
      <c r="V229" s="352"/>
      <c r="W229" s="333"/>
      <c r="X229" s="333"/>
      <c r="Y229" s="333"/>
      <c r="Z229" s="333"/>
    </row>
    <row r="230" customFormat="false" ht="28.5" hidden="false" customHeight="true" outlineLevel="0" collapsed="false">
      <c r="A230" s="352"/>
      <c r="B230" s="352"/>
      <c r="C230" s="352"/>
      <c r="D230" s="353"/>
      <c r="E230" s="353"/>
      <c r="F230" s="352"/>
      <c r="G230" s="352"/>
      <c r="H230" s="352"/>
      <c r="I230" s="352"/>
      <c r="J230" s="352"/>
      <c r="K230" s="352"/>
      <c r="L230" s="352"/>
      <c r="M230" s="352"/>
      <c r="N230" s="352"/>
      <c r="O230" s="352"/>
      <c r="P230" s="352"/>
      <c r="Q230" s="352"/>
      <c r="R230" s="352"/>
      <c r="S230" s="352"/>
      <c r="T230" s="352"/>
      <c r="U230" s="352"/>
      <c r="V230" s="352"/>
      <c r="W230" s="333"/>
      <c r="X230" s="333"/>
      <c r="Y230" s="333"/>
      <c r="Z230" s="333"/>
    </row>
    <row r="231" customFormat="false" ht="28.5" hidden="false" customHeight="true" outlineLevel="0" collapsed="false">
      <c r="A231" s="352"/>
      <c r="B231" s="352"/>
      <c r="C231" s="352"/>
      <c r="D231" s="353"/>
      <c r="E231" s="353"/>
      <c r="F231" s="352"/>
      <c r="G231" s="352"/>
      <c r="H231" s="352"/>
      <c r="I231" s="352"/>
      <c r="J231" s="352"/>
      <c r="K231" s="352"/>
      <c r="L231" s="352"/>
      <c r="M231" s="352"/>
      <c r="N231" s="352"/>
      <c r="O231" s="352"/>
      <c r="P231" s="352"/>
      <c r="Q231" s="352"/>
      <c r="R231" s="352"/>
      <c r="S231" s="352"/>
      <c r="T231" s="352"/>
      <c r="U231" s="352"/>
      <c r="V231" s="352"/>
      <c r="W231" s="333"/>
      <c r="X231" s="333"/>
      <c r="Y231" s="333"/>
      <c r="Z231" s="333"/>
    </row>
    <row r="232" customFormat="false" ht="28.5" hidden="false" customHeight="true" outlineLevel="0" collapsed="false">
      <c r="A232" s="352"/>
      <c r="B232" s="352"/>
      <c r="C232" s="352"/>
      <c r="D232" s="353"/>
      <c r="E232" s="353"/>
      <c r="F232" s="352"/>
      <c r="G232" s="352"/>
      <c r="H232" s="352"/>
      <c r="I232" s="352"/>
      <c r="J232" s="352"/>
      <c r="K232" s="352"/>
      <c r="L232" s="352"/>
      <c r="M232" s="352"/>
      <c r="N232" s="352"/>
      <c r="O232" s="352"/>
      <c r="P232" s="352"/>
      <c r="Q232" s="352"/>
      <c r="R232" s="352"/>
      <c r="S232" s="352"/>
      <c r="T232" s="352"/>
      <c r="U232" s="352"/>
      <c r="V232" s="352"/>
      <c r="W232" s="333"/>
      <c r="X232" s="333"/>
      <c r="Y232" s="333"/>
      <c r="Z232" s="333"/>
    </row>
    <row r="233" customFormat="false" ht="28.5" hidden="false" customHeight="true" outlineLevel="0" collapsed="false">
      <c r="A233" s="352"/>
      <c r="B233" s="352"/>
      <c r="C233" s="352"/>
      <c r="D233" s="353"/>
      <c r="E233" s="353"/>
      <c r="F233" s="352"/>
      <c r="G233" s="352"/>
      <c r="H233" s="352"/>
      <c r="I233" s="352"/>
      <c r="J233" s="352"/>
      <c r="K233" s="352"/>
      <c r="L233" s="352"/>
      <c r="M233" s="352"/>
      <c r="N233" s="352"/>
      <c r="O233" s="352"/>
      <c r="P233" s="352"/>
      <c r="Q233" s="352"/>
      <c r="R233" s="352"/>
      <c r="S233" s="352"/>
      <c r="T233" s="352"/>
      <c r="U233" s="352"/>
      <c r="V233" s="352"/>
      <c r="W233" s="333"/>
      <c r="X233" s="333"/>
      <c r="Y233" s="333"/>
      <c r="Z233" s="333"/>
    </row>
    <row r="234" customFormat="false" ht="28.5" hidden="false" customHeight="true" outlineLevel="0" collapsed="false">
      <c r="A234" s="352"/>
      <c r="B234" s="352"/>
      <c r="C234" s="352"/>
      <c r="D234" s="353"/>
      <c r="E234" s="353"/>
      <c r="F234" s="352"/>
      <c r="G234" s="352"/>
      <c r="H234" s="352"/>
      <c r="I234" s="352"/>
      <c r="J234" s="352"/>
      <c r="K234" s="352"/>
      <c r="L234" s="352"/>
      <c r="M234" s="352"/>
      <c r="N234" s="352"/>
      <c r="O234" s="352"/>
      <c r="P234" s="352"/>
      <c r="Q234" s="352"/>
      <c r="R234" s="352"/>
      <c r="S234" s="352"/>
      <c r="T234" s="352"/>
      <c r="U234" s="352"/>
      <c r="V234" s="352"/>
      <c r="W234" s="333"/>
      <c r="X234" s="333"/>
      <c r="Y234" s="333"/>
      <c r="Z234" s="333"/>
    </row>
    <row r="235" customFormat="false" ht="28.5" hidden="false" customHeight="true" outlineLevel="0" collapsed="false">
      <c r="A235" s="352"/>
      <c r="B235" s="352"/>
      <c r="C235" s="352"/>
      <c r="D235" s="353"/>
      <c r="E235" s="353"/>
      <c r="F235" s="352"/>
      <c r="G235" s="352"/>
      <c r="H235" s="352"/>
      <c r="I235" s="352"/>
      <c r="J235" s="352"/>
      <c r="K235" s="352"/>
      <c r="L235" s="352"/>
      <c r="M235" s="352"/>
      <c r="N235" s="352"/>
      <c r="O235" s="352"/>
      <c r="P235" s="352"/>
      <c r="Q235" s="352"/>
      <c r="R235" s="352"/>
      <c r="S235" s="352"/>
      <c r="T235" s="352"/>
      <c r="U235" s="352"/>
      <c r="V235" s="352"/>
      <c r="W235" s="333"/>
      <c r="X235" s="333"/>
      <c r="Y235" s="333"/>
      <c r="Z235" s="333"/>
    </row>
    <row r="236" customFormat="false" ht="28.5" hidden="false" customHeight="true" outlineLevel="0" collapsed="false">
      <c r="A236" s="352"/>
      <c r="B236" s="352"/>
      <c r="C236" s="352"/>
      <c r="D236" s="353"/>
      <c r="E236" s="353"/>
      <c r="F236" s="352"/>
      <c r="G236" s="352"/>
      <c r="H236" s="352"/>
      <c r="I236" s="352"/>
      <c r="J236" s="352"/>
      <c r="K236" s="352"/>
      <c r="L236" s="352"/>
      <c r="M236" s="352"/>
      <c r="N236" s="352"/>
      <c r="O236" s="352"/>
      <c r="P236" s="352"/>
      <c r="Q236" s="352"/>
      <c r="R236" s="352"/>
      <c r="S236" s="352"/>
      <c r="T236" s="352"/>
      <c r="U236" s="352"/>
      <c r="V236" s="352"/>
      <c r="W236" s="333"/>
      <c r="X236" s="333"/>
      <c r="Y236" s="333"/>
      <c r="Z236" s="333"/>
    </row>
    <row r="237" customFormat="false" ht="28.5" hidden="false" customHeight="true" outlineLevel="0" collapsed="false">
      <c r="A237" s="352"/>
      <c r="B237" s="352"/>
      <c r="C237" s="352"/>
      <c r="D237" s="353"/>
      <c r="E237" s="353"/>
      <c r="F237" s="352"/>
      <c r="G237" s="352"/>
      <c r="H237" s="352"/>
      <c r="I237" s="352"/>
      <c r="J237" s="352"/>
      <c r="K237" s="352"/>
      <c r="L237" s="352"/>
      <c r="M237" s="352"/>
      <c r="N237" s="352"/>
      <c r="O237" s="352"/>
      <c r="P237" s="352"/>
      <c r="Q237" s="352"/>
      <c r="R237" s="352"/>
      <c r="S237" s="352"/>
      <c r="T237" s="352"/>
      <c r="U237" s="352"/>
      <c r="V237" s="352"/>
      <c r="W237" s="333"/>
      <c r="X237" s="333"/>
      <c r="Y237" s="333"/>
      <c r="Z237" s="333"/>
    </row>
    <row r="238" customFormat="false" ht="28.5" hidden="false" customHeight="true" outlineLevel="0" collapsed="false">
      <c r="A238" s="352"/>
      <c r="B238" s="352"/>
      <c r="C238" s="352"/>
      <c r="D238" s="353"/>
      <c r="E238" s="353"/>
      <c r="F238" s="352"/>
      <c r="G238" s="352"/>
      <c r="H238" s="352"/>
      <c r="I238" s="352"/>
      <c r="J238" s="352"/>
      <c r="K238" s="352"/>
      <c r="L238" s="352"/>
      <c r="M238" s="352"/>
      <c r="N238" s="352"/>
      <c r="O238" s="352"/>
      <c r="P238" s="352"/>
      <c r="Q238" s="352"/>
      <c r="R238" s="352"/>
      <c r="S238" s="352"/>
      <c r="T238" s="352"/>
      <c r="U238" s="352"/>
      <c r="V238" s="352"/>
      <c r="W238" s="333"/>
      <c r="X238" s="333"/>
      <c r="Y238" s="333"/>
      <c r="Z238" s="333"/>
    </row>
    <row r="239" customFormat="false" ht="28.5" hidden="false" customHeight="true" outlineLevel="0" collapsed="false">
      <c r="A239" s="352"/>
      <c r="B239" s="352"/>
      <c r="C239" s="352"/>
      <c r="D239" s="353"/>
      <c r="E239" s="353"/>
      <c r="F239" s="352"/>
      <c r="G239" s="352"/>
      <c r="H239" s="352"/>
      <c r="I239" s="352"/>
      <c r="J239" s="352"/>
      <c r="K239" s="352"/>
      <c r="L239" s="352"/>
      <c r="M239" s="352"/>
      <c r="N239" s="352"/>
      <c r="O239" s="352"/>
      <c r="P239" s="352"/>
      <c r="Q239" s="352"/>
      <c r="R239" s="352"/>
      <c r="S239" s="352"/>
      <c r="T239" s="352"/>
      <c r="U239" s="352"/>
      <c r="V239" s="352"/>
      <c r="W239" s="333"/>
      <c r="X239" s="333"/>
      <c r="Y239" s="333"/>
      <c r="Z239" s="333"/>
    </row>
    <row r="240" customFormat="false" ht="28.5" hidden="false" customHeight="true" outlineLevel="0" collapsed="false">
      <c r="A240" s="352"/>
      <c r="B240" s="352"/>
      <c r="C240" s="352"/>
      <c r="D240" s="353"/>
      <c r="E240" s="353"/>
      <c r="F240" s="352"/>
      <c r="G240" s="352"/>
      <c r="H240" s="352"/>
      <c r="I240" s="352"/>
      <c r="J240" s="352"/>
      <c r="K240" s="352"/>
      <c r="L240" s="352"/>
      <c r="M240" s="352"/>
      <c r="N240" s="352"/>
      <c r="O240" s="352"/>
      <c r="P240" s="352"/>
      <c r="Q240" s="352"/>
      <c r="R240" s="352"/>
      <c r="S240" s="352"/>
      <c r="T240" s="352"/>
      <c r="U240" s="352"/>
      <c r="V240" s="352"/>
      <c r="W240" s="333"/>
      <c r="X240" s="333"/>
      <c r="Y240" s="333"/>
      <c r="Z240" s="333"/>
    </row>
    <row r="241" customFormat="false" ht="28.5" hidden="false" customHeight="true" outlineLevel="0" collapsed="false">
      <c r="A241" s="352"/>
      <c r="B241" s="352"/>
      <c r="C241" s="352"/>
      <c r="D241" s="353"/>
      <c r="E241" s="353"/>
      <c r="F241" s="352"/>
      <c r="G241" s="352"/>
      <c r="H241" s="352"/>
      <c r="I241" s="352"/>
      <c r="J241" s="352"/>
      <c r="K241" s="352"/>
      <c r="L241" s="352"/>
      <c r="M241" s="352"/>
      <c r="N241" s="352"/>
      <c r="O241" s="352"/>
      <c r="P241" s="352"/>
      <c r="Q241" s="352"/>
      <c r="R241" s="352"/>
      <c r="S241" s="352"/>
      <c r="T241" s="352"/>
      <c r="U241" s="352"/>
      <c r="V241" s="352"/>
      <c r="W241" s="333"/>
      <c r="X241" s="333"/>
      <c r="Y241" s="333"/>
      <c r="Z241" s="333"/>
    </row>
    <row r="242" customFormat="false" ht="28.5" hidden="false" customHeight="true" outlineLevel="0" collapsed="false">
      <c r="A242" s="352"/>
      <c r="B242" s="352"/>
      <c r="C242" s="352"/>
      <c r="D242" s="353"/>
      <c r="E242" s="353"/>
      <c r="F242" s="352"/>
      <c r="G242" s="352"/>
      <c r="H242" s="352"/>
      <c r="I242" s="352"/>
      <c r="J242" s="352"/>
      <c r="K242" s="352"/>
      <c r="L242" s="352"/>
      <c r="M242" s="352"/>
      <c r="N242" s="352"/>
      <c r="O242" s="352"/>
      <c r="P242" s="352"/>
      <c r="Q242" s="352"/>
      <c r="R242" s="352"/>
      <c r="S242" s="352"/>
      <c r="T242" s="352"/>
      <c r="U242" s="352"/>
      <c r="V242" s="352"/>
      <c r="W242" s="333"/>
      <c r="X242" s="333"/>
      <c r="Y242" s="333"/>
      <c r="Z242" s="333"/>
    </row>
    <row r="243" customFormat="false" ht="28.5" hidden="false" customHeight="true" outlineLevel="0" collapsed="false">
      <c r="A243" s="352"/>
      <c r="B243" s="352"/>
      <c r="C243" s="352"/>
      <c r="D243" s="353"/>
      <c r="E243" s="353"/>
      <c r="F243" s="352"/>
      <c r="G243" s="352"/>
      <c r="H243" s="352"/>
      <c r="I243" s="352"/>
      <c r="J243" s="352"/>
      <c r="K243" s="352"/>
      <c r="L243" s="352"/>
      <c r="M243" s="352"/>
      <c r="N243" s="352"/>
      <c r="O243" s="352"/>
      <c r="P243" s="352"/>
      <c r="Q243" s="352"/>
      <c r="R243" s="352"/>
      <c r="S243" s="352"/>
      <c r="T243" s="352"/>
      <c r="U243" s="352"/>
      <c r="V243" s="352"/>
      <c r="W243" s="333"/>
      <c r="X243" s="333"/>
      <c r="Y243" s="333"/>
      <c r="Z243" s="333"/>
    </row>
    <row r="244" customFormat="false" ht="28.5" hidden="false" customHeight="true" outlineLevel="0" collapsed="false">
      <c r="A244" s="352"/>
      <c r="B244" s="352"/>
      <c r="C244" s="352"/>
      <c r="D244" s="353"/>
      <c r="E244" s="353"/>
      <c r="F244" s="352"/>
      <c r="G244" s="352"/>
      <c r="H244" s="352"/>
      <c r="I244" s="352"/>
      <c r="J244" s="352"/>
      <c r="K244" s="352"/>
      <c r="L244" s="352"/>
      <c r="M244" s="352"/>
      <c r="N244" s="352"/>
      <c r="O244" s="352"/>
      <c r="P244" s="352"/>
      <c r="Q244" s="352"/>
      <c r="R244" s="352"/>
      <c r="S244" s="352"/>
      <c r="T244" s="352"/>
      <c r="U244" s="352"/>
      <c r="V244" s="352"/>
      <c r="W244" s="333"/>
      <c r="X244" s="333"/>
      <c r="Y244" s="333"/>
      <c r="Z244" s="333"/>
    </row>
    <row r="245" customFormat="false" ht="28.5" hidden="false" customHeight="true" outlineLevel="0" collapsed="false">
      <c r="A245" s="352"/>
      <c r="B245" s="352"/>
      <c r="C245" s="352"/>
      <c r="D245" s="353"/>
      <c r="E245" s="353"/>
      <c r="F245" s="352"/>
      <c r="G245" s="352"/>
      <c r="H245" s="352"/>
      <c r="I245" s="352"/>
      <c r="J245" s="352"/>
      <c r="K245" s="352"/>
      <c r="L245" s="352"/>
      <c r="M245" s="352"/>
      <c r="N245" s="352"/>
      <c r="O245" s="352"/>
      <c r="P245" s="352"/>
      <c r="Q245" s="352"/>
      <c r="R245" s="352"/>
      <c r="S245" s="352"/>
      <c r="T245" s="352"/>
      <c r="U245" s="352"/>
      <c r="V245" s="352"/>
      <c r="W245" s="333"/>
      <c r="X245" s="333"/>
      <c r="Y245" s="333"/>
      <c r="Z245" s="333"/>
    </row>
    <row r="246" customFormat="false" ht="28.5" hidden="false" customHeight="true" outlineLevel="0" collapsed="false">
      <c r="A246" s="352"/>
      <c r="B246" s="352"/>
      <c r="C246" s="352"/>
      <c r="D246" s="353"/>
      <c r="E246" s="353"/>
      <c r="F246" s="352"/>
      <c r="G246" s="352"/>
      <c r="H246" s="352"/>
      <c r="I246" s="352"/>
      <c r="J246" s="352"/>
      <c r="K246" s="352"/>
      <c r="L246" s="352"/>
      <c r="M246" s="352"/>
      <c r="N246" s="352"/>
      <c r="O246" s="352"/>
      <c r="P246" s="352"/>
      <c r="Q246" s="352"/>
      <c r="R246" s="352"/>
      <c r="S246" s="352"/>
      <c r="T246" s="352"/>
      <c r="U246" s="352"/>
      <c r="V246" s="352"/>
      <c r="W246" s="333"/>
      <c r="X246" s="333"/>
      <c r="Y246" s="333"/>
      <c r="Z246" s="333"/>
    </row>
    <row r="247" customFormat="false" ht="28.5" hidden="false" customHeight="true" outlineLevel="0" collapsed="false">
      <c r="A247" s="352"/>
      <c r="B247" s="352"/>
      <c r="C247" s="352"/>
      <c r="D247" s="353"/>
      <c r="E247" s="353"/>
      <c r="F247" s="352"/>
      <c r="G247" s="352"/>
      <c r="H247" s="352"/>
      <c r="I247" s="352"/>
      <c r="J247" s="352"/>
      <c r="K247" s="352"/>
      <c r="L247" s="352"/>
      <c r="M247" s="352"/>
      <c r="N247" s="352"/>
      <c r="O247" s="352"/>
      <c r="P247" s="352"/>
      <c r="Q247" s="352"/>
      <c r="R247" s="352"/>
      <c r="S247" s="352"/>
      <c r="T247" s="352"/>
      <c r="U247" s="352"/>
      <c r="V247" s="352"/>
      <c r="W247" s="333"/>
      <c r="X247" s="333"/>
      <c r="Y247" s="333"/>
      <c r="Z247" s="333"/>
    </row>
    <row r="248" customFormat="false" ht="28.5" hidden="false" customHeight="true" outlineLevel="0" collapsed="false">
      <c r="A248" s="352"/>
      <c r="B248" s="352"/>
      <c r="C248" s="352"/>
      <c r="D248" s="353"/>
      <c r="E248" s="353"/>
      <c r="F248" s="352"/>
      <c r="G248" s="352"/>
      <c r="H248" s="352"/>
      <c r="I248" s="352"/>
      <c r="J248" s="352"/>
      <c r="K248" s="352"/>
      <c r="L248" s="352"/>
      <c r="M248" s="352"/>
      <c r="N248" s="352"/>
      <c r="O248" s="352"/>
      <c r="P248" s="352"/>
      <c r="Q248" s="352"/>
      <c r="R248" s="352"/>
      <c r="S248" s="352"/>
      <c r="T248" s="352"/>
      <c r="U248" s="352"/>
      <c r="V248" s="352"/>
      <c r="W248" s="333"/>
      <c r="X248" s="333"/>
      <c r="Y248" s="333"/>
      <c r="Z248" s="333"/>
    </row>
    <row r="249" customFormat="false" ht="28.5" hidden="false" customHeight="true" outlineLevel="0" collapsed="false">
      <c r="A249" s="352"/>
      <c r="B249" s="352"/>
      <c r="C249" s="352"/>
      <c r="D249" s="353"/>
      <c r="E249" s="353"/>
      <c r="F249" s="352"/>
      <c r="G249" s="352"/>
      <c r="H249" s="352"/>
      <c r="I249" s="352"/>
      <c r="J249" s="352"/>
      <c r="K249" s="352"/>
      <c r="L249" s="352"/>
      <c r="M249" s="352"/>
      <c r="N249" s="352"/>
      <c r="O249" s="352"/>
      <c r="P249" s="352"/>
      <c r="Q249" s="352"/>
      <c r="R249" s="352"/>
      <c r="S249" s="352"/>
      <c r="T249" s="352"/>
      <c r="U249" s="352"/>
      <c r="V249" s="352"/>
      <c r="W249" s="333"/>
      <c r="X249" s="333"/>
      <c r="Y249" s="333"/>
      <c r="Z249" s="333"/>
    </row>
    <row r="250" customFormat="false" ht="28.5" hidden="false" customHeight="true" outlineLevel="0" collapsed="false">
      <c r="A250" s="352"/>
      <c r="B250" s="352"/>
      <c r="C250" s="352"/>
      <c r="D250" s="353"/>
      <c r="E250" s="353"/>
      <c r="F250" s="352"/>
      <c r="G250" s="352"/>
      <c r="H250" s="352"/>
      <c r="I250" s="352"/>
      <c r="J250" s="352"/>
      <c r="K250" s="352"/>
      <c r="L250" s="352"/>
      <c r="M250" s="352"/>
      <c r="N250" s="352"/>
      <c r="O250" s="352"/>
      <c r="P250" s="352"/>
      <c r="Q250" s="352"/>
      <c r="R250" s="352"/>
      <c r="S250" s="352"/>
      <c r="T250" s="352"/>
      <c r="U250" s="352"/>
      <c r="V250" s="352"/>
      <c r="W250" s="333"/>
      <c r="X250" s="333"/>
      <c r="Y250" s="333"/>
      <c r="Z250" s="333"/>
    </row>
    <row r="251" customFormat="false" ht="28.5" hidden="false" customHeight="true" outlineLevel="0" collapsed="false">
      <c r="A251" s="352"/>
      <c r="B251" s="352"/>
      <c r="C251" s="352"/>
      <c r="D251" s="353"/>
      <c r="E251" s="353"/>
      <c r="F251" s="352"/>
      <c r="G251" s="352"/>
      <c r="H251" s="352"/>
      <c r="I251" s="352"/>
      <c r="J251" s="352"/>
      <c r="K251" s="352"/>
      <c r="L251" s="352"/>
      <c r="M251" s="352"/>
      <c r="N251" s="352"/>
      <c r="O251" s="352"/>
      <c r="P251" s="352"/>
      <c r="Q251" s="352"/>
      <c r="R251" s="352"/>
      <c r="S251" s="352"/>
      <c r="T251" s="352"/>
      <c r="U251" s="352"/>
      <c r="V251" s="352"/>
      <c r="W251" s="333"/>
      <c r="X251" s="333"/>
      <c r="Y251" s="333"/>
      <c r="Z251" s="333"/>
    </row>
    <row r="252" customFormat="false" ht="28.5" hidden="false" customHeight="true" outlineLevel="0" collapsed="false">
      <c r="A252" s="352"/>
      <c r="B252" s="352"/>
      <c r="C252" s="352"/>
      <c r="D252" s="353"/>
      <c r="E252" s="353"/>
      <c r="F252" s="352"/>
      <c r="G252" s="352"/>
      <c r="H252" s="352"/>
      <c r="I252" s="352"/>
      <c r="J252" s="352"/>
      <c r="K252" s="352"/>
      <c r="L252" s="352"/>
      <c r="M252" s="352"/>
      <c r="N252" s="352"/>
      <c r="O252" s="352"/>
      <c r="P252" s="352"/>
      <c r="Q252" s="352"/>
      <c r="R252" s="352"/>
      <c r="S252" s="352"/>
      <c r="T252" s="352"/>
      <c r="U252" s="352"/>
      <c r="V252" s="352"/>
      <c r="W252" s="333"/>
      <c r="X252" s="333"/>
      <c r="Y252" s="333"/>
      <c r="Z252" s="333"/>
    </row>
    <row r="253" customFormat="false" ht="28.5" hidden="false" customHeight="true" outlineLevel="0" collapsed="false">
      <c r="A253" s="352"/>
      <c r="B253" s="352"/>
      <c r="C253" s="352"/>
      <c r="D253" s="353"/>
      <c r="E253" s="353"/>
      <c r="F253" s="352"/>
      <c r="G253" s="352"/>
      <c r="H253" s="352"/>
      <c r="I253" s="352"/>
      <c r="J253" s="352"/>
      <c r="K253" s="352"/>
      <c r="L253" s="352"/>
      <c r="M253" s="352"/>
      <c r="N253" s="352"/>
      <c r="O253" s="352"/>
      <c r="P253" s="352"/>
      <c r="Q253" s="352"/>
      <c r="R253" s="352"/>
      <c r="S253" s="352"/>
      <c r="T253" s="352"/>
      <c r="U253" s="352"/>
      <c r="V253" s="352"/>
      <c r="W253" s="333"/>
      <c r="X253" s="333"/>
      <c r="Y253" s="333"/>
      <c r="Z253" s="333"/>
    </row>
    <row r="254" customFormat="false" ht="28.5" hidden="false" customHeight="true" outlineLevel="0" collapsed="false">
      <c r="A254" s="352"/>
      <c r="B254" s="352"/>
      <c r="C254" s="352"/>
      <c r="D254" s="353"/>
      <c r="E254" s="353"/>
      <c r="F254" s="352"/>
      <c r="G254" s="352"/>
      <c r="H254" s="352"/>
      <c r="I254" s="352"/>
      <c r="J254" s="352"/>
      <c r="K254" s="352"/>
      <c r="L254" s="352"/>
      <c r="M254" s="352"/>
      <c r="N254" s="352"/>
      <c r="O254" s="352"/>
      <c r="P254" s="352"/>
      <c r="Q254" s="352"/>
      <c r="R254" s="352"/>
      <c r="S254" s="352"/>
      <c r="T254" s="352"/>
      <c r="U254" s="352"/>
      <c r="V254" s="352"/>
      <c r="W254" s="333"/>
      <c r="X254" s="333"/>
      <c r="Y254" s="333"/>
      <c r="Z254" s="333"/>
    </row>
    <row r="255" customFormat="false" ht="28.5" hidden="false" customHeight="true" outlineLevel="0" collapsed="false">
      <c r="A255" s="352"/>
      <c r="B255" s="352"/>
      <c r="C255" s="352"/>
      <c r="D255" s="353"/>
      <c r="E255" s="353"/>
      <c r="F255" s="352"/>
      <c r="G255" s="352"/>
      <c r="H255" s="352"/>
      <c r="I255" s="352"/>
      <c r="J255" s="352"/>
      <c r="K255" s="352"/>
      <c r="L255" s="352"/>
      <c r="M255" s="352"/>
      <c r="N255" s="352"/>
      <c r="O255" s="352"/>
      <c r="P255" s="352"/>
      <c r="Q255" s="352"/>
      <c r="R255" s="352"/>
      <c r="S255" s="352"/>
      <c r="T255" s="352"/>
      <c r="U255" s="352"/>
      <c r="V255" s="352"/>
      <c r="W255" s="333"/>
      <c r="X255" s="333"/>
      <c r="Y255" s="333"/>
      <c r="Z255" s="333"/>
    </row>
    <row r="256" customFormat="false" ht="28.5" hidden="false" customHeight="true" outlineLevel="0" collapsed="false">
      <c r="A256" s="352"/>
      <c r="B256" s="352"/>
      <c r="C256" s="352"/>
      <c r="D256" s="353"/>
      <c r="E256" s="353"/>
      <c r="F256" s="352"/>
      <c r="G256" s="352"/>
      <c r="H256" s="352"/>
      <c r="I256" s="352"/>
      <c r="J256" s="352"/>
      <c r="K256" s="352"/>
      <c r="L256" s="352"/>
      <c r="M256" s="352"/>
      <c r="N256" s="352"/>
      <c r="O256" s="352"/>
      <c r="P256" s="352"/>
      <c r="Q256" s="352"/>
      <c r="R256" s="352"/>
      <c r="S256" s="352"/>
      <c r="T256" s="352"/>
      <c r="U256" s="352"/>
      <c r="V256" s="352"/>
      <c r="W256" s="333"/>
      <c r="X256" s="333"/>
      <c r="Y256" s="333"/>
      <c r="Z256" s="333"/>
    </row>
    <row r="257" customFormat="false" ht="28.5" hidden="false" customHeight="true" outlineLevel="0" collapsed="false">
      <c r="A257" s="352"/>
      <c r="B257" s="352"/>
      <c r="C257" s="352"/>
      <c r="D257" s="353"/>
      <c r="E257" s="353"/>
      <c r="F257" s="352"/>
      <c r="G257" s="352"/>
      <c r="H257" s="352"/>
      <c r="I257" s="352"/>
      <c r="J257" s="352"/>
      <c r="K257" s="352"/>
      <c r="L257" s="352"/>
      <c r="M257" s="352"/>
      <c r="N257" s="352"/>
      <c r="O257" s="352"/>
      <c r="P257" s="352"/>
      <c r="Q257" s="352"/>
      <c r="R257" s="352"/>
      <c r="S257" s="352"/>
      <c r="T257" s="352"/>
      <c r="U257" s="352"/>
      <c r="V257" s="352"/>
      <c r="W257" s="333"/>
      <c r="X257" s="333"/>
      <c r="Y257" s="333"/>
      <c r="Z257" s="333"/>
    </row>
    <row r="258" customFormat="false" ht="28.5" hidden="false" customHeight="true" outlineLevel="0" collapsed="false">
      <c r="A258" s="352"/>
      <c r="B258" s="352"/>
      <c r="C258" s="352"/>
      <c r="D258" s="353"/>
      <c r="E258" s="353"/>
      <c r="F258" s="352"/>
      <c r="G258" s="352"/>
      <c r="H258" s="352"/>
      <c r="I258" s="352"/>
      <c r="J258" s="352"/>
      <c r="K258" s="352"/>
      <c r="L258" s="352"/>
      <c r="M258" s="352"/>
      <c r="N258" s="352"/>
      <c r="O258" s="352"/>
      <c r="P258" s="352"/>
      <c r="Q258" s="352"/>
      <c r="R258" s="352"/>
      <c r="S258" s="352"/>
      <c r="T258" s="352"/>
      <c r="U258" s="352"/>
      <c r="V258" s="352"/>
      <c r="W258" s="333"/>
      <c r="X258" s="333"/>
      <c r="Y258" s="333"/>
      <c r="Z258" s="333"/>
    </row>
    <row r="259" customFormat="false" ht="28.5" hidden="false" customHeight="true" outlineLevel="0" collapsed="false">
      <c r="A259" s="352"/>
      <c r="B259" s="352"/>
      <c r="C259" s="352"/>
      <c r="D259" s="353"/>
      <c r="E259" s="353"/>
      <c r="F259" s="352"/>
      <c r="G259" s="352"/>
      <c r="H259" s="352"/>
      <c r="I259" s="352"/>
      <c r="J259" s="352"/>
      <c r="K259" s="352"/>
      <c r="L259" s="352"/>
      <c r="M259" s="352"/>
      <c r="N259" s="352"/>
      <c r="O259" s="352"/>
      <c r="P259" s="352"/>
      <c r="Q259" s="352"/>
      <c r="R259" s="352"/>
      <c r="S259" s="352"/>
      <c r="T259" s="352"/>
      <c r="U259" s="352"/>
      <c r="V259" s="352"/>
      <c r="W259" s="333"/>
      <c r="X259" s="333"/>
      <c r="Y259" s="333"/>
      <c r="Z259" s="333"/>
    </row>
    <row r="260" customFormat="false" ht="28.5" hidden="false" customHeight="true" outlineLevel="0" collapsed="false">
      <c r="A260" s="352"/>
      <c r="B260" s="352"/>
      <c r="C260" s="352"/>
      <c r="D260" s="353"/>
      <c r="E260" s="353"/>
      <c r="F260" s="352"/>
      <c r="G260" s="352"/>
      <c r="H260" s="352"/>
      <c r="I260" s="352"/>
      <c r="J260" s="352"/>
      <c r="K260" s="352"/>
      <c r="L260" s="352"/>
      <c r="M260" s="352"/>
      <c r="N260" s="352"/>
      <c r="O260" s="352"/>
      <c r="P260" s="352"/>
      <c r="Q260" s="352"/>
      <c r="R260" s="352"/>
      <c r="S260" s="352"/>
      <c r="T260" s="352"/>
      <c r="U260" s="352"/>
      <c r="V260" s="352"/>
      <c r="W260" s="333"/>
      <c r="X260" s="333"/>
      <c r="Y260" s="333"/>
      <c r="Z260" s="333"/>
    </row>
    <row r="261" customFormat="false" ht="28.5" hidden="false" customHeight="true" outlineLevel="0" collapsed="false">
      <c r="A261" s="352"/>
      <c r="B261" s="352"/>
      <c r="C261" s="352"/>
      <c r="D261" s="353"/>
      <c r="E261" s="353"/>
      <c r="F261" s="352"/>
      <c r="G261" s="352"/>
      <c r="H261" s="352"/>
      <c r="I261" s="352"/>
      <c r="J261" s="352"/>
      <c r="K261" s="352"/>
      <c r="L261" s="352"/>
      <c r="M261" s="352"/>
      <c r="N261" s="352"/>
      <c r="O261" s="352"/>
      <c r="P261" s="352"/>
      <c r="Q261" s="352"/>
      <c r="R261" s="352"/>
      <c r="S261" s="352"/>
      <c r="T261" s="352"/>
      <c r="U261" s="352"/>
      <c r="V261" s="352"/>
      <c r="W261" s="333"/>
      <c r="X261" s="333"/>
      <c r="Y261" s="333"/>
      <c r="Z261" s="333"/>
    </row>
    <row r="262" customFormat="false" ht="28.5" hidden="false" customHeight="true" outlineLevel="0" collapsed="false">
      <c r="A262" s="352"/>
      <c r="B262" s="352"/>
      <c r="C262" s="352"/>
      <c r="D262" s="353"/>
      <c r="E262" s="353"/>
      <c r="F262" s="352"/>
      <c r="G262" s="352"/>
      <c r="H262" s="352"/>
      <c r="I262" s="352"/>
      <c r="J262" s="352"/>
      <c r="K262" s="352"/>
      <c r="L262" s="352"/>
      <c r="M262" s="352"/>
      <c r="N262" s="352"/>
      <c r="O262" s="352"/>
      <c r="P262" s="352"/>
      <c r="Q262" s="352"/>
      <c r="R262" s="352"/>
      <c r="S262" s="352"/>
      <c r="T262" s="352"/>
      <c r="U262" s="352"/>
      <c r="V262" s="352"/>
      <c r="W262" s="333"/>
      <c r="X262" s="333"/>
      <c r="Y262" s="333"/>
      <c r="Z262" s="333"/>
    </row>
    <row r="263" customFormat="false" ht="28.5" hidden="false" customHeight="true" outlineLevel="0" collapsed="false">
      <c r="A263" s="352"/>
      <c r="B263" s="352"/>
      <c r="C263" s="352"/>
      <c r="D263" s="353"/>
      <c r="E263" s="353"/>
      <c r="F263" s="352"/>
      <c r="G263" s="352"/>
      <c r="H263" s="352"/>
      <c r="I263" s="352"/>
      <c r="J263" s="352"/>
      <c r="K263" s="352"/>
      <c r="L263" s="352"/>
      <c r="M263" s="352"/>
      <c r="N263" s="352"/>
      <c r="O263" s="352"/>
      <c r="P263" s="352"/>
      <c r="Q263" s="352"/>
      <c r="R263" s="352"/>
      <c r="S263" s="352"/>
      <c r="T263" s="352"/>
      <c r="U263" s="352"/>
      <c r="V263" s="352"/>
      <c r="W263" s="333"/>
      <c r="X263" s="333"/>
      <c r="Y263" s="333"/>
      <c r="Z263" s="333"/>
    </row>
    <row r="264" customFormat="false" ht="28.5" hidden="false" customHeight="true" outlineLevel="0" collapsed="false">
      <c r="A264" s="352"/>
      <c r="B264" s="352"/>
      <c r="C264" s="352"/>
      <c r="D264" s="353"/>
      <c r="E264" s="353"/>
      <c r="F264" s="352"/>
      <c r="G264" s="352"/>
      <c r="H264" s="352"/>
      <c r="I264" s="352"/>
      <c r="J264" s="352"/>
      <c r="K264" s="352"/>
      <c r="L264" s="352"/>
      <c r="M264" s="352"/>
      <c r="N264" s="352"/>
      <c r="O264" s="352"/>
      <c r="P264" s="352"/>
      <c r="Q264" s="352"/>
      <c r="R264" s="352"/>
      <c r="S264" s="352"/>
      <c r="T264" s="352"/>
      <c r="U264" s="352"/>
      <c r="V264" s="352"/>
      <c r="W264" s="333"/>
      <c r="X264" s="333"/>
      <c r="Y264" s="333"/>
      <c r="Z264" s="333"/>
    </row>
    <row r="265" customFormat="false" ht="28.5" hidden="false" customHeight="true" outlineLevel="0" collapsed="false">
      <c r="A265" s="352"/>
      <c r="B265" s="352"/>
      <c r="C265" s="352"/>
      <c r="D265" s="353"/>
      <c r="E265" s="353"/>
      <c r="F265" s="352"/>
      <c r="G265" s="352"/>
      <c r="H265" s="352"/>
      <c r="I265" s="352"/>
      <c r="J265" s="352"/>
      <c r="K265" s="352"/>
      <c r="L265" s="352"/>
      <c r="M265" s="352"/>
      <c r="N265" s="352"/>
      <c r="O265" s="352"/>
      <c r="P265" s="352"/>
      <c r="Q265" s="352"/>
      <c r="R265" s="352"/>
      <c r="S265" s="352"/>
      <c r="T265" s="352"/>
      <c r="U265" s="352"/>
      <c r="V265" s="352"/>
      <c r="W265" s="333"/>
      <c r="X265" s="333"/>
      <c r="Y265" s="333"/>
      <c r="Z265" s="333"/>
    </row>
    <row r="266" customFormat="false" ht="28.5" hidden="false" customHeight="true" outlineLevel="0" collapsed="false">
      <c r="A266" s="352"/>
      <c r="B266" s="352"/>
      <c r="C266" s="352"/>
      <c r="D266" s="353"/>
      <c r="E266" s="353"/>
      <c r="F266" s="352"/>
      <c r="G266" s="352"/>
      <c r="H266" s="352"/>
      <c r="I266" s="352"/>
      <c r="J266" s="352"/>
      <c r="K266" s="352"/>
      <c r="L266" s="352"/>
      <c r="M266" s="352"/>
      <c r="N266" s="352"/>
      <c r="O266" s="352"/>
      <c r="P266" s="352"/>
      <c r="Q266" s="352"/>
      <c r="R266" s="352"/>
      <c r="S266" s="352"/>
      <c r="T266" s="352"/>
      <c r="U266" s="352"/>
      <c r="V266" s="352"/>
      <c r="W266" s="333"/>
      <c r="X266" s="333"/>
      <c r="Y266" s="333"/>
      <c r="Z266" s="333"/>
    </row>
    <row r="267" customFormat="false" ht="28.5" hidden="false" customHeight="true" outlineLevel="0" collapsed="false">
      <c r="A267" s="352"/>
      <c r="B267" s="352"/>
      <c r="C267" s="352"/>
      <c r="D267" s="353"/>
      <c r="E267" s="353"/>
      <c r="F267" s="352"/>
      <c r="G267" s="352"/>
      <c r="H267" s="352"/>
      <c r="I267" s="352"/>
      <c r="J267" s="352"/>
      <c r="K267" s="352"/>
      <c r="L267" s="352"/>
      <c r="M267" s="352"/>
      <c r="N267" s="352"/>
      <c r="O267" s="352"/>
      <c r="P267" s="352"/>
      <c r="Q267" s="352"/>
      <c r="R267" s="352"/>
      <c r="S267" s="352"/>
      <c r="T267" s="352"/>
      <c r="U267" s="352"/>
      <c r="V267" s="352"/>
      <c r="W267" s="333"/>
      <c r="X267" s="333"/>
      <c r="Y267" s="333"/>
      <c r="Z267" s="333"/>
    </row>
    <row r="268" customFormat="false" ht="28.5" hidden="false" customHeight="true" outlineLevel="0" collapsed="false">
      <c r="A268" s="352"/>
      <c r="B268" s="352"/>
      <c r="C268" s="352"/>
      <c r="D268" s="353"/>
      <c r="E268" s="353"/>
      <c r="F268" s="352"/>
      <c r="G268" s="352"/>
      <c r="H268" s="352"/>
      <c r="I268" s="352"/>
      <c r="J268" s="352"/>
      <c r="K268" s="352"/>
      <c r="L268" s="352"/>
      <c r="M268" s="352"/>
      <c r="N268" s="352"/>
      <c r="O268" s="352"/>
      <c r="P268" s="352"/>
      <c r="Q268" s="352"/>
      <c r="R268" s="352"/>
      <c r="S268" s="352"/>
      <c r="T268" s="352"/>
      <c r="U268" s="352"/>
      <c r="V268" s="352"/>
      <c r="W268" s="333"/>
      <c r="X268" s="333"/>
      <c r="Y268" s="333"/>
      <c r="Z268" s="333"/>
    </row>
    <row r="269" customFormat="false" ht="28.5" hidden="false" customHeight="true" outlineLevel="0" collapsed="false">
      <c r="A269" s="352"/>
      <c r="B269" s="352"/>
      <c r="C269" s="352"/>
      <c r="D269" s="353"/>
      <c r="E269" s="353"/>
      <c r="F269" s="352"/>
      <c r="G269" s="352"/>
      <c r="H269" s="352"/>
      <c r="I269" s="352"/>
      <c r="J269" s="352"/>
      <c r="K269" s="352"/>
      <c r="L269" s="352"/>
      <c r="M269" s="352"/>
      <c r="N269" s="352"/>
      <c r="O269" s="352"/>
      <c r="P269" s="352"/>
      <c r="Q269" s="352"/>
      <c r="R269" s="352"/>
      <c r="S269" s="352"/>
      <c r="T269" s="352"/>
      <c r="U269" s="352"/>
      <c r="V269" s="352"/>
      <c r="W269" s="333"/>
      <c r="X269" s="333"/>
      <c r="Y269" s="333"/>
      <c r="Z269" s="333"/>
    </row>
    <row r="270" customFormat="false" ht="28.5" hidden="false" customHeight="true" outlineLevel="0" collapsed="false">
      <c r="A270" s="352"/>
      <c r="B270" s="352"/>
      <c r="C270" s="352"/>
      <c r="D270" s="353"/>
      <c r="E270" s="353"/>
      <c r="F270" s="352"/>
      <c r="G270" s="352"/>
      <c r="H270" s="352"/>
      <c r="I270" s="352"/>
      <c r="J270" s="352"/>
      <c r="K270" s="352"/>
      <c r="L270" s="352"/>
      <c r="M270" s="352"/>
      <c r="N270" s="352"/>
      <c r="O270" s="352"/>
      <c r="P270" s="352"/>
      <c r="Q270" s="352"/>
      <c r="R270" s="352"/>
      <c r="S270" s="352"/>
      <c r="T270" s="352"/>
      <c r="U270" s="352"/>
      <c r="V270" s="352"/>
      <c r="W270" s="333"/>
      <c r="X270" s="333"/>
      <c r="Y270" s="333"/>
      <c r="Z270" s="333"/>
    </row>
    <row r="271" customFormat="false" ht="28.5" hidden="false" customHeight="true" outlineLevel="0" collapsed="false">
      <c r="A271" s="352"/>
      <c r="B271" s="352"/>
      <c r="C271" s="352"/>
      <c r="D271" s="353"/>
      <c r="E271" s="353"/>
      <c r="F271" s="352"/>
      <c r="G271" s="352"/>
      <c r="H271" s="352"/>
      <c r="I271" s="352"/>
      <c r="J271" s="352"/>
      <c r="K271" s="352"/>
      <c r="L271" s="352"/>
      <c r="M271" s="352"/>
      <c r="N271" s="352"/>
      <c r="O271" s="352"/>
      <c r="P271" s="352"/>
      <c r="Q271" s="352"/>
      <c r="R271" s="352"/>
      <c r="S271" s="352"/>
      <c r="T271" s="352"/>
      <c r="U271" s="352"/>
      <c r="V271" s="352"/>
      <c r="W271" s="333"/>
      <c r="X271" s="333"/>
      <c r="Y271" s="333"/>
      <c r="Z271" s="333"/>
    </row>
    <row r="272" customFormat="false" ht="28.5" hidden="false" customHeight="true" outlineLevel="0" collapsed="false">
      <c r="A272" s="352"/>
      <c r="B272" s="352"/>
      <c r="C272" s="352"/>
      <c r="D272" s="353"/>
      <c r="E272" s="353"/>
      <c r="F272" s="352"/>
      <c r="G272" s="352"/>
      <c r="H272" s="352"/>
      <c r="I272" s="352"/>
      <c r="J272" s="352"/>
      <c r="K272" s="352"/>
      <c r="L272" s="352"/>
      <c r="M272" s="352"/>
      <c r="N272" s="352"/>
      <c r="O272" s="352"/>
      <c r="P272" s="352"/>
      <c r="Q272" s="352"/>
      <c r="R272" s="352"/>
      <c r="S272" s="352"/>
      <c r="T272" s="352"/>
      <c r="U272" s="352"/>
      <c r="V272" s="352"/>
      <c r="W272" s="333"/>
      <c r="X272" s="333"/>
      <c r="Y272" s="333"/>
      <c r="Z272" s="333"/>
    </row>
    <row r="273" customFormat="false" ht="28.5" hidden="false" customHeight="true" outlineLevel="0" collapsed="false">
      <c r="A273" s="352"/>
      <c r="B273" s="352"/>
      <c r="C273" s="352"/>
      <c r="D273" s="353"/>
      <c r="E273" s="353"/>
      <c r="F273" s="352"/>
      <c r="G273" s="352"/>
      <c r="H273" s="352"/>
      <c r="I273" s="352"/>
      <c r="J273" s="352"/>
      <c r="K273" s="352"/>
      <c r="L273" s="352"/>
      <c r="M273" s="352"/>
      <c r="N273" s="352"/>
      <c r="O273" s="352"/>
      <c r="P273" s="352"/>
      <c r="Q273" s="352"/>
      <c r="R273" s="352"/>
      <c r="S273" s="352"/>
      <c r="T273" s="352"/>
      <c r="U273" s="352"/>
      <c r="V273" s="352"/>
      <c r="W273" s="333"/>
      <c r="X273" s="333"/>
      <c r="Y273" s="333"/>
      <c r="Z273" s="333"/>
    </row>
    <row r="274" customFormat="false" ht="28.5" hidden="false" customHeight="true" outlineLevel="0" collapsed="false">
      <c r="A274" s="352"/>
      <c r="B274" s="352"/>
      <c r="C274" s="352"/>
      <c r="D274" s="353"/>
      <c r="E274" s="353"/>
      <c r="F274" s="352"/>
      <c r="G274" s="352"/>
      <c r="H274" s="352"/>
      <c r="I274" s="352"/>
      <c r="J274" s="352"/>
      <c r="K274" s="352"/>
      <c r="L274" s="352"/>
      <c r="M274" s="352"/>
      <c r="N274" s="352"/>
      <c r="O274" s="352"/>
      <c r="P274" s="352"/>
      <c r="Q274" s="352"/>
      <c r="R274" s="352"/>
      <c r="S274" s="352"/>
      <c r="T274" s="352"/>
      <c r="U274" s="352"/>
      <c r="V274" s="352"/>
      <c r="W274" s="333"/>
      <c r="X274" s="333"/>
      <c r="Y274" s="333"/>
      <c r="Z274" s="333"/>
    </row>
    <row r="275" customFormat="false" ht="28.5" hidden="false" customHeight="true" outlineLevel="0" collapsed="false">
      <c r="A275" s="352"/>
      <c r="B275" s="352"/>
      <c r="C275" s="352"/>
      <c r="D275" s="353"/>
      <c r="E275" s="353"/>
      <c r="F275" s="352"/>
      <c r="G275" s="352"/>
      <c r="H275" s="352"/>
      <c r="I275" s="352"/>
      <c r="J275" s="352"/>
      <c r="K275" s="352"/>
      <c r="L275" s="352"/>
      <c r="M275" s="352"/>
      <c r="N275" s="352"/>
      <c r="O275" s="352"/>
      <c r="P275" s="352"/>
      <c r="Q275" s="352"/>
      <c r="R275" s="352"/>
      <c r="S275" s="352"/>
      <c r="T275" s="352"/>
      <c r="U275" s="352"/>
      <c r="V275" s="352"/>
      <c r="W275" s="333"/>
      <c r="X275" s="333"/>
      <c r="Y275" s="333"/>
      <c r="Z275" s="333"/>
    </row>
    <row r="276" customFormat="false" ht="28.5" hidden="false" customHeight="true" outlineLevel="0" collapsed="false">
      <c r="A276" s="352"/>
      <c r="B276" s="352"/>
      <c r="C276" s="352"/>
      <c r="D276" s="353"/>
      <c r="E276" s="353"/>
      <c r="F276" s="352"/>
      <c r="G276" s="352"/>
      <c r="H276" s="352"/>
      <c r="I276" s="352"/>
      <c r="J276" s="352"/>
      <c r="K276" s="352"/>
      <c r="L276" s="352"/>
      <c r="M276" s="352"/>
      <c r="N276" s="352"/>
      <c r="O276" s="352"/>
      <c r="P276" s="352"/>
      <c r="Q276" s="352"/>
      <c r="R276" s="352"/>
      <c r="S276" s="352"/>
      <c r="T276" s="352"/>
      <c r="U276" s="352"/>
      <c r="V276" s="352"/>
      <c r="W276" s="333"/>
      <c r="X276" s="333"/>
      <c r="Y276" s="333"/>
      <c r="Z276" s="333"/>
    </row>
    <row r="277" customFormat="false" ht="28.5" hidden="false" customHeight="true" outlineLevel="0" collapsed="false">
      <c r="A277" s="352"/>
      <c r="B277" s="352"/>
      <c r="C277" s="352"/>
      <c r="D277" s="353"/>
      <c r="E277" s="353"/>
      <c r="F277" s="352"/>
      <c r="G277" s="352"/>
      <c r="H277" s="352"/>
      <c r="I277" s="352"/>
      <c r="J277" s="352"/>
      <c r="K277" s="352"/>
      <c r="L277" s="352"/>
      <c r="M277" s="352"/>
      <c r="N277" s="352"/>
      <c r="O277" s="352"/>
      <c r="P277" s="352"/>
      <c r="Q277" s="352"/>
      <c r="R277" s="352"/>
      <c r="S277" s="352"/>
      <c r="T277" s="352"/>
      <c r="U277" s="352"/>
      <c r="V277" s="352"/>
      <c r="W277" s="333"/>
      <c r="X277" s="333"/>
      <c r="Y277" s="333"/>
      <c r="Z277" s="333"/>
    </row>
    <row r="278" customFormat="false" ht="28.5" hidden="false" customHeight="true" outlineLevel="0" collapsed="false">
      <c r="A278" s="352"/>
      <c r="B278" s="352"/>
      <c r="C278" s="352"/>
      <c r="D278" s="353"/>
      <c r="E278" s="353"/>
      <c r="F278" s="352"/>
      <c r="G278" s="352"/>
      <c r="H278" s="352"/>
      <c r="I278" s="352"/>
      <c r="J278" s="352"/>
      <c r="K278" s="352"/>
      <c r="L278" s="352"/>
      <c r="M278" s="352"/>
      <c r="N278" s="352"/>
      <c r="O278" s="352"/>
      <c r="P278" s="352"/>
      <c r="Q278" s="352"/>
      <c r="R278" s="352"/>
      <c r="S278" s="352"/>
      <c r="T278" s="352"/>
      <c r="U278" s="352"/>
      <c r="V278" s="352"/>
      <c r="W278" s="333"/>
      <c r="X278" s="333"/>
      <c r="Y278" s="333"/>
      <c r="Z278" s="333"/>
    </row>
    <row r="279" customFormat="false" ht="28.5" hidden="false" customHeight="true" outlineLevel="0" collapsed="false">
      <c r="A279" s="352"/>
      <c r="B279" s="352"/>
      <c r="C279" s="352"/>
      <c r="D279" s="353"/>
      <c r="E279" s="353"/>
      <c r="F279" s="352"/>
      <c r="G279" s="352"/>
      <c r="H279" s="352"/>
      <c r="I279" s="352"/>
      <c r="J279" s="352"/>
      <c r="K279" s="352"/>
      <c r="L279" s="352"/>
      <c r="M279" s="352"/>
      <c r="N279" s="352"/>
      <c r="O279" s="352"/>
      <c r="P279" s="352"/>
      <c r="Q279" s="352"/>
      <c r="R279" s="352"/>
      <c r="S279" s="352"/>
      <c r="T279" s="352"/>
      <c r="U279" s="352"/>
      <c r="V279" s="352"/>
      <c r="W279" s="333"/>
      <c r="X279" s="333"/>
      <c r="Y279" s="333"/>
      <c r="Z279" s="333"/>
    </row>
    <row r="280" customFormat="false" ht="28.5" hidden="false" customHeight="true" outlineLevel="0" collapsed="false">
      <c r="A280" s="352"/>
      <c r="B280" s="352"/>
      <c r="C280" s="352"/>
      <c r="D280" s="353"/>
      <c r="E280" s="353"/>
      <c r="F280" s="352"/>
      <c r="G280" s="352"/>
      <c r="H280" s="352"/>
      <c r="I280" s="352"/>
      <c r="J280" s="352"/>
      <c r="K280" s="352"/>
      <c r="L280" s="352"/>
      <c r="M280" s="352"/>
      <c r="N280" s="352"/>
      <c r="O280" s="352"/>
      <c r="P280" s="352"/>
      <c r="Q280" s="352"/>
      <c r="R280" s="352"/>
      <c r="S280" s="352"/>
      <c r="T280" s="352"/>
      <c r="U280" s="352"/>
      <c r="V280" s="352"/>
      <c r="W280" s="333"/>
      <c r="X280" s="333"/>
      <c r="Y280" s="333"/>
      <c r="Z280" s="333"/>
    </row>
    <row r="281" customFormat="false" ht="28.5" hidden="false" customHeight="true" outlineLevel="0" collapsed="false">
      <c r="A281" s="352"/>
      <c r="B281" s="352"/>
      <c r="C281" s="352"/>
      <c r="D281" s="353"/>
      <c r="E281" s="353"/>
      <c r="F281" s="352"/>
      <c r="G281" s="352"/>
      <c r="H281" s="352"/>
      <c r="I281" s="352"/>
      <c r="J281" s="352"/>
      <c r="K281" s="352"/>
      <c r="L281" s="352"/>
      <c r="M281" s="352"/>
      <c r="N281" s="352"/>
      <c r="O281" s="352"/>
      <c r="P281" s="352"/>
      <c r="Q281" s="352"/>
      <c r="R281" s="352"/>
      <c r="S281" s="352"/>
      <c r="T281" s="352"/>
      <c r="U281" s="352"/>
      <c r="V281" s="352"/>
      <c r="W281" s="333"/>
      <c r="X281" s="333"/>
      <c r="Y281" s="333"/>
      <c r="Z281" s="333"/>
    </row>
    <row r="282" customFormat="false" ht="28.5" hidden="false" customHeight="true" outlineLevel="0" collapsed="false">
      <c r="A282" s="352"/>
      <c r="B282" s="352"/>
      <c r="C282" s="352"/>
      <c r="D282" s="353"/>
      <c r="E282" s="353"/>
      <c r="F282" s="352"/>
      <c r="G282" s="352"/>
      <c r="H282" s="352"/>
      <c r="I282" s="352"/>
      <c r="J282" s="352"/>
      <c r="K282" s="352"/>
      <c r="L282" s="352"/>
      <c r="M282" s="352"/>
      <c r="N282" s="352"/>
      <c r="O282" s="352"/>
      <c r="P282" s="352"/>
      <c r="Q282" s="352"/>
      <c r="R282" s="352"/>
      <c r="S282" s="352"/>
      <c r="T282" s="352"/>
      <c r="U282" s="352"/>
      <c r="V282" s="352"/>
      <c r="W282" s="333"/>
      <c r="X282" s="333"/>
      <c r="Y282" s="333"/>
      <c r="Z282" s="333"/>
    </row>
    <row r="283" customFormat="false" ht="28.5" hidden="false" customHeight="true" outlineLevel="0" collapsed="false">
      <c r="A283" s="352"/>
      <c r="B283" s="352"/>
      <c r="C283" s="352"/>
      <c r="D283" s="353"/>
      <c r="E283" s="353"/>
      <c r="F283" s="352"/>
      <c r="G283" s="352"/>
      <c r="H283" s="352"/>
      <c r="I283" s="352"/>
      <c r="J283" s="352"/>
      <c r="K283" s="352"/>
      <c r="L283" s="352"/>
      <c r="M283" s="352"/>
      <c r="N283" s="352"/>
      <c r="O283" s="352"/>
      <c r="P283" s="352"/>
      <c r="Q283" s="352"/>
      <c r="R283" s="352"/>
      <c r="S283" s="352"/>
      <c r="T283" s="352"/>
      <c r="U283" s="352"/>
      <c r="V283" s="352"/>
      <c r="W283" s="333"/>
      <c r="X283" s="333"/>
      <c r="Y283" s="333"/>
      <c r="Z283" s="333"/>
    </row>
    <row r="284" customFormat="false" ht="28.5" hidden="false" customHeight="true" outlineLevel="0" collapsed="false">
      <c r="A284" s="352"/>
      <c r="B284" s="352"/>
      <c r="C284" s="352"/>
      <c r="D284" s="353"/>
      <c r="E284" s="353"/>
      <c r="F284" s="352"/>
      <c r="G284" s="352"/>
      <c r="H284" s="352"/>
      <c r="I284" s="352"/>
      <c r="J284" s="352"/>
      <c r="K284" s="352"/>
      <c r="L284" s="352"/>
      <c r="M284" s="352"/>
      <c r="N284" s="352"/>
      <c r="O284" s="352"/>
      <c r="P284" s="352"/>
      <c r="Q284" s="352"/>
      <c r="R284" s="352"/>
      <c r="S284" s="352"/>
      <c r="T284" s="352"/>
      <c r="U284" s="352"/>
      <c r="V284" s="352"/>
      <c r="W284" s="333"/>
      <c r="X284" s="333"/>
      <c r="Y284" s="333"/>
      <c r="Z284" s="333"/>
    </row>
    <row r="285" customFormat="false" ht="28.5" hidden="false" customHeight="true" outlineLevel="0" collapsed="false">
      <c r="A285" s="352"/>
      <c r="B285" s="352"/>
      <c r="C285" s="352"/>
      <c r="D285" s="353"/>
      <c r="E285" s="353"/>
      <c r="F285" s="352"/>
      <c r="G285" s="352"/>
      <c r="H285" s="352"/>
      <c r="I285" s="352"/>
      <c r="J285" s="352"/>
      <c r="K285" s="352"/>
      <c r="L285" s="352"/>
      <c r="M285" s="352"/>
      <c r="N285" s="352"/>
      <c r="O285" s="352"/>
      <c r="P285" s="352"/>
      <c r="Q285" s="352"/>
      <c r="R285" s="352"/>
      <c r="S285" s="352"/>
      <c r="T285" s="352"/>
      <c r="U285" s="352"/>
      <c r="V285" s="352"/>
      <c r="W285" s="333"/>
      <c r="X285" s="333"/>
      <c r="Y285" s="333"/>
      <c r="Z285" s="333"/>
    </row>
    <row r="286" customFormat="false" ht="28.5" hidden="false" customHeight="true" outlineLevel="0" collapsed="false">
      <c r="A286" s="352"/>
      <c r="B286" s="352"/>
      <c r="C286" s="352"/>
      <c r="D286" s="353"/>
      <c r="E286" s="353"/>
      <c r="F286" s="352"/>
      <c r="G286" s="352"/>
      <c r="H286" s="352"/>
      <c r="I286" s="352"/>
      <c r="J286" s="352"/>
      <c r="K286" s="352"/>
      <c r="L286" s="352"/>
      <c r="M286" s="352"/>
      <c r="N286" s="352"/>
      <c r="O286" s="352"/>
      <c r="P286" s="352"/>
      <c r="Q286" s="352"/>
      <c r="R286" s="352"/>
      <c r="S286" s="352"/>
      <c r="T286" s="352"/>
      <c r="U286" s="352"/>
      <c r="V286" s="352"/>
      <c r="W286" s="333"/>
      <c r="X286" s="333"/>
      <c r="Y286" s="333"/>
      <c r="Z286" s="333"/>
    </row>
    <row r="287" customFormat="false" ht="28.5" hidden="false" customHeight="true" outlineLevel="0" collapsed="false">
      <c r="A287" s="352"/>
      <c r="B287" s="352"/>
      <c r="C287" s="352"/>
      <c r="D287" s="353"/>
      <c r="E287" s="353"/>
      <c r="F287" s="352"/>
      <c r="G287" s="352"/>
      <c r="H287" s="352"/>
      <c r="I287" s="352"/>
      <c r="J287" s="352"/>
      <c r="K287" s="352"/>
      <c r="L287" s="352"/>
      <c r="M287" s="352"/>
      <c r="N287" s="352"/>
      <c r="O287" s="352"/>
      <c r="P287" s="352"/>
      <c r="Q287" s="352"/>
      <c r="R287" s="352"/>
      <c r="S287" s="352"/>
      <c r="T287" s="352"/>
      <c r="U287" s="352"/>
      <c r="V287" s="352"/>
      <c r="W287" s="333"/>
      <c r="X287" s="333"/>
      <c r="Y287" s="333"/>
      <c r="Z287" s="333"/>
    </row>
    <row r="288" customFormat="false" ht="28.5" hidden="false" customHeight="true" outlineLevel="0" collapsed="false">
      <c r="A288" s="352"/>
      <c r="B288" s="352"/>
      <c r="C288" s="352"/>
      <c r="D288" s="353"/>
      <c r="E288" s="353"/>
      <c r="F288" s="352"/>
      <c r="G288" s="352"/>
      <c r="H288" s="352"/>
      <c r="I288" s="352"/>
      <c r="J288" s="352"/>
      <c r="K288" s="352"/>
      <c r="L288" s="352"/>
      <c r="M288" s="352"/>
      <c r="N288" s="352"/>
      <c r="O288" s="352"/>
      <c r="P288" s="352"/>
      <c r="Q288" s="352"/>
      <c r="R288" s="352"/>
      <c r="S288" s="352"/>
      <c r="T288" s="352"/>
      <c r="U288" s="352"/>
      <c r="V288" s="352"/>
      <c r="W288" s="333"/>
      <c r="X288" s="333"/>
      <c r="Y288" s="333"/>
      <c r="Z288" s="333"/>
    </row>
    <row r="289" customFormat="false" ht="28.5" hidden="false" customHeight="true" outlineLevel="0" collapsed="false">
      <c r="A289" s="352"/>
      <c r="B289" s="352"/>
      <c r="C289" s="352"/>
      <c r="D289" s="353"/>
      <c r="E289" s="353"/>
      <c r="F289" s="352"/>
      <c r="G289" s="352"/>
      <c r="H289" s="352"/>
      <c r="I289" s="352"/>
      <c r="J289" s="352"/>
      <c r="K289" s="352"/>
      <c r="L289" s="352"/>
      <c r="M289" s="352"/>
      <c r="N289" s="352"/>
      <c r="O289" s="352"/>
      <c r="P289" s="352"/>
      <c r="Q289" s="352"/>
      <c r="R289" s="352"/>
      <c r="S289" s="352"/>
      <c r="T289" s="352"/>
      <c r="U289" s="352"/>
      <c r="V289" s="352"/>
      <c r="W289" s="333"/>
      <c r="X289" s="333"/>
      <c r="Y289" s="333"/>
      <c r="Z289" s="333"/>
    </row>
    <row r="290" customFormat="false" ht="28.5" hidden="false" customHeight="true" outlineLevel="0" collapsed="false">
      <c r="A290" s="352"/>
      <c r="B290" s="352"/>
      <c r="C290" s="352"/>
      <c r="D290" s="353"/>
      <c r="E290" s="353"/>
      <c r="F290" s="352"/>
      <c r="G290" s="352"/>
      <c r="H290" s="352"/>
      <c r="I290" s="352"/>
      <c r="J290" s="352"/>
      <c r="K290" s="352"/>
      <c r="L290" s="352"/>
      <c r="M290" s="352"/>
      <c r="N290" s="352"/>
      <c r="O290" s="352"/>
      <c r="P290" s="352"/>
      <c r="Q290" s="352"/>
      <c r="R290" s="352"/>
      <c r="S290" s="352"/>
      <c r="T290" s="352"/>
      <c r="U290" s="352"/>
      <c r="V290" s="352"/>
      <c r="W290" s="333"/>
      <c r="X290" s="333"/>
      <c r="Y290" s="333"/>
      <c r="Z290" s="333"/>
    </row>
    <row r="291" customFormat="false" ht="28.5" hidden="false" customHeight="true" outlineLevel="0" collapsed="false">
      <c r="A291" s="352"/>
      <c r="B291" s="352"/>
      <c r="C291" s="352"/>
      <c r="D291" s="353"/>
      <c r="E291" s="353"/>
      <c r="F291" s="352"/>
      <c r="G291" s="352"/>
      <c r="H291" s="352"/>
      <c r="I291" s="352"/>
      <c r="J291" s="352"/>
      <c r="K291" s="352"/>
      <c r="L291" s="352"/>
      <c r="M291" s="352"/>
      <c r="N291" s="352"/>
      <c r="O291" s="352"/>
      <c r="P291" s="352"/>
      <c r="Q291" s="352"/>
      <c r="R291" s="352"/>
      <c r="S291" s="352"/>
      <c r="T291" s="352"/>
      <c r="U291" s="352"/>
      <c r="V291" s="352"/>
      <c r="W291" s="333"/>
      <c r="X291" s="333"/>
      <c r="Y291" s="333"/>
      <c r="Z291" s="333"/>
    </row>
    <row r="292" customFormat="false" ht="28.5" hidden="false" customHeight="true" outlineLevel="0" collapsed="false">
      <c r="A292" s="352"/>
      <c r="B292" s="352"/>
      <c r="C292" s="352"/>
      <c r="D292" s="353"/>
      <c r="E292" s="353"/>
      <c r="F292" s="352"/>
      <c r="G292" s="352"/>
      <c r="H292" s="352"/>
      <c r="I292" s="352"/>
      <c r="J292" s="352"/>
      <c r="K292" s="352"/>
      <c r="L292" s="352"/>
      <c r="M292" s="352"/>
      <c r="N292" s="352"/>
      <c r="O292" s="352"/>
      <c r="P292" s="352"/>
      <c r="Q292" s="352"/>
      <c r="R292" s="352"/>
      <c r="S292" s="352"/>
      <c r="T292" s="352"/>
      <c r="U292" s="352"/>
      <c r="V292" s="352"/>
      <c r="W292" s="333"/>
      <c r="X292" s="333"/>
      <c r="Y292" s="333"/>
      <c r="Z292" s="333"/>
    </row>
    <row r="293" customFormat="false" ht="28.5" hidden="false" customHeight="true" outlineLevel="0" collapsed="false">
      <c r="A293" s="352"/>
      <c r="B293" s="352"/>
      <c r="C293" s="352"/>
      <c r="D293" s="353"/>
      <c r="E293" s="353"/>
      <c r="F293" s="352"/>
      <c r="G293" s="352"/>
      <c r="H293" s="352"/>
      <c r="I293" s="352"/>
      <c r="J293" s="352"/>
      <c r="K293" s="352"/>
      <c r="L293" s="352"/>
      <c r="M293" s="352"/>
      <c r="N293" s="352"/>
      <c r="O293" s="352"/>
      <c r="P293" s="352"/>
      <c r="Q293" s="352"/>
      <c r="R293" s="352"/>
      <c r="S293" s="352"/>
      <c r="T293" s="352"/>
      <c r="U293" s="352"/>
      <c r="V293" s="352"/>
      <c r="W293" s="333"/>
      <c r="X293" s="333"/>
      <c r="Y293" s="333"/>
      <c r="Z293" s="333"/>
    </row>
    <row r="294" customFormat="false" ht="28.5" hidden="false" customHeight="true" outlineLevel="0" collapsed="false">
      <c r="A294" s="352"/>
      <c r="B294" s="352"/>
      <c r="C294" s="352"/>
      <c r="D294" s="353"/>
      <c r="E294" s="353"/>
      <c r="F294" s="352"/>
      <c r="G294" s="352"/>
      <c r="H294" s="352"/>
      <c r="I294" s="352"/>
      <c r="J294" s="352"/>
      <c r="K294" s="352"/>
      <c r="L294" s="352"/>
      <c r="M294" s="352"/>
      <c r="N294" s="352"/>
      <c r="O294" s="352"/>
      <c r="P294" s="352"/>
      <c r="Q294" s="352"/>
      <c r="R294" s="352"/>
      <c r="S294" s="352"/>
      <c r="T294" s="352"/>
      <c r="U294" s="352"/>
      <c r="V294" s="352"/>
      <c r="W294" s="333"/>
      <c r="X294" s="333"/>
      <c r="Y294" s="333"/>
      <c r="Z294" s="333"/>
    </row>
    <row r="295" customFormat="false" ht="28.5" hidden="false" customHeight="true" outlineLevel="0" collapsed="false">
      <c r="A295" s="352"/>
      <c r="B295" s="352"/>
      <c r="C295" s="352"/>
      <c r="D295" s="353"/>
      <c r="E295" s="353"/>
      <c r="F295" s="352"/>
      <c r="G295" s="352"/>
      <c r="H295" s="352"/>
      <c r="I295" s="352"/>
      <c r="J295" s="352"/>
      <c r="K295" s="352"/>
      <c r="L295" s="352"/>
      <c r="M295" s="352"/>
      <c r="N295" s="352"/>
      <c r="O295" s="352"/>
      <c r="P295" s="352"/>
      <c r="Q295" s="352"/>
      <c r="R295" s="352"/>
      <c r="S295" s="352"/>
      <c r="T295" s="352"/>
      <c r="U295" s="352"/>
      <c r="V295" s="352"/>
      <c r="W295" s="333"/>
      <c r="X295" s="333"/>
      <c r="Y295" s="333"/>
      <c r="Z295" s="333"/>
    </row>
    <row r="296" customFormat="false" ht="28.5" hidden="false" customHeight="true" outlineLevel="0" collapsed="false">
      <c r="A296" s="352"/>
      <c r="B296" s="352"/>
      <c r="C296" s="352"/>
      <c r="D296" s="353"/>
      <c r="E296" s="353"/>
      <c r="F296" s="352"/>
      <c r="G296" s="352"/>
      <c r="H296" s="352"/>
      <c r="I296" s="352"/>
      <c r="J296" s="352"/>
      <c r="K296" s="352"/>
      <c r="L296" s="352"/>
      <c r="M296" s="352"/>
      <c r="N296" s="352"/>
      <c r="O296" s="352"/>
      <c r="P296" s="352"/>
      <c r="Q296" s="352"/>
      <c r="R296" s="352"/>
      <c r="S296" s="352"/>
      <c r="T296" s="352"/>
      <c r="U296" s="352"/>
      <c r="V296" s="352"/>
      <c r="W296" s="333"/>
      <c r="X296" s="333"/>
      <c r="Y296" s="333"/>
      <c r="Z296" s="333"/>
    </row>
    <row r="297" customFormat="false" ht="28.5" hidden="false" customHeight="true" outlineLevel="0" collapsed="false">
      <c r="A297" s="352"/>
      <c r="B297" s="352"/>
      <c r="C297" s="352"/>
      <c r="D297" s="353"/>
      <c r="E297" s="353"/>
      <c r="F297" s="352"/>
      <c r="G297" s="352"/>
      <c r="H297" s="352"/>
      <c r="I297" s="352"/>
      <c r="J297" s="352"/>
      <c r="K297" s="352"/>
      <c r="L297" s="352"/>
      <c r="M297" s="352"/>
      <c r="N297" s="352"/>
      <c r="O297" s="352"/>
      <c r="P297" s="352"/>
      <c r="Q297" s="352"/>
      <c r="R297" s="352"/>
      <c r="S297" s="352"/>
      <c r="T297" s="352"/>
      <c r="U297" s="352"/>
      <c r="V297" s="352"/>
      <c r="W297" s="333"/>
      <c r="X297" s="333"/>
      <c r="Y297" s="333"/>
      <c r="Z297" s="333"/>
    </row>
    <row r="298" customFormat="false" ht="28.5" hidden="false" customHeight="true" outlineLevel="0" collapsed="false">
      <c r="A298" s="352"/>
      <c r="B298" s="352"/>
      <c r="C298" s="352"/>
      <c r="D298" s="353"/>
      <c r="E298" s="353"/>
      <c r="F298" s="352"/>
      <c r="G298" s="352"/>
      <c r="H298" s="352"/>
      <c r="I298" s="352"/>
      <c r="J298" s="352"/>
      <c r="K298" s="352"/>
      <c r="L298" s="352"/>
      <c r="M298" s="352"/>
      <c r="N298" s="352"/>
      <c r="O298" s="352"/>
      <c r="P298" s="352"/>
      <c r="Q298" s="352"/>
      <c r="R298" s="352"/>
      <c r="S298" s="352"/>
      <c r="T298" s="352"/>
      <c r="U298" s="352"/>
      <c r="V298" s="352"/>
      <c r="W298" s="333"/>
      <c r="X298" s="333"/>
      <c r="Y298" s="333"/>
      <c r="Z298" s="333"/>
    </row>
    <row r="299" customFormat="false" ht="28.5" hidden="false" customHeight="true" outlineLevel="0" collapsed="false">
      <c r="A299" s="352"/>
      <c r="B299" s="352"/>
      <c r="C299" s="352"/>
      <c r="D299" s="353"/>
      <c r="E299" s="353"/>
      <c r="F299" s="352"/>
      <c r="G299" s="352"/>
      <c r="H299" s="352"/>
      <c r="I299" s="352"/>
      <c r="J299" s="352"/>
      <c r="K299" s="352"/>
      <c r="L299" s="352"/>
      <c r="M299" s="352"/>
      <c r="N299" s="352"/>
      <c r="O299" s="352"/>
      <c r="P299" s="352"/>
      <c r="Q299" s="352"/>
      <c r="R299" s="352"/>
      <c r="S299" s="352"/>
      <c r="T299" s="352"/>
      <c r="U299" s="352"/>
      <c r="V299" s="352"/>
      <c r="W299" s="333"/>
      <c r="X299" s="333"/>
      <c r="Y299" s="333"/>
      <c r="Z299" s="333"/>
    </row>
    <row r="300" customFormat="false" ht="28.5" hidden="false" customHeight="true" outlineLevel="0" collapsed="false">
      <c r="A300" s="352"/>
      <c r="B300" s="352"/>
      <c r="C300" s="352"/>
      <c r="D300" s="353"/>
      <c r="E300" s="353"/>
      <c r="F300" s="352"/>
      <c r="G300" s="352"/>
      <c r="H300" s="352"/>
      <c r="I300" s="352"/>
      <c r="J300" s="352"/>
      <c r="K300" s="352"/>
      <c r="L300" s="352"/>
      <c r="M300" s="352"/>
      <c r="N300" s="352"/>
      <c r="O300" s="352"/>
      <c r="P300" s="352"/>
      <c r="Q300" s="352"/>
      <c r="R300" s="352"/>
      <c r="S300" s="352"/>
      <c r="T300" s="352"/>
      <c r="U300" s="352"/>
      <c r="V300" s="352"/>
      <c r="W300" s="333"/>
      <c r="X300" s="333"/>
      <c r="Y300" s="333"/>
      <c r="Z300" s="333"/>
    </row>
    <row r="301" customFormat="false" ht="28.5" hidden="false" customHeight="true" outlineLevel="0" collapsed="false">
      <c r="A301" s="352"/>
      <c r="B301" s="352"/>
      <c r="C301" s="352"/>
      <c r="D301" s="353"/>
      <c r="E301" s="353"/>
      <c r="F301" s="352"/>
      <c r="G301" s="352"/>
      <c r="H301" s="352"/>
      <c r="I301" s="352"/>
      <c r="J301" s="352"/>
      <c r="K301" s="352"/>
      <c r="L301" s="352"/>
      <c r="M301" s="352"/>
      <c r="N301" s="352"/>
      <c r="O301" s="352"/>
      <c r="P301" s="352"/>
      <c r="Q301" s="352"/>
      <c r="R301" s="352"/>
      <c r="S301" s="352"/>
      <c r="T301" s="352"/>
      <c r="U301" s="352"/>
      <c r="V301" s="352"/>
      <c r="W301" s="333"/>
      <c r="X301" s="333"/>
      <c r="Y301" s="333"/>
      <c r="Z301" s="333"/>
    </row>
    <row r="302" customFormat="false" ht="28.5" hidden="false" customHeight="true" outlineLevel="0" collapsed="false">
      <c r="A302" s="352"/>
      <c r="B302" s="352"/>
      <c r="C302" s="352"/>
      <c r="D302" s="353"/>
      <c r="E302" s="353"/>
      <c r="F302" s="352"/>
      <c r="G302" s="352"/>
      <c r="H302" s="352"/>
      <c r="I302" s="352"/>
      <c r="J302" s="352"/>
      <c r="K302" s="352"/>
      <c r="L302" s="352"/>
      <c r="M302" s="352"/>
      <c r="N302" s="352"/>
      <c r="O302" s="352"/>
      <c r="P302" s="352"/>
      <c r="Q302" s="352"/>
      <c r="R302" s="352"/>
      <c r="S302" s="352"/>
      <c r="T302" s="352"/>
      <c r="U302" s="352"/>
      <c r="V302" s="352"/>
      <c r="W302" s="333"/>
      <c r="X302" s="333"/>
      <c r="Y302" s="333"/>
      <c r="Z302" s="333"/>
    </row>
    <row r="303" customFormat="false" ht="28.5" hidden="false" customHeight="true" outlineLevel="0" collapsed="false">
      <c r="A303" s="352"/>
      <c r="B303" s="352"/>
      <c r="C303" s="352"/>
      <c r="D303" s="353"/>
      <c r="E303" s="353"/>
      <c r="F303" s="352"/>
      <c r="G303" s="352"/>
      <c r="H303" s="352"/>
      <c r="I303" s="352"/>
      <c r="J303" s="352"/>
      <c r="K303" s="352"/>
      <c r="L303" s="352"/>
      <c r="M303" s="352"/>
      <c r="N303" s="352"/>
      <c r="O303" s="352"/>
      <c r="P303" s="352"/>
      <c r="Q303" s="352"/>
      <c r="R303" s="352"/>
      <c r="S303" s="352"/>
      <c r="T303" s="352"/>
      <c r="U303" s="352"/>
      <c r="V303" s="352"/>
      <c r="W303" s="333"/>
      <c r="X303" s="333"/>
      <c r="Y303" s="333"/>
      <c r="Z303" s="333"/>
    </row>
    <row r="304" customFormat="false" ht="28.5" hidden="false" customHeight="true" outlineLevel="0" collapsed="false">
      <c r="A304" s="352"/>
      <c r="B304" s="352"/>
      <c r="C304" s="352"/>
      <c r="D304" s="353"/>
      <c r="E304" s="353"/>
      <c r="F304" s="352"/>
      <c r="G304" s="352"/>
      <c r="H304" s="352"/>
      <c r="I304" s="352"/>
      <c r="J304" s="352"/>
      <c r="K304" s="352"/>
      <c r="L304" s="352"/>
      <c r="M304" s="352"/>
      <c r="N304" s="352"/>
      <c r="O304" s="352"/>
      <c r="P304" s="352"/>
      <c r="Q304" s="352"/>
      <c r="R304" s="352"/>
      <c r="S304" s="352"/>
      <c r="T304" s="352"/>
      <c r="U304" s="352"/>
      <c r="V304" s="352"/>
      <c r="W304" s="333"/>
      <c r="X304" s="333"/>
      <c r="Y304" s="333"/>
      <c r="Z304" s="333"/>
    </row>
    <row r="305" customFormat="false" ht="28.5" hidden="false" customHeight="true" outlineLevel="0" collapsed="false">
      <c r="A305" s="352"/>
      <c r="B305" s="352"/>
      <c r="C305" s="352"/>
      <c r="D305" s="353"/>
      <c r="E305" s="353"/>
      <c r="F305" s="352"/>
      <c r="G305" s="352"/>
      <c r="H305" s="352"/>
      <c r="I305" s="352"/>
      <c r="J305" s="352"/>
      <c r="K305" s="352"/>
      <c r="L305" s="352"/>
      <c r="M305" s="352"/>
      <c r="N305" s="352"/>
      <c r="O305" s="352"/>
      <c r="P305" s="352"/>
      <c r="Q305" s="352"/>
      <c r="R305" s="352"/>
      <c r="S305" s="352"/>
      <c r="T305" s="352"/>
      <c r="U305" s="352"/>
      <c r="V305" s="352"/>
      <c r="W305" s="333"/>
      <c r="X305" s="333"/>
      <c r="Y305" s="333"/>
      <c r="Z305" s="333"/>
    </row>
    <row r="306" customFormat="false" ht="28.5" hidden="false" customHeight="true" outlineLevel="0" collapsed="false">
      <c r="A306" s="352"/>
      <c r="B306" s="352"/>
      <c r="C306" s="352"/>
      <c r="D306" s="353"/>
      <c r="E306" s="353"/>
      <c r="F306" s="352"/>
      <c r="G306" s="352"/>
      <c r="H306" s="352"/>
      <c r="I306" s="352"/>
      <c r="J306" s="352"/>
      <c r="K306" s="352"/>
      <c r="L306" s="352"/>
      <c r="M306" s="352"/>
      <c r="N306" s="352"/>
      <c r="O306" s="352"/>
      <c r="P306" s="352"/>
      <c r="Q306" s="352"/>
      <c r="R306" s="352"/>
      <c r="S306" s="352"/>
      <c r="T306" s="352"/>
      <c r="U306" s="352"/>
      <c r="V306" s="352"/>
      <c r="W306" s="333"/>
      <c r="X306" s="333"/>
      <c r="Y306" s="333"/>
      <c r="Z306" s="333"/>
    </row>
    <row r="307" customFormat="false" ht="28.5" hidden="false" customHeight="true" outlineLevel="0" collapsed="false">
      <c r="A307" s="352"/>
      <c r="B307" s="352"/>
      <c r="C307" s="352"/>
      <c r="D307" s="353"/>
      <c r="E307" s="353"/>
      <c r="F307" s="352"/>
      <c r="G307" s="352"/>
      <c r="H307" s="352"/>
      <c r="I307" s="352"/>
      <c r="J307" s="352"/>
      <c r="K307" s="352"/>
      <c r="L307" s="352"/>
      <c r="M307" s="352"/>
      <c r="N307" s="352"/>
      <c r="O307" s="352"/>
      <c r="P307" s="352"/>
      <c r="Q307" s="352"/>
      <c r="R307" s="352"/>
      <c r="S307" s="352"/>
      <c r="T307" s="352"/>
      <c r="U307" s="352"/>
      <c r="V307" s="352"/>
      <c r="W307" s="333"/>
      <c r="X307" s="333"/>
      <c r="Y307" s="333"/>
      <c r="Z307" s="333"/>
    </row>
    <row r="308" customFormat="false" ht="28.5" hidden="false" customHeight="true" outlineLevel="0" collapsed="false">
      <c r="A308" s="352"/>
      <c r="B308" s="352"/>
      <c r="C308" s="352"/>
      <c r="D308" s="353"/>
      <c r="E308" s="353"/>
      <c r="F308" s="352"/>
      <c r="G308" s="352"/>
      <c r="H308" s="352"/>
      <c r="I308" s="352"/>
      <c r="J308" s="352"/>
      <c r="K308" s="352"/>
      <c r="L308" s="352"/>
      <c r="M308" s="352"/>
      <c r="N308" s="352"/>
      <c r="O308" s="352"/>
      <c r="P308" s="352"/>
      <c r="Q308" s="352"/>
      <c r="R308" s="352"/>
      <c r="S308" s="352"/>
      <c r="T308" s="352"/>
      <c r="U308" s="352"/>
      <c r="V308" s="352"/>
      <c r="W308" s="333"/>
      <c r="X308" s="333"/>
      <c r="Y308" s="333"/>
      <c r="Z308" s="333"/>
    </row>
    <row r="309" customFormat="false" ht="28.5" hidden="false" customHeight="true" outlineLevel="0" collapsed="false">
      <c r="A309" s="352"/>
      <c r="B309" s="352"/>
      <c r="C309" s="352"/>
      <c r="D309" s="353"/>
      <c r="E309" s="353"/>
      <c r="F309" s="352"/>
      <c r="G309" s="352"/>
      <c r="H309" s="352"/>
      <c r="I309" s="352"/>
      <c r="J309" s="352"/>
      <c r="K309" s="352"/>
      <c r="L309" s="352"/>
      <c r="M309" s="352"/>
      <c r="N309" s="352"/>
      <c r="O309" s="352"/>
      <c r="P309" s="352"/>
      <c r="Q309" s="352"/>
      <c r="R309" s="352"/>
      <c r="S309" s="352"/>
      <c r="T309" s="352"/>
      <c r="U309" s="352"/>
      <c r="V309" s="352"/>
      <c r="W309" s="333"/>
      <c r="X309" s="333"/>
      <c r="Y309" s="333"/>
      <c r="Z309" s="333"/>
    </row>
    <row r="310" customFormat="false" ht="28.5" hidden="false" customHeight="true" outlineLevel="0" collapsed="false">
      <c r="A310" s="352"/>
      <c r="B310" s="352"/>
      <c r="C310" s="352"/>
      <c r="D310" s="353"/>
      <c r="E310" s="353"/>
      <c r="F310" s="352"/>
      <c r="G310" s="352"/>
      <c r="H310" s="352"/>
      <c r="I310" s="352"/>
      <c r="J310" s="352"/>
      <c r="K310" s="352"/>
      <c r="L310" s="352"/>
      <c r="M310" s="352"/>
      <c r="N310" s="352"/>
      <c r="O310" s="352"/>
      <c r="P310" s="352"/>
      <c r="Q310" s="352"/>
      <c r="R310" s="352"/>
      <c r="S310" s="352"/>
      <c r="T310" s="352"/>
      <c r="U310" s="352"/>
      <c r="V310" s="352"/>
      <c r="W310" s="333"/>
      <c r="X310" s="333"/>
      <c r="Y310" s="333"/>
      <c r="Z310" s="333"/>
    </row>
    <row r="311" customFormat="false" ht="28.5" hidden="false" customHeight="true" outlineLevel="0" collapsed="false">
      <c r="A311" s="352"/>
      <c r="B311" s="352"/>
      <c r="C311" s="352"/>
      <c r="D311" s="353"/>
      <c r="E311" s="353"/>
      <c r="F311" s="352"/>
      <c r="G311" s="352"/>
      <c r="H311" s="352"/>
      <c r="I311" s="352"/>
      <c r="J311" s="352"/>
      <c r="K311" s="352"/>
      <c r="L311" s="352"/>
      <c r="M311" s="352"/>
      <c r="N311" s="352"/>
      <c r="O311" s="352"/>
      <c r="P311" s="352"/>
      <c r="Q311" s="352"/>
      <c r="R311" s="352"/>
      <c r="S311" s="352"/>
      <c r="T311" s="352"/>
      <c r="U311" s="352"/>
      <c r="V311" s="352"/>
      <c r="W311" s="333"/>
      <c r="X311" s="333"/>
      <c r="Y311" s="333"/>
      <c r="Z311" s="333"/>
    </row>
    <row r="312" customFormat="false" ht="28.5" hidden="false" customHeight="true" outlineLevel="0" collapsed="false">
      <c r="A312" s="352"/>
      <c r="B312" s="352"/>
      <c r="C312" s="352"/>
      <c r="D312" s="353"/>
      <c r="E312" s="353"/>
      <c r="F312" s="352"/>
      <c r="G312" s="352"/>
      <c r="H312" s="352"/>
      <c r="I312" s="352"/>
      <c r="J312" s="352"/>
      <c r="K312" s="352"/>
      <c r="L312" s="352"/>
      <c r="M312" s="352"/>
      <c r="N312" s="352"/>
      <c r="O312" s="352"/>
      <c r="P312" s="352"/>
      <c r="Q312" s="352"/>
      <c r="R312" s="352"/>
      <c r="S312" s="352"/>
      <c r="T312" s="352"/>
      <c r="U312" s="352"/>
      <c r="V312" s="352"/>
      <c r="W312" s="333"/>
      <c r="X312" s="333"/>
      <c r="Y312" s="333"/>
      <c r="Z312" s="333"/>
    </row>
    <row r="313" customFormat="false" ht="28.5" hidden="false" customHeight="true" outlineLevel="0" collapsed="false">
      <c r="A313" s="352"/>
      <c r="B313" s="352"/>
      <c r="C313" s="352"/>
      <c r="D313" s="353"/>
      <c r="E313" s="353"/>
      <c r="F313" s="352"/>
      <c r="G313" s="352"/>
      <c r="H313" s="352"/>
      <c r="I313" s="352"/>
      <c r="J313" s="352"/>
      <c r="K313" s="352"/>
      <c r="L313" s="352"/>
      <c r="M313" s="352"/>
      <c r="N313" s="352"/>
      <c r="O313" s="352"/>
      <c r="P313" s="352"/>
      <c r="Q313" s="352"/>
      <c r="R313" s="352"/>
      <c r="S313" s="352"/>
      <c r="T313" s="352"/>
      <c r="U313" s="352"/>
      <c r="V313" s="352"/>
      <c r="W313" s="333"/>
      <c r="X313" s="333"/>
      <c r="Y313" s="333"/>
      <c r="Z313" s="333"/>
    </row>
    <row r="314" customFormat="false" ht="28.5" hidden="false" customHeight="true" outlineLevel="0" collapsed="false">
      <c r="A314" s="352"/>
      <c r="B314" s="352"/>
      <c r="C314" s="352"/>
      <c r="D314" s="353"/>
      <c r="E314" s="353"/>
      <c r="F314" s="352"/>
      <c r="G314" s="352"/>
      <c r="H314" s="352"/>
      <c r="I314" s="352"/>
      <c r="J314" s="352"/>
      <c r="K314" s="352"/>
      <c r="L314" s="352"/>
      <c r="M314" s="352"/>
      <c r="N314" s="352"/>
      <c r="O314" s="352"/>
      <c r="P314" s="352"/>
      <c r="Q314" s="352"/>
      <c r="R314" s="352"/>
      <c r="S314" s="352"/>
      <c r="T314" s="352"/>
      <c r="U314" s="352"/>
      <c r="V314" s="352"/>
      <c r="W314" s="333"/>
      <c r="X314" s="333"/>
      <c r="Y314" s="333"/>
      <c r="Z314" s="333"/>
    </row>
    <row r="315" customFormat="false" ht="28.5" hidden="false" customHeight="true" outlineLevel="0" collapsed="false">
      <c r="A315" s="352"/>
      <c r="B315" s="352"/>
      <c r="C315" s="352"/>
      <c r="D315" s="353"/>
      <c r="E315" s="353"/>
      <c r="F315" s="352"/>
      <c r="G315" s="352"/>
      <c r="H315" s="352"/>
      <c r="I315" s="352"/>
      <c r="J315" s="352"/>
      <c r="K315" s="352"/>
      <c r="L315" s="352"/>
      <c r="M315" s="352"/>
      <c r="N315" s="352"/>
      <c r="O315" s="352"/>
      <c r="P315" s="352"/>
      <c r="Q315" s="352"/>
      <c r="R315" s="352"/>
      <c r="S315" s="352"/>
      <c r="T315" s="352"/>
      <c r="U315" s="352"/>
      <c r="V315" s="352"/>
      <c r="W315" s="333"/>
      <c r="X315" s="333"/>
      <c r="Y315" s="333"/>
      <c r="Z315" s="333"/>
    </row>
    <row r="316" customFormat="false" ht="28.5" hidden="false" customHeight="true" outlineLevel="0" collapsed="false">
      <c r="A316" s="352"/>
      <c r="B316" s="352"/>
      <c r="C316" s="352"/>
      <c r="D316" s="353"/>
      <c r="E316" s="353"/>
      <c r="F316" s="352"/>
      <c r="G316" s="352"/>
      <c r="H316" s="352"/>
      <c r="I316" s="352"/>
      <c r="J316" s="352"/>
      <c r="K316" s="352"/>
      <c r="L316" s="352"/>
      <c r="M316" s="352"/>
      <c r="N316" s="352"/>
      <c r="O316" s="352"/>
      <c r="P316" s="352"/>
      <c r="Q316" s="352"/>
      <c r="R316" s="352"/>
      <c r="S316" s="352"/>
      <c r="T316" s="352"/>
      <c r="U316" s="352"/>
      <c r="V316" s="352"/>
      <c r="W316" s="333"/>
      <c r="X316" s="333"/>
      <c r="Y316" s="333"/>
      <c r="Z316" s="333"/>
    </row>
    <row r="317" customFormat="false" ht="28.5" hidden="false" customHeight="true" outlineLevel="0" collapsed="false">
      <c r="A317" s="352"/>
      <c r="B317" s="352"/>
      <c r="C317" s="352"/>
      <c r="D317" s="353"/>
      <c r="E317" s="353"/>
      <c r="F317" s="352"/>
      <c r="G317" s="352"/>
      <c r="H317" s="352"/>
      <c r="I317" s="352"/>
      <c r="J317" s="352"/>
      <c r="K317" s="352"/>
      <c r="L317" s="352"/>
      <c r="M317" s="352"/>
      <c r="N317" s="352"/>
      <c r="O317" s="352"/>
      <c r="P317" s="352"/>
      <c r="Q317" s="352"/>
      <c r="R317" s="352"/>
      <c r="S317" s="352"/>
      <c r="T317" s="352"/>
      <c r="U317" s="352"/>
      <c r="V317" s="352"/>
      <c r="W317" s="333"/>
      <c r="X317" s="333"/>
      <c r="Y317" s="333"/>
      <c r="Z317" s="333"/>
    </row>
    <row r="318" customFormat="false" ht="28.5" hidden="false" customHeight="true" outlineLevel="0" collapsed="false">
      <c r="A318" s="352"/>
      <c r="B318" s="352"/>
      <c r="C318" s="352"/>
      <c r="D318" s="353"/>
      <c r="E318" s="353"/>
      <c r="F318" s="352"/>
      <c r="G318" s="352"/>
      <c r="H318" s="352"/>
      <c r="I318" s="352"/>
      <c r="J318" s="352"/>
      <c r="K318" s="352"/>
      <c r="L318" s="352"/>
      <c r="M318" s="352"/>
      <c r="N318" s="352"/>
      <c r="O318" s="352"/>
      <c r="P318" s="352"/>
      <c r="Q318" s="352"/>
      <c r="R318" s="352"/>
      <c r="S318" s="352"/>
      <c r="T318" s="352"/>
      <c r="U318" s="352"/>
      <c r="V318" s="352"/>
      <c r="W318" s="333"/>
      <c r="X318" s="333"/>
      <c r="Y318" s="333"/>
      <c r="Z318" s="333"/>
    </row>
    <row r="319" customFormat="false" ht="28.5" hidden="false" customHeight="true" outlineLevel="0" collapsed="false">
      <c r="A319" s="352"/>
      <c r="B319" s="352"/>
      <c r="C319" s="352"/>
      <c r="D319" s="353"/>
      <c r="E319" s="353"/>
      <c r="F319" s="352"/>
      <c r="G319" s="352"/>
      <c r="H319" s="352"/>
      <c r="I319" s="352"/>
      <c r="J319" s="352"/>
      <c r="K319" s="352"/>
      <c r="L319" s="352"/>
      <c r="M319" s="352"/>
      <c r="N319" s="352"/>
      <c r="O319" s="352"/>
      <c r="P319" s="352"/>
      <c r="Q319" s="352"/>
      <c r="R319" s="352"/>
      <c r="S319" s="352"/>
      <c r="T319" s="352"/>
      <c r="U319" s="352"/>
      <c r="V319" s="352"/>
      <c r="W319" s="333"/>
      <c r="X319" s="333"/>
      <c r="Y319" s="333"/>
      <c r="Z319" s="333"/>
    </row>
    <row r="320" customFormat="false" ht="28.5" hidden="false" customHeight="true" outlineLevel="0" collapsed="false">
      <c r="A320" s="352"/>
      <c r="B320" s="352"/>
      <c r="C320" s="352"/>
      <c r="D320" s="353"/>
      <c r="E320" s="353"/>
      <c r="F320" s="352"/>
      <c r="G320" s="352"/>
      <c r="H320" s="352"/>
      <c r="I320" s="352"/>
      <c r="J320" s="352"/>
      <c r="K320" s="352"/>
      <c r="L320" s="352"/>
      <c r="M320" s="352"/>
      <c r="N320" s="352"/>
      <c r="O320" s="352"/>
      <c r="P320" s="352"/>
      <c r="Q320" s="352"/>
      <c r="R320" s="352"/>
      <c r="S320" s="352"/>
      <c r="T320" s="352"/>
      <c r="U320" s="352"/>
      <c r="V320" s="352"/>
      <c r="W320" s="333"/>
      <c r="X320" s="333"/>
      <c r="Y320" s="333"/>
      <c r="Z320" s="333"/>
    </row>
    <row r="321" customFormat="false" ht="28.5" hidden="false" customHeight="true" outlineLevel="0" collapsed="false">
      <c r="A321" s="352"/>
      <c r="B321" s="352"/>
      <c r="C321" s="352"/>
      <c r="D321" s="353"/>
      <c r="E321" s="353"/>
      <c r="F321" s="352"/>
      <c r="G321" s="352"/>
      <c r="H321" s="352"/>
      <c r="I321" s="352"/>
      <c r="J321" s="352"/>
      <c r="K321" s="352"/>
      <c r="L321" s="352"/>
      <c r="M321" s="352"/>
      <c r="N321" s="352"/>
      <c r="O321" s="352"/>
      <c r="P321" s="352"/>
      <c r="Q321" s="352"/>
      <c r="R321" s="352"/>
      <c r="S321" s="352"/>
      <c r="T321" s="352"/>
      <c r="U321" s="352"/>
      <c r="V321" s="352"/>
      <c r="W321" s="333"/>
      <c r="X321" s="333"/>
      <c r="Y321" s="333"/>
      <c r="Z321" s="333"/>
    </row>
    <row r="322" customFormat="false" ht="28.5" hidden="false" customHeight="true" outlineLevel="0" collapsed="false">
      <c r="A322" s="352"/>
      <c r="B322" s="352"/>
      <c r="C322" s="352"/>
      <c r="D322" s="353"/>
      <c r="E322" s="353"/>
      <c r="F322" s="352"/>
      <c r="G322" s="352"/>
      <c r="H322" s="352"/>
      <c r="I322" s="352"/>
      <c r="J322" s="352"/>
      <c r="K322" s="352"/>
      <c r="L322" s="352"/>
      <c r="M322" s="352"/>
      <c r="N322" s="352"/>
      <c r="O322" s="352"/>
      <c r="P322" s="352"/>
      <c r="Q322" s="352"/>
      <c r="R322" s="352"/>
      <c r="S322" s="352"/>
      <c r="T322" s="352"/>
      <c r="U322" s="352"/>
      <c r="V322" s="352"/>
      <c r="W322" s="333"/>
      <c r="X322" s="333"/>
      <c r="Y322" s="333"/>
      <c r="Z322" s="333"/>
    </row>
    <row r="323" customFormat="false" ht="28.5" hidden="false" customHeight="true" outlineLevel="0" collapsed="false">
      <c r="A323" s="352"/>
      <c r="B323" s="352"/>
      <c r="C323" s="352"/>
      <c r="D323" s="353"/>
      <c r="E323" s="353"/>
      <c r="F323" s="352"/>
      <c r="G323" s="352"/>
      <c r="H323" s="352"/>
      <c r="I323" s="352"/>
      <c r="J323" s="352"/>
      <c r="K323" s="352"/>
      <c r="L323" s="352"/>
      <c r="M323" s="352"/>
      <c r="N323" s="352"/>
      <c r="O323" s="352"/>
      <c r="P323" s="352"/>
      <c r="Q323" s="352"/>
      <c r="R323" s="352"/>
      <c r="S323" s="352"/>
      <c r="T323" s="352"/>
      <c r="U323" s="352"/>
      <c r="V323" s="352"/>
      <c r="W323" s="333"/>
      <c r="X323" s="333"/>
      <c r="Y323" s="333"/>
      <c r="Z323" s="333"/>
    </row>
    <row r="324" customFormat="false" ht="28.5" hidden="false" customHeight="true" outlineLevel="0" collapsed="false">
      <c r="A324" s="352"/>
      <c r="B324" s="352"/>
      <c r="C324" s="352"/>
      <c r="D324" s="353"/>
      <c r="E324" s="353"/>
      <c r="F324" s="352"/>
      <c r="G324" s="352"/>
      <c r="H324" s="352"/>
      <c r="I324" s="352"/>
      <c r="J324" s="352"/>
      <c r="K324" s="352"/>
      <c r="L324" s="352"/>
      <c r="M324" s="352"/>
      <c r="N324" s="352"/>
      <c r="O324" s="352"/>
      <c r="P324" s="352"/>
      <c r="Q324" s="352"/>
      <c r="R324" s="352"/>
      <c r="S324" s="352"/>
      <c r="T324" s="352"/>
      <c r="U324" s="352"/>
      <c r="V324" s="352"/>
      <c r="W324" s="333"/>
      <c r="X324" s="333"/>
      <c r="Y324" s="333"/>
      <c r="Z324" s="333"/>
    </row>
    <row r="325" customFormat="false" ht="28.5" hidden="false" customHeight="true" outlineLevel="0" collapsed="false">
      <c r="A325" s="352"/>
      <c r="B325" s="352"/>
      <c r="C325" s="352"/>
      <c r="D325" s="353"/>
      <c r="E325" s="353"/>
      <c r="F325" s="352"/>
      <c r="G325" s="352"/>
      <c r="H325" s="352"/>
      <c r="I325" s="352"/>
      <c r="J325" s="352"/>
      <c r="K325" s="352"/>
      <c r="L325" s="352"/>
      <c r="M325" s="352"/>
      <c r="N325" s="352"/>
      <c r="O325" s="352"/>
      <c r="P325" s="352"/>
      <c r="Q325" s="352"/>
      <c r="R325" s="352"/>
      <c r="S325" s="352"/>
      <c r="T325" s="352"/>
      <c r="U325" s="352"/>
      <c r="V325" s="352"/>
      <c r="W325" s="333"/>
      <c r="X325" s="333"/>
      <c r="Y325" s="333"/>
      <c r="Z325" s="333"/>
    </row>
    <row r="326" customFormat="false" ht="28.5" hidden="false" customHeight="true" outlineLevel="0" collapsed="false">
      <c r="A326" s="352"/>
      <c r="B326" s="352"/>
      <c r="C326" s="352"/>
      <c r="D326" s="353"/>
      <c r="E326" s="353"/>
      <c r="F326" s="352"/>
      <c r="G326" s="352"/>
      <c r="H326" s="352"/>
      <c r="I326" s="352"/>
      <c r="J326" s="352"/>
      <c r="K326" s="352"/>
      <c r="L326" s="352"/>
      <c r="M326" s="352"/>
      <c r="N326" s="352"/>
      <c r="O326" s="352"/>
      <c r="P326" s="352"/>
      <c r="Q326" s="352"/>
      <c r="R326" s="352"/>
      <c r="S326" s="352"/>
      <c r="T326" s="352"/>
      <c r="U326" s="352"/>
      <c r="V326" s="352"/>
      <c r="W326" s="333"/>
      <c r="X326" s="333"/>
      <c r="Y326" s="333"/>
      <c r="Z326" s="333"/>
    </row>
    <row r="327" customFormat="false" ht="28.5" hidden="false" customHeight="true" outlineLevel="0" collapsed="false">
      <c r="A327" s="352"/>
      <c r="B327" s="352"/>
      <c r="C327" s="352"/>
      <c r="D327" s="353"/>
      <c r="E327" s="353"/>
      <c r="F327" s="352"/>
      <c r="G327" s="352"/>
      <c r="H327" s="352"/>
      <c r="I327" s="352"/>
      <c r="J327" s="352"/>
      <c r="K327" s="352"/>
      <c r="L327" s="352"/>
      <c r="M327" s="352"/>
      <c r="N327" s="352"/>
      <c r="O327" s="352"/>
      <c r="P327" s="352"/>
      <c r="Q327" s="352"/>
      <c r="R327" s="352"/>
      <c r="S327" s="352"/>
      <c r="T327" s="352"/>
      <c r="U327" s="352"/>
      <c r="V327" s="352"/>
      <c r="W327" s="333"/>
      <c r="X327" s="333"/>
      <c r="Y327" s="333"/>
      <c r="Z327" s="333"/>
    </row>
    <row r="328" customFormat="false" ht="28.5" hidden="false" customHeight="true" outlineLevel="0" collapsed="false">
      <c r="A328" s="352"/>
      <c r="B328" s="352"/>
      <c r="C328" s="352"/>
      <c r="D328" s="353"/>
      <c r="E328" s="353"/>
      <c r="F328" s="352"/>
      <c r="G328" s="352"/>
      <c r="H328" s="352"/>
      <c r="I328" s="352"/>
      <c r="J328" s="352"/>
      <c r="K328" s="352"/>
      <c r="L328" s="352"/>
      <c r="M328" s="352"/>
      <c r="N328" s="352"/>
      <c r="O328" s="352"/>
      <c r="P328" s="352"/>
      <c r="Q328" s="352"/>
      <c r="R328" s="352"/>
      <c r="S328" s="352"/>
      <c r="T328" s="352"/>
      <c r="U328" s="352"/>
      <c r="V328" s="352"/>
      <c r="W328" s="333"/>
      <c r="X328" s="333"/>
      <c r="Y328" s="333"/>
      <c r="Z328" s="333"/>
    </row>
    <row r="329" customFormat="false" ht="28.5" hidden="false" customHeight="true" outlineLevel="0" collapsed="false">
      <c r="A329" s="352"/>
      <c r="B329" s="352"/>
      <c r="C329" s="352"/>
      <c r="D329" s="353"/>
      <c r="E329" s="353"/>
      <c r="F329" s="352"/>
      <c r="G329" s="352"/>
      <c r="H329" s="352"/>
      <c r="I329" s="352"/>
      <c r="J329" s="352"/>
      <c r="K329" s="352"/>
      <c r="L329" s="352"/>
      <c r="M329" s="352"/>
      <c r="N329" s="352"/>
      <c r="O329" s="352"/>
      <c r="P329" s="352"/>
      <c r="Q329" s="352"/>
      <c r="R329" s="352"/>
      <c r="S329" s="352"/>
      <c r="T329" s="352"/>
      <c r="U329" s="352"/>
      <c r="V329" s="352"/>
      <c r="W329" s="333"/>
      <c r="X329" s="333"/>
      <c r="Y329" s="333"/>
      <c r="Z329" s="333"/>
    </row>
    <row r="330" customFormat="false" ht="28.5" hidden="false" customHeight="true" outlineLevel="0" collapsed="false">
      <c r="A330" s="352"/>
      <c r="B330" s="352"/>
      <c r="C330" s="352"/>
      <c r="D330" s="353"/>
      <c r="E330" s="353"/>
      <c r="F330" s="352"/>
      <c r="G330" s="352"/>
      <c r="H330" s="352"/>
      <c r="I330" s="352"/>
      <c r="J330" s="352"/>
      <c r="K330" s="352"/>
      <c r="L330" s="352"/>
      <c r="M330" s="352"/>
      <c r="N330" s="352"/>
      <c r="O330" s="352"/>
      <c r="P330" s="352"/>
      <c r="Q330" s="352"/>
      <c r="R330" s="352"/>
      <c r="S330" s="352"/>
      <c r="T330" s="352"/>
      <c r="U330" s="352"/>
      <c r="V330" s="352"/>
      <c r="W330" s="333"/>
      <c r="X330" s="333"/>
      <c r="Y330" s="333"/>
      <c r="Z330" s="333"/>
    </row>
    <row r="331" customFormat="false" ht="28.5" hidden="false" customHeight="true" outlineLevel="0" collapsed="false">
      <c r="A331" s="352"/>
      <c r="B331" s="352"/>
      <c r="C331" s="352"/>
      <c r="D331" s="353"/>
      <c r="E331" s="353"/>
      <c r="F331" s="352"/>
      <c r="G331" s="352"/>
      <c r="H331" s="352"/>
      <c r="I331" s="352"/>
      <c r="J331" s="352"/>
      <c r="K331" s="352"/>
      <c r="L331" s="352"/>
      <c r="M331" s="352"/>
      <c r="N331" s="352"/>
      <c r="O331" s="352"/>
      <c r="P331" s="352"/>
      <c r="Q331" s="352"/>
      <c r="R331" s="352"/>
      <c r="S331" s="352"/>
      <c r="T331" s="352"/>
      <c r="U331" s="352"/>
      <c r="V331" s="352"/>
      <c r="W331" s="333"/>
      <c r="X331" s="333"/>
      <c r="Y331" s="333"/>
      <c r="Z331" s="333"/>
    </row>
    <row r="332" customFormat="false" ht="28.5" hidden="false" customHeight="true" outlineLevel="0" collapsed="false">
      <c r="A332" s="352"/>
      <c r="B332" s="352"/>
      <c r="C332" s="352"/>
      <c r="D332" s="353"/>
      <c r="E332" s="353"/>
      <c r="F332" s="352"/>
      <c r="G332" s="352"/>
      <c r="H332" s="352"/>
      <c r="I332" s="352"/>
      <c r="J332" s="352"/>
      <c r="K332" s="352"/>
      <c r="L332" s="352"/>
      <c r="M332" s="352"/>
      <c r="N332" s="352"/>
      <c r="O332" s="352"/>
      <c r="P332" s="352"/>
      <c r="Q332" s="352"/>
      <c r="R332" s="352"/>
      <c r="S332" s="352"/>
      <c r="T332" s="352"/>
      <c r="U332" s="352"/>
      <c r="V332" s="352"/>
      <c r="W332" s="333"/>
      <c r="X332" s="333"/>
      <c r="Y332" s="333"/>
      <c r="Z332" s="333"/>
    </row>
    <row r="333" customFormat="false" ht="28.5" hidden="false" customHeight="true" outlineLevel="0" collapsed="false">
      <c r="A333" s="352"/>
      <c r="B333" s="352"/>
      <c r="C333" s="352"/>
      <c r="D333" s="353"/>
      <c r="E333" s="353"/>
      <c r="F333" s="352"/>
      <c r="G333" s="352"/>
      <c r="H333" s="352"/>
      <c r="I333" s="352"/>
      <c r="J333" s="352"/>
      <c r="K333" s="352"/>
      <c r="L333" s="352"/>
      <c r="M333" s="352"/>
      <c r="N333" s="352"/>
      <c r="O333" s="352"/>
      <c r="P333" s="352"/>
      <c r="Q333" s="352"/>
      <c r="R333" s="352"/>
      <c r="S333" s="352"/>
      <c r="T333" s="352"/>
      <c r="U333" s="352"/>
      <c r="V333" s="352"/>
      <c r="W333" s="333"/>
      <c r="X333" s="333"/>
      <c r="Y333" s="333"/>
      <c r="Z333" s="333"/>
    </row>
    <row r="334" customFormat="false" ht="28.5" hidden="false" customHeight="true" outlineLevel="0" collapsed="false">
      <c r="A334" s="352"/>
      <c r="B334" s="352"/>
      <c r="C334" s="352"/>
      <c r="D334" s="353"/>
      <c r="E334" s="353"/>
      <c r="F334" s="352"/>
      <c r="G334" s="352"/>
      <c r="H334" s="352"/>
      <c r="I334" s="352"/>
      <c r="J334" s="352"/>
      <c r="K334" s="352"/>
      <c r="L334" s="352"/>
      <c r="M334" s="352"/>
      <c r="N334" s="352"/>
      <c r="O334" s="352"/>
      <c r="P334" s="352"/>
      <c r="Q334" s="352"/>
      <c r="R334" s="352"/>
      <c r="S334" s="352"/>
      <c r="T334" s="352"/>
      <c r="U334" s="352"/>
      <c r="V334" s="352"/>
      <c r="W334" s="333"/>
      <c r="X334" s="333"/>
      <c r="Y334" s="333"/>
      <c r="Z334" s="333"/>
    </row>
    <row r="335" customFormat="false" ht="28.5" hidden="false" customHeight="true" outlineLevel="0" collapsed="false">
      <c r="A335" s="352"/>
      <c r="B335" s="352"/>
      <c r="C335" s="352"/>
      <c r="D335" s="353"/>
      <c r="E335" s="353"/>
      <c r="F335" s="352"/>
      <c r="G335" s="352"/>
      <c r="H335" s="352"/>
      <c r="I335" s="352"/>
      <c r="J335" s="352"/>
      <c r="K335" s="352"/>
      <c r="L335" s="352"/>
      <c r="M335" s="352"/>
      <c r="N335" s="352"/>
      <c r="O335" s="352"/>
      <c r="P335" s="352"/>
      <c r="Q335" s="352"/>
      <c r="R335" s="352"/>
      <c r="S335" s="352"/>
      <c r="T335" s="352"/>
      <c r="U335" s="352"/>
      <c r="V335" s="352"/>
      <c r="W335" s="333"/>
      <c r="X335" s="333"/>
      <c r="Y335" s="333"/>
      <c r="Z335" s="333"/>
    </row>
    <row r="336" customFormat="false" ht="28.5" hidden="false" customHeight="true" outlineLevel="0" collapsed="false">
      <c r="A336" s="352"/>
      <c r="B336" s="352"/>
      <c r="C336" s="352"/>
      <c r="D336" s="353"/>
      <c r="E336" s="353"/>
      <c r="F336" s="352"/>
      <c r="G336" s="352"/>
      <c r="H336" s="352"/>
      <c r="I336" s="352"/>
      <c r="J336" s="352"/>
      <c r="K336" s="352"/>
      <c r="L336" s="352"/>
      <c r="M336" s="352"/>
      <c r="N336" s="352"/>
      <c r="O336" s="352"/>
      <c r="P336" s="352"/>
      <c r="Q336" s="352"/>
      <c r="R336" s="352"/>
      <c r="S336" s="352"/>
      <c r="T336" s="352"/>
      <c r="U336" s="352"/>
      <c r="V336" s="352"/>
      <c r="W336" s="333"/>
      <c r="X336" s="333"/>
      <c r="Y336" s="333"/>
      <c r="Z336" s="333"/>
    </row>
    <row r="337" customFormat="false" ht="28.5" hidden="false" customHeight="true" outlineLevel="0" collapsed="false">
      <c r="A337" s="352"/>
      <c r="B337" s="352"/>
      <c r="C337" s="352"/>
      <c r="D337" s="353"/>
      <c r="E337" s="353"/>
      <c r="F337" s="352"/>
      <c r="G337" s="352"/>
      <c r="H337" s="352"/>
      <c r="I337" s="352"/>
      <c r="J337" s="352"/>
      <c r="K337" s="352"/>
      <c r="L337" s="352"/>
      <c r="M337" s="352"/>
      <c r="N337" s="352"/>
      <c r="O337" s="352"/>
      <c r="P337" s="352"/>
      <c r="Q337" s="352"/>
      <c r="R337" s="352"/>
      <c r="S337" s="352"/>
      <c r="T337" s="352"/>
      <c r="U337" s="352"/>
      <c r="V337" s="352"/>
      <c r="W337" s="333"/>
      <c r="X337" s="333"/>
      <c r="Y337" s="333"/>
      <c r="Z337" s="333"/>
    </row>
    <row r="338" customFormat="false" ht="28.5" hidden="false" customHeight="true" outlineLevel="0" collapsed="false">
      <c r="A338" s="352"/>
      <c r="B338" s="352"/>
      <c r="C338" s="352"/>
      <c r="D338" s="353"/>
      <c r="E338" s="353"/>
      <c r="F338" s="352"/>
      <c r="G338" s="352"/>
      <c r="H338" s="352"/>
      <c r="I338" s="352"/>
      <c r="J338" s="352"/>
      <c r="K338" s="352"/>
      <c r="L338" s="352"/>
      <c r="M338" s="352"/>
      <c r="N338" s="352"/>
      <c r="O338" s="352"/>
      <c r="P338" s="352"/>
      <c r="Q338" s="352"/>
      <c r="R338" s="352"/>
      <c r="S338" s="352"/>
      <c r="T338" s="352"/>
      <c r="U338" s="352"/>
      <c r="V338" s="352"/>
      <c r="W338" s="333"/>
      <c r="X338" s="333"/>
      <c r="Y338" s="333"/>
      <c r="Z338" s="333"/>
    </row>
    <row r="339" customFormat="false" ht="28.5" hidden="false" customHeight="true" outlineLevel="0" collapsed="false">
      <c r="A339" s="352"/>
      <c r="B339" s="352"/>
      <c r="C339" s="352"/>
      <c r="D339" s="353"/>
      <c r="E339" s="353"/>
      <c r="F339" s="352"/>
      <c r="G339" s="352"/>
      <c r="H339" s="352"/>
      <c r="I339" s="352"/>
      <c r="J339" s="352"/>
      <c r="K339" s="352"/>
      <c r="L339" s="352"/>
      <c r="M339" s="352"/>
      <c r="N339" s="352"/>
      <c r="O339" s="352"/>
      <c r="P339" s="352"/>
      <c r="Q339" s="352"/>
      <c r="R339" s="352"/>
      <c r="S339" s="352"/>
      <c r="T339" s="352"/>
      <c r="U339" s="352"/>
      <c r="V339" s="352"/>
      <c r="W339" s="333"/>
      <c r="X339" s="333"/>
      <c r="Y339" s="333"/>
      <c r="Z339" s="333"/>
    </row>
    <row r="340" customFormat="false" ht="28.5" hidden="false" customHeight="true" outlineLevel="0" collapsed="false">
      <c r="A340" s="352"/>
      <c r="B340" s="352"/>
      <c r="C340" s="352"/>
      <c r="D340" s="353"/>
      <c r="E340" s="353"/>
      <c r="F340" s="352"/>
      <c r="G340" s="352"/>
      <c r="H340" s="352"/>
      <c r="I340" s="352"/>
      <c r="J340" s="352"/>
      <c r="K340" s="352"/>
      <c r="L340" s="352"/>
      <c r="M340" s="352"/>
      <c r="N340" s="352"/>
      <c r="O340" s="352"/>
      <c r="P340" s="352"/>
      <c r="Q340" s="352"/>
      <c r="R340" s="352"/>
      <c r="S340" s="352"/>
      <c r="T340" s="352"/>
      <c r="U340" s="352"/>
      <c r="V340" s="352"/>
      <c r="W340" s="333"/>
      <c r="X340" s="333"/>
      <c r="Y340" s="333"/>
      <c r="Z340" s="333"/>
    </row>
    <row r="341" customFormat="false" ht="28.5" hidden="false" customHeight="true" outlineLevel="0" collapsed="false">
      <c r="A341" s="352"/>
      <c r="B341" s="352"/>
      <c r="C341" s="352"/>
      <c r="D341" s="353"/>
      <c r="E341" s="353"/>
      <c r="F341" s="352"/>
      <c r="G341" s="352"/>
      <c r="H341" s="352"/>
      <c r="I341" s="352"/>
      <c r="J341" s="352"/>
      <c r="K341" s="352"/>
      <c r="L341" s="352"/>
      <c r="M341" s="352"/>
      <c r="N341" s="352"/>
      <c r="O341" s="352"/>
      <c r="P341" s="352"/>
      <c r="Q341" s="352"/>
      <c r="R341" s="352"/>
      <c r="S341" s="352"/>
      <c r="T341" s="352"/>
      <c r="U341" s="352"/>
      <c r="V341" s="352"/>
      <c r="W341" s="333"/>
      <c r="X341" s="333"/>
      <c r="Y341" s="333"/>
      <c r="Z341" s="333"/>
    </row>
    <row r="342" customFormat="false" ht="28.5" hidden="false" customHeight="true" outlineLevel="0" collapsed="false">
      <c r="A342" s="352"/>
      <c r="B342" s="352"/>
      <c r="C342" s="352"/>
      <c r="D342" s="353"/>
      <c r="E342" s="353"/>
      <c r="F342" s="352"/>
      <c r="G342" s="352"/>
      <c r="H342" s="352"/>
      <c r="I342" s="352"/>
      <c r="J342" s="352"/>
      <c r="K342" s="352"/>
      <c r="L342" s="352"/>
      <c r="M342" s="352"/>
      <c r="N342" s="352"/>
      <c r="O342" s="352"/>
      <c r="P342" s="352"/>
      <c r="Q342" s="352"/>
      <c r="R342" s="352"/>
      <c r="S342" s="352"/>
      <c r="T342" s="352"/>
      <c r="U342" s="352"/>
      <c r="V342" s="352"/>
      <c r="W342" s="333"/>
      <c r="X342" s="333"/>
      <c r="Y342" s="333"/>
      <c r="Z342" s="333"/>
    </row>
    <row r="343" customFormat="false" ht="28.5" hidden="false" customHeight="true" outlineLevel="0" collapsed="false">
      <c r="A343" s="352"/>
      <c r="B343" s="352"/>
      <c r="C343" s="352"/>
      <c r="D343" s="353"/>
      <c r="E343" s="353"/>
      <c r="F343" s="352"/>
      <c r="G343" s="352"/>
      <c r="H343" s="352"/>
      <c r="I343" s="352"/>
      <c r="J343" s="352"/>
      <c r="K343" s="352"/>
      <c r="L343" s="352"/>
      <c r="M343" s="352"/>
      <c r="N343" s="352"/>
      <c r="O343" s="352"/>
      <c r="P343" s="352"/>
      <c r="Q343" s="352"/>
      <c r="R343" s="352"/>
      <c r="S343" s="352"/>
      <c r="T343" s="352"/>
      <c r="U343" s="352"/>
      <c r="V343" s="352"/>
      <c r="W343" s="333"/>
      <c r="X343" s="333"/>
      <c r="Y343" s="333"/>
      <c r="Z343" s="333"/>
    </row>
    <row r="344" customFormat="false" ht="28.5" hidden="false" customHeight="true" outlineLevel="0" collapsed="false">
      <c r="A344" s="352"/>
      <c r="B344" s="352"/>
      <c r="C344" s="352"/>
      <c r="D344" s="353"/>
      <c r="E344" s="353"/>
      <c r="F344" s="352"/>
      <c r="G344" s="352"/>
      <c r="H344" s="352"/>
      <c r="I344" s="352"/>
      <c r="J344" s="352"/>
      <c r="K344" s="352"/>
      <c r="L344" s="352"/>
      <c r="M344" s="352"/>
      <c r="N344" s="352"/>
      <c r="O344" s="352"/>
      <c r="P344" s="352"/>
      <c r="Q344" s="352"/>
      <c r="R344" s="352"/>
      <c r="S344" s="352"/>
      <c r="T344" s="352"/>
      <c r="U344" s="352"/>
      <c r="V344" s="352"/>
      <c r="W344" s="333"/>
      <c r="X344" s="333"/>
      <c r="Y344" s="333"/>
      <c r="Z344" s="333"/>
    </row>
    <row r="345" customFormat="false" ht="28.5" hidden="false" customHeight="true" outlineLevel="0" collapsed="false">
      <c r="A345" s="352"/>
      <c r="B345" s="352"/>
      <c r="C345" s="352"/>
      <c r="D345" s="353"/>
      <c r="E345" s="353"/>
      <c r="F345" s="352"/>
      <c r="G345" s="352"/>
      <c r="H345" s="352"/>
      <c r="I345" s="352"/>
      <c r="J345" s="352"/>
      <c r="K345" s="352"/>
      <c r="L345" s="352"/>
      <c r="M345" s="352"/>
      <c r="N345" s="352"/>
      <c r="O345" s="352"/>
      <c r="P345" s="352"/>
      <c r="Q345" s="352"/>
      <c r="R345" s="352"/>
      <c r="S345" s="352"/>
      <c r="T345" s="352"/>
      <c r="U345" s="352"/>
      <c r="V345" s="352"/>
      <c r="W345" s="333"/>
      <c r="X345" s="333"/>
      <c r="Y345" s="333"/>
      <c r="Z345" s="333"/>
    </row>
    <row r="346" customFormat="false" ht="28.5" hidden="false" customHeight="true" outlineLevel="0" collapsed="false">
      <c r="A346" s="352"/>
      <c r="B346" s="352"/>
      <c r="C346" s="352"/>
      <c r="D346" s="353"/>
      <c r="E346" s="353"/>
      <c r="F346" s="352"/>
      <c r="G346" s="352"/>
      <c r="H346" s="352"/>
      <c r="I346" s="352"/>
      <c r="J346" s="352"/>
      <c r="K346" s="352"/>
      <c r="L346" s="352"/>
      <c r="M346" s="352"/>
      <c r="N346" s="352"/>
      <c r="O346" s="352"/>
      <c r="P346" s="352"/>
      <c r="Q346" s="352"/>
      <c r="R346" s="352"/>
      <c r="S346" s="352"/>
      <c r="T346" s="352"/>
      <c r="U346" s="352"/>
      <c r="V346" s="352"/>
      <c r="W346" s="333"/>
      <c r="X346" s="333"/>
      <c r="Y346" s="333"/>
      <c r="Z346" s="333"/>
    </row>
    <row r="347" customFormat="false" ht="28.5" hidden="false" customHeight="true" outlineLevel="0" collapsed="false">
      <c r="A347" s="352"/>
      <c r="B347" s="352"/>
      <c r="C347" s="352"/>
      <c r="D347" s="353"/>
      <c r="E347" s="353"/>
      <c r="F347" s="352"/>
      <c r="G347" s="352"/>
      <c r="H347" s="352"/>
      <c r="I347" s="352"/>
      <c r="J347" s="352"/>
      <c r="K347" s="352"/>
      <c r="L347" s="352"/>
      <c r="M347" s="352"/>
      <c r="N347" s="352"/>
      <c r="O347" s="352"/>
      <c r="P347" s="352"/>
      <c r="Q347" s="352"/>
      <c r="R347" s="352"/>
      <c r="S347" s="352"/>
      <c r="T347" s="352"/>
      <c r="U347" s="352"/>
      <c r="V347" s="352"/>
      <c r="W347" s="333"/>
      <c r="X347" s="333"/>
      <c r="Y347" s="333"/>
      <c r="Z347" s="333"/>
    </row>
    <row r="348" customFormat="false" ht="28.5" hidden="false" customHeight="true" outlineLevel="0" collapsed="false">
      <c r="A348" s="352"/>
      <c r="B348" s="352"/>
      <c r="C348" s="352"/>
      <c r="D348" s="353"/>
      <c r="E348" s="353"/>
      <c r="F348" s="352"/>
      <c r="G348" s="352"/>
      <c r="H348" s="352"/>
      <c r="I348" s="352"/>
      <c r="J348" s="352"/>
      <c r="K348" s="352"/>
      <c r="L348" s="352"/>
      <c r="M348" s="352"/>
      <c r="N348" s="352"/>
      <c r="O348" s="352"/>
      <c r="P348" s="352"/>
      <c r="Q348" s="352"/>
      <c r="R348" s="352"/>
      <c r="S348" s="352"/>
      <c r="T348" s="352"/>
      <c r="U348" s="352"/>
      <c r="V348" s="352"/>
      <c r="W348" s="333"/>
      <c r="X348" s="333"/>
      <c r="Y348" s="333"/>
      <c r="Z348" s="333"/>
    </row>
    <row r="349" customFormat="false" ht="28.5" hidden="false" customHeight="true" outlineLevel="0" collapsed="false">
      <c r="A349" s="352"/>
      <c r="B349" s="352"/>
      <c r="C349" s="352"/>
      <c r="D349" s="353"/>
      <c r="E349" s="353"/>
      <c r="F349" s="352"/>
      <c r="G349" s="352"/>
      <c r="H349" s="352"/>
      <c r="I349" s="352"/>
      <c r="J349" s="352"/>
      <c r="K349" s="352"/>
      <c r="L349" s="352"/>
      <c r="M349" s="352"/>
      <c r="N349" s="352"/>
      <c r="O349" s="352"/>
      <c r="P349" s="352"/>
      <c r="Q349" s="352"/>
      <c r="R349" s="352"/>
      <c r="S349" s="352"/>
      <c r="T349" s="352"/>
      <c r="U349" s="352"/>
      <c r="V349" s="352"/>
      <c r="W349" s="333"/>
      <c r="X349" s="333"/>
      <c r="Y349" s="333"/>
      <c r="Z349" s="333"/>
    </row>
    <row r="350" customFormat="false" ht="28.5" hidden="false" customHeight="true" outlineLevel="0" collapsed="false">
      <c r="A350" s="352"/>
      <c r="B350" s="352"/>
      <c r="C350" s="352"/>
      <c r="D350" s="353"/>
      <c r="E350" s="353"/>
      <c r="F350" s="352"/>
      <c r="G350" s="352"/>
      <c r="H350" s="352"/>
      <c r="I350" s="352"/>
      <c r="J350" s="352"/>
      <c r="K350" s="352"/>
      <c r="L350" s="352"/>
      <c r="M350" s="352"/>
      <c r="N350" s="352"/>
      <c r="O350" s="352"/>
      <c r="P350" s="352"/>
      <c r="Q350" s="352"/>
      <c r="R350" s="352"/>
      <c r="S350" s="352"/>
      <c r="T350" s="352"/>
      <c r="U350" s="352"/>
      <c r="V350" s="352"/>
      <c r="W350" s="333"/>
      <c r="X350" s="333"/>
      <c r="Y350" s="333"/>
      <c r="Z350" s="333"/>
    </row>
    <row r="351" customFormat="false" ht="28.5" hidden="false" customHeight="true" outlineLevel="0" collapsed="false">
      <c r="A351" s="352"/>
      <c r="B351" s="352"/>
      <c r="C351" s="352"/>
      <c r="D351" s="353"/>
      <c r="E351" s="353"/>
      <c r="F351" s="352"/>
      <c r="G351" s="352"/>
      <c r="H351" s="352"/>
      <c r="I351" s="352"/>
      <c r="J351" s="352"/>
      <c r="K351" s="352"/>
      <c r="L351" s="352"/>
      <c r="M351" s="352"/>
      <c r="N351" s="352"/>
      <c r="O351" s="352"/>
      <c r="P351" s="352"/>
      <c r="Q351" s="352"/>
      <c r="R351" s="352"/>
      <c r="S351" s="352"/>
      <c r="T351" s="352"/>
      <c r="U351" s="352"/>
      <c r="V351" s="352"/>
      <c r="W351" s="333"/>
      <c r="X351" s="333"/>
      <c r="Y351" s="333"/>
      <c r="Z351" s="333"/>
    </row>
    <row r="352" customFormat="false" ht="28.5" hidden="false" customHeight="true" outlineLevel="0" collapsed="false">
      <c r="A352" s="352"/>
      <c r="B352" s="352"/>
      <c r="C352" s="352"/>
      <c r="D352" s="353"/>
      <c r="E352" s="353"/>
      <c r="F352" s="352"/>
      <c r="G352" s="352"/>
      <c r="H352" s="352"/>
      <c r="I352" s="352"/>
      <c r="J352" s="352"/>
      <c r="K352" s="352"/>
      <c r="L352" s="352"/>
      <c r="M352" s="352"/>
      <c r="N352" s="352"/>
      <c r="O352" s="352"/>
      <c r="P352" s="352"/>
      <c r="Q352" s="352"/>
      <c r="R352" s="352"/>
      <c r="S352" s="352"/>
      <c r="T352" s="352"/>
      <c r="U352" s="352"/>
      <c r="V352" s="352"/>
      <c r="W352" s="333"/>
      <c r="X352" s="333"/>
      <c r="Y352" s="333"/>
      <c r="Z352" s="333"/>
    </row>
    <row r="353" customFormat="false" ht="28.5" hidden="false" customHeight="true" outlineLevel="0" collapsed="false">
      <c r="A353" s="352"/>
      <c r="B353" s="352"/>
      <c r="C353" s="352"/>
      <c r="D353" s="353"/>
      <c r="E353" s="353"/>
      <c r="F353" s="352"/>
      <c r="G353" s="352"/>
      <c r="H353" s="352"/>
      <c r="I353" s="352"/>
      <c r="J353" s="352"/>
      <c r="K353" s="352"/>
      <c r="L353" s="352"/>
      <c r="M353" s="352"/>
      <c r="N353" s="352"/>
      <c r="O353" s="352"/>
      <c r="P353" s="352"/>
      <c r="Q353" s="352"/>
      <c r="R353" s="352"/>
      <c r="S353" s="352"/>
      <c r="T353" s="352"/>
      <c r="U353" s="352"/>
      <c r="V353" s="352"/>
      <c r="W353" s="333"/>
      <c r="X353" s="333"/>
      <c r="Y353" s="333"/>
      <c r="Z353" s="333"/>
    </row>
    <row r="354" customFormat="false" ht="28.5" hidden="false" customHeight="true" outlineLevel="0" collapsed="false">
      <c r="A354" s="352"/>
      <c r="B354" s="352"/>
      <c r="C354" s="352"/>
      <c r="D354" s="353"/>
      <c r="E354" s="353"/>
      <c r="F354" s="352"/>
      <c r="G354" s="352"/>
      <c r="H354" s="352"/>
      <c r="I354" s="352"/>
      <c r="J354" s="352"/>
      <c r="K354" s="352"/>
      <c r="L354" s="352"/>
      <c r="M354" s="352"/>
      <c r="N354" s="352"/>
      <c r="O354" s="352"/>
      <c r="P354" s="352"/>
      <c r="Q354" s="352"/>
      <c r="R354" s="352"/>
      <c r="S354" s="352"/>
      <c r="T354" s="352"/>
      <c r="U354" s="352"/>
      <c r="V354" s="352"/>
      <c r="W354" s="333"/>
      <c r="X354" s="333"/>
      <c r="Y354" s="333"/>
      <c r="Z354" s="333"/>
    </row>
    <row r="355" customFormat="false" ht="28.5" hidden="false" customHeight="true" outlineLevel="0" collapsed="false">
      <c r="A355" s="352"/>
      <c r="B355" s="352"/>
      <c r="C355" s="352"/>
      <c r="D355" s="353"/>
      <c r="E355" s="353"/>
      <c r="F355" s="352"/>
      <c r="G355" s="352"/>
      <c r="H355" s="352"/>
      <c r="I355" s="352"/>
      <c r="J355" s="352"/>
      <c r="K355" s="352"/>
      <c r="L355" s="352"/>
      <c r="M355" s="352"/>
      <c r="N355" s="352"/>
      <c r="O355" s="352"/>
      <c r="P355" s="352"/>
      <c r="Q355" s="352"/>
      <c r="R355" s="352"/>
      <c r="S355" s="352"/>
      <c r="T355" s="352"/>
      <c r="U355" s="352"/>
      <c r="V355" s="352"/>
      <c r="W355" s="333"/>
      <c r="X355" s="333"/>
      <c r="Y355" s="333"/>
      <c r="Z355" s="333"/>
    </row>
    <row r="356" customFormat="false" ht="28.5" hidden="false" customHeight="true" outlineLevel="0" collapsed="false">
      <c r="A356" s="352"/>
      <c r="B356" s="352"/>
      <c r="C356" s="352"/>
      <c r="D356" s="353"/>
      <c r="E356" s="353"/>
      <c r="F356" s="352"/>
      <c r="G356" s="352"/>
      <c r="H356" s="352"/>
      <c r="I356" s="352"/>
      <c r="J356" s="352"/>
      <c r="K356" s="352"/>
      <c r="L356" s="352"/>
      <c r="M356" s="352"/>
      <c r="N356" s="352"/>
      <c r="O356" s="352"/>
      <c r="P356" s="352"/>
      <c r="Q356" s="352"/>
      <c r="R356" s="352"/>
      <c r="S356" s="352"/>
      <c r="T356" s="352"/>
      <c r="U356" s="352"/>
      <c r="V356" s="352"/>
      <c r="W356" s="333"/>
      <c r="X356" s="333"/>
      <c r="Y356" s="333"/>
      <c r="Z356" s="333"/>
    </row>
    <row r="357" customFormat="false" ht="28.5" hidden="false" customHeight="true" outlineLevel="0" collapsed="false">
      <c r="A357" s="352"/>
      <c r="B357" s="352"/>
      <c r="C357" s="352"/>
      <c r="D357" s="353"/>
      <c r="E357" s="353"/>
      <c r="F357" s="352"/>
      <c r="G357" s="352"/>
      <c r="H357" s="352"/>
      <c r="I357" s="352"/>
      <c r="J357" s="352"/>
      <c r="K357" s="352"/>
      <c r="L357" s="352"/>
      <c r="M357" s="352"/>
      <c r="N357" s="352"/>
      <c r="O357" s="352"/>
      <c r="P357" s="352"/>
      <c r="Q357" s="352"/>
      <c r="R357" s="352"/>
      <c r="S357" s="352"/>
      <c r="T357" s="352"/>
      <c r="U357" s="352"/>
      <c r="V357" s="352"/>
      <c r="W357" s="333"/>
      <c r="X357" s="333"/>
      <c r="Y357" s="333"/>
      <c r="Z357" s="333"/>
    </row>
    <row r="358" customFormat="false" ht="28.5" hidden="false" customHeight="true" outlineLevel="0" collapsed="false">
      <c r="A358" s="352"/>
      <c r="B358" s="352"/>
      <c r="C358" s="352"/>
      <c r="D358" s="353"/>
      <c r="E358" s="353"/>
      <c r="F358" s="352"/>
      <c r="G358" s="352"/>
      <c r="H358" s="352"/>
      <c r="I358" s="352"/>
      <c r="J358" s="352"/>
      <c r="K358" s="352"/>
      <c r="L358" s="352"/>
      <c r="M358" s="352"/>
      <c r="N358" s="352"/>
      <c r="O358" s="352"/>
      <c r="P358" s="352"/>
      <c r="Q358" s="352"/>
      <c r="R358" s="352"/>
      <c r="S358" s="352"/>
      <c r="T358" s="352"/>
      <c r="U358" s="352"/>
      <c r="V358" s="352"/>
      <c r="W358" s="333"/>
      <c r="X358" s="333"/>
      <c r="Y358" s="333"/>
      <c r="Z358" s="333"/>
    </row>
    <row r="359" customFormat="false" ht="28.5" hidden="false" customHeight="true" outlineLevel="0" collapsed="false">
      <c r="A359" s="352"/>
      <c r="B359" s="352"/>
      <c r="C359" s="352"/>
      <c r="D359" s="353"/>
      <c r="E359" s="353"/>
      <c r="F359" s="352"/>
      <c r="G359" s="352"/>
      <c r="H359" s="352"/>
      <c r="I359" s="352"/>
      <c r="J359" s="352"/>
      <c r="K359" s="352"/>
      <c r="L359" s="352"/>
      <c r="M359" s="352"/>
      <c r="N359" s="352"/>
      <c r="O359" s="352"/>
      <c r="P359" s="352"/>
      <c r="Q359" s="352"/>
      <c r="R359" s="352"/>
      <c r="S359" s="352"/>
      <c r="T359" s="352"/>
      <c r="U359" s="352"/>
      <c r="V359" s="352"/>
      <c r="W359" s="333"/>
      <c r="X359" s="333"/>
      <c r="Y359" s="333"/>
      <c r="Z359" s="333"/>
    </row>
    <row r="360" customFormat="false" ht="28.5" hidden="false" customHeight="true" outlineLevel="0" collapsed="false">
      <c r="A360" s="352"/>
      <c r="B360" s="352"/>
      <c r="C360" s="352"/>
      <c r="D360" s="353"/>
      <c r="E360" s="353"/>
      <c r="F360" s="352"/>
      <c r="G360" s="352"/>
      <c r="H360" s="352"/>
      <c r="I360" s="352"/>
      <c r="J360" s="352"/>
      <c r="K360" s="352"/>
      <c r="L360" s="352"/>
      <c r="M360" s="352"/>
      <c r="N360" s="352"/>
      <c r="O360" s="352"/>
      <c r="P360" s="352"/>
      <c r="Q360" s="352"/>
      <c r="R360" s="352"/>
      <c r="S360" s="352"/>
      <c r="T360" s="352"/>
      <c r="U360" s="352"/>
      <c r="V360" s="352"/>
      <c r="W360" s="333"/>
      <c r="X360" s="333"/>
      <c r="Y360" s="333"/>
      <c r="Z360" s="333"/>
    </row>
    <row r="361" customFormat="false" ht="28.5" hidden="false" customHeight="true" outlineLevel="0" collapsed="false">
      <c r="A361" s="352"/>
      <c r="B361" s="352"/>
      <c r="C361" s="352"/>
      <c r="D361" s="353"/>
      <c r="E361" s="353"/>
      <c r="F361" s="352"/>
      <c r="G361" s="352"/>
      <c r="H361" s="352"/>
      <c r="I361" s="352"/>
      <c r="J361" s="352"/>
      <c r="K361" s="352"/>
      <c r="L361" s="352"/>
      <c r="M361" s="352"/>
      <c r="N361" s="352"/>
      <c r="O361" s="352"/>
      <c r="P361" s="352"/>
      <c r="Q361" s="352"/>
      <c r="R361" s="352"/>
      <c r="S361" s="352"/>
      <c r="T361" s="352"/>
      <c r="U361" s="352"/>
      <c r="V361" s="352"/>
      <c r="W361" s="333"/>
      <c r="X361" s="333"/>
      <c r="Y361" s="333"/>
      <c r="Z361" s="333"/>
    </row>
    <row r="362" customFormat="false" ht="28.5" hidden="false" customHeight="true" outlineLevel="0" collapsed="false">
      <c r="A362" s="352"/>
      <c r="B362" s="352"/>
      <c r="C362" s="352"/>
      <c r="D362" s="353"/>
      <c r="E362" s="353"/>
      <c r="F362" s="352"/>
      <c r="G362" s="352"/>
      <c r="H362" s="352"/>
      <c r="I362" s="352"/>
      <c r="J362" s="352"/>
      <c r="K362" s="352"/>
      <c r="L362" s="352"/>
      <c r="M362" s="352"/>
      <c r="N362" s="352"/>
      <c r="O362" s="352"/>
      <c r="P362" s="352"/>
      <c r="Q362" s="352"/>
      <c r="R362" s="352"/>
      <c r="S362" s="352"/>
      <c r="T362" s="352"/>
      <c r="U362" s="352"/>
      <c r="V362" s="352"/>
      <c r="W362" s="333"/>
      <c r="X362" s="333"/>
      <c r="Y362" s="333"/>
      <c r="Z362" s="333"/>
    </row>
    <row r="363" customFormat="false" ht="28.5" hidden="false" customHeight="true" outlineLevel="0" collapsed="false">
      <c r="A363" s="352"/>
      <c r="B363" s="352"/>
      <c r="C363" s="352"/>
      <c r="D363" s="353"/>
      <c r="E363" s="353"/>
      <c r="F363" s="352"/>
      <c r="G363" s="352"/>
      <c r="H363" s="352"/>
      <c r="I363" s="352"/>
      <c r="J363" s="352"/>
      <c r="K363" s="352"/>
      <c r="L363" s="352"/>
      <c r="M363" s="352"/>
      <c r="N363" s="352"/>
      <c r="O363" s="352"/>
      <c r="P363" s="352"/>
      <c r="Q363" s="352"/>
      <c r="R363" s="352"/>
      <c r="S363" s="352"/>
      <c r="T363" s="352"/>
      <c r="U363" s="352"/>
      <c r="V363" s="352"/>
      <c r="W363" s="333"/>
      <c r="X363" s="333"/>
      <c r="Y363" s="333"/>
      <c r="Z363" s="333"/>
    </row>
    <row r="364" customFormat="false" ht="28.5" hidden="false" customHeight="true" outlineLevel="0" collapsed="false">
      <c r="A364" s="352"/>
      <c r="B364" s="352"/>
      <c r="C364" s="352"/>
      <c r="D364" s="353"/>
      <c r="E364" s="353"/>
      <c r="F364" s="352"/>
      <c r="G364" s="352"/>
      <c r="H364" s="352"/>
      <c r="I364" s="352"/>
      <c r="J364" s="352"/>
      <c r="K364" s="352"/>
      <c r="L364" s="352"/>
      <c r="M364" s="352"/>
      <c r="N364" s="352"/>
      <c r="O364" s="352"/>
      <c r="P364" s="352"/>
      <c r="Q364" s="352"/>
      <c r="R364" s="352"/>
      <c r="S364" s="352"/>
      <c r="T364" s="352"/>
      <c r="U364" s="352"/>
      <c r="V364" s="352"/>
      <c r="W364" s="333"/>
      <c r="X364" s="333"/>
      <c r="Y364" s="333"/>
      <c r="Z364" s="333"/>
    </row>
    <row r="365" customFormat="false" ht="28.5" hidden="false" customHeight="true" outlineLevel="0" collapsed="false">
      <c r="A365" s="352"/>
      <c r="B365" s="352"/>
      <c r="C365" s="352"/>
      <c r="D365" s="353"/>
      <c r="E365" s="353"/>
      <c r="F365" s="352"/>
      <c r="G365" s="352"/>
      <c r="H365" s="352"/>
      <c r="I365" s="352"/>
      <c r="J365" s="352"/>
      <c r="K365" s="352"/>
      <c r="L365" s="352"/>
      <c r="M365" s="352"/>
      <c r="N365" s="352"/>
      <c r="O365" s="352"/>
      <c r="P365" s="352"/>
      <c r="Q365" s="352"/>
      <c r="R365" s="352"/>
      <c r="S365" s="352"/>
      <c r="T365" s="352"/>
      <c r="U365" s="352"/>
      <c r="V365" s="352"/>
      <c r="W365" s="333"/>
      <c r="X365" s="333"/>
      <c r="Y365" s="333"/>
      <c r="Z365" s="333"/>
    </row>
    <row r="366" customFormat="false" ht="28.5" hidden="false" customHeight="true" outlineLevel="0" collapsed="false">
      <c r="A366" s="352"/>
      <c r="B366" s="352"/>
      <c r="C366" s="352"/>
      <c r="D366" s="353"/>
      <c r="E366" s="353"/>
      <c r="F366" s="352"/>
      <c r="G366" s="352"/>
      <c r="H366" s="352"/>
      <c r="I366" s="352"/>
      <c r="J366" s="352"/>
      <c r="K366" s="352"/>
      <c r="L366" s="352"/>
      <c r="M366" s="352"/>
      <c r="N366" s="352"/>
      <c r="O366" s="352"/>
      <c r="P366" s="352"/>
      <c r="Q366" s="352"/>
      <c r="R366" s="352"/>
      <c r="S366" s="352"/>
      <c r="T366" s="352"/>
      <c r="U366" s="352"/>
      <c r="V366" s="352"/>
      <c r="W366" s="333"/>
      <c r="X366" s="333"/>
      <c r="Y366" s="333"/>
      <c r="Z366" s="333"/>
    </row>
    <row r="367" customFormat="false" ht="28.5" hidden="false" customHeight="true" outlineLevel="0" collapsed="false">
      <c r="A367" s="352"/>
      <c r="B367" s="352"/>
      <c r="C367" s="352"/>
      <c r="D367" s="353"/>
      <c r="E367" s="353"/>
      <c r="F367" s="352"/>
      <c r="G367" s="352"/>
      <c r="H367" s="352"/>
      <c r="I367" s="352"/>
      <c r="J367" s="352"/>
      <c r="K367" s="352"/>
      <c r="L367" s="352"/>
      <c r="M367" s="352"/>
      <c r="N367" s="352"/>
      <c r="O367" s="352"/>
      <c r="P367" s="352"/>
      <c r="Q367" s="352"/>
      <c r="R367" s="352"/>
      <c r="S367" s="352"/>
      <c r="T367" s="352"/>
      <c r="U367" s="352"/>
      <c r="V367" s="352"/>
      <c r="W367" s="333"/>
      <c r="X367" s="333"/>
      <c r="Y367" s="333"/>
      <c r="Z367" s="333"/>
    </row>
    <row r="368" customFormat="false" ht="28.5" hidden="false" customHeight="true" outlineLevel="0" collapsed="false">
      <c r="A368" s="352"/>
      <c r="B368" s="352"/>
      <c r="C368" s="352"/>
      <c r="D368" s="353"/>
      <c r="E368" s="353"/>
      <c r="F368" s="352"/>
      <c r="G368" s="352"/>
      <c r="H368" s="352"/>
      <c r="I368" s="352"/>
      <c r="J368" s="352"/>
      <c r="K368" s="352"/>
      <c r="L368" s="352"/>
      <c r="M368" s="352"/>
      <c r="N368" s="352"/>
      <c r="O368" s="352"/>
      <c r="P368" s="352"/>
      <c r="Q368" s="352"/>
      <c r="R368" s="352"/>
      <c r="S368" s="352"/>
      <c r="T368" s="352"/>
      <c r="U368" s="352"/>
      <c r="V368" s="352"/>
      <c r="W368" s="333"/>
      <c r="X368" s="333"/>
      <c r="Y368" s="333"/>
      <c r="Z368" s="333"/>
    </row>
    <row r="369" customFormat="false" ht="28.5" hidden="false" customHeight="true" outlineLevel="0" collapsed="false">
      <c r="A369" s="352"/>
      <c r="B369" s="352"/>
      <c r="C369" s="352"/>
      <c r="D369" s="353"/>
      <c r="E369" s="353"/>
      <c r="F369" s="352"/>
      <c r="G369" s="352"/>
      <c r="H369" s="352"/>
      <c r="I369" s="352"/>
      <c r="J369" s="352"/>
      <c r="K369" s="352"/>
      <c r="L369" s="352"/>
      <c r="M369" s="352"/>
      <c r="N369" s="352"/>
      <c r="O369" s="352"/>
      <c r="P369" s="352"/>
      <c r="Q369" s="352"/>
      <c r="R369" s="352"/>
      <c r="S369" s="352"/>
      <c r="T369" s="352"/>
      <c r="U369" s="352"/>
      <c r="V369" s="352"/>
      <c r="W369" s="333"/>
      <c r="X369" s="333"/>
      <c r="Y369" s="333"/>
      <c r="Z369" s="333"/>
    </row>
    <row r="370" customFormat="false" ht="28.5" hidden="false" customHeight="true" outlineLevel="0" collapsed="false">
      <c r="A370" s="352"/>
      <c r="B370" s="352"/>
      <c r="C370" s="352"/>
      <c r="D370" s="353"/>
      <c r="E370" s="353"/>
      <c r="F370" s="352"/>
      <c r="G370" s="352"/>
      <c r="H370" s="352"/>
      <c r="I370" s="352"/>
      <c r="J370" s="352"/>
      <c r="K370" s="352"/>
      <c r="L370" s="352"/>
      <c r="M370" s="352"/>
      <c r="N370" s="352"/>
      <c r="O370" s="352"/>
      <c r="P370" s="352"/>
      <c r="Q370" s="352"/>
      <c r="R370" s="352"/>
      <c r="S370" s="352"/>
      <c r="T370" s="352"/>
      <c r="U370" s="352"/>
      <c r="V370" s="352"/>
      <c r="W370" s="333"/>
      <c r="X370" s="333"/>
      <c r="Y370" s="333"/>
      <c r="Z370" s="333"/>
    </row>
    <row r="371" customFormat="false" ht="28.5" hidden="false" customHeight="true" outlineLevel="0" collapsed="false">
      <c r="A371" s="352"/>
      <c r="B371" s="352"/>
      <c r="C371" s="352"/>
      <c r="D371" s="353"/>
      <c r="E371" s="353"/>
      <c r="F371" s="352"/>
      <c r="G371" s="352"/>
      <c r="H371" s="352"/>
      <c r="I371" s="352"/>
      <c r="J371" s="352"/>
      <c r="K371" s="352"/>
      <c r="L371" s="352"/>
      <c r="M371" s="352"/>
      <c r="N371" s="352"/>
      <c r="O371" s="352"/>
      <c r="P371" s="352"/>
      <c r="Q371" s="352"/>
      <c r="R371" s="352"/>
      <c r="S371" s="352"/>
      <c r="T371" s="352"/>
      <c r="U371" s="352"/>
      <c r="V371" s="352"/>
      <c r="W371" s="333"/>
      <c r="X371" s="333"/>
      <c r="Y371" s="333"/>
      <c r="Z371" s="333"/>
    </row>
    <row r="372" customFormat="false" ht="28.5" hidden="false" customHeight="true" outlineLevel="0" collapsed="false">
      <c r="A372" s="352"/>
      <c r="B372" s="352"/>
      <c r="C372" s="352"/>
      <c r="D372" s="353"/>
      <c r="E372" s="353"/>
      <c r="F372" s="352"/>
      <c r="G372" s="352"/>
      <c r="H372" s="352"/>
      <c r="I372" s="352"/>
      <c r="J372" s="352"/>
      <c r="K372" s="352"/>
      <c r="L372" s="352"/>
      <c r="M372" s="352"/>
      <c r="N372" s="352"/>
      <c r="O372" s="352"/>
      <c r="P372" s="352"/>
      <c r="Q372" s="352"/>
      <c r="R372" s="352"/>
      <c r="S372" s="352"/>
      <c r="T372" s="352"/>
      <c r="U372" s="352"/>
      <c r="V372" s="352"/>
      <c r="W372" s="333"/>
      <c r="X372" s="333"/>
      <c r="Y372" s="333"/>
      <c r="Z372" s="333"/>
    </row>
    <row r="373" customFormat="false" ht="28.5" hidden="false" customHeight="true" outlineLevel="0" collapsed="false">
      <c r="A373" s="352"/>
      <c r="B373" s="352"/>
      <c r="C373" s="352"/>
      <c r="D373" s="353"/>
      <c r="E373" s="353"/>
      <c r="F373" s="352"/>
      <c r="G373" s="352"/>
      <c r="H373" s="352"/>
      <c r="I373" s="352"/>
      <c r="J373" s="352"/>
      <c r="K373" s="352"/>
      <c r="L373" s="352"/>
      <c r="M373" s="352"/>
      <c r="N373" s="352"/>
      <c r="O373" s="352"/>
      <c r="P373" s="352"/>
      <c r="Q373" s="352"/>
      <c r="R373" s="352"/>
      <c r="S373" s="352"/>
      <c r="T373" s="352"/>
      <c r="U373" s="352"/>
      <c r="V373" s="352"/>
      <c r="W373" s="333"/>
      <c r="X373" s="333"/>
      <c r="Y373" s="333"/>
      <c r="Z373" s="333"/>
    </row>
    <row r="374" customFormat="false" ht="28.5" hidden="false" customHeight="true" outlineLevel="0" collapsed="false">
      <c r="A374" s="352"/>
      <c r="B374" s="352"/>
      <c r="C374" s="352"/>
      <c r="D374" s="353"/>
      <c r="E374" s="353"/>
      <c r="F374" s="352"/>
      <c r="G374" s="352"/>
      <c r="H374" s="352"/>
      <c r="I374" s="352"/>
      <c r="J374" s="352"/>
      <c r="K374" s="352"/>
      <c r="L374" s="352"/>
      <c r="M374" s="352"/>
      <c r="N374" s="352"/>
      <c r="O374" s="352"/>
      <c r="P374" s="352"/>
      <c r="Q374" s="352"/>
      <c r="R374" s="352"/>
      <c r="S374" s="352"/>
      <c r="T374" s="352"/>
      <c r="U374" s="352"/>
      <c r="V374" s="352"/>
      <c r="W374" s="333"/>
      <c r="X374" s="333"/>
      <c r="Y374" s="333"/>
      <c r="Z374" s="333"/>
    </row>
    <row r="375" customFormat="false" ht="28.5" hidden="false" customHeight="true" outlineLevel="0" collapsed="false">
      <c r="A375" s="352"/>
      <c r="B375" s="352"/>
      <c r="C375" s="352"/>
      <c r="D375" s="353"/>
      <c r="E375" s="353"/>
      <c r="F375" s="352"/>
      <c r="G375" s="352"/>
      <c r="H375" s="352"/>
      <c r="I375" s="352"/>
      <c r="J375" s="352"/>
      <c r="K375" s="352"/>
      <c r="L375" s="352"/>
      <c r="M375" s="352"/>
      <c r="N375" s="352"/>
      <c r="O375" s="352"/>
      <c r="P375" s="352"/>
      <c r="Q375" s="352"/>
      <c r="R375" s="352"/>
      <c r="S375" s="352"/>
      <c r="T375" s="352"/>
      <c r="U375" s="352"/>
      <c r="V375" s="352"/>
      <c r="W375" s="333"/>
      <c r="X375" s="333"/>
      <c r="Y375" s="333"/>
      <c r="Z375" s="333"/>
    </row>
    <row r="376" customFormat="false" ht="28.5" hidden="false" customHeight="true" outlineLevel="0" collapsed="false">
      <c r="A376" s="352"/>
      <c r="B376" s="352"/>
      <c r="C376" s="352"/>
      <c r="D376" s="353"/>
      <c r="E376" s="353"/>
      <c r="F376" s="352"/>
      <c r="G376" s="352"/>
      <c r="H376" s="352"/>
      <c r="I376" s="352"/>
      <c r="J376" s="352"/>
      <c r="K376" s="352"/>
      <c r="L376" s="352"/>
      <c r="M376" s="352"/>
      <c r="N376" s="352"/>
      <c r="O376" s="352"/>
      <c r="P376" s="352"/>
      <c r="Q376" s="352"/>
      <c r="R376" s="352"/>
      <c r="S376" s="352"/>
      <c r="T376" s="352"/>
      <c r="U376" s="352"/>
      <c r="V376" s="352"/>
      <c r="W376" s="333"/>
      <c r="X376" s="333"/>
      <c r="Y376" s="333"/>
      <c r="Z376" s="333"/>
    </row>
    <row r="377" customFormat="false" ht="28.5" hidden="false" customHeight="true" outlineLevel="0" collapsed="false">
      <c r="A377" s="352"/>
      <c r="B377" s="352"/>
      <c r="C377" s="352"/>
      <c r="D377" s="353"/>
      <c r="E377" s="353"/>
      <c r="F377" s="352"/>
      <c r="G377" s="352"/>
      <c r="H377" s="352"/>
      <c r="I377" s="352"/>
      <c r="J377" s="352"/>
      <c r="K377" s="352"/>
      <c r="L377" s="352"/>
      <c r="M377" s="352"/>
      <c r="N377" s="352"/>
      <c r="O377" s="352"/>
      <c r="P377" s="352"/>
      <c r="Q377" s="352"/>
      <c r="R377" s="352"/>
      <c r="S377" s="352"/>
      <c r="T377" s="352"/>
      <c r="U377" s="352"/>
      <c r="V377" s="352"/>
      <c r="W377" s="333"/>
      <c r="X377" s="333"/>
      <c r="Y377" s="333"/>
      <c r="Z377" s="333"/>
    </row>
    <row r="378" customFormat="false" ht="28.5" hidden="false" customHeight="true" outlineLevel="0" collapsed="false">
      <c r="A378" s="352"/>
      <c r="B378" s="352"/>
      <c r="C378" s="352"/>
      <c r="D378" s="353"/>
      <c r="E378" s="353"/>
      <c r="F378" s="352"/>
      <c r="G378" s="352"/>
      <c r="H378" s="352"/>
      <c r="I378" s="352"/>
      <c r="J378" s="352"/>
      <c r="K378" s="352"/>
      <c r="L378" s="352"/>
      <c r="M378" s="352"/>
      <c r="N378" s="352"/>
      <c r="O378" s="352"/>
      <c r="P378" s="352"/>
      <c r="Q378" s="352"/>
      <c r="R378" s="352"/>
      <c r="S378" s="352"/>
      <c r="T378" s="352"/>
      <c r="U378" s="352"/>
      <c r="V378" s="352"/>
      <c r="W378" s="333"/>
      <c r="X378" s="333"/>
      <c r="Y378" s="333"/>
      <c r="Z378" s="333"/>
    </row>
    <row r="379" customFormat="false" ht="28.5" hidden="false" customHeight="true" outlineLevel="0" collapsed="false">
      <c r="A379" s="352"/>
      <c r="B379" s="352"/>
      <c r="C379" s="352"/>
      <c r="D379" s="353"/>
      <c r="E379" s="353"/>
      <c r="F379" s="352"/>
      <c r="G379" s="352"/>
      <c r="H379" s="352"/>
      <c r="I379" s="352"/>
      <c r="J379" s="352"/>
      <c r="K379" s="352"/>
      <c r="L379" s="352"/>
      <c r="M379" s="352"/>
      <c r="N379" s="352"/>
      <c r="O379" s="352"/>
      <c r="P379" s="352"/>
      <c r="Q379" s="352"/>
      <c r="R379" s="352"/>
      <c r="S379" s="352"/>
      <c r="T379" s="352"/>
      <c r="U379" s="352"/>
      <c r="V379" s="352"/>
      <c r="W379" s="333"/>
      <c r="X379" s="333"/>
      <c r="Y379" s="333"/>
      <c r="Z379" s="333"/>
    </row>
    <row r="380" customFormat="false" ht="28.5" hidden="false" customHeight="true" outlineLevel="0" collapsed="false">
      <c r="A380" s="352"/>
      <c r="B380" s="352"/>
      <c r="C380" s="352"/>
      <c r="D380" s="353"/>
      <c r="E380" s="353"/>
      <c r="F380" s="352"/>
      <c r="G380" s="352"/>
      <c r="H380" s="352"/>
      <c r="I380" s="352"/>
      <c r="J380" s="352"/>
      <c r="K380" s="352"/>
      <c r="L380" s="352"/>
      <c r="M380" s="352"/>
      <c r="N380" s="352"/>
      <c r="O380" s="352"/>
      <c r="P380" s="352"/>
      <c r="Q380" s="352"/>
      <c r="R380" s="352"/>
      <c r="S380" s="352"/>
      <c r="T380" s="352"/>
      <c r="U380" s="352"/>
      <c r="V380" s="352"/>
      <c r="W380" s="333"/>
      <c r="X380" s="333"/>
      <c r="Y380" s="333"/>
      <c r="Z380" s="333"/>
    </row>
    <row r="381" customFormat="false" ht="28.5" hidden="false" customHeight="true" outlineLevel="0" collapsed="false">
      <c r="A381" s="352"/>
      <c r="B381" s="352"/>
      <c r="C381" s="352"/>
      <c r="D381" s="353"/>
      <c r="E381" s="353"/>
      <c r="F381" s="352"/>
      <c r="G381" s="352"/>
      <c r="H381" s="352"/>
      <c r="I381" s="352"/>
      <c r="J381" s="352"/>
      <c r="K381" s="352"/>
      <c r="L381" s="352"/>
      <c r="M381" s="352"/>
      <c r="N381" s="352"/>
      <c r="O381" s="352"/>
      <c r="P381" s="352"/>
      <c r="Q381" s="352"/>
      <c r="R381" s="352"/>
      <c r="S381" s="352"/>
      <c r="T381" s="352"/>
      <c r="U381" s="352"/>
      <c r="V381" s="352"/>
      <c r="W381" s="333"/>
      <c r="X381" s="333"/>
      <c r="Y381" s="333"/>
      <c r="Z381" s="333"/>
    </row>
    <row r="382" customFormat="false" ht="28.5" hidden="false" customHeight="true" outlineLevel="0" collapsed="false">
      <c r="A382" s="352"/>
      <c r="B382" s="352"/>
      <c r="C382" s="352"/>
      <c r="D382" s="353"/>
      <c r="E382" s="353"/>
      <c r="F382" s="352"/>
      <c r="G382" s="352"/>
      <c r="H382" s="352"/>
      <c r="I382" s="352"/>
      <c r="J382" s="352"/>
      <c r="K382" s="352"/>
      <c r="L382" s="352"/>
      <c r="M382" s="352"/>
      <c r="N382" s="352"/>
      <c r="O382" s="352"/>
      <c r="P382" s="352"/>
      <c r="Q382" s="352"/>
      <c r="R382" s="352"/>
      <c r="S382" s="352"/>
      <c r="T382" s="352"/>
      <c r="U382" s="352"/>
      <c r="V382" s="352"/>
      <c r="W382" s="333"/>
      <c r="X382" s="333"/>
      <c r="Y382" s="333"/>
      <c r="Z382" s="333"/>
    </row>
    <row r="383" customFormat="false" ht="28.5" hidden="false" customHeight="true" outlineLevel="0" collapsed="false">
      <c r="A383" s="352"/>
      <c r="B383" s="352"/>
      <c r="C383" s="352"/>
      <c r="D383" s="353"/>
      <c r="E383" s="353"/>
      <c r="F383" s="352"/>
      <c r="G383" s="352"/>
      <c r="H383" s="352"/>
      <c r="I383" s="352"/>
      <c r="J383" s="352"/>
      <c r="K383" s="352"/>
      <c r="L383" s="352"/>
      <c r="M383" s="352"/>
      <c r="N383" s="352"/>
      <c r="O383" s="352"/>
      <c r="P383" s="352"/>
      <c r="Q383" s="352"/>
      <c r="R383" s="352"/>
      <c r="S383" s="352"/>
      <c r="T383" s="352"/>
      <c r="U383" s="352"/>
      <c r="V383" s="352"/>
      <c r="W383" s="333"/>
      <c r="X383" s="333"/>
      <c r="Y383" s="333"/>
      <c r="Z383" s="333"/>
    </row>
    <row r="384" customFormat="false" ht="28.5" hidden="false" customHeight="true" outlineLevel="0" collapsed="false">
      <c r="A384" s="352"/>
      <c r="B384" s="352"/>
      <c r="C384" s="352"/>
      <c r="D384" s="353"/>
      <c r="E384" s="353"/>
      <c r="F384" s="352"/>
      <c r="G384" s="352"/>
      <c r="H384" s="352"/>
      <c r="I384" s="352"/>
      <c r="J384" s="352"/>
      <c r="K384" s="352"/>
      <c r="L384" s="352"/>
      <c r="M384" s="352"/>
      <c r="N384" s="352"/>
      <c r="O384" s="352"/>
      <c r="P384" s="352"/>
      <c r="Q384" s="352"/>
      <c r="R384" s="352"/>
      <c r="S384" s="352"/>
      <c r="T384" s="352"/>
      <c r="U384" s="352"/>
      <c r="V384" s="352"/>
      <c r="W384" s="333"/>
      <c r="X384" s="333"/>
      <c r="Y384" s="333"/>
      <c r="Z384" s="333"/>
    </row>
    <row r="385" customFormat="false" ht="28.5" hidden="false" customHeight="true" outlineLevel="0" collapsed="false">
      <c r="A385" s="352"/>
      <c r="B385" s="352"/>
      <c r="C385" s="352"/>
      <c r="D385" s="353"/>
      <c r="E385" s="353"/>
      <c r="F385" s="352"/>
      <c r="G385" s="352"/>
      <c r="H385" s="352"/>
      <c r="I385" s="352"/>
      <c r="J385" s="352"/>
      <c r="K385" s="352"/>
      <c r="L385" s="352"/>
      <c r="M385" s="352"/>
      <c r="N385" s="352"/>
      <c r="O385" s="352"/>
      <c r="P385" s="352"/>
      <c r="Q385" s="352"/>
      <c r="R385" s="352"/>
      <c r="S385" s="352"/>
      <c r="T385" s="352"/>
      <c r="U385" s="352"/>
      <c r="V385" s="352"/>
      <c r="W385" s="333"/>
      <c r="X385" s="333"/>
      <c r="Y385" s="333"/>
      <c r="Z385" s="333"/>
    </row>
    <row r="386" customFormat="false" ht="28.5" hidden="false" customHeight="true" outlineLevel="0" collapsed="false">
      <c r="A386" s="352"/>
      <c r="B386" s="352"/>
      <c r="C386" s="352"/>
      <c r="D386" s="353"/>
      <c r="E386" s="353"/>
      <c r="F386" s="352"/>
      <c r="G386" s="352"/>
      <c r="H386" s="352"/>
      <c r="I386" s="352"/>
      <c r="J386" s="352"/>
      <c r="K386" s="352"/>
      <c r="L386" s="352"/>
      <c r="M386" s="352"/>
      <c r="N386" s="352"/>
      <c r="O386" s="352"/>
      <c r="P386" s="352"/>
      <c r="Q386" s="352"/>
      <c r="R386" s="352"/>
      <c r="S386" s="352"/>
      <c r="T386" s="352"/>
      <c r="U386" s="352"/>
      <c r="V386" s="352"/>
      <c r="W386" s="333"/>
      <c r="X386" s="333"/>
      <c r="Y386" s="333"/>
      <c r="Z386" s="333"/>
    </row>
    <row r="387" customFormat="false" ht="28.5" hidden="false" customHeight="true" outlineLevel="0" collapsed="false">
      <c r="A387" s="352"/>
      <c r="B387" s="352"/>
      <c r="C387" s="352"/>
      <c r="D387" s="353"/>
      <c r="E387" s="353"/>
      <c r="F387" s="352"/>
      <c r="G387" s="352"/>
      <c r="H387" s="352"/>
      <c r="I387" s="352"/>
      <c r="J387" s="352"/>
      <c r="K387" s="352"/>
      <c r="L387" s="352"/>
      <c r="M387" s="352"/>
      <c r="N387" s="352"/>
      <c r="O387" s="352"/>
      <c r="P387" s="352"/>
      <c r="Q387" s="352"/>
      <c r="R387" s="352"/>
      <c r="S387" s="352"/>
      <c r="T387" s="352"/>
      <c r="U387" s="352"/>
      <c r="V387" s="352"/>
      <c r="W387" s="333"/>
      <c r="X387" s="333"/>
      <c r="Y387" s="333"/>
      <c r="Z387" s="333"/>
    </row>
    <row r="388" customFormat="false" ht="28.5" hidden="false" customHeight="true" outlineLevel="0" collapsed="false">
      <c r="A388" s="352"/>
      <c r="B388" s="352"/>
      <c r="C388" s="352"/>
      <c r="D388" s="353"/>
      <c r="E388" s="353"/>
      <c r="F388" s="352"/>
      <c r="G388" s="352"/>
      <c r="H388" s="352"/>
      <c r="I388" s="352"/>
      <c r="J388" s="352"/>
      <c r="K388" s="352"/>
      <c r="L388" s="352"/>
      <c r="M388" s="352"/>
      <c r="N388" s="352"/>
      <c r="O388" s="352"/>
      <c r="P388" s="352"/>
      <c r="Q388" s="352"/>
      <c r="R388" s="352"/>
      <c r="S388" s="352"/>
      <c r="T388" s="352"/>
      <c r="U388" s="352"/>
      <c r="V388" s="352"/>
      <c r="W388" s="333"/>
      <c r="X388" s="333"/>
      <c r="Y388" s="333"/>
      <c r="Z388" s="333"/>
    </row>
    <row r="389" customFormat="false" ht="28.5" hidden="false" customHeight="true" outlineLevel="0" collapsed="false">
      <c r="A389" s="352"/>
      <c r="B389" s="352"/>
      <c r="C389" s="352"/>
      <c r="D389" s="353"/>
      <c r="E389" s="353"/>
      <c r="F389" s="352"/>
      <c r="G389" s="352"/>
      <c r="H389" s="352"/>
      <c r="I389" s="352"/>
      <c r="J389" s="352"/>
      <c r="K389" s="352"/>
      <c r="L389" s="352"/>
      <c r="M389" s="352"/>
      <c r="N389" s="352"/>
      <c r="O389" s="352"/>
      <c r="P389" s="352"/>
      <c r="Q389" s="352"/>
      <c r="R389" s="352"/>
      <c r="S389" s="352"/>
      <c r="T389" s="352"/>
      <c r="U389" s="352"/>
      <c r="V389" s="352"/>
      <c r="W389" s="333"/>
      <c r="X389" s="333"/>
      <c r="Y389" s="333"/>
      <c r="Z389" s="333"/>
    </row>
    <row r="390" customFormat="false" ht="28.5" hidden="false" customHeight="true" outlineLevel="0" collapsed="false">
      <c r="A390" s="352"/>
      <c r="B390" s="352"/>
      <c r="C390" s="352"/>
      <c r="D390" s="353"/>
      <c r="E390" s="353"/>
      <c r="F390" s="352"/>
      <c r="G390" s="352"/>
      <c r="H390" s="352"/>
      <c r="I390" s="352"/>
      <c r="J390" s="352"/>
      <c r="K390" s="352"/>
      <c r="L390" s="352"/>
      <c r="M390" s="352"/>
      <c r="N390" s="352"/>
      <c r="O390" s="352"/>
      <c r="P390" s="352"/>
      <c r="Q390" s="352"/>
      <c r="R390" s="352"/>
      <c r="S390" s="352"/>
      <c r="T390" s="352"/>
      <c r="U390" s="352"/>
      <c r="V390" s="352"/>
      <c r="W390" s="333"/>
      <c r="X390" s="333"/>
      <c r="Y390" s="333"/>
      <c r="Z390" s="333"/>
    </row>
    <row r="391" customFormat="false" ht="28.5" hidden="false" customHeight="true" outlineLevel="0" collapsed="false">
      <c r="A391" s="352"/>
      <c r="B391" s="352"/>
      <c r="C391" s="352"/>
      <c r="D391" s="353"/>
      <c r="E391" s="353"/>
      <c r="F391" s="352"/>
      <c r="G391" s="352"/>
      <c r="H391" s="352"/>
      <c r="I391" s="352"/>
      <c r="J391" s="352"/>
      <c r="K391" s="352"/>
      <c r="L391" s="352"/>
      <c r="M391" s="352"/>
      <c r="N391" s="352"/>
      <c r="O391" s="352"/>
      <c r="P391" s="352"/>
      <c r="Q391" s="352"/>
      <c r="R391" s="352"/>
      <c r="S391" s="352"/>
      <c r="T391" s="352"/>
      <c r="U391" s="352"/>
      <c r="V391" s="352"/>
      <c r="W391" s="333"/>
      <c r="X391" s="333"/>
      <c r="Y391" s="333"/>
      <c r="Z391" s="333"/>
    </row>
    <row r="392" customFormat="false" ht="28.5" hidden="false" customHeight="true" outlineLevel="0" collapsed="false">
      <c r="A392" s="352"/>
      <c r="B392" s="352"/>
      <c r="C392" s="352"/>
      <c r="D392" s="353"/>
      <c r="E392" s="353"/>
      <c r="F392" s="352"/>
      <c r="G392" s="352"/>
      <c r="H392" s="352"/>
      <c r="I392" s="352"/>
      <c r="J392" s="352"/>
      <c r="K392" s="352"/>
      <c r="L392" s="352"/>
      <c r="M392" s="352"/>
      <c r="N392" s="352"/>
      <c r="O392" s="352"/>
      <c r="P392" s="352"/>
      <c r="Q392" s="352"/>
      <c r="R392" s="352"/>
      <c r="S392" s="352"/>
      <c r="T392" s="352"/>
      <c r="U392" s="352"/>
      <c r="V392" s="352"/>
      <c r="W392" s="333"/>
      <c r="X392" s="333"/>
      <c r="Y392" s="333"/>
      <c r="Z392" s="333"/>
    </row>
    <row r="393" customFormat="false" ht="28.5" hidden="false" customHeight="true" outlineLevel="0" collapsed="false">
      <c r="A393" s="352"/>
      <c r="B393" s="352"/>
      <c r="C393" s="352"/>
      <c r="D393" s="353"/>
      <c r="E393" s="353"/>
      <c r="F393" s="352"/>
      <c r="G393" s="352"/>
      <c r="H393" s="352"/>
      <c r="I393" s="352"/>
      <c r="J393" s="352"/>
      <c r="K393" s="352"/>
      <c r="L393" s="352"/>
      <c r="M393" s="352"/>
      <c r="N393" s="352"/>
      <c r="O393" s="352"/>
      <c r="P393" s="352"/>
      <c r="Q393" s="352"/>
      <c r="R393" s="352"/>
      <c r="S393" s="352"/>
      <c r="T393" s="352"/>
      <c r="U393" s="352"/>
      <c r="V393" s="352"/>
      <c r="W393" s="333"/>
      <c r="X393" s="333"/>
      <c r="Y393" s="333"/>
      <c r="Z393" s="333"/>
    </row>
    <row r="394" customFormat="false" ht="28.5" hidden="false" customHeight="true" outlineLevel="0" collapsed="false">
      <c r="A394" s="352"/>
      <c r="B394" s="352"/>
      <c r="C394" s="352"/>
      <c r="D394" s="353"/>
      <c r="E394" s="353"/>
      <c r="F394" s="352"/>
      <c r="G394" s="352"/>
      <c r="H394" s="352"/>
      <c r="I394" s="352"/>
      <c r="J394" s="352"/>
      <c r="K394" s="352"/>
      <c r="L394" s="352"/>
      <c r="M394" s="352"/>
      <c r="N394" s="352"/>
      <c r="O394" s="352"/>
      <c r="P394" s="352"/>
      <c r="Q394" s="352"/>
      <c r="R394" s="352"/>
      <c r="S394" s="352"/>
      <c r="T394" s="352"/>
      <c r="U394" s="352"/>
      <c r="V394" s="352"/>
      <c r="W394" s="333"/>
      <c r="X394" s="333"/>
      <c r="Y394" s="333"/>
      <c r="Z394" s="333"/>
    </row>
    <row r="395" customFormat="false" ht="28.5" hidden="false" customHeight="true" outlineLevel="0" collapsed="false">
      <c r="A395" s="352"/>
      <c r="B395" s="352"/>
      <c r="C395" s="352"/>
      <c r="D395" s="353"/>
      <c r="E395" s="353"/>
      <c r="F395" s="352"/>
      <c r="G395" s="352"/>
      <c r="H395" s="352"/>
      <c r="I395" s="352"/>
      <c r="J395" s="352"/>
      <c r="K395" s="352"/>
      <c r="L395" s="352"/>
      <c r="M395" s="352"/>
      <c r="N395" s="352"/>
      <c r="O395" s="352"/>
      <c r="P395" s="352"/>
      <c r="Q395" s="352"/>
      <c r="R395" s="352"/>
      <c r="S395" s="352"/>
      <c r="T395" s="352"/>
      <c r="U395" s="352"/>
      <c r="V395" s="352"/>
      <c r="W395" s="333"/>
      <c r="X395" s="333"/>
      <c r="Y395" s="333"/>
      <c r="Z395" s="333"/>
    </row>
    <row r="396" customFormat="false" ht="28.5" hidden="false" customHeight="true" outlineLevel="0" collapsed="false">
      <c r="A396" s="352"/>
      <c r="B396" s="352"/>
      <c r="C396" s="352"/>
      <c r="D396" s="353"/>
      <c r="E396" s="353"/>
      <c r="F396" s="352"/>
      <c r="G396" s="352"/>
      <c r="H396" s="352"/>
      <c r="I396" s="352"/>
      <c r="J396" s="352"/>
      <c r="K396" s="352"/>
      <c r="L396" s="352"/>
      <c r="M396" s="352"/>
      <c r="N396" s="352"/>
      <c r="O396" s="352"/>
      <c r="P396" s="352"/>
      <c r="Q396" s="352"/>
      <c r="R396" s="352"/>
      <c r="S396" s="352"/>
      <c r="T396" s="352"/>
      <c r="U396" s="352"/>
      <c r="V396" s="352"/>
      <c r="W396" s="333"/>
      <c r="X396" s="333"/>
      <c r="Y396" s="333"/>
      <c r="Z396" s="333"/>
    </row>
    <row r="397" customFormat="false" ht="28.5" hidden="false" customHeight="true" outlineLevel="0" collapsed="false">
      <c r="A397" s="352"/>
      <c r="B397" s="352"/>
      <c r="C397" s="352"/>
      <c r="D397" s="353"/>
      <c r="E397" s="353"/>
      <c r="F397" s="352"/>
      <c r="G397" s="352"/>
      <c r="H397" s="352"/>
      <c r="I397" s="352"/>
      <c r="J397" s="352"/>
      <c r="K397" s="352"/>
      <c r="L397" s="352"/>
      <c r="M397" s="352"/>
      <c r="N397" s="352"/>
      <c r="O397" s="352"/>
      <c r="P397" s="352"/>
      <c r="Q397" s="352"/>
      <c r="R397" s="352"/>
      <c r="S397" s="352"/>
      <c r="T397" s="352"/>
      <c r="U397" s="352"/>
      <c r="V397" s="352"/>
      <c r="W397" s="333"/>
      <c r="X397" s="333"/>
      <c r="Y397" s="333"/>
      <c r="Z397" s="333"/>
    </row>
    <row r="398" customFormat="false" ht="28.5" hidden="false" customHeight="true" outlineLevel="0" collapsed="false">
      <c r="A398" s="352"/>
      <c r="B398" s="352"/>
      <c r="C398" s="352"/>
      <c r="D398" s="353"/>
      <c r="E398" s="353"/>
      <c r="F398" s="352"/>
      <c r="G398" s="352"/>
      <c r="H398" s="352"/>
      <c r="I398" s="352"/>
      <c r="J398" s="352"/>
      <c r="K398" s="352"/>
      <c r="L398" s="352"/>
      <c r="M398" s="352"/>
      <c r="N398" s="352"/>
      <c r="O398" s="352"/>
      <c r="P398" s="352"/>
      <c r="Q398" s="352"/>
      <c r="R398" s="352"/>
      <c r="S398" s="352"/>
      <c r="T398" s="352"/>
      <c r="U398" s="352"/>
      <c r="V398" s="352"/>
      <c r="W398" s="333"/>
      <c r="X398" s="333"/>
      <c r="Y398" s="333"/>
      <c r="Z398" s="333"/>
    </row>
    <row r="399" customFormat="false" ht="28.5" hidden="false" customHeight="true" outlineLevel="0" collapsed="false">
      <c r="A399" s="352"/>
      <c r="B399" s="352"/>
      <c r="C399" s="352"/>
      <c r="D399" s="353"/>
      <c r="E399" s="353"/>
      <c r="F399" s="352"/>
      <c r="G399" s="352"/>
      <c r="H399" s="352"/>
      <c r="I399" s="352"/>
      <c r="J399" s="352"/>
      <c r="K399" s="352"/>
      <c r="L399" s="352"/>
      <c r="M399" s="352"/>
      <c r="N399" s="352"/>
      <c r="O399" s="352"/>
      <c r="P399" s="352"/>
      <c r="Q399" s="352"/>
      <c r="R399" s="352"/>
      <c r="S399" s="352"/>
      <c r="T399" s="352"/>
      <c r="U399" s="352"/>
      <c r="V399" s="352"/>
      <c r="W399" s="333"/>
      <c r="X399" s="333"/>
      <c r="Y399" s="333"/>
      <c r="Z399" s="333"/>
    </row>
    <row r="400" customFormat="false" ht="28.5" hidden="false" customHeight="true" outlineLevel="0" collapsed="false">
      <c r="A400" s="352"/>
      <c r="B400" s="352"/>
      <c r="C400" s="352"/>
      <c r="D400" s="353"/>
      <c r="E400" s="353"/>
      <c r="F400" s="352"/>
      <c r="G400" s="352"/>
      <c r="H400" s="352"/>
      <c r="I400" s="352"/>
      <c r="J400" s="352"/>
      <c r="K400" s="352"/>
      <c r="L400" s="352"/>
      <c r="M400" s="352"/>
      <c r="N400" s="352"/>
      <c r="O400" s="352"/>
      <c r="P400" s="352"/>
      <c r="Q400" s="352"/>
      <c r="R400" s="352"/>
      <c r="S400" s="352"/>
      <c r="T400" s="352"/>
      <c r="U400" s="352"/>
      <c r="V400" s="352"/>
      <c r="W400" s="333"/>
      <c r="X400" s="333"/>
      <c r="Y400" s="333"/>
      <c r="Z400" s="333"/>
    </row>
    <row r="401" customFormat="false" ht="28.5" hidden="false" customHeight="true" outlineLevel="0" collapsed="false">
      <c r="A401" s="352"/>
      <c r="B401" s="352"/>
      <c r="C401" s="352"/>
      <c r="D401" s="353"/>
      <c r="E401" s="353"/>
      <c r="F401" s="352"/>
      <c r="G401" s="352"/>
      <c r="H401" s="352"/>
      <c r="I401" s="352"/>
      <c r="J401" s="352"/>
      <c r="K401" s="352"/>
      <c r="L401" s="352"/>
      <c r="M401" s="352"/>
      <c r="N401" s="352"/>
      <c r="O401" s="352"/>
      <c r="P401" s="352"/>
      <c r="Q401" s="352"/>
      <c r="R401" s="352"/>
      <c r="S401" s="352"/>
      <c r="T401" s="352"/>
      <c r="U401" s="352"/>
      <c r="V401" s="352"/>
      <c r="W401" s="333"/>
      <c r="X401" s="333"/>
      <c r="Y401" s="333"/>
      <c r="Z401" s="333"/>
    </row>
    <row r="402" customFormat="false" ht="28.5" hidden="false" customHeight="true" outlineLevel="0" collapsed="false">
      <c r="A402" s="352"/>
      <c r="B402" s="352"/>
      <c r="C402" s="352"/>
      <c r="D402" s="353"/>
      <c r="E402" s="353"/>
      <c r="F402" s="352"/>
      <c r="G402" s="352"/>
      <c r="H402" s="352"/>
      <c r="I402" s="352"/>
      <c r="J402" s="352"/>
      <c r="K402" s="352"/>
      <c r="L402" s="352"/>
      <c r="M402" s="352"/>
      <c r="N402" s="352"/>
      <c r="O402" s="352"/>
      <c r="P402" s="352"/>
      <c r="Q402" s="352"/>
      <c r="R402" s="352"/>
      <c r="S402" s="352"/>
      <c r="T402" s="352"/>
      <c r="U402" s="352"/>
      <c r="V402" s="352"/>
      <c r="W402" s="333"/>
      <c r="X402" s="333"/>
      <c r="Y402" s="333"/>
      <c r="Z402" s="333"/>
    </row>
    <row r="403" customFormat="false" ht="28.5" hidden="false" customHeight="true" outlineLevel="0" collapsed="false">
      <c r="A403" s="352"/>
      <c r="B403" s="352"/>
      <c r="C403" s="352"/>
      <c r="D403" s="353"/>
      <c r="E403" s="353"/>
      <c r="F403" s="352"/>
      <c r="G403" s="352"/>
      <c r="H403" s="352"/>
      <c r="I403" s="352"/>
      <c r="J403" s="352"/>
      <c r="K403" s="352"/>
      <c r="L403" s="352"/>
      <c r="M403" s="352"/>
      <c r="N403" s="352"/>
      <c r="O403" s="352"/>
      <c r="P403" s="352"/>
      <c r="Q403" s="352"/>
      <c r="R403" s="352"/>
      <c r="S403" s="352"/>
      <c r="T403" s="352"/>
      <c r="U403" s="352"/>
      <c r="V403" s="352"/>
      <c r="W403" s="333"/>
      <c r="X403" s="333"/>
      <c r="Y403" s="333"/>
      <c r="Z403" s="333"/>
    </row>
    <row r="404" customFormat="false" ht="28.5" hidden="false" customHeight="true" outlineLevel="0" collapsed="false">
      <c r="A404" s="352"/>
      <c r="B404" s="352"/>
      <c r="C404" s="352"/>
      <c r="D404" s="353"/>
      <c r="E404" s="353"/>
      <c r="F404" s="352"/>
      <c r="G404" s="352"/>
      <c r="H404" s="352"/>
      <c r="I404" s="352"/>
      <c r="J404" s="352"/>
      <c r="K404" s="352"/>
      <c r="L404" s="352"/>
      <c r="M404" s="352"/>
      <c r="N404" s="352"/>
      <c r="O404" s="352"/>
      <c r="P404" s="352"/>
      <c r="Q404" s="352"/>
      <c r="R404" s="352"/>
      <c r="S404" s="352"/>
      <c r="T404" s="352"/>
      <c r="U404" s="352"/>
      <c r="V404" s="352"/>
      <c r="W404" s="333"/>
      <c r="X404" s="333"/>
      <c r="Y404" s="333"/>
      <c r="Z404" s="333"/>
    </row>
    <row r="405" customFormat="false" ht="28.5" hidden="false" customHeight="true" outlineLevel="0" collapsed="false">
      <c r="A405" s="352"/>
      <c r="B405" s="352"/>
      <c r="C405" s="352"/>
      <c r="D405" s="353"/>
      <c r="E405" s="353"/>
      <c r="F405" s="352"/>
      <c r="G405" s="352"/>
      <c r="H405" s="352"/>
      <c r="I405" s="352"/>
      <c r="J405" s="352"/>
      <c r="K405" s="352"/>
      <c r="L405" s="352"/>
      <c r="M405" s="352"/>
      <c r="N405" s="352"/>
      <c r="O405" s="352"/>
      <c r="P405" s="352"/>
      <c r="Q405" s="352"/>
      <c r="R405" s="352"/>
      <c r="S405" s="352"/>
      <c r="T405" s="352"/>
      <c r="U405" s="352"/>
      <c r="V405" s="352"/>
      <c r="W405" s="333"/>
      <c r="X405" s="333"/>
      <c r="Y405" s="333"/>
      <c r="Z405" s="333"/>
    </row>
    <row r="406" customFormat="false" ht="28.5" hidden="false" customHeight="true" outlineLevel="0" collapsed="false">
      <c r="A406" s="352"/>
      <c r="B406" s="352"/>
      <c r="C406" s="352"/>
      <c r="D406" s="353"/>
      <c r="E406" s="353"/>
      <c r="F406" s="352"/>
      <c r="G406" s="352"/>
      <c r="H406" s="352"/>
      <c r="I406" s="352"/>
      <c r="J406" s="352"/>
      <c r="K406" s="352"/>
      <c r="L406" s="352"/>
      <c r="M406" s="352"/>
      <c r="N406" s="352"/>
      <c r="O406" s="352"/>
      <c r="P406" s="352"/>
      <c r="Q406" s="352"/>
      <c r="R406" s="352"/>
      <c r="S406" s="352"/>
      <c r="T406" s="352"/>
      <c r="U406" s="352"/>
      <c r="V406" s="352"/>
      <c r="W406" s="333"/>
      <c r="X406" s="333"/>
      <c r="Y406" s="333"/>
      <c r="Z406" s="333"/>
    </row>
    <row r="407" customFormat="false" ht="28.5" hidden="false" customHeight="true" outlineLevel="0" collapsed="false">
      <c r="A407" s="352"/>
      <c r="B407" s="352"/>
      <c r="C407" s="352"/>
      <c r="D407" s="353"/>
      <c r="E407" s="353"/>
      <c r="F407" s="352"/>
      <c r="G407" s="352"/>
      <c r="H407" s="352"/>
      <c r="I407" s="352"/>
      <c r="J407" s="352"/>
      <c r="K407" s="352"/>
      <c r="L407" s="352"/>
      <c r="M407" s="352"/>
      <c r="N407" s="352"/>
      <c r="O407" s="352"/>
      <c r="P407" s="352"/>
      <c r="Q407" s="352"/>
      <c r="R407" s="352"/>
      <c r="S407" s="352"/>
      <c r="T407" s="352"/>
      <c r="U407" s="352"/>
      <c r="V407" s="352"/>
      <c r="W407" s="333"/>
      <c r="X407" s="333"/>
      <c r="Y407" s="333"/>
      <c r="Z407" s="333"/>
    </row>
    <row r="408" customFormat="false" ht="28.5" hidden="false" customHeight="true" outlineLevel="0" collapsed="false">
      <c r="A408" s="352"/>
      <c r="B408" s="352"/>
      <c r="C408" s="352"/>
      <c r="D408" s="353"/>
      <c r="E408" s="353"/>
      <c r="F408" s="352"/>
      <c r="G408" s="352"/>
      <c r="H408" s="352"/>
      <c r="I408" s="352"/>
      <c r="J408" s="352"/>
      <c r="K408" s="352"/>
      <c r="L408" s="352"/>
      <c r="M408" s="352"/>
      <c r="N408" s="352"/>
      <c r="O408" s="352"/>
      <c r="P408" s="352"/>
      <c r="Q408" s="352"/>
      <c r="R408" s="352"/>
      <c r="S408" s="352"/>
      <c r="T408" s="352"/>
      <c r="U408" s="352"/>
      <c r="V408" s="352"/>
      <c r="W408" s="333"/>
      <c r="X408" s="333"/>
      <c r="Y408" s="333"/>
      <c r="Z408" s="333"/>
    </row>
    <row r="409" customFormat="false" ht="28.5" hidden="false" customHeight="true" outlineLevel="0" collapsed="false">
      <c r="A409" s="352"/>
      <c r="B409" s="352"/>
      <c r="C409" s="352"/>
      <c r="D409" s="353"/>
      <c r="E409" s="353"/>
      <c r="F409" s="352"/>
      <c r="G409" s="352"/>
      <c r="H409" s="352"/>
      <c r="I409" s="352"/>
      <c r="J409" s="352"/>
      <c r="K409" s="352"/>
      <c r="L409" s="352"/>
      <c r="M409" s="352"/>
      <c r="N409" s="352"/>
      <c r="O409" s="352"/>
      <c r="P409" s="352"/>
      <c r="Q409" s="352"/>
      <c r="R409" s="352"/>
      <c r="S409" s="352"/>
      <c r="T409" s="352"/>
      <c r="U409" s="352"/>
      <c r="V409" s="352"/>
      <c r="W409" s="333"/>
      <c r="X409" s="333"/>
      <c r="Y409" s="333"/>
      <c r="Z409" s="333"/>
    </row>
    <row r="410" customFormat="false" ht="28.5" hidden="false" customHeight="true" outlineLevel="0" collapsed="false">
      <c r="A410" s="352"/>
      <c r="B410" s="352"/>
      <c r="C410" s="352"/>
      <c r="D410" s="353"/>
      <c r="E410" s="353"/>
      <c r="F410" s="352"/>
      <c r="G410" s="352"/>
      <c r="H410" s="352"/>
      <c r="I410" s="352"/>
      <c r="J410" s="352"/>
      <c r="K410" s="352"/>
      <c r="L410" s="352"/>
      <c r="M410" s="352"/>
      <c r="N410" s="352"/>
      <c r="O410" s="352"/>
      <c r="P410" s="352"/>
      <c r="Q410" s="352"/>
      <c r="R410" s="352"/>
      <c r="S410" s="352"/>
      <c r="T410" s="352"/>
      <c r="U410" s="352"/>
      <c r="V410" s="352"/>
      <c r="W410" s="333"/>
      <c r="X410" s="333"/>
      <c r="Y410" s="333"/>
      <c r="Z410" s="333"/>
    </row>
    <row r="411" customFormat="false" ht="28.5" hidden="false" customHeight="true" outlineLevel="0" collapsed="false">
      <c r="A411" s="352"/>
      <c r="B411" s="352"/>
      <c r="C411" s="352"/>
      <c r="D411" s="353"/>
      <c r="E411" s="353"/>
      <c r="F411" s="352"/>
      <c r="G411" s="352"/>
      <c r="H411" s="352"/>
      <c r="I411" s="352"/>
      <c r="J411" s="352"/>
      <c r="K411" s="352"/>
      <c r="L411" s="352"/>
      <c r="M411" s="352"/>
      <c r="N411" s="352"/>
      <c r="O411" s="352"/>
      <c r="P411" s="352"/>
      <c r="Q411" s="352"/>
      <c r="R411" s="352"/>
      <c r="S411" s="352"/>
      <c r="T411" s="352"/>
      <c r="U411" s="352"/>
      <c r="V411" s="352"/>
      <c r="W411" s="333"/>
      <c r="X411" s="333"/>
      <c r="Y411" s="333"/>
      <c r="Z411" s="333"/>
    </row>
    <row r="412" customFormat="false" ht="28.5" hidden="false" customHeight="true" outlineLevel="0" collapsed="false">
      <c r="A412" s="352"/>
      <c r="B412" s="352"/>
      <c r="C412" s="352"/>
      <c r="D412" s="353"/>
      <c r="E412" s="353"/>
      <c r="F412" s="352"/>
      <c r="G412" s="352"/>
      <c r="H412" s="352"/>
      <c r="I412" s="352"/>
      <c r="J412" s="352"/>
      <c r="K412" s="352"/>
      <c r="L412" s="352"/>
      <c r="M412" s="352"/>
      <c r="N412" s="352"/>
      <c r="O412" s="352"/>
      <c r="P412" s="352"/>
      <c r="Q412" s="352"/>
      <c r="R412" s="352"/>
      <c r="S412" s="352"/>
      <c r="T412" s="352"/>
      <c r="U412" s="352"/>
      <c r="V412" s="352"/>
      <c r="W412" s="333"/>
      <c r="X412" s="333"/>
      <c r="Y412" s="333"/>
      <c r="Z412" s="333"/>
    </row>
    <row r="413" customFormat="false" ht="28.5" hidden="false" customHeight="true" outlineLevel="0" collapsed="false">
      <c r="A413" s="352"/>
      <c r="B413" s="352"/>
      <c r="C413" s="352"/>
      <c r="D413" s="353"/>
      <c r="E413" s="353"/>
      <c r="F413" s="352"/>
      <c r="G413" s="352"/>
      <c r="H413" s="352"/>
      <c r="I413" s="352"/>
      <c r="J413" s="352"/>
      <c r="K413" s="352"/>
      <c r="L413" s="352"/>
      <c r="M413" s="352"/>
      <c r="N413" s="352"/>
      <c r="O413" s="352"/>
      <c r="P413" s="352"/>
      <c r="Q413" s="352"/>
      <c r="R413" s="352"/>
      <c r="S413" s="352"/>
      <c r="T413" s="352"/>
      <c r="U413" s="352"/>
      <c r="V413" s="352"/>
      <c r="W413" s="333"/>
      <c r="X413" s="333"/>
      <c r="Y413" s="333"/>
      <c r="Z413" s="333"/>
    </row>
    <row r="414" customFormat="false" ht="28.5" hidden="false" customHeight="true" outlineLevel="0" collapsed="false">
      <c r="A414" s="352"/>
      <c r="B414" s="352"/>
      <c r="C414" s="352"/>
      <c r="D414" s="353"/>
      <c r="E414" s="353"/>
      <c r="F414" s="352"/>
      <c r="G414" s="352"/>
      <c r="H414" s="352"/>
      <c r="I414" s="352"/>
      <c r="J414" s="352"/>
      <c r="K414" s="352"/>
      <c r="L414" s="352"/>
      <c r="M414" s="352"/>
      <c r="N414" s="352"/>
      <c r="O414" s="352"/>
      <c r="P414" s="352"/>
      <c r="Q414" s="352"/>
      <c r="R414" s="352"/>
      <c r="S414" s="352"/>
      <c r="T414" s="352"/>
      <c r="U414" s="352"/>
      <c r="V414" s="352"/>
      <c r="W414" s="333"/>
      <c r="X414" s="333"/>
      <c r="Y414" s="333"/>
      <c r="Z414" s="333"/>
    </row>
    <row r="415" customFormat="false" ht="28.5" hidden="false" customHeight="true" outlineLevel="0" collapsed="false">
      <c r="A415" s="352"/>
      <c r="B415" s="352"/>
      <c r="C415" s="352"/>
      <c r="D415" s="353"/>
      <c r="E415" s="353"/>
      <c r="F415" s="352"/>
      <c r="G415" s="352"/>
      <c r="H415" s="352"/>
      <c r="I415" s="352"/>
      <c r="J415" s="352"/>
      <c r="K415" s="352"/>
      <c r="L415" s="352"/>
      <c r="M415" s="352"/>
      <c r="N415" s="352"/>
      <c r="O415" s="352"/>
      <c r="P415" s="352"/>
      <c r="Q415" s="352"/>
      <c r="R415" s="352"/>
      <c r="S415" s="352"/>
      <c r="T415" s="352"/>
      <c r="U415" s="352"/>
      <c r="V415" s="352"/>
      <c r="W415" s="333"/>
      <c r="X415" s="333"/>
      <c r="Y415" s="333"/>
      <c r="Z415" s="333"/>
    </row>
    <row r="416" customFormat="false" ht="28.5" hidden="false" customHeight="true" outlineLevel="0" collapsed="false">
      <c r="A416" s="352"/>
      <c r="B416" s="352"/>
      <c r="C416" s="352"/>
      <c r="D416" s="353"/>
      <c r="E416" s="353"/>
      <c r="F416" s="352"/>
      <c r="G416" s="352"/>
      <c r="H416" s="352"/>
      <c r="I416" s="352"/>
      <c r="J416" s="352"/>
      <c r="K416" s="352"/>
      <c r="L416" s="352"/>
      <c r="M416" s="352"/>
      <c r="N416" s="352"/>
      <c r="O416" s="352"/>
      <c r="P416" s="352"/>
      <c r="Q416" s="352"/>
      <c r="R416" s="352"/>
      <c r="S416" s="352"/>
      <c r="T416" s="352"/>
      <c r="U416" s="352"/>
      <c r="V416" s="352"/>
      <c r="W416" s="333"/>
      <c r="X416" s="333"/>
      <c r="Y416" s="333"/>
      <c r="Z416" s="333"/>
    </row>
    <row r="417" customFormat="false" ht="28.5" hidden="false" customHeight="true" outlineLevel="0" collapsed="false">
      <c r="A417" s="352"/>
      <c r="B417" s="352"/>
      <c r="C417" s="352"/>
      <c r="D417" s="353"/>
      <c r="E417" s="353"/>
      <c r="F417" s="352"/>
      <c r="G417" s="352"/>
      <c r="H417" s="352"/>
      <c r="I417" s="352"/>
      <c r="J417" s="352"/>
      <c r="K417" s="352"/>
      <c r="L417" s="352"/>
      <c r="M417" s="352"/>
      <c r="N417" s="352"/>
      <c r="O417" s="352"/>
      <c r="P417" s="352"/>
      <c r="Q417" s="352"/>
      <c r="R417" s="352"/>
      <c r="S417" s="352"/>
      <c r="T417" s="352"/>
      <c r="U417" s="352"/>
      <c r="V417" s="352"/>
      <c r="W417" s="333"/>
      <c r="X417" s="333"/>
      <c r="Y417" s="333"/>
      <c r="Z417" s="333"/>
    </row>
    <row r="418" customFormat="false" ht="28.5" hidden="false" customHeight="true" outlineLevel="0" collapsed="false">
      <c r="A418" s="352"/>
      <c r="B418" s="352"/>
      <c r="C418" s="352"/>
      <c r="D418" s="353"/>
      <c r="E418" s="353"/>
      <c r="F418" s="352"/>
      <c r="G418" s="352"/>
      <c r="H418" s="352"/>
      <c r="I418" s="352"/>
      <c r="J418" s="352"/>
      <c r="K418" s="352"/>
      <c r="L418" s="352"/>
      <c r="M418" s="352"/>
      <c r="N418" s="352"/>
      <c r="O418" s="352"/>
      <c r="P418" s="352"/>
      <c r="Q418" s="352"/>
      <c r="R418" s="352"/>
      <c r="S418" s="352"/>
      <c r="T418" s="352"/>
      <c r="U418" s="352"/>
      <c r="V418" s="352"/>
      <c r="W418" s="333"/>
      <c r="X418" s="333"/>
      <c r="Y418" s="333"/>
      <c r="Z418" s="333"/>
    </row>
    <row r="419" customFormat="false" ht="28.5" hidden="false" customHeight="true" outlineLevel="0" collapsed="false">
      <c r="A419" s="352"/>
      <c r="B419" s="352"/>
      <c r="C419" s="352"/>
      <c r="D419" s="353"/>
      <c r="E419" s="353"/>
      <c r="F419" s="352"/>
      <c r="G419" s="352"/>
      <c r="H419" s="352"/>
      <c r="I419" s="352"/>
      <c r="J419" s="352"/>
      <c r="K419" s="352"/>
      <c r="L419" s="352"/>
      <c r="M419" s="352"/>
      <c r="N419" s="352"/>
      <c r="O419" s="352"/>
      <c r="P419" s="352"/>
      <c r="Q419" s="352"/>
      <c r="R419" s="352"/>
      <c r="S419" s="352"/>
      <c r="T419" s="352"/>
      <c r="U419" s="352"/>
      <c r="V419" s="352"/>
      <c r="W419" s="333"/>
      <c r="X419" s="333"/>
      <c r="Y419" s="333"/>
      <c r="Z419" s="333"/>
    </row>
    <row r="420" customFormat="false" ht="28.5" hidden="false" customHeight="true" outlineLevel="0" collapsed="false">
      <c r="A420" s="352"/>
      <c r="B420" s="352"/>
      <c r="C420" s="352"/>
      <c r="D420" s="353"/>
      <c r="E420" s="353"/>
      <c r="F420" s="352"/>
      <c r="G420" s="352"/>
      <c r="H420" s="352"/>
      <c r="I420" s="352"/>
      <c r="J420" s="352"/>
      <c r="K420" s="352"/>
      <c r="L420" s="352"/>
      <c r="M420" s="352"/>
      <c r="N420" s="352"/>
      <c r="O420" s="352"/>
      <c r="P420" s="352"/>
      <c r="Q420" s="352"/>
      <c r="R420" s="352"/>
      <c r="S420" s="352"/>
      <c r="T420" s="352"/>
      <c r="U420" s="352"/>
      <c r="V420" s="352"/>
      <c r="W420" s="333"/>
      <c r="X420" s="333"/>
      <c r="Y420" s="333"/>
      <c r="Z420" s="333"/>
    </row>
    <row r="421" customFormat="false" ht="28.5" hidden="false" customHeight="true" outlineLevel="0" collapsed="false">
      <c r="A421" s="352"/>
      <c r="B421" s="352"/>
      <c r="C421" s="352"/>
      <c r="D421" s="353"/>
      <c r="E421" s="353"/>
      <c r="F421" s="352"/>
      <c r="G421" s="352"/>
      <c r="H421" s="352"/>
      <c r="I421" s="352"/>
      <c r="J421" s="352"/>
      <c r="K421" s="352"/>
      <c r="L421" s="352"/>
      <c r="M421" s="352"/>
      <c r="N421" s="352"/>
      <c r="O421" s="352"/>
      <c r="P421" s="352"/>
      <c r="Q421" s="352"/>
      <c r="R421" s="352"/>
      <c r="S421" s="352"/>
      <c r="T421" s="352"/>
      <c r="U421" s="352"/>
      <c r="V421" s="352"/>
      <c r="W421" s="333"/>
      <c r="X421" s="333"/>
      <c r="Y421" s="333"/>
      <c r="Z421" s="333"/>
    </row>
    <row r="422" customFormat="false" ht="28.5" hidden="false" customHeight="true" outlineLevel="0" collapsed="false">
      <c r="A422" s="352"/>
      <c r="B422" s="352"/>
      <c r="C422" s="352"/>
      <c r="D422" s="353"/>
      <c r="E422" s="353"/>
      <c r="F422" s="352"/>
      <c r="G422" s="352"/>
      <c r="H422" s="352"/>
      <c r="I422" s="352"/>
      <c r="J422" s="352"/>
      <c r="K422" s="352"/>
      <c r="L422" s="352"/>
      <c r="M422" s="352"/>
      <c r="N422" s="352"/>
      <c r="O422" s="352"/>
      <c r="P422" s="352"/>
      <c r="Q422" s="352"/>
      <c r="R422" s="352"/>
      <c r="S422" s="352"/>
      <c r="T422" s="352"/>
      <c r="U422" s="352"/>
      <c r="V422" s="352"/>
      <c r="W422" s="333"/>
      <c r="X422" s="333"/>
      <c r="Y422" s="333"/>
      <c r="Z422" s="333"/>
    </row>
    <row r="423" customFormat="false" ht="28.5" hidden="false" customHeight="true" outlineLevel="0" collapsed="false">
      <c r="A423" s="352"/>
      <c r="B423" s="352"/>
      <c r="C423" s="352"/>
      <c r="D423" s="353"/>
      <c r="E423" s="353"/>
      <c r="F423" s="352"/>
      <c r="G423" s="352"/>
      <c r="H423" s="352"/>
      <c r="I423" s="352"/>
      <c r="J423" s="352"/>
      <c r="K423" s="352"/>
      <c r="L423" s="352"/>
      <c r="M423" s="352"/>
      <c r="N423" s="352"/>
      <c r="O423" s="352"/>
      <c r="P423" s="352"/>
      <c r="Q423" s="352"/>
      <c r="R423" s="352"/>
      <c r="S423" s="352"/>
      <c r="T423" s="352"/>
      <c r="U423" s="352"/>
      <c r="V423" s="352"/>
      <c r="W423" s="333"/>
      <c r="X423" s="333"/>
      <c r="Y423" s="333"/>
      <c r="Z423" s="333"/>
    </row>
    <row r="424" customFormat="false" ht="28.5" hidden="false" customHeight="true" outlineLevel="0" collapsed="false">
      <c r="A424" s="352"/>
      <c r="B424" s="352"/>
      <c r="C424" s="352"/>
      <c r="D424" s="353"/>
      <c r="E424" s="353"/>
      <c r="F424" s="352"/>
      <c r="G424" s="352"/>
      <c r="H424" s="352"/>
      <c r="I424" s="352"/>
      <c r="J424" s="352"/>
      <c r="K424" s="352"/>
      <c r="L424" s="352"/>
      <c r="M424" s="352"/>
      <c r="N424" s="352"/>
      <c r="O424" s="352"/>
      <c r="P424" s="352"/>
      <c r="Q424" s="352"/>
      <c r="R424" s="352"/>
      <c r="S424" s="352"/>
      <c r="T424" s="352"/>
      <c r="U424" s="352"/>
      <c r="V424" s="352"/>
      <c r="W424" s="333"/>
      <c r="X424" s="333"/>
      <c r="Y424" s="333"/>
      <c r="Z424" s="333"/>
    </row>
    <row r="425" customFormat="false" ht="28.5" hidden="false" customHeight="true" outlineLevel="0" collapsed="false">
      <c r="A425" s="352"/>
      <c r="B425" s="352"/>
      <c r="C425" s="352"/>
      <c r="D425" s="353"/>
      <c r="E425" s="353"/>
      <c r="F425" s="352"/>
      <c r="G425" s="352"/>
      <c r="H425" s="352"/>
      <c r="I425" s="352"/>
      <c r="J425" s="352"/>
      <c r="K425" s="352"/>
      <c r="L425" s="352"/>
      <c r="M425" s="352"/>
      <c r="N425" s="352"/>
      <c r="O425" s="352"/>
      <c r="P425" s="352"/>
      <c r="Q425" s="352"/>
      <c r="R425" s="352"/>
      <c r="S425" s="352"/>
      <c r="T425" s="352"/>
      <c r="U425" s="352"/>
      <c r="V425" s="352"/>
      <c r="W425" s="333"/>
      <c r="X425" s="333"/>
      <c r="Y425" s="333"/>
      <c r="Z425" s="333"/>
    </row>
    <row r="426" customFormat="false" ht="28.5" hidden="false" customHeight="true" outlineLevel="0" collapsed="false">
      <c r="A426" s="352"/>
      <c r="B426" s="352"/>
      <c r="C426" s="352"/>
      <c r="D426" s="353"/>
      <c r="E426" s="353"/>
      <c r="F426" s="352"/>
      <c r="G426" s="352"/>
      <c r="H426" s="352"/>
      <c r="I426" s="352"/>
      <c r="J426" s="352"/>
      <c r="K426" s="352"/>
      <c r="L426" s="352"/>
      <c r="M426" s="352"/>
      <c r="N426" s="352"/>
      <c r="O426" s="352"/>
      <c r="P426" s="352"/>
      <c r="Q426" s="352"/>
      <c r="R426" s="352"/>
      <c r="S426" s="352"/>
      <c r="T426" s="352"/>
      <c r="U426" s="352"/>
      <c r="V426" s="352"/>
      <c r="W426" s="333"/>
      <c r="X426" s="333"/>
      <c r="Y426" s="333"/>
      <c r="Z426" s="333"/>
    </row>
    <row r="427" customFormat="false" ht="28.5" hidden="false" customHeight="true" outlineLevel="0" collapsed="false">
      <c r="A427" s="352"/>
      <c r="B427" s="352"/>
      <c r="C427" s="352"/>
      <c r="D427" s="353"/>
      <c r="E427" s="353"/>
      <c r="F427" s="352"/>
      <c r="G427" s="352"/>
      <c r="H427" s="352"/>
      <c r="I427" s="352"/>
      <c r="J427" s="352"/>
      <c r="K427" s="352"/>
      <c r="L427" s="352"/>
      <c r="M427" s="352"/>
      <c r="N427" s="352"/>
      <c r="O427" s="352"/>
      <c r="P427" s="352"/>
      <c r="Q427" s="352"/>
      <c r="R427" s="352"/>
      <c r="S427" s="352"/>
      <c r="T427" s="352"/>
      <c r="U427" s="352"/>
      <c r="V427" s="352"/>
      <c r="W427" s="333"/>
      <c r="X427" s="333"/>
      <c r="Y427" s="333"/>
      <c r="Z427" s="333"/>
    </row>
    <row r="428" customFormat="false" ht="28.5" hidden="false" customHeight="true" outlineLevel="0" collapsed="false">
      <c r="A428" s="352"/>
      <c r="B428" s="352"/>
      <c r="C428" s="352"/>
      <c r="D428" s="353"/>
      <c r="E428" s="353"/>
      <c r="F428" s="352"/>
      <c r="G428" s="352"/>
      <c r="H428" s="352"/>
      <c r="I428" s="352"/>
      <c r="J428" s="352"/>
      <c r="K428" s="352"/>
      <c r="L428" s="352"/>
      <c r="M428" s="352"/>
      <c r="N428" s="352"/>
      <c r="O428" s="352"/>
      <c r="P428" s="352"/>
      <c r="Q428" s="352"/>
      <c r="R428" s="352"/>
      <c r="S428" s="352"/>
      <c r="T428" s="352"/>
      <c r="U428" s="352"/>
      <c r="V428" s="352"/>
      <c r="W428" s="333"/>
      <c r="X428" s="333"/>
      <c r="Y428" s="333"/>
      <c r="Z428" s="333"/>
    </row>
    <row r="429" customFormat="false" ht="28.5" hidden="false" customHeight="true" outlineLevel="0" collapsed="false">
      <c r="A429" s="352"/>
      <c r="B429" s="352"/>
      <c r="C429" s="352"/>
      <c r="D429" s="353"/>
      <c r="E429" s="353"/>
      <c r="F429" s="352"/>
      <c r="G429" s="352"/>
      <c r="H429" s="352"/>
      <c r="I429" s="352"/>
      <c r="J429" s="352"/>
      <c r="K429" s="352"/>
      <c r="L429" s="352"/>
      <c r="M429" s="352"/>
      <c r="N429" s="352"/>
      <c r="O429" s="352"/>
      <c r="P429" s="352"/>
      <c r="Q429" s="352"/>
      <c r="R429" s="352"/>
      <c r="S429" s="352"/>
      <c r="T429" s="352"/>
      <c r="U429" s="352"/>
      <c r="V429" s="352"/>
      <c r="W429" s="333"/>
      <c r="X429" s="333"/>
      <c r="Y429" s="333"/>
      <c r="Z429" s="333"/>
    </row>
    <row r="430" customFormat="false" ht="28.5" hidden="false" customHeight="true" outlineLevel="0" collapsed="false">
      <c r="A430" s="352"/>
      <c r="B430" s="352"/>
      <c r="C430" s="352"/>
      <c r="D430" s="353"/>
      <c r="E430" s="353"/>
      <c r="F430" s="352"/>
      <c r="G430" s="352"/>
      <c r="H430" s="352"/>
      <c r="I430" s="352"/>
      <c r="J430" s="352"/>
      <c r="K430" s="352"/>
      <c r="L430" s="352"/>
      <c r="M430" s="352"/>
      <c r="N430" s="352"/>
      <c r="O430" s="352"/>
      <c r="P430" s="352"/>
      <c r="Q430" s="352"/>
      <c r="R430" s="352"/>
      <c r="S430" s="352"/>
      <c r="T430" s="352"/>
      <c r="U430" s="352"/>
      <c r="V430" s="352"/>
      <c r="W430" s="333"/>
      <c r="X430" s="333"/>
      <c r="Y430" s="333"/>
      <c r="Z430" s="333"/>
    </row>
    <row r="431" customFormat="false" ht="28.5" hidden="false" customHeight="true" outlineLevel="0" collapsed="false">
      <c r="A431" s="352"/>
      <c r="B431" s="352"/>
      <c r="C431" s="352"/>
      <c r="D431" s="353"/>
      <c r="E431" s="353"/>
      <c r="F431" s="352"/>
      <c r="G431" s="352"/>
      <c r="H431" s="352"/>
      <c r="I431" s="352"/>
      <c r="J431" s="352"/>
      <c r="K431" s="352"/>
      <c r="L431" s="352"/>
      <c r="M431" s="352"/>
      <c r="N431" s="352"/>
      <c r="O431" s="352"/>
      <c r="P431" s="352"/>
      <c r="Q431" s="352"/>
      <c r="R431" s="352"/>
      <c r="S431" s="352"/>
      <c r="T431" s="352"/>
      <c r="U431" s="352"/>
      <c r="V431" s="352"/>
      <c r="W431" s="333"/>
      <c r="X431" s="333"/>
      <c r="Y431" s="333"/>
      <c r="Z431" s="333"/>
    </row>
    <row r="432" customFormat="false" ht="28.5" hidden="false" customHeight="true" outlineLevel="0" collapsed="false">
      <c r="A432" s="352"/>
      <c r="B432" s="352"/>
      <c r="C432" s="352"/>
      <c r="D432" s="353"/>
      <c r="E432" s="353"/>
      <c r="F432" s="352"/>
      <c r="G432" s="352"/>
      <c r="H432" s="352"/>
      <c r="I432" s="352"/>
      <c r="J432" s="352"/>
      <c r="K432" s="352"/>
      <c r="L432" s="352"/>
      <c r="M432" s="352"/>
      <c r="N432" s="352"/>
      <c r="O432" s="352"/>
      <c r="P432" s="352"/>
      <c r="Q432" s="352"/>
      <c r="R432" s="352"/>
      <c r="S432" s="352"/>
      <c r="T432" s="352"/>
      <c r="U432" s="352"/>
      <c r="V432" s="352"/>
      <c r="W432" s="333"/>
      <c r="X432" s="333"/>
      <c r="Y432" s="333"/>
      <c r="Z432" s="333"/>
    </row>
    <row r="433" customFormat="false" ht="28.5" hidden="false" customHeight="true" outlineLevel="0" collapsed="false">
      <c r="A433" s="352"/>
      <c r="B433" s="352"/>
      <c r="C433" s="352"/>
      <c r="D433" s="353"/>
      <c r="E433" s="353"/>
      <c r="F433" s="352"/>
      <c r="G433" s="352"/>
      <c r="H433" s="352"/>
      <c r="I433" s="352"/>
      <c r="J433" s="352"/>
      <c r="K433" s="352"/>
      <c r="L433" s="352"/>
      <c r="M433" s="352"/>
      <c r="N433" s="352"/>
      <c r="O433" s="352"/>
      <c r="P433" s="352"/>
      <c r="Q433" s="352"/>
      <c r="R433" s="352"/>
      <c r="S433" s="352"/>
      <c r="T433" s="352"/>
      <c r="U433" s="352"/>
      <c r="V433" s="352"/>
      <c r="W433" s="333"/>
      <c r="X433" s="333"/>
      <c r="Y433" s="333"/>
      <c r="Z433" s="333"/>
    </row>
    <row r="434" customFormat="false" ht="28.5" hidden="false" customHeight="true" outlineLevel="0" collapsed="false">
      <c r="A434" s="352"/>
      <c r="B434" s="352"/>
      <c r="C434" s="352"/>
      <c r="D434" s="353"/>
      <c r="E434" s="353"/>
      <c r="F434" s="352"/>
      <c r="G434" s="352"/>
      <c r="H434" s="352"/>
      <c r="I434" s="352"/>
      <c r="J434" s="352"/>
      <c r="K434" s="352"/>
      <c r="L434" s="352"/>
      <c r="M434" s="352"/>
      <c r="N434" s="352"/>
      <c r="O434" s="352"/>
      <c r="P434" s="352"/>
      <c r="Q434" s="352"/>
      <c r="R434" s="352"/>
      <c r="S434" s="352"/>
      <c r="T434" s="352"/>
      <c r="U434" s="352"/>
      <c r="V434" s="352"/>
      <c r="W434" s="333"/>
      <c r="X434" s="333"/>
      <c r="Y434" s="333"/>
      <c r="Z434" s="333"/>
    </row>
    <row r="435" customFormat="false" ht="28.5" hidden="false" customHeight="true" outlineLevel="0" collapsed="false">
      <c r="A435" s="352"/>
      <c r="B435" s="352"/>
      <c r="C435" s="352"/>
      <c r="D435" s="353"/>
      <c r="E435" s="353"/>
      <c r="F435" s="352"/>
      <c r="G435" s="352"/>
      <c r="H435" s="352"/>
      <c r="I435" s="352"/>
      <c r="J435" s="352"/>
      <c r="K435" s="352"/>
      <c r="L435" s="352"/>
      <c r="M435" s="352"/>
      <c r="N435" s="352"/>
      <c r="O435" s="352"/>
      <c r="P435" s="352"/>
      <c r="Q435" s="352"/>
      <c r="R435" s="352"/>
      <c r="S435" s="352"/>
      <c r="T435" s="352"/>
      <c r="U435" s="352"/>
      <c r="V435" s="352"/>
      <c r="W435" s="333"/>
      <c r="X435" s="333"/>
      <c r="Y435" s="333"/>
      <c r="Z435" s="333"/>
    </row>
    <row r="436" customFormat="false" ht="28.5" hidden="false" customHeight="true" outlineLevel="0" collapsed="false">
      <c r="A436" s="352"/>
      <c r="B436" s="352"/>
      <c r="C436" s="352"/>
      <c r="D436" s="353"/>
      <c r="E436" s="353"/>
      <c r="F436" s="352"/>
      <c r="G436" s="352"/>
      <c r="H436" s="352"/>
      <c r="I436" s="352"/>
      <c r="J436" s="352"/>
      <c r="K436" s="352"/>
      <c r="L436" s="352"/>
      <c r="M436" s="352"/>
      <c r="N436" s="352"/>
      <c r="O436" s="352"/>
      <c r="P436" s="352"/>
      <c r="Q436" s="352"/>
      <c r="R436" s="352"/>
      <c r="S436" s="352"/>
      <c r="T436" s="352"/>
      <c r="U436" s="352"/>
      <c r="V436" s="352"/>
      <c r="W436" s="333"/>
      <c r="X436" s="333"/>
      <c r="Y436" s="333"/>
      <c r="Z436" s="333"/>
    </row>
    <row r="437" customFormat="false" ht="28.5" hidden="false" customHeight="true" outlineLevel="0" collapsed="false">
      <c r="A437" s="352"/>
      <c r="B437" s="352"/>
      <c r="C437" s="352"/>
      <c r="D437" s="353"/>
      <c r="E437" s="353"/>
      <c r="F437" s="352"/>
      <c r="G437" s="352"/>
      <c r="H437" s="352"/>
      <c r="I437" s="352"/>
      <c r="J437" s="352"/>
      <c r="K437" s="352"/>
      <c r="L437" s="352"/>
      <c r="M437" s="352"/>
      <c r="N437" s="352"/>
      <c r="O437" s="352"/>
      <c r="P437" s="352"/>
      <c r="Q437" s="352"/>
      <c r="R437" s="352"/>
      <c r="S437" s="352"/>
      <c r="T437" s="352"/>
      <c r="U437" s="352"/>
      <c r="V437" s="352"/>
      <c r="W437" s="333"/>
      <c r="X437" s="333"/>
      <c r="Y437" s="333"/>
      <c r="Z437" s="333"/>
    </row>
    <row r="438" customFormat="false" ht="28.5" hidden="false" customHeight="true" outlineLevel="0" collapsed="false">
      <c r="A438" s="352"/>
      <c r="B438" s="352"/>
      <c r="C438" s="352"/>
      <c r="D438" s="353"/>
      <c r="E438" s="353"/>
      <c r="F438" s="352"/>
      <c r="G438" s="352"/>
      <c r="H438" s="352"/>
      <c r="I438" s="352"/>
      <c r="J438" s="352"/>
      <c r="K438" s="352"/>
      <c r="L438" s="352"/>
      <c r="M438" s="352"/>
      <c r="N438" s="352"/>
      <c r="O438" s="352"/>
      <c r="P438" s="352"/>
      <c r="Q438" s="352"/>
      <c r="R438" s="352"/>
      <c r="S438" s="352"/>
      <c r="T438" s="352"/>
      <c r="U438" s="352"/>
      <c r="V438" s="352"/>
      <c r="W438" s="333"/>
      <c r="X438" s="333"/>
      <c r="Y438" s="333"/>
      <c r="Z438" s="333"/>
    </row>
    <row r="439" customFormat="false" ht="28.5" hidden="false" customHeight="true" outlineLevel="0" collapsed="false">
      <c r="A439" s="352"/>
      <c r="B439" s="352"/>
      <c r="C439" s="352"/>
      <c r="D439" s="353"/>
      <c r="E439" s="353"/>
      <c r="F439" s="352"/>
      <c r="G439" s="352"/>
      <c r="H439" s="352"/>
      <c r="I439" s="352"/>
      <c r="J439" s="352"/>
      <c r="K439" s="352"/>
      <c r="L439" s="352"/>
      <c r="M439" s="352"/>
      <c r="N439" s="352"/>
      <c r="O439" s="352"/>
      <c r="P439" s="352"/>
      <c r="Q439" s="352"/>
      <c r="R439" s="352"/>
      <c r="S439" s="352"/>
      <c r="T439" s="352"/>
      <c r="U439" s="352"/>
      <c r="V439" s="352"/>
      <c r="W439" s="333"/>
      <c r="X439" s="333"/>
      <c r="Y439" s="333"/>
      <c r="Z439" s="333"/>
    </row>
    <row r="440" customFormat="false" ht="28.5" hidden="false" customHeight="true" outlineLevel="0" collapsed="false">
      <c r="A440" s="352"/>
      <c r="B440" s="352"/>
      <c r="C440" s="352"/>
      <c r="D440" s="353"/>
      <c r="E440" s="353"/>
      <c r="F440" s="352"/>
      <c r="G440" s="352"/>
      <c r="H440" s="352"/>
      <c r="I440" s="352"/>
      <c r="J440" s="352"/>
      <c r="K440" s="352"/>
      <c r="L440" s="352"/>
      <c r="M440" s="352"/>
      <c r="N440" s="352"/>
      <c r="O440" s="352"/>
      <c r="P440" s="352"/>
      <c r="Q440" s="352"/>
      <c r="R440" s="352"/>
      <c r="S440" s="352"/>
      <c r="T440" s="352"/>
      <c r="U440" s="352"/>
      <c r="V440" s="352"/>
      <c r="W440" s="333"/>
      <c r="X440" s="333"/>
      <c r="Y440" s="333"/>
      <c r="Z440" s="333"/>
    </row>
    <row r="441" customFormat="false" ht="28.5" hidden="false" customHeight="true" outlineLevel="0" collapsed="false">
      <c r="A441" s="352"/>
      <c r="B441" s="352"/>
      <c r="C441" s="352"/>
      <c r="D441" s="353"/>
      <c r="E441" s="353"/>
      <c r="F441" s="352"/>
      <c r="G441" s="352"/>
      <c r="H441" s="352"/>
      <c r="I441" s="352"/>
      <c r="J441" s="352"/>
      <c r="K441" s="352"/>
      <c r="L441" s="352"/>
      <c r="M441" s="352"/>
      <c r="N441" s="352"/>
      <c r="O441" s="352"/>
      <c r="P441" s="352"/>
      <c r="Q441" s="352"/>
      <c r="R441" s="352"/>
      <c r="S441" s="352"/>
      <c r="T441" s="352"/>
      <c r="U441" s="352"/>
      <c r="V441" s="352"/>
      <c r="W441" s="333"/>
      <c r="X441" s="333"/>
      <c r="Y441" s="333"/>
      <c r="Z441" s="333"/>
    </row>
    <row r="442" customFormat="false" ht="28.5" hidden="false" customHeight="true" outlineLevel="0" collapsed="false">
      <c r="A442" s="352"/>
      <c r="B442" s="352"/>
      <c r="C442" s="352"/>
      <c r="D442" s="353"/>
      <c r="E442" s="353"/>
      <c r="F442" s="352"/>
      <c r="G442" s="352"/>
      <c r="H442" s="352"/>
      <c r="I442" s="352"/>
      <c r="J442" s="352"/>
      <c r="K442" s="352"/>
      <c r="L442" s="352"/>
      <c r="M442" s="352"/>
      <c r="N442" s="352"/>
      <c r="O442" s="352"/>
      <c r="P442" s="352"/>
      <c r="Q442" s="352"/>
      <c r="R442" s="352"/>
      <c r="S442" s="352"/>
      <c r="T442" s="352"/>
      <c r="U442" s="352"/>
      <c r="V442" s="352"/>
      <c r="W442" s="333"/>
      <c r="X442" s="333"/>
      <c r="Y442" s="333"/>
      <c r="Z442" s="333"/>
    </row>
    <row r="443" customFormat="false" ht="28.5" hidden="false" customHeight="true" outlineLevel="0" collapsed="false">
      <c r="A443" s="352"/>
      <c r="B443" s="352"/>
      <c r="C443" s="352"/>
      <c r="D443" s="353"/>
      <c r="E443" s="353"/>
      <c r="F443" s="352"/>
      <c r="G443" s="352"/>
      <c r="H443" s="352"/>
      <c r="I443" s="352"/>
      <c r="J443" s="352"/>
      <c r="K443" s="352"/>
      <c r="L443" s="352"/>
      <c r="M443" s="352"/>
      <c r="N443" s="352"/>
      <c r="O443" s="352"/>
      <c r="P443" s="352"/>
      <c r="Q443" s="352"/>
      <c r="R443" s="352"/>
      <c r="S443" s="352"/>
      <c r="T443" s="352"/>
      <c r="U443" s="352"/>
      <c r="V443" s="352"/>
      <c r="W443" s="333"/>
      <c r="X443" s="333"/>
      <c r="Y443" s="333"/>
      <c r="Z443" s="333"/>
    </row>
    <row r="444" customFormat="false" ht="28.5" hidden="false" customHeight="true" outlineLevel="0" collapsed="false">
      <c r="A444" s="352"/>
      <c r="B444" s="352"/>
      <c r="C444" s="352"/>
      <c r="D444" s="353"/>
      <c r="E444" s="353"/>
      <c r="F444" s="352"/>
      <c r="G444" s="352"/>
      <c r="H444" s="352"/>
      <c r="I444" s="352"/>
      <c r="J444" s="352"/>
      <c r="K444" s="352"/>
      <c r="L444" s="352"/>
      <c r="M444" s="352"/>
      <c r="N444" s="352"/>
      <c r="O444" s="352"/>
      <c r="P444" s="352"/>
      <c r="Q444" s="352"/>
      <c r="R444" s="352"/>
      <c r="S444" s="352"/>
      <c r="T444" s="352"/>
      <c r="U444" s="352"/>
      <c r="V444" s="352"/>
      <c r="W444" s="333"/>
      <c r="X444" s="333"/>
      <c r="Y444" s="333"/>
      <c r="Z444" s="333"/>
    </row>
    <row r="445" customFormat="false" ht="28.5" hidden="false" customHeight="true" outlineLevel="0" collapsed="false">
      <c r="A445" s="352"/>
      <c r="B445" s="352"/>
      <c r="C445" s="352"/>
      <c r="D445" s="353"/>
      <c r="E445" s="353"/>
      <c r="F445" s="352"/>
      <c r="G445" s="352"/>
      <c r="H445" s="352"/>
      <c r="I445" s="352"/>
      <c r="J445" s="352"/>
      <c r="K445" s="352"/>
      <c r="L445" s="352"/>
      <c r="M445" s="352"/>
      <c r="N445" s="352"/>
      <c r="O445" s="352"/>
      <c r="P445" s="352"/>
      <c r="Q445" s="352"/>
      <c r="R445" s="352"/>
      <c r="S445" s="352"/>
      <c r="T445" s="352"/>
      <c r="U445" s="352"/>
      <c r="V445" s="352"/>
      <c r="W445" s="333"/>
      <c r="X445" s="333"/>
      <c r="Y445" s="333"/>
      <c r="Z445" s="333"/>
    </row>
    <row r="446" customFormat="false" ht="28.5" hidden="false" customHeight="true" outlineLevel="0" collapsed="false">
      <c r="A446" s="352"/>
      <c r="B446" s="352"/>
      <c r="C446" s="352"/>
      <c r="D446" s="353"/>
      <c r="E446" s="353"/>
      <c r="F446" s="352"/>
      <c r="G446" s="352"/>
      <c r="H446" s="352"/>
      <c r="I446" s="352"/>
      <c r="J446" s="352"/>
      <c r="K446" s="352"/>
      <c r="L446" s="352"/>
      <c r="M446" s="352"/>
      <c r="N446" s="352"/>
      <c r="O446" s="352"/>
      <c r="P446" s="352"/>
      <c r="Q446" s="352"/>
      <c r="R446" s="352"/>
      <c r="S446" s="352"/>
      <c r="T446" s="352"/>
      <c r="U446" s="352"/>
      <c r="V446" s="352"/>
      <c r="W446" s="333"/>
      <c r="X446" s="333"/>
      <c r="Y446" s="333"/>
      <c r="Z446" s="333"/>
    </row>
    <row r="447" customFormat="false" ht="28.5" hidden="false" customHeight="true" outlineLevel="0" collapsed="false">
      <c r="A447" s="352"/>
      <c r="B447" s="352"/>
      <c r="C447" s="352"/>
      <c r="D447" s="353"/>
      <c r="E447" s="353"/>
      <c r="F447" s="352"/>
      <c r="G447" s="352"/>
      <c r="H447" s="352"/>
      <c r="I447" s="352"/>
      <c r="J447" s="352"/>
      <c r="K447" s="352"/>
      <c r="L447" s="352"/>
      <c r="M447" s="352"/>
      <c r="N447" s="352"/>
      <c r="O447" s="352"/>
      <c r="P447" s="352"/>
      <c r="Q447" s="352"/>
      <c r="R447" s="352"/>
      <c r="S447" s="352"/>
      <c r="T447" s="352"/>
      <c r="U447" s="352"/>
      <c r="V447" s="352"/>
      <c r="W447" s="333"/>
      <c r="X447" s="333"/>
      <c r="Y447" s="333"/>
      <c r="Z447" s="333"/>
    </row>
    <row r="448" customFormat="false" ht="28.5" hidden="false" customHeight="true" outlineLevel="0" collapsed="false">
      <c r="A448" s="352"/>
      <c r="B448" s="352"/>
      <c r="C448" s="352"/>
      <c r="D448" s="353"/>
      <c r="E448" s="353"/>
      <c r="F448" s="352"/>
      <c r="G448" s="352"/>
      <c r="H448" s="352"/>
      <c r="I448" s="352"/>
      <c r="J448" s="352"/>
      <c r="K448" s="352"/>
      <c r="L448" s="352"/>
      <c r="M448" s="352"/>
      <c r="N448" s="352"/>
      <c r="O448" s="352"/>
      <c r="P448" s="352"/>
      <c r="Q448" s="352"/>
      <c r="R448" s="352"/>
      <c r="S448" s="352"/>
      <c r="T448" s="352"/>
      <c r="U448" s="352"/>
      <c r="V448" s="352"/>
      <c r="W448" s="333"/>
      <c r="X448" s="333"/>
      <c r="Y448" s="333"/>
      <c r="Z448" s="333"/>
    </row>
    <row r="449" customFormat="false" ht="28.5" hidden="false" customHeight="true" outlineLevel="0" collapsed="false">
      <c r="A449" s="352"/>
      <c r="B449" s="352"/>
      <c r="C449" s="352"/>
      <c r="D449" s="353"/>
      <c r="E449" s="353"/>
      <c r="F449" s="352"/>
      <c r="G449" s="352"/>
      <c r="H449" s="352"/>
      <c r="I449" s="352"/>
      <c r="J449" s="352"/>
      <c r="K449" s="352"/>
      <c r="L449" s="352"/>
      <c r="M449" s="352"/>
      <c r="N449" s="352"/>
      <c r="O449" s="352"/>
      <c r="P449" s="352"/>
      <c r="Q449" s="352"/>
      <c r="R449" s="352"/>
      <c r="S449" s="352"/>
      <c r="T449" s="352"/>
      <c r="U449" s="352"/>
      <c r="V449" s="352"/>
      <c r="W449" s="333"/>
      <c r="X449" s="333"/>
      <c r="Y449" s="333"/>
      <c r="Z449" s="333"/>
    </row>
    <row r="450" customFormat="false" ht="28.5" hidden="false" customHeight="true" outlineLevel="0" collapsed="false">
      <c r="A450" s="352"/>
      <c r="B450" s="352"/>
      <c r="C450" s="352"/>
      <c r="D450" s="353"/>
      <c r="E450" s="353"/>
      <c r="F450" s="352"/>
      <c r="G450" s="352"/>
      <c r="H450" s="352"/>
      <c r="I450" s="352"/>
      <c r="J450" s="352"/>
      <c r="K450" s="352"/>
      <c r="L450" s="352"/>
      <c r="M450" s="352"/>
      <c r="N450" s="352"/>
      <c r="O450" s="352"/>
      <c r="P450" s="352"/>
      <c r="Q450" s="352"/>
      <c r="R450" s="352"/>
      <c r="S450" s="352"/>
      <c r="T450" s="352"/>
      <c r="U450" s="352"/>
      <c r="V450" s="352"/>
      <c r="W450" s="333"/>
      <c r="X450" s="333"/>
      <c r="Y450" s="333"/>
      <c r="Z450" s="333"/>
    </row>
    <row r="451" customFormat="false" ht="28.5" hidden="false" customHeight="true" outlineLevel="0" collapsed="false">
      <c r="A451" s="352"/>
      <c r="B451" s="352"/>
      <c r="C451" s="352"/>
      <c r="D451" s="353"/>
      <c r="E451" s="353"/>
      <c r="F451" s="352"/>
      <c r="G451" s="352"/>
      <c r="H451" s="352"/>
      <c r="I451" s="352"/>
      <c r="J451" s="352"/>
      <c r="K451" s="352"/>
      <c r="L451" s="352"/>
      <c r="M451" s="352"/>
      <c r="N451" s="352"/>
      <c r="O451" s="352"/>
      <c r="P451" s="352"/>
      <c r="Q451" s="352"/>
      <c r="R451" s="352"/>
      <c r="S451" s="352"/>
      <c r="T451" s="352"/>
      <c r="U451" s="352"/>
      <c r="V451" s="352"/>
      <c r="W451" s="333"/>
      <c r="X451" s="333"/>
      <c r="Y451" s="333"/>
      <c r="Z451" s="333"/>
    </row>
    <row r="452" customFormat="false" ht="28.5" hidden="false" customHeight="true" outlineLevel="0" collapsed="false">
      <c r="A452" s="352"/>
      <c r="B452" s="352"/>
      <c r="C452" s="352"/>
      <c r="D452" s="353"/>
      <c r="E452" s="353"/>
      <c r="F452" s="352"/>
      <c r="G452" s="352"/>
      <c r="H452" s="352"/>
      <c r="I452" s="352"/>
      <c r="J452" s="352"/>
      <c r="K452" s="352"/>
      <c r="L452" s="352"/>
      <c r="M452" s="352"/>
      <c r="N452" s="352"/>
      <c r="O452" s="352"/>
      <c r="P452" s="352"/>
      <c r="Q452" s="352"/>
      <c r="R452" s="352"/>
      <c r="S452" s="352"/>
      <c r="T452" s="352"/>
      <c r="U452" s="352"/>
      <c r="V452" s="352"/>
      <c r="W452" s="333"/>
      <c r="X452" s="333"/>
      <c r="Y452" s="333"/>
      <c r="Z452" s="333"/>
    </row>
    <row r="453" customFormat="false" ht="28.5" hidden="false" customHeight="true" outlineLevel="0" collapsed="false">
      <c r="A453" s="352"/>
      <c r="B453" s="352"/>
      <c r="C453" s="352"/>
      <c r="D453" s="353"/>
      <c r="E453" s="353"/>
      <c r="F453" s="352"/>
      <c r="G453" s="352"/>
      <c r="H453" s="352"/>
      <c r="I453" s="352"/>
      <c r="J453" s="352"/>
      <c r="K453" s="352"/>
      <c r="L453" s="352"/>
      <c r="M453" s="352"/>
      <c r="N453" s="352"/>
      <c r="O453" s="352"/>
      <c r="P453" s="352"/>
      <c r="Q453" s="352"/>
      <c r="R453" s="352"/>
      <c r="S453" s="352"/>
      <c r="T453" s="352"/>
      <c r="U453" s="352"/>
      <c r="V453" s="352"/>
      <c r="W453" s="333"/>
      <c r="X453" s="333"/>
      <c r="Y453" s="333"/>
      <c r="Z453" s="333"/>
    </row>
    <row r="454" customFormat="false" ht="28.5" hidden="false" customHeight="true" outlineLevel="0" collapsed="false">
      <c r="A454" s="352"/>
      <c r="B454" s="352"/>
      <c r="C454" s="352"/>
      <c r="D454" s="353"/>
      <c r="E454" s="353"/>
      <c r="F454" s="352"/>
      <c r="G454" s="352"/>
      <c r="H454" s="352"/>
      <c r="I454" s="352"/>
      <c r="J454" s="352"/>
      <c r="K454" s="352"/>
      <c r="L454" s="352"/>
      <c r="M454" s="352"/>
      <c r="N454" s="352"/>
      <c r="O454" s="352"/>
      <c r="P454" s="352"/>
      <c r="Q454" s="352"/>
      <c r="R454" s="352"/>
      <c r="S454" s="352"/>
      <c r="T454" s="352"/>
      <c r="U454" s="352"/>
      <c r="V454" s="352"/>
      <c r="W454" s="333"/>
      <c r="X454" s="333"/>
      <c r="Y454" s="333"/>
      <c r="Z454" s="333"/>
    </row>
    <row r="455" customFormat="false" ht="28.5" hidden="false" customHeight="true" outlineLevel="0" collapsed="false">
      <c r="A455" s="352"/>
      <c r="B455" s="352"/>
      <c r="C455" s="352"/>
      <c r="D455" s="353"/>
      <c r="E455" s="353"/>
      <c r="F455" s="352"/>
      <c r="G455" s="352"/>
      <c r="H455" s="352"/>
      <c r="I455" s="352"/>
      <c r="J455" s="352"/>
      <c r="K455" s="352"/>
      <c r="L455" s="352"/>
      <c r="M455" s="352"/>
      <c r="N455" s="352"/>
      <c r="O455" s="352"/>
      <c r="P455" s="352"/>
      <c r="Q455" s="352"/>
      <c r="R455" s="352"/>
      <c r="S455" s="352"/>
      <c r="T455" s="352"/>
      <c r="U455" s="352"/>
      <c r="V455" s="352"/>
      <c r="W455" s="333"/>
      <c r="X455" s="333"/>
      <c r="Y455" s="333"/>
      <c r="Z455" s="333"/>
    </row>
    <row r="456" customFormat="false" ht="28.5" hidden="false" customHeight="true" outlineLevel="0" collapsed="false">
      <c r="A456" s="352"/>
      <c r="B456" s="352"/>
      <c r="C456" s="352"/>
      <c r="D456" s="353"/>
      <c r="E456" s="353"/>
      <c r="F456" s="352"/>
      <c r="G456" s="352"/>
      <c r="H456" s="352"/>
      <c r="I456" s="352"/>
      <c r="J456" s="352"/>
      <c r="K456" s="352"/>
      <c r="L456" s="352"/>
      <c r="M456" s="352"/>
      <c r="N456" s="352"/>
      <c r="O456" s="352"/>
      <c r="P456" s="352"/>
      <c r="Q456" s="352"/>
      <c r="R456" s="352"/>
      <c r="S456" s="352"/>
      <c r="T456" s="352"/>
      <c r="U456" s="352"/>
      <c r="V456" s="352"/>
      <c r="W456" s="333"/>
      <c r="X456" s="333"/>
      <c r="Y456" s="333"/>
      <c r="Z456" s="333"/>
    </row>
    <row r="457" customFormat="false" ht="28.5" hidden="false" customHeight="true" outlineLevel="0" collapsed="false">
      <c r="A457" s="352"/>
      <c r="B457" s="352"/>
      <c r="C457" s="352"/>
      <c r="D457" s="353"/>
      <c r="E457" s="353"/>
      <c r="F457" s="352"/>
      <c r="G457" s="352"/>
      <c r="H457" s="352"/>
      <c r="I457" s="352"/>
      <c r="J457" s="352"/>
      <c r="K457" s="352"/>
      <c r="L457" s="352"/>
      <c r="M457" s="352"/>
      <c r="N457" s="352"/>
      <c r="O457" s="352"/>
      <c r="P457" s="352"/>
      <c r="Q457" s="352"/>
      <c r="R457" s="352"/>
      <c r="S457" s="352"/>
      <c r="T457" s="352"/>
      <c r="U457" s="352"/>
      <c r="V457" s="352"/>
      <c r="W457" s="333"/>
      <c r="X457" s="333"/>
      <c r="Y457" s="333"/>
      <c r="Z457" s="333"/>
    </row>
    <row r="458" customFormat="false" ht="28.5" hidden="false" customHeight="true" outlineLevel="0" collapsed="false">
      <c r="A458" s="352"/>
      <c r="B458" s="352"/>
      <c r="C458" s="352"/>
      <c r="D458" s="353"/>
      <c r="E458" s="353"/>
      <c r="F458" s="352"/>
      <c r="G458" s="352"/>
      <c r="H458" s="352"/>
      <c r="I458" s="352"/>
      <c r="J458" s="352"/>
      <c r="K458" s="352"/>
      <c r="L458" s="352"/>
      <c r="M458" s="352"/>
      <c r="N458" s="352"/>
      <c r="O458" s="352"/>
      <c r="P458" s="352"/>
      <c r="Q458" s="352"/>
      <c r="R458" s="352"/>
      <c r="S458" s="352"/>
      <c r="T458" s="352"/>
      <c r="U458" s="352"/>
      <c r="V458" s="352"/>
      <c r="W458" s="333"/>
      <c r="X458" s="333"/>
      <c r="Y458" s="333"/>
      <c r="Z458" s="333"/>
    </row>
    <row r="459" customFormat="false" ht="28.5" hidden="false" customHeight="true" outlineLevel="0" collapsed="false">
      <c r="A459" s="352"/>
      <c r="B459" s="352"/>
      <c r="C459" s="352"/>
      <c r="D459" s="353"/>
      <c r="E459" s="353"/>
      <c r="F459" s="352"/>
      <c r="G459" s="352"/>
      <c r="H459" s="352"/>
      <c r="I459" s="352"/>
      <c r="J459" s="352"/>
      <c r="K459" s="352"/>
      <c r="L459" s="352"/>
      <c r="M459" s="352"/>
      <c r="N459" s="352"/>
      <c r="O459" s="352"/>
      <c r="P459" s="352"/>
      <c r="Q459" s="352"/>
      <c r="R459" s="352"/>
      <c r="S459" s="352"/>
      <c r="T459" s="352"/>
      <c r="U459" s="352"/>
      <c r="V459" s="352"/>
      <c r="W459" s="333"/>
      <c r="X459" s="333"/>
      <c r="Y459" s="333"/>
      <c r="Z459" s="333"/>
    </row>
    <row r="460" customFormat="false" ht="28.5" hidden="false" customHeight="true" outlineLevel="0" collapsed="false">
      <c r="A460" s="352"/>
      <c r="B460" s="352"/>
      <c r="C460" s="352"/>
      <c r="D460" s="353"/>
      <c r="E460" s="353"/>
      <c r="F460" s="352"/>
      <c r="G460" s="352"/>
      <c r="H460" s="352"/>
      <c r="I460" s="352"/>
      <c r="J460" s="352"/>
      <c r="K460" s="352"/>
      <c r="L460" s="352"/>
      <c r="M460" s="352"/>
      <c r="N460" s="352"/>
      <c r="O460" s="352"/>
      <c r="P460" s="352"/>
      <c r="Q460" s="352"/>
      <c r="R460" s="352"/>
      <c r="S460" s="352"/>
      <c r="T460" s="352"/>
      <c r="U460" s="352"/>
      <c r="V460" s="352"/>
      <c r="W460" s="333"/>
      <c r="X460" s="333"/>
      <c r="Y460" s="333"/>
      <c r="Z460" s="333"/>
    </row>
    <row r="461" customFormat="false" ht="28.5" hidden="false" customHeight="true" outlineLevel="0" collapsed="false">
      <c r="A461" s="352"/>
      <c r="B461" s="352"/>
      <c r="C461" s="352"/>
      <c r="D461" s="353"/>
      <c r="E461" s="353"/>
      <c r="F461" s="352"/>
      <c r="G461" s="352"/>
      <c r="H461" s="352"/>
      <c r="I461" s="352"/>
      <c r="J461" s="352"/>
      <c r="K461" s="352"/>
      <c r="L461" s="352"/>
      <c r="M461" s="352"/>
      <c r="N461" s="352"/>
      <c r="O461" s="352"/>
      <c r="P461" s="352"/>
      <c r="Q461" s="352"/>
      <c r="R461" s="352"/>
      <c r="S461" s="352"/>
      <c r="T461" s="352"/>
      <c r="U461" s="352"/>
      <c r="V461" s="352"/>
      <c r="W461" s="333"/>
      <c r="X461" s="333"/>
      <c r="Y461" s="333"/>
      <c r="Z461" s="333"/>
    </row>
    <row r="462" customFormat="false" ht="28.5" hidden="false" customHeight="true" outlineLevel="0" collapsed="false">
      <c r="A462" s="352"/>
      <c r="B462" s="352"/>
      <c r="C462" s="352"/>
      <c r="D462" s="353"/>
      <c r="E462" s="353"/>
      <c r="F462" s="352"/>
      <c r="G462" s="352"/>
      <c r="H462" s="352"/>
      <c r="I462" s="352"/>
      <c r="J462" s="352"/>
      <c r="K462" s="352"/>
      <c r="L462" s="352"/>
      <c r="M462" s="352"/>
      <c r="N462" s="352"/>
      <c r="O462" s="352"/>
      <c r="P462" s="352"/>
      <c r="Q462" s="352"/>
      <c r="R462" s="352"/>
      <c r="S462" s="352"/>
      <c r="T462" s="352"/>
      <c r="U462" s="352"/>
      <c r="V462" s="352"/>
      <c r="W462" s="333"/>
      <c r="X462" s="333"/>
      <c r="Y462" s="333"/>
      <c r="Z462" s="333"/>
    </row>
    <row r="463" customFormat="false" ht="28.5" hidden="false" customHeight="true" outlineLevel="0" collapsed="false">
      <c r="A463" s="352"/>
      <c r="B463" s="352"/>
      <c r="C463" s="352"/>
      <c r="D463" s="353"/>
      <c r="E463" s="353"/>
      <c r="F463" s="352"/>
      <c r="G463" s="352"/>
      <c r="H463" s="352"/>
      <c r="I463" s="352"/>
      <c r="J463" s="352"/>
      <c r="K463" s="352"/>
      <c r="L463" s="352"/>
      <c r="M463" s="352"/>
      <c r="N463" s="352"/>
      <c r="O463" s="352"/>
      <c r="P463" s="352"/>
      <c r="Q463" s="352"/>
      <c r="R463" s="352"/>
      <c r="S463" s="352"/>
      <c r="T463" s="352"/>
      <c r="U463" s="352"/>
      <c r="V463" s="352"/>
      <c r="W463" s="333"/>
      <c r="X463" s="333"/>
      <c r="Y463" s="333"/>
      <c r="Z463" s="333"/>
    </row>
    <row r="464" customFormat="false" ht="28.5" hidden="false" customHeight="true" outlineLevel="0" collapsed="false">
      <c r="A464" s="352"/>
      <c r="B464" s="352"/>
      <c r="C464" s="352"/>
      <c r="D464" s="353"/>
      <c r="E464" s="353"/>
      <c r="F464" s="352"/>
      <c r="G464" s="352"/>
      <c r="H464" s="352"/>
      <c r="I464" s="352"/>
      <c r="J464" s="352"/>
      <c r="K464" s="352"/>
      <c r="L464" s="352"/>
      <c r="M464" s="352"/>
      <c r="N464" s="352"/>
      <c r="O464" s="352"/>
      <c r="P464" s="352"/>
      <c r="Q464" s="352"/>
      <c r="R464" s="352"/>
      <c r="S464" s="352"/>
      <c r="T464" s="352"/>
      <c r="U464" s="352"/>
      <c r="V464" s="352"/>
      <c r="W464" s="333"/>
      <c r="X464" s="333"/>
      <c r="Y464" s="333"/>
      <c r="Z464" s="333"/>
    </row>
    <row r="465" customFormat="false" ht="28.5" hidden="false" customHeight="true" outlineLevel="0" collapsed="false">
      <c r="A465" s="352"/>
      <c r="B465" s="352"/>
      <c r="C465" s="352"/>
      <c r="D465" s="353"/>
      <c r="E465" s="353"/>
      <c r="F465" s="352"/>
      <c r="G465" s="352"/>
      <c r="H465" s="352"/>
      <c r="I465" s="352"/>
      <c r="J465" s="352"/>
      <c r="K465" s="352"/>
      <c r="L465" s="352"/>
      <c r="M465" s="352"/>
      <c r="N465" s="352"/>
      <c r="O465" s="352"/>
      <c r="P465" s="352"/>
      <c r="Q465" s="352"/>
      <c r="R465" s="352"/>
      <c r="S465" s="352"/>
      <c r="T465" s="352"/>
      <c r="U465" s="352"/>
      <c r="V465" s="352"/>
      <c r="W465" s="333"/>
      <c r="X465" s="333"/>
      <c r="Y465" s="333"/>
      <c r="Z465" s="333"/>
    </row>
    <row r="466" customFormat="false" ht="28.5" hidden="false" customHeight="true" outlineLevel="0" collapsed="false">
      <c r="A466" s="352"/>
      <c r="B466" s="352"/>
      <c r="C466" s="352"/>
      <c r="D466" s="353"/>
      <c r="E466" s="353"/>
      <c r="F466" s="352"/>
      <c r="G466" s="352"/>
      <c r="H466" s="352"/>
      <c r="I466" s="352"/>
      <c r="J466" s="352"/>
      <c r="K466" s="352"/>
      <c r="L466" s="352"/>
      <c r="M466" s="352"/>
      <c r="N466" s="352"/>
      <c r="O466" s="352"/>
      <c r="P466" s="352"/>
      <c r="Q466" s="352"/>
      <c r="R466" s="352"/>
      <c r="S466" s="352"/>
      <c r="T466" s="352"/>
      <c r="U466" s="352"/>
      <c r="V466" s="352"/>
      <c r="W466" s="333"/>
      <c r="X466" s="333"/>
      <c r="Y466" s="333"/>
      <c r="Z466" s="333"/>
    </row>
    <row r="467" customFormat="false" ht="28.5" hidden="false" customHeight="true" outlineLevel="0" collapsed="false">
      <c r="A467" s="352"/>
      <c r="B467" s="352"/>
      <c r="C467" s="352"/>
      <c r="D467" s="353"/>
      <c r="E467" s="353"/>
      <c r="F467" s="352"/>
      <c r="G467" s="352"/>
      <c r="H467" s="352"/>
      <c r="I467" s="352"/>
      <c r="J467" s="352"/>
      <c r="K467" s="352"/>
      <c r="L467" s="352"/>
      <c r="M467" s="352"/>
      <c r="N467" s="352"/>
      <c r="O467" s="352"/>
      <c r="P467" s="352"/>
      <c r="Q467" s="352"/>
      <c r="R467" s="352"/>
      <c r="S467" s="352"/>
      <c r="T467" s="352"/>
      <c r="U467" s="352"/>
      <c r="V467" s="352"/>
      <c r="W467" s="333"/>
      <c r="X467" s="333"/>
      <c r="Y467" s="333"/>
      <c r="Z467" s="333"/>
    </row>
    <row r="468" customFormat="false" ht="28.5" hidden="false" customHeight="true" outlineLevel="0" collapsed="false">
      <c r="A468" s="352"/>
      <c r="B468" s="352"/>
      <c r="C468" s="352"/>
      <c r="D468" s="353"/>
      <c r="E468" s="353"/>
      <c r="F468" s="352"/>
      <c r="G468" s="352"/>
      <c r="H468" s="352"/>
      <c r="I468" s="352"/>
      <c r="J468" s="352"/>
      <c r="K468" s="352"/>
      <c r="L468" s="352"/>
      <c r="M468" s="352"/>
      <c r="N468" s="352"/>
      <c r="O468" s="352"/>
      <c r="P468" s="352"/>
      <c r="Q468" s="352"/>
      <c r="R468" s="352"/>
      <c r="S468" s="352"/>
      <c r="T468" s="352"/>
      <c r="U468" s="352"/>
      <c r="V468" s="352"/>
      <c r="W468" s="333"/>
      <c r="X468" s="333"/>
      <c r="Y468" s="333"/>
      <c r="Z468" s="333"/>
    </row>
    <row r="469" customFormat="false" ht="28.5" hidden="false" customHeight="true" outlineLevel="0" collapsed="false">
      <c r="A469" s="352"/>
      <c r="B469" s="352"/>
      <c r="C469" s="352"/>
      <c r="D469" s="353"/>
      <c r="E469" s="353"/>
      <c r="F469" s="352"/>
      <c r="G469" s="352"/>
      <c r="H469" s="352"/>
      <c r="I469" s="352"/>
      <c r="J469" s="352"/>
      <c r="K469" s="352"/>
      <c r="L469" s="352"/>
      <c r="M469" s="352"/>
      <c r="N469" s="352"/>
      <c r="O469" s="352"/>
      <c r="P469" s="352"/>
      <c r="Q469" s="352"/>
      <c r="R469" s="352"/>
      <c r="S469" s="352"/>
      <c r="T469" s="352"/>
      <c r="U469" s="352"/>
      <c r="V469" s="352"/>
      <c r="W469" s="333"/>
      <c r="X469" s="333"/>
      <c r="Y469" s="333"/>
      <c r="Z469" s="333"/>
    </row>
    <row r="470" customFormat="false" ht="28.5" hidden="false" customHeight="true" outlineLevel="0" collapsed="false">
      <c r="A470" s="352"/>
      <c r="B470" s="352"/>
      <c r="C470" s="352"/>
      <c r="D470" s="353"/>
      <c r="E470" s="353"/>
      <c r="F470" s="352"/>
      <c r="G470" s="352"/>
      <c r="H470" s="352"/>
      <c r="I470" s="352"/>
      <c r="J470" s="352"/>
      <c r="K470" s="352"/>
      <c r="L470" s="352"/>
      <c r="M470" s="352"/>
      <c r="N470" s="352"/>
      <c r="O470" s="352"/>
      <c r="P470" s="352"/>
      <c r="Q470" s="352"/>
      <c r="R470" s="352"/>
      <c r="S470" s="352"/>
      <c r="T470" s="352"/>
      <c r="U470" s="352"/>
      <c r="V470" s="352"/>
      <c r="W470" s="333"/>
      <c r="X470" s="333"/>
      <c r="Y470" s="333"/>
      <c r="Z470" s="333"/>
    </row>
    <row r="471" customFormat="false" ht="28.5" hidden="false" customHeight="true" outlineLevel="0" collapsed="false">
      <c r="A471" s="352"/>
      <c r="B471" s="352"/>
      <c r="C471" s="352"/>
      <c r="D471" s="353"/>
      <c r="E471" s="353"/>
      <c r="F471" s="352"/>
      <c r="G471" s="352"/>
      <c r="H471" s="352"/>
      <c r="I471" s="352"/>
      <c r="J471" s="352"/>
      <c r="K471" s="352"/>
      <c r="L471" s="352"/>
      <c r="M471" s="352"/>
      <c r="N471" s="352"/>
      <c r="O471" s="352"/>
      <c r="P471" s="352"/>
      <c r="Q471" s="352"/>
      <c r="R471" s="352"/>
      <c r="S471" s="352"/>
      <c r="T471" s="352"/>
      <c r="U471" s="352"/>
      <c r="V471" s="352"/>
      <c r="W471" s="333"/>
      <c r="X471" s="333"/>
      <c r="Y471" s="333"/>
      <c r="Z471" s="333"/>
    </row>
    <row r="472" customFormat="false" ht="28.5" hidden="false" customHeight="true" outlineLevel="0" collapsed="false">
      <c r="A472" s="352"/>
      <c r="B472" s="352"/>
      <c r="C472" s="352"/>
      <c r="D472" s="353"/>
      <c r="E472" s="353"/>
      <c r="F472" s="352"/>
      <c r="G472" s="352"/>
      <c r="H472" s="352"/>
      <c r="I472" s="352"/>
      <c r="J472" s="352"/>
      <c r="K472" s="352"/>
      <c r="L472" s="352"/>
      <c r="M472" s="352"/>
      <c r="N472" s="352"/>
      <c r="O472" s="352"/>
      <c r="P472" s="352"/>
      <c r="Q472" s="352"/>
      <c r="R472" s="352"/>
      <c r="S472" s="352"/>
      <c r="T472" s="352"/>
      <c r="U472" s="352"/>
      <c r="V472" s="352"/>
      <c r="W472" s="333"/>
      <c r="X472" s="333"/>
      <c r="Y472" s="333"/>
      <c r="Z472" s="333"/>
    </row>
    <row r="473" customFormat="false" ht="28.5" hidden="false" customHeight="true" outlineLevel="0" collapsed="false">
      <c r="A473" s="352"/>
      <c r="B473" s="352"/>
      <c r="C473" s="352"/>
      <c r="D473" s="353"/>
      <c r="E473" s="353"/>
      <c r="F473" s="352"/>
      <c r="G473" s="352"/>
      <c r="H473" s="352"/>
      <c r="I473" s="352"/>
      <c r="J473" s="352"/>
      <c r="K473" s="352"/>
      <c r="L473" s="352"/>
      <c r="M473" s="352"/>
      <c r="N473" s="352"/>
      <c r="O473" s="352"/>
      <c r="P473" s="352"/>
      <c r="Q473" s="352"/>
      <c r="R473" s="352"/>
      <c r="S473" s="352"/>
      <c r="T473" s="352"/>
      <c r="U473" s="352"/>
      <c r="V473" s="352"/>
      <c r="W473" s="333"/>
      <c r="X473" s="333"/>
      <c r="Y473" s="333"/>
      <c r="Z473" s="333"/>
    </row>
    <row r="474" customFormat="false" ht="28.5" hidden="false" customHeight="true" outlineLevel="0" collapsed="false">
      <c r="A474" s="352"/>
      <c r="B474" s="352"/>
      <c r="C474" s="352"/>
      <c r="D474" s="353"/>
      <c r="E474" s="353"/>
      <c r="F474" s="352"/>
      <c r="G474" s="352"/>
      <c r="H474" s="352"/>
      <c r="I474" s="352"/>
      <c r="J474" s="352"/>
      <c r="K474" s="352"/>
      <c r="L474" s="352"/>
      <c r="M474" s="352"/>
      <c r="N474" s="352"/>
      <c r="O474" s="352"/>
      <c r="P474" s="352"/>
      <c r="Q474" s="352"/>
      <c r="R474" s="352"/>
      <c r="S474" s="352"/>
      <c r="T474" s="352"/>
      <c r="U474" s="352"/>
      <c r="V474" s="352"/>
      <c r="W474" s="333"/>
      <c r="X474" s="333"/>
      <c r="Y474" s="333"/>
      <c r="Z474" s="333"/>
    </row>
    <row r="475" customFormat="false" ht="28.5" hidden="false" customHeight="true" outlineLevel="0" collapsed="false">
      <c r="A475" s="352"/>
      <c r="B475" s="352"/>
      <c r="C475" s="352"/>
      <c r="D475" s="353"/>
      <c r="E475" s="353"/>
      <c r="F475" s="352"/>
      <c r="G475" s="352"/>
      <c r="H475" s="352"/>
      <c r="I475" s="352"/>
      <c r="J475" s="352"/>
      <c r="K475" s="352"/>
      <c r="L475" s="352"/>
      <c r="M475" s="352"/>
      <c r="N475" s="352"/>
      <c r="O475" s="352"/>
      <c r="P475" s="352"/>
      <c r="Q475" s="352"/>
      <c r="R475" s="352"/>
      <c r="S475" s="352"/>
      <c r="T475" s="352"/>
      <c r="U475" s="352"/>
      <c r="V475" s="352"/>
      <c r="W475" s="333"/>
      <c r="X475" s="333"/>
      <c r="Y475" s="333"/>
      <c r="Z475" s="333"/>
    </row>
    <row r="476" customFormat="false" ht="28.5" hidden="false" customHeight="true" outlineLevel="0" collapsed="false">
      <c r="A476" s="352"/>
      <c r="B476" s="352"/>
      <c r="C476" s="352"/>
      <c r="D476" s="353"/>
      <c r="E476" s="353"/>
      <c r="F476" s="352"/>
      <c r="G476" s="352"/>
      <c r="H476" s="352"/>
      <c r="I476" s="352"/>
      <c r="J476" s="352"/>
      <c r="K476" s="352"/>
      <c r="L476" s="352"/>
      <c r="M476" s="352"/>
      <c r="N476" s="352"/>
      <c r="O476" s="352"/>
      <c r="P476" s="352"/>
      <c r="Q476" s="352"/>
      <c r="R476" s="352"/>
      <c r="S476" s="352"/>
      <c r="T476" s="352"/>
      <c r="U476" s="352"/>
      <c r="V476" s="352"/>
      <c r="W476" s="333"/>
      <c r="X476" s="333"/>
      <c r="Y476" s="333"/>
      <c r="Z476" s="333"/>
    </row>
    <row r="477" customFormat="false" ht="28.5" hidden="false" customHeight="true" outlineLevel="0" collapsed="false">
      <c r="A477" s="352"/>
      <c r="B477" s="352"/>
      <c r="C477" s="352"/>
      <c r="D477" s="353"/>
      <c r="E477" s="353"/>
      <c r="F477" s="352"/>
      <c r="G477" s="352"/>
      <c r="H477" s="352"/>
      <c r="I477" s="352"/>
      <c r="J477" s="352"/>
      <c r="K477" s="352"/>
      <c r="L477" s="352"/>
      <c r="M477" s="352"/>
      <c r="N477" s="352"/>
      <c r="O477" s="352"/>
      <c r="P477" s="352"/>
      <c r="Q477" s="352"/>
      <c r="R477" s="352"/>
      <c r="S477" s="352"/>
      <c r="T477" s="352"/>
      <c r="U477" s="352"/>
      <c r="V477" s="352"/>
      <c r="W477" s="333"/>
      <c r="X477" s="333"/>
      <c r="Y477" s="333"/>
      <c r="Z477" s="333"/>
    </row>
    <row r="478" customFormat="false" ht="28.5" hidden="false" customHeight="true" outlineLevel="0" collapsed="false">
      <c r="A478" s="352"/>
      <c r="B478" s="352"/>
      <c r="C478" s="352"/>
      <c r="D478" s="353"/>
      <c r="E478" s="353"/>
      <c r="F478" s="352"/>
      <c r="G478" s="352"/>
      <c r="H478" s="352"/>
      <c r="I478" s="352"/>
      <c r="J478" s="352"/>
      <c r="K478" s="352"/>
      <c r="L478" s="352"/>
      <c r="M478" s="352"/>
      <c r="N478" s="352"/>
      <c r="O478" s="352"/>
      <c r="P478" s="352"/>
      <c r="Q478" s="352"/>
      <c r="R478" s="352"/>
      <c r="S478" s="352"/>
      <c r="T478" s="352"/>
      <c r="U478" s="352"/>
      <c r="V478" s="352"/>
      <c r="W478" s="333"/>
      <c r="X478" s="333"/>
      <c r="Y478" s="333"/>
      <c r="Z478" s="333"/>
    </row>
    <row r="479" customFormat="false" ht="28.5" hidden="false" customHeight="true" outlineLevel="0" collapsed="false">
      <c r="A479" s="352"/>
      <c r="B479" s="352"/>
      <c r="C479" s="352"/>
      <c r="D479" s="353"/>
      <c r="E479" s="353"/>
      <c r="F479" s="352"/>
      <c r="G479" s="352"/>
      <c r="H479" s="352"/>
      <c r="I479" s="352"/>
      <c r="J479" s="352"/>
      <c r="K479" s="352"/>
      <c r="L479" s="352"/>
      <c r="M479" s="352"/>
      <c r="N479" s="352"/>
      <c r="O479" s="352"/>
      <c r="P479" s="352"/>
      <c r="Q479" s="352"/>
      <c r="R479" s="352"/>
      <c r="S479" s="352"/>
      <c r="T479" s="352"/>
      <c r="U479" s="352"/>
      <c r="V479" s="352"/>
      <c r="W479" s="333"/>
      <c r="X479" s="333"/>
      <c r="Y479" s="333"/>
      <c r="Z479" s="333"/>
    </row>
    <row r="480" customFormat="false" ht="28.5" hidden="false" customHeight="true" outlineLevel="0" collapsed="false">
      <c r="A480" s="352"/>
      <c r="B480" s="352"/>
      <c r="C480" s="352"/>
      <c r="D480" s="353"/>
      <c r="E480" s="353"/>
      <c r="F480" s="352"/>
      <c r="G480" s="352"/>
      <c r="H480" s="352"/>
      <c r="I480" s="352"/>
      <c r="J480" s="352"/>
      <c r="K480" s="352"/>
      <c r="L480" s="352"/>
      <c r="M480" s="352"/>
      <c r="N480" s="352"/>
      <c r="O480" s="352"/>
      <c r="P480" s="352"/>
      <c r="Q480" s="352"/>
      <c r="R480" s="352"/>
      <c r="S480" s="352"/>
      <c r="T480" s="352"/>
      <c r="U480" s="352"/>
      <c r="V480" s="352"/>
      <c r="W480" s="333"/>
      <c r="X480" s="333"/>
      <c r="Y480" s="333"/>
      <c r="Z480" s="333"/>
    </row>
    <row r="481" customFormat="false" ht="28.5" hidden="false" customHeight="true" outlineLevel="0" collapsed="false">
      <c r="A481" s="352"/>
      <c r="B481" s="352"/>
      <c r="C481" s="352"/>
      <c r="D481" s="353"/>
      <c r="E481" s="353"/>
      <c r="F481" s="352"/>
      <c r="G481" s="352"/>
      <c r="H481" s="352"/>
      <c r="I481" s="352"/>
      <c r="J481" s="352"/>
      <c r="K481" s="352"/>
      <c r="L481" s="352"/>
      <c r="M481" s="352"/>
      <c r="N481" s="352"/>
      <c r="O481" s="352"/>
      <c r="P481" s="352"/>
      <c r="Q481" s="352"/>
      <c r="R481" s="352"/>
      <c r="S481" s="352"/>
      <c r="T481" s="352"/>
      <c r="U481" s="352"/>
      <c r="V481" s="352"/>
      <c r="W481" s="333"/>
      <c r="X481" s="333"/>
      <c r="Y481" s="333"/>
      <c r="Z481" s="333"/>
    </row>
    <row r="482" customFormat="false" ht="28.5" hidden="false" customHeight="true" outlineLevel="0" collapsed="false">
      <c r="A482" s="352"/>
      <c r="B482" s="352"/>
      <c r="C482" s="352"/>
      <c r="D482" s="353"/>
      <c r="E482" s="353"/>
      <c r="F482" s="352"/>
      <c r="G482" s="352"/>
      <c r="H482" s="352"/>
      <c r="I482" s="352"/>
      <c r="J482" s="352"/>
      <c r="K482" s="352"/>
      <c r="L482" s="352"/>
      <c r="M482" s="352"/>
      <c r="N482" s="352"/>
      <c r="O482" s="352"/>
      <c r="P482" s="352"/>
      <c r="Q482" s="352"/>
      <c r="R482" s="352"/>
      <c r="S482" s="352"/>
      <c r="T482" s="352"/>
      <c r="U482" s="352"/>
      <c r="V482" s="352"/>
      <c r="W482" s="333"/>
      <c r="X482" s="333"/>
      <c r="Y482" s="333"/>
      <c r="Z482" s="333"/>
    </row>
    <row r="483" customFormat="false" ht="28.5" hidden="false" customHeight="true" outlineLevel="0" collapsed="false">
      <c r="A483" s="352"/>
      <c r="B483" s="352"/>
      <c r="C483" s="352"/>
      <c r="D483" s="353"/>
      <c r="E483" s="353"/>
      <c r="F483" s="352"/>
      <c r="G483" s="352"/>
      <c r="H483" s="352"/>
      <c r="I483" s="352"/>
      <c r="J483" s="352"/>
      <c r="K483" s="352"/>
      <c r="L483" s="352"/>
      <c r="M483" s="352"/>
      <c r="N483" s="352"/>
      <c r="O483" s="352"/>
      <c r="P483" s="352"/>
      <c r="Q483" s="352"/>
      <c r="R483" s="352"/>
      <c r="S483" s="352"/>
      <c r="T483" s="352"/>
      <c r="U483" s="352"/>
      <c r="V483" s="352"/>
      <c r="W483" s="333"/>
      <c r="X483" s="333"/>
      <c r="Y483" s="333"/>
      <c r="Z483" s="333"/>
    </row>
    <row r="484" customFormat="false" ht="28.5" hidden="false" customHeight="true" outlineLevel="0" collapsed="false">
      <c r="A484" s="352"/>
      <c r="B484" s="352"/>
      <c r="C484" s="352"/>
      <c r="D484" s="353"/>
      <c r="E484" s="353"/>
      <c r="F484" s="352"/>
      <c r="G484" s="352"/>
      <c r="H484" s="352"/>
      <c r="I484" s="352"/>
      <c r="J484" s="352"/>
      <c r="K484" s="352"/>
      <c r="L484" s="352"/>
      <c r="M484" s="352"/>
      <c r="N484" s="352"/>
      <c r="O484" s="352"/>
      <c r="P484" s="352"/>
      <c r="Q484" s="352"/>
      <c r="R484" s="352"/>
      <c r="S484" s="352"/>
      <c r="T484" s="352"/>
      <c r="U484" s="352"/>
      <c r="V484" s="352"/>
      <c r="W484" s="333"/>
      <c r="X484" s="333"/>
      <c r="Y484" s="333"/>
      <c r="Z484" s="333"/>
    </row>
    <row r="485" customFormat="false" ht="28.5" hidden="false" customHeight="true" outlineLevel="0" collapsed="false">
      <c r="A485" s="352"/>
      <c r="B485" s="352"/>
      <c r="C485" s="352"/>
      <c r="D485" s="353"/>
      <c r="E485" s="353"/>
      <c r="F485" s="352"/>
      <c r="G485" s="352"/>
      <c r="H485" s="352"/>
      <c r="I485" s="352"/>
      <c r="J485" s="352"/>
      <c r="K485" s="352"/>
      <c r="L485" s="352"/>
      <c r="M485" s="352"/>
      <c r="N485" s="352"/>
      <c r="O485" s="352"/>
      <c r="P485" s="352"/>
      <c r="Q485" s="352"/>
      <c r="R485" s="352"/>
      <c r="S485" s="352"/>
      <c r="T485" s="352"/>
      <c r="U485" s="352"/>
      <c r="V485" s="352"/>
      <c r="W485" s="333"/>
      <c r="X485" s="333"/>
      <c r="Y485" s="333"/>
      <c r="Z485" s="333"/>
    </row>
    <row r="486" customFormat="false" ht="28.5" hidden="false" customHeight="true" outlineLevel="0" collapsed="false">
      <c r="A486" s="352"/>
      <c r="B486" s="352"/>
      <c r="C486" s="352"/>
      <c r="D486" s="353"/>
      <c r="E486" s="353"/>
      <c r="F486" s="352"/>
      <c r="G486" s="352"/>
      <c r="H486" s="352"/>
      <c r="I486" s="352"/>
      <c r="J486" s="352"/>
      <c r="K486" s="352"/>
      <c r="L486" s="352"/>
      <c r="M486" s="352"/>
      <c r="N486" s="352"/>
      <c r="O486" s="352"/>
      <c r="P486" s="352"/>
      <c r="Q486" s="352"/>
      <c r="R486" s="352"/>
      <c r="S486" s="352"/>
      <c r="T486" s="352"/>
      <c r="U486" s="352"/>
      <c r="V486" s="352"/>
      <c r="W486" s="333"/>
      <c r="X486" s="333"/>
      <c r="Y486" s="333"/>
      <c r="Z486" s="333"/>
    </row>
    <row r="487" customFormat="false" ht="28.5" hidden="false" customHeight="true" outlineLevel="0" collapsed="false">
      <c r="A487" s="352"/>
      <c r="B487" s="352"/>
      <c r="C487" s="352"/>
      <c r="D487" s="353"/>
      <c r="E487" s="353"/>
      <c r="F487" s="352"/>
      <c r="G487" s="352"/>
      <c r="H487" s="352"/>
      <c r="I487" s="352"/>
      <c r="J487" s="352"/>
      <c r="K487" s="352"/>
      <c r="L487" s="352"/>
      <c r="M487" s="352"/>
      <c r="N487" s="352"/>
      <c r="O487" s="352"/>
      <c r="P487" s="352"/>
      <c r="Q487" s="352"/>
      <c r="R487" s="352"/>
      <c r="S487" s="352"/>
      <c r="T487" s="352"/>
      <c r="U487" s="352"/>
      <c r="V487" s="352"/>
      <c r="W487" s="333"/>
      <c r="X487" s="333"/>
      <c r="Y487" s="333"/>
      <c r="Z487" s="333"/>
    </row>
    <row r="488" customFormat="false" ht="28.5" hidden="false" customHeight="true" outlineLevel="0" collapsed="false">
      <c r="A488" s="352"/>
      <c r="B488" s="352"/>
      <c r="C488" s="352"/>
      <c r="D488" s="353"/>
      <c r="E488" s="353"/>
      <c r="F488" s="352"/>
      <c r="G488" s="352"/>
      <c r="H488" s="352"/>
      <c r="I488" s="352"/>
      <c r="J488" s="352"/>
      <c r="K488" s="352"/>
      <c r="L488" s="352"/>
      <c r="M488" s="352"/>
      <c r="N488" s="352"/>
      <c r="O488" s="352"/>
      <c r="P488" s="352"/>
      <c r="Q488" s="352"/>
      <c r="R488" s="352"/>
      <c r="S488" s="352"/>
      <c r="T488" s="352"/>
      <c r="U488" s="352"/>
      <c r="V488" s="352"/>
      <c r="W488" s="333"/>
      <c r="X488" s="333"/>
      <c r="Y488" s="333"/>
      <c r="Z488" s="333"/>
    </row>
    <row r="489" customFormat="false" ht="28.5" hidden="false" customHeight="true" outlineLevel="0" collapsed="false">
      <c r="A489" s="352"/>
      <c r="B489" s="352"/>
      <c r="C489" s="352"/>
      <c r="D489" s="353"/>
      <c r="E489" s="353"/>
      <c r="F489" s="352"/>
      <c r="G489" s="352"/>
      <c r="H489" s="352"/>
      <c r="I489" s="352"/>
      <c r="J489" s="352"/>
      <c r="K489" s="352"/>
      <c r="L489" s="352"/>
      <c r="M489" s="352"/>
      <c r="N489" s="352"/>
      <c r="O489" s="352"/>
      <c r="P489" s="352"/>
      <c r="Q489" s="352"/>
      <c r="R489" s="352"/>
      <c r="S489" s="352"/>
      <c r="T489" s="352"/>
      <c r="U489" s="352"/>
      <c r="V489" s="352"/>
      <c r="W489" s="333"/>
      <c r="X489" s="333"/>
      <c r="Y489" s="333"/>
      <c r="Z489" s="333"/>
    </row>
    <row r="490" customFormat="false" ht="28.5" hidden="false" customHeight="true" outlineLevel="0" collapsed="false">
      <c r="A490" s="352"/>
      <c r="B490" s="352"/>
      <c r="C490" s="352"/>
      <c r="D490" s="353"/>
      <c r="E490" s="353"/>
      <c r="F490" s="352"/>
      <c r="G490" s="352"/>
      <c r="H490" s="352"/>
      <c r="I490" s="352"/>
      <c r="J490" s="352"/>
      <c r="K490" s="352"/>
      <c r="L490" s="352"/>
      <c r="M490" s="352"/>
      <c r="N490" s="352"/>
      <c r="O490" s="352"/>
      <c r="P490" s="352"/>
      <c r="Q490" s="352"/>
      <c r="R490" s="352"/>
      <c r="S490" s="352"/>
      <c r="T490" s="352"/>
      <c r="U490" s="352"/>
      <c r="V490" s="352"/>
      <c r="W490" s="333"/>
      <c r="X490" s="333"/>
      <c r="Y490" s="333"/>
      <c r="Z490" s="333"/>
    </row>
    <row r="491" customFormat="false" ht="28.5" hidden="false" customHeight="true" outlineLevel="0" collapsed="false">
      <c r="A491" s="352"/>
      <c r="B491" s="352"/>
      <c r="C491" s="352"/>
      <c r="D491" s="353"/>
      <c r="E491" s="353"/>
      <c r="F491" s="352"/>
      <c r="G491" s="352"/>
      <c r="H491" s="352"/>
      <c r="I491" s="352"/>
      <c r="J491" s="352"/>
      <c r="K491" s="352"/>
      <c r="L491" s="352"/>
      <c r="M491" s="352"/>
      <c r="N491" s="352"/>
      <c r="O491" s="352"/>
      <c r="P491" s="352"/>
      <c r="Q491" s="352"/>
      <c r="R491" s="352"/>
      <c r="S491" s="352"/>
      <c r="T491" s="352"/>
      <c r="U491" s="352"/>
      <c r="V491" s="352"/>
      <c r="W491" s="333"/>
      <c r="X491" s="333"/>
      <c r="Y491" s="333"/>
      <c r="Z491" s="333"/>
    </row>
    <row r="492" customFormat="false" ht="28.5" hidden="false" customHeight="true" outlineLevel="0" collapsed="false">
      <c r="A492" s="352"/>
      <c r="B492" s="352"/>
      <c r="C492" s="352"/>
      <c r="D492" s="353"/>
      <c r="E492" s="353"/>
      <c r="F492" s="352"/>
      <c r="G492" s="352"/>
      <c r="H492" s="352"/>
      <c r="I492" s="352"/>
      <c r="J492" s="352"/>
      <c r="K492" s="352"/>
      <c r="L492" s="352"/>
      <c r="M492" s="352"/>
      <c r="N492" s="352"/>
      <c r="O492" s="352"/>
      <c r="P492" s="352"/>
      <c r="Q492" s="352"/>
      <c r="R492" s="352"/>
      <c r="S492" s="352"/>
      <c r="T492" s="352"/>
      <c r="U492" s="352"/>
      <c r="V492" s="352"/>
      <c r="W492" s="333"/>
      <c r="X492" s="333"/>
      <c r="Y492" s="333"/>
      <c r="Z492" s="333"/>
    </row>
    <row r="493" customFormat="false" ht="28.5" hidden="false" customHeight="true" outlineLevel="0" collapsed="false">
      <c r="A493" s="352"/>
      <c r="B493" s="352"/>
      <c r="C493" s="352"/>
      <c r="D493" s="353"/>
      <c r="E493" s="353"/>
      <c r="F493" s="352"/>
      <c r="G493" s="352"/>
      <c r="H493" s="352"/>
      <c r="I493" s="352"/>
      <c r="J493" s="352"/>
      <c r="K493" s="352"/>
      <c r="L493" s="352"/>
      <c r="M493" s="352"/>
      <c r="N493" s="352"/>
      <c r="O493" s="352"/>
      <c r="P493" s="352"/>
      <c r="Q493" s="352"/>
      <c r="R493" s="352"/>
      <c r="S493" s="352"/>
      <c r="T493" s="352"/>
      <c r="U493" s="352"/>
      <c r="V493" s="352"/>
      <c r="W493" s="333"/>
      <c r="X493" s="333"/>
      <c r="Y493" s="333"/>
      <c r="Z493" s="333"/>
    </row>
    <row r="494" customFormat="false" ht="28.5" hidden="false" customHeight="true" outlineLevel="0" collapsed="false">
      <c r="A494" s="352"/>
      <c r="B494" s="352"/>
      <c r="C494" s="352"/>
      <c r="D494" s="353"/>
      <c r="E494" s="353"/>
      <c r="F494" s="352"/>
      <c r="G494" s="352"/>
      <c r="H494" s="352"/>
      <c r="I494" s="352"/>
      <c r="J494" s="352"/>
      <c r="K494" s="352"/>
      <c r="L494" s="352"/>
      <c r="M494" s="352"/>
      <c r="N494" s="352"/>
      <c r="O494" s="352"/>
      <c r="P494" s="352"/>
      <c r="Q494" s="352"/>
      <c r="R494" s="352"/>
      <c r="S494" s="352"/>
      <c r="T494" s="352"/>
      <c r="U494" s="352"/>
      <c r="V494" s="352"/>
      <c r="W494" s="333"/>
      <c r="X494" s="333"/>
      <c r="Y494" s="333"/>
      <c r="Z494" s="333"/>
    </row>
    <row r="495" customFormat="false" ht="28.5" hidden="false" customHeight="true" outlineLevel="0" collapsed="false">
      <c r="A495" s="352"/>
      <c r="B495" s="352"/>
      <c r="C495" s="352"/>
      <c r="D495" s="353"/>
      <c r="E495" s="353"/>
      <c r="F495" s="352"/>
      <c r="G495" s="352"/>
      <c r="H495" s="352"/>
      <c r="I495" s="352"/>
      <c r="J495" s="352"/>
      <c r="K495" s="352"/>
      <c r="L495" s="352"/>
      <c r="M495" s="352"/>
      <c r="N495" s="352"/>
      <c r="O495" s="352"/>
      <c r="P495" s="352"/>
      <c r="Q495" s="352"/>
      <c r="R495" s="352"/>
      <c r="S495" s="352"/>
      <c r="T495" s="352"/>
      <c r="U495" s="352"/>
      <c r="V495" s="352"/>
      <c r="W495" s="333"/>
      <c r="X495" s="333"/>
      <c r="Y495" s="333"/>
      <c r="Z495" s="333"/>
    </row>
    <row r="496" customFormat="false" ht="28.5" hidden="false" customHeight="true" outlineLevel="0" collapsed="false">
      <c r="A496" s="352"/>
      <c r="B496" s="352"/>
      <c r="C496" s="352"/>
      <c r="D496" s="353"/>
      <c r="E496" s="353"/>
      <c r="F496" s="352"/>
      <c r="G496" s="352"/>
      <c r="H496" s="352"/>
      <c r="I496" s="352"/>
      <c r="J496" s="352"/>
      <c r="K496" s="352"/>
      <c r="L496" s="352"/>
      <c r="M496" s="352"/>
      <c r="N496" s="352"/>
      <c r="O496" s="352"/>
      <c r="P496" s="352"/>
      <c r="Q496" s="352"/>
      <c r="R496" s="352"/>
      <c r="S496" s="352"/>
      <c r="T496" s="352"/>
      <c r="U496" s="352"/>
      <c r="V496" s="352"/>
      <c r="W496" s="333"/>
      <c r="X496" s="333"/>
      <c r="Y496" s="333"/>
      <c r="Z496" s="333"/>
    </row>
    <row r="497" customFormat="false" ht="28.5" hidden="false" customHeight="true" outlineLevel="0" collapsed="false">
      <c r="A497" s="352"/>
      <c r="B497" s="352"/>
      <c r="C497" s="352"/>
      <c r="D497" s="353"/>
      <c r="E497" s="353"/>
      <c r="F497" s="352"/>
      <c r="G497" s="352"/>
      <c r="H497" s="352"/>
      <c r="I497" s="352"/>
      <c r="J497" s="352"/>
      <c r="K497" s="352"/>
      <c r="L497" s="352"/>
      <c r="M497" s="352"/>
      <c r="N497" s="352"/>
      <c r="O497" s="352"/>
      <c r="P497" s="352"/>
      <c r="Q497" s="352"/>
      <c r="R497" s="352"/>
      <c r="S497" s="352"/>
      <c r="T497" s="352"/>
      <c r="U497" s="352"/>
      <c r="V497" s="352"/>
      <c r="W497" s="333"/>
      <c r="X497" s="333"/>
      <c r="Y497" s="333"/>
      <c r="Z497" s="333"/>
    </row>
    <row r="498" customFormat="false" ht="28.5" hidden="false" customHeight="true" outlineLevel="0" collapsed="false">
      <c r="A498" s="352"/>
      <c r="B498" s="352"/>
      <c r="C498" s="352"/>
      <c r="D498" s="353"/>
      <c r="E498" s="353"/>
      <c r="F498" s="352"/>
      <c r="G498" s="352"/>
      <c r="H498" s="352"/>
      <c r="I498" s="352"/>
      <c r="J498" s="352"/>
      <c r="K498" s="352"/>
      <c r="L498" s="352"/>
      <c r="M498" s="352"/>
      <c r="N498" s="352"/>
      <c r="O498" s="352"/>
      <c r="P498" s="352"/>
      <c r="Q498" s="352"/>
      <c r="R498" s="352"/>
      <c r="S498" s="352"/>
      <c r="T498" s="352"/>
      <c r="U498" s="352"/>
      <c r="V498" s="352"/>
      <c r="W498" s="333"/>
      <c r="X498" s="333"/>
      <c r="Y498" s="333"/>
      <c r="Z498" s="333"/>
    </row>
    <row r="499" customFormat="false" ht="28.5" hidden="false" customHeight="true" outlineLevel="0" collapsed="false">
      <c r="A499" s="352"/>
      <c r="B499" s="352"/>
      <c r="C499" s="352"/>
      <c r="D499" s="353"/>
      <c r="E499" s="353"/>
      <c r="F499" s="352"/>
      <c r="G499" s="352"/>
      <c r="H499" s="352"/>
      <c r="I499" s="352"/>
      <c r="J499" s="352"/>
      <c r="K499" s="352"/>
      <c r="L499" s="352"/>
      <c r="M499" s="352"/>
      <c r="N499" s="352"/>
      <c r="O499" s="352"/>
      <c r="P499" s="352"/>
      <c r="Q499" s="352"/>
      <c r="R499" s="352"/>
      <c r="S499" s="352"/>
      <c r="T499" s="352"/>
      <c r="U499" s="352"/>
      <c r="V499" s="352"/>
      <c r="W499" s="333"/>
      <c r="X499" s="333"/>
      <c r="Y499" s="333"/>
      <c r="Z499" s="333"/>
    </row>
    <row r="500" customFormat="false" ht="28.5" hidden="false" customHeight="true" outlineLevel="0" collapsed="false">
      <c r="A500" s="352"/>
      <c r="B500" s="352"/>
      <c r="C500" s="352"/>
      <c r="D500" s="353"/>
      <c r="E500" s="353"/>
      <c r="F500" s="352"/>
      <c r="G500" s="352"/>
      <c r="H500" s="352"/>
      <c r="I500" s="352"/>
      <c r="J500" s="352"/>
      <c r="K500" s="352"/>
      <c r="L500" s="352"/>
      <c r="M500" s="352"/>
      <c r="N500" s="352"/>
      <c r="O500" s="352"/>
      <c r="P500" s="352"/>
      <c r="Q500" s="352"/>
      <c r="R500" s="352"/>
      <c r="S500" s="352"/>
      <c r="T500" s="352"/>
      <c r="U500" s="352"/>
      <c r="V500" s="352"/>
      <c r="W500" s="333"/>
      <c r="X500" s="333"/>
      <c r="Y500" s="333"/>
      <c r="Z500" s="333"/>
    </row>
    <row r="501" customFormat="false" ht="28.5" hidden="false" customHeight="true" outlineLevel="0" collapsed="false">
      <c r="A501" s="352"/>
      <c r="B501" s="352"/>
      <c r="C501" s="352"/>
      <c r="D501" s="353"/>
      <c r="E501" s="353"/>
      <c r="F501" s="352"/>
      <c r="G501" s="352"/>
      <c r="H501" s="352"/>
      <c r="I501" s="352"/>
      <c r="J501" s="352"/>
      <c r="K501" s="352"/>
      <c r="L501" s="352"/>
      <c r="M501" s="352"/>
      <c r="N501" s="352"/>
      <c r="O501" s="352"/>
      <c r="P501" s="352"/>
      <c r="Q501" s="352"/>
      <c r="R501" s="352"/>
      <c r="S501" s="352"/>
      <c r="T501" s="352"/>
      <c r="U501" s="352"/>
      <c r="V501" s="352"/>
      <c r="W501" s="333"/>
      <c r="X501" s="333"/>
      <c r="Y501" s="333"/>
      <c r="Z501" s="333"/>
    </row>
    <row r="502" customFormat="false" ht="28.5" hidden="false" customHeight="true" outlineLevel="0" collapsed="false">
      <c r="A502" s="352"/>
      <c r="B502" s="352"/>
      <c r="C502" s="352"/>
      <c r="D502" s="353"/>
      <c r="E502" s="353"/>
      <c r="F502" s="352"/>
      <c r="G502" s="352"/>
      <c r="H502" s="352"/>
      <c r="I502" s="352"/>
      <c r="J502" s="352"/>
      <c r="K502" s="352"/>
      <c r="L502" s="352"/>
      <c r="M502" s="352"/>
      <c r="N502" s="352"/>
      <c r="O502" s="352"/>
      <c r="P502" s="352"/>
      <c r="Q502" s="352"/>
      <c r="R502" s="352"/>
      <c r="S502" s="352"/>
      <c r="T502" s="352"/>
      <c r="U502" s="352"/>
      <c r="V502" s="352"/>
      <c r="W502" s="333"/>
      <c r="X502" s="333"/>
      <c r="Y502" s="333"/>
      <c r="Z502" s="333"/>
    </row>
    <row r="503" customFormat="false" ht="28.5" hidden="false" customHeight="true" outlineLevel="0" collapsed="false">
      <c r="A503" s="352"/>
      <c r="B503" s="352"/>
      <c r="C503" s="352"/>
      <c r="D503" s="353"/>
      <c r="E503" s="353"/>
      <c r="F503" s="352"/>
      <c r="G503" s="352"/>
      <c r="H503" s="352"/>
      <c r="I503" s="352"/>
      <c r="J503" s="352"/>
      <c r="K503" s="352"/>
      <c r="L503" s="352"/>
      <c r="M503" s="352"/>
      <c r="N503" s="352"/>
      <c r="O503" s="352"/>
      <c r="P503" s="352"/>
      <c r="Q503" s="352"/>
      <c r="R503" s="352"/>
      <c r="S503" s="352"/>
      <c r="T503" s="352"/>
      <c r="U503" s="352"/>
      <c r="V503" s="352"/>
      <c r="W503" s="333"/>
      <c r="X503" s="333"/>
      <c r="Y503" s="333"/>
      <c r="Z503" s="333"/>
    </row>
    <row r="504" customFormat="false" ht="28.5" hidden="false" customHeight="true" outlineLevel="0" collapsed="false">
      <c r="A504" s="352"/>
      <c r="B504" s="352"/>
      <c r="C504" s="352"/>
      <c r="D504" s="353"/>
      <c r="E504" s="353"/>
      <c r="F504" s="352"/>
      <c r="G504" s="352"/>
      <c r="H504" s="352"/>
      <c r="I504" s="352"/>
      <c r="J504" s="352"/>
      <c r="K504" s="352"/>
      <c r="L504" s="352"/>
      <c r="M504" s="352"/>
      <c r="N504" s="352"/>
      <c r="O504" s="352"/>
      <c r="P504" s="352"/>
      <c r="Q504" s="352"/>
      <c r="R504" s="352"/>
      <c r="S504" s="352"/>
      <c r="T504" s="352"/>
      <c r="U504" s="352"/>
      <c r="V504" s="352"/>
      <c r="W504" s="333"/>
      <c r="X504" s="333"/>
      <c r="Y504" s="333"/>
      <c r="Z504" s="333"/>
    </row>
    <row r="505" customFormat="false" ht="28.5" hidden="false" customHeight="true" outlineLevel="0" collapsed="false">
      <c r="A505" s="352"/>
      <c r="B505" s="352"/>
      <c r="C505" s="352"/>
      <c r="D505" s="353"/>
      <c r="E505" s="353"/>
      <c r="F505" s="352"/>
      <c r="G505" s="352"/>
      <c r="H505" s="352"/>
      <c r="I505" s="352"/>
      <c r="J505" s="352"/>
      <c r="K505" s="352"/>
      <c r="L505" s="352"/>
      <c r="M505" s="352"/>
      <c r="N505" s="352"/>
      <c r="O505" s="352"/>
      <c r="P505" s="352"/>
      <c r="Q505" s="352"/>
      <c r="R505" s="352"/>
      <c r="S505" s="352"/>
      <c r="T505" s="352"/>
      <c r="U505" s="352"/>
      <c r="V505" s="352"/>
      <c r="W505" s="333"/>
      <c r="X505" s="333"/>
      <c r="Y505" s="333"/>
      <c r="Z505" s="333"/>
    </row>
    <row r="506" customFormat="false" ht="28.5" hidden="false" customHeight="true" outlineLevel="0" collapsed="false">
      <c r="A506" s="352"/>
      <c r="B506" s="352"/>
      <c r="C506" s="352"/>
      <c r="D506" s="353"/>
      <c r="E506" s="353"/>
      <c r="F506" s="352"/>
      <c r="G506" s="352"/>
      <c r="H506" s="352"/>
      <c r="I506" s="352"/>
      <c r="J506" s="352"/>
      <c r="K506" s="352"/>
      <c r="L506" s="352"/>
      <c r="M506" s="352"/>
      <c r="N506" s="352"/>
      <c r="O506" s="352"/>
      <c r="P506" s="352"/>
      <c r="Q506" s="352"/>
      <c r="R506" s="352"/>
      <c r="S506" s="352"/>
      <c r="T506" s="352"/>
      <c r="U506" s="352"/>
      <c r="V506" s="352"/>
      <c r="W506" s="333"/>
      <c r="X506" s="333"/>
      <c r="Y506" s="333"/>
      <c r="Z506" s="333"/>
    </row>
    <row r="507" customFormat="false" ht="28.5" hidden="false" customHeight="true" outlineLevel="0" collapsed="false">
      <c r="A507" s="352"/>
      <c r="B507" s="352"/>
      <c r="C507" s="352"/>
      <c r="D507" s="353"/>
      <c r="E507" s="353"/>
      <c r="F507" s="352"/>
      <c r="G507" s="352"/>
      <c r="H507" s="352"/>
      <c r="I507" s="352"/>
      <c r="J507" s="352"/>
      <c r="K507" s="352"/>
      <c r="L507" s="352"/>
      <c r="M507" s="352"/>
      <c r="N507" s="352"/>
      <c r="O507" s="352"/>
      <c r="P507" s="352"/>
      <c r="Q507" s="352"/>
      <c r="R507" s="352"/>
      <c r="S507" s="352"/>
      <c r="T507" s="352"/>
      <c r="U507" s="352"/>
      <c r="V507" s="352"/>
      <c r="W507" s="333"/>
      <c r="X507" s="333"/>
      <c r="Y507" s="333"/>
      <c r="Z507" s="333"/>
    </row>
    <row r="508" customFormat="false" ht="28.5" hidden="false" customHeight="true" outlineLevel="0" collapsed="false">
      <c r="A508" s="352"/>
      <c r="B508" s="352"/>
      <c r="C508" s="352"/>
      <c r="D508" s="353"/>
      <c r="E508" s="353"/>
      <c r="F508" s="352"/>
      <c r="G508" s="352"/>
      <c r="H508" s="352"/>
      <c r="I508" s="352"/>
      <c r="J508" s="352"/>
      <c r="K508" s="352"/>
      <c r="L508" s="352"/>
      <c r="M508" s="352"/>
      <c r="N508" s="352"/>
      <c r="O508" s="352"/>
      <c r="P508" s="352"/>
      <c r="Q508" s="352"/>
      <c r="R508" s="352"/>
      <c r="S508" s="352"/>
      <c r="T508" s="352"/>
      <c r="U508" s="352"/>
      <c r="V508" s="352"/>
      <c r="W508" s="333"/>
      <c r="X508" s="333"/>
      <c r="Y508" s="333"/>
      <c r="Z508" s="333"/>
    </row>
    <row r="509" customFormat="false" ht="28.5" hidden="false" customHeight="true" outlineLevel="0" collapsed="false">
      <c r="A509" s="352"/>
      <c r="B509" s="352"/>
      <c r="C509" s="352"/>
      <c r="D509" s="353"/>
      <c r="E509" s="353"/>
      <c r="F509" s="352"/>
      <c r="G509" s="352"/>
      <c r="H509" s="352"/>
      <c r="I509" s="352"/>
      <c r="J509" s="352"/>
      <c r="K509" s="352"/>
      <c r="L509" s="352"/>
      <c r="M509" s="352"/>
      <c r="N509" s="352"/>
      <c r="O509" s="352"/>
      <c r="P509" s="352"/>
      <c r="Q509" s="352"/>
      <c r="R509" s="352"/>
      <c r="S509" s="352"/>
      <c r="T509" s="352"/>
      <c r="U509" s="352"/>
      <c r="V509" s="352"/>
      <c r="W509" s="333"/>
      <c r="X509" s="333"/>
      <c r="Y509" s="333"/>
      <c r="Z509" s="333"/>
    </row>
    <row r="510" customFormat="false" ht="28.5" hidden="false" customHeight="true" outlineLevel="0" collapsed="false">
      <c r="A510" s="352"/>
      <c r="B510" s="352"/>
      <c r="C510" s="352"/>
      <c r="D510" s="353"/>
      <c r="E510" s="353"/>
      <c r="F510" s="352"/>
      <c r="G510" s="352"/>
      <c r="H510" s="352"/>
      <c r="I510" s="352"/>
      <c r="J510" s="352"/>
      <c r="K510" s="352"/>
      <c r="L510" s="352"/>
      <c r="M510" s="352"/>
      <c r="N510" s="352"/>
      <c r="O510" s="352"/>
      <c r="P510" s="352"/>
      <c r="Q510" s="352"/>
      <c r="R510" s="352"/>
      <c r="S510" s="352"/>
      <c r="T510" s="352"/>
      <c r="U510" s="352"/>
      <c r="V510" s="352"/>
      <c r="W510" s="333"/>
      <c r="X510" s="333"/>
      <c r="Y510" s="333"/>
      <c r="Z510" s="333"/>
    </row>
    <row r="511" customFormat="false" ht="28.5" hidden="false" customHeight="true" outlineLevel="0" collapsed="false">
      <c r="A511" s="352"/>
      <c r="B511" s="352"/>
      <c r="C511" s="352"/>
      <c r="D511" s="353"/>
      <c r="E511" s="353"/>
      <c r="F511" s="352"/>
      <c r="G511" s="352"/>
      <c r="H511" s="352"/>
      <c r="I511" s="352"/>
      <c r="J511" s="352"/>
      <c r="K511" s="352"/>
      <c r="L511" s="352"/>
      <c r="M511" s="352"/>
      <c r="N511" s="352"/>
      <c r="O511" s="352"/>
      <c r="P511" s="352"/>
      <c r="Q511" s="352"/>
      <c r="R511" s="352"/>
      <c r="S511" s="352"/>
      <c r="T511" s="352"/>
      <c r="U511" s="352"/>
      <c r="V511" s="352"/>
      <c r="W511" s="333"/>
      <c r="X511" s="333"/>
      <c r="Y511" s="333"/>
      <c r="Z511" s="333"/>
    </row>
    <row r="512" customFormat="false" ht="28.5" hidden="false" customHeight="true" outlineLevel="0" collapsed="false">
      <c r="A512" s="352"/>
      <c r="B512" s="352"/>
      <c r="C512" s="352"/>
      <c r="D512" s="353"/>
      <c r="E512" s="353"/>
      <c r="F512" s="352"/>
      <c r="G512" s="352"/>
      <c r="H512" s="352"/>
      <c r="I512" s="352"/>
      <c r="J512" s="352"/>
      <c r="K512" s="352"/>
      <c r="L512" s="352"/>
      <c r="M512" s="352"/>
      <c r="N512" s="352"/>
      <c r="O512" s="352"/>
      <c r="P512" s="352"/>
      <c r="Q512" s="352"/>
      <c r="R512" s="352"/>
      <c r="S512" s="352"/>
      <c r="T512" s="352"/>
      <c r="U512" s="352"/>
      <c r="V512" s="352"/>
      <c r="W512" s="333"/>
      <c r="X512" s="333"/>
      <c r="Y512" s="333"/>
      <c r="Z512" s="333"/>
    </row>
    <row r="513" customFormat="false" ht="28.5" hidden="false" customHeight="true" outlineLevel="0" collapsed="false">
      <c r="A513" s="352"/>
      <c r="B513" s="352"/>
      <c r="C513" s="352"/>
      <c r="D513" s="353"/>
      <c r="E513" s="353"/>
      <c r="F513" s="352"/>
      <c r="G513" s="352"/>
      <c r="H513" s="352"/>
      <c r="I513" s="352"/>
      <c r="J513" s="352"/>
      <c r="K513" s="352"/>
      <c r="L513" s="352"/>
      <c r="M513" s="352"/>
      <c r="N513" s="352"/>
      <c r="O513" s="352"/>
      <c r="P513" s="352"/>
      <c r="Q513" s="352"/>
      <c r="R513" s="352"/>
      <c r="S513" s="352"/>
      <c r="T513" s="352"/>
      <c r="U513" s="352"/>
      <c r="V513" s="352"/>
      <c r="W513" s="333"/>
      <c r="X513" s="333"/>
      <c r="Y513" s="333"/>
      <c r="Z513" s="333"/>
    </row>
    <row r="514" customFormat="false" ht="28.5" hidden="false" customHeight="true" outlineLevel="0" collapsed="false">
      <c r="A514" s="352"/>
      <c r="B514" s="352"/>
      <c r="C514" s="352"/>
      <c r="D514" s="353"/>
      <c r="E514" s="353"/>
      <c r="F514" s="352"/>
      <c r="G514" s="352"/>
      <c r="H514" s="352"/>
      <c r="I514" s="352"/>
      <c r="J514" s="352"/>
      <c r="K514" s="352"/>
      <c r="L514" s="352"/>
      <c r="M514" s="352"/>
      <c r="N514" s="352"/>
      <c r="O514" s="352"/>
      <c r="P514" s="352"/>
      <c r="Q514" s="352"/>
      <c r="R514" s="352"/>
      <c r="S514" s="352"/>
      <c r="T514" s="352"/>
      <c r="U514" s="352"/>
      <c r="V514" s="352"/>
      <c r="W514" s="333"/>
      <c r="X514" s="333"/>
      <c r="Y514" s="333"/>
      <c r="Z514" s="333"/>
    </row>
    <row r="515" customFormat="false" ht="28.5" hidden="false" customHeight="true" outlineLevel="0" collapsed="false">
      <c r="A515" s="352"/>
      <c r="B515" s="352"/>
      <c r="C515" s="352"/>
      <c r="D515" s="353"/>
      <c r="E515" s="353"/>
      <c r="F515" s="352"/>
      <c r="G515" s="352"/>
      <c r="H515" s="352"/>
      <c r="I515" s="352"/>
      <c r="J515" s="352"/>
      <c r="K515" s="352"/>
      <c r="L515" s="352"/>
      <c r="M515" s="352"/>
      <c r="N515" s="352"/>
      <c r="O515" s="352"/>
      <c r="P515" s="352"/>
      <c r="Q515" s="352"/>
      <c r="R515" s="352"/>
      <c r="S515" s="352"/>
      <c r="T515" s="352"/>
      <c r="U515" s="352"/>
      <c r="V515" s="352"/>
      <c r="W515" s="333"/>
      <c r="X515" s="333"/>
      <c r="Y515" s="333"/>
      <c r="Z515" s="333"/>
    </row>
    <row r="516" customFormat="false" ht="28.5" hidden="false" customHeight="true" outlineLevel="0" collapsed="false">
      <c r="A516" s="352"/>
      <c r="B516" s="352"/>
      <c r="C516" s="352"/>
      <c r="D516" s="353"/>
      <c r="E516" s="353"/>
      <c r="F516" s="352"/>
      <c r="G516" s="352"/>
      <c r="H516" s="352"/>
      <c r="I516" s="352"/>
      <c r="J516" s="352"/>
      <c r="K516" s="352"/>
      <c r="L516" s="352"/>
      <c r="M516" s="352"/>
      <c r="N516" s="352"/>
      <c r="O516" s="352"/>
      <c r="P516" s="352"/>
      <c r="Q516" s="352"/>
      <c r="R516" s="352"/>
      <c r="S516" s="352"/>
      <c r="T516" s="352"/>
      <c r="U516" s="352"/>
      <c r="V516" s="352"/>
      <c r="W516" s="333"/>
      <c r="X516" s="333"/>
      <c r="Y516" s="333"/>
      <c r="Z516" s="333"/>
    </row>
    <row r="517" customFormat="false" ht="28.5" hidden="false" customHeight="true" outlineLevel="0" collapsed="false">
      <c r="A517" s="352"/>
      <c r="B517" s="352"/>
      <c r="C517" s="352"/>
      <c r="D517" s="353"/>
      <c r="E517" s="353"/>
      <c r="F517" s="352"/>
      <c r="G517" s="352"/>
      <c r="H517" s="352"/>
      <c r="I517" s="352"/>
      <c r="J517" s="352"/>
      <c r="K517" s="352"/>
      <c r="L517" s="352"/>
      <c r="M517" s="352"/>
      <c r="N517" s="352"/>
      <c r="O517" s="352"/>
      <c r="P517" s="352"/>
      <c r="Q517" s="352"/>
      <c r="R517" s="352"/>
      <c r="S517" s="352"/>
      <c r="T517" s="352"/>
      <c r="U517" s="352"/>
      <c r="V517" s="352"/>
      <c r="W517" s="333"/>
      <c r="X517" s="333"/>
      <c r="Y517" s="333"/>
      <c r="Z517" s="333"/>
    </row>
    <row r="518" customFormat="false" ht="28.5" hidden="false" customHeight="true" outlineLevel="0" collapsed="false">
      <c r="A518" s="352"/>
      <c r="B518" s="352"/>
      <c r="C518" s="352"/>
      <c r="D518" s="353"/>
      <c r="E518" s="353"/>
      <c r="F518" s="352"/>
      <c r="G518" s="352"/>
      <c r="H518" s="352"/>
      <c r="I518" s="352"/>
      <c r="J518" s="352"/>
      <c r="K518" s="352"/>
      <c r="L518" s="352"/>
      <c r="M518" s="352"/>
      <c r="N518" s="352"/>
      <c r="O518" s="352"/>
      <c r="P518" s="352"/>
      <c r="Q518" s="352"/>
      <c r="R518" s="352"/>
      <c r="S518" s="352"/>
      <c r="T518" s="352"/>
      <c r="U518" s="352"/>
      <c r="V518" s="352"/>
      <c r="W518" s="333"/>
      <c r="X518" s="333"/>
      <c r="Y518" s="333"/>
      <c r="Z518" s="333"/>
    </row>
    <row r="519" customFormat="false" ht="28.5" hidden="false" customHeight="true" outlineLevel="0" collapsed="false">
      <c r="A519" s="352"/>
      <c r="B519" s="352"/>
      <c r="C519" s="352"/>
      <c r="D519" s="353"/>
      <c r="E519" s="353"/>
      <c r="F519" s="352"/>
      <c r="G519" s="352"/>
      <c r="H519" s="352"/>
      <c r="I519" s="352"/>
      <c r="J519" s="352"/>
      <c r="K519" s="352"/>
      <c r="L519" s="352"/>
      <c r="M519" s="352"/>
      <c r="N519" s="352"/>
      <c r="O519" s="352"/>
      <c r="P519" s="352"/>
      <c r="Q519" s="352"/>
      <c r="R519" s="352"/>
      <c r="S519" s="352"/>
      <c r="T519" s="352"/>
      <c r="U519" s="352"/>
      <c r="V519" s="352"/>
      <c r="W519" s="333"/>
      <c r="X519" s="333"/>
      <c r="Y519" s="333"/>
      <c r="Z519" s="333"/>
    </row>
    <row r="520" customFormat="false" ht="28.5" hidden="false" customHeight="true" outlineLevel="0" collapsed="false">
      <c r="A520" s="352"/>
      <c r="B520" s="352"/>
      <c r="C520" s="352"/>
      <c r="D520" s="353"/>
      <c r="E520" s="353"/>
      <c r="F520" s="352"/>
      <c r="G520" s="352"/>
      <c r="H520" s="352"/>
      <c r="I520" s="352"/>
      <c r="J520" s="352"/>
      <c r="K520" s="352"/>
      <c r="L520" s="352"/>
      <c r="M520" s="352"/>
      <c r="N520" s="352"/>
      <c r="O520" s="352"/>
      <c r="P520" s="352"/>
      <c r="Q520" s="352"/>
      <c r="R520" s="352"/>
      <c r="S520" s="352"/>
      <c r="T520" s="352"/>
      <c r="U520" s="352"/>
      <c r="V520" s="352"/>
      <c r="W520" s="333"/>
      <c r="X520" s="333"/>
      <c r="Y520" s="333"/>
      <c r="Z520" s="333"/>
    </row>
    <row r="521" customFormat="false" ht="28.5" hidden="false" customHeight="true" outlineLevel="0" collapsed="false">
      <c r="A521" s="352"/>
      <c r="B521" s="352"/>
      <c r="C521" s="352"/>
      <c r="D521" s="353"/>
      <c r="E521" s="353"/>
      <c r="F521" s="352"/>
      <c r="G521" s="352"/>
      <c r="H521" s="352"/>
      <c r="I521" s="352"/>
      <c r="J521" s="352"/>
      <c r="K521" s="352"/>
      <c r="L521" s="352"/>
      <c r="M521" s="352"/>
      <c r="N521" s="352"/>
      <c r="O521" s="352"/>
      <c r="P521" s="352"/>
      <c r="Q521" s="352"/>
      <c r="R521" s="352"/>
      <c r="S521" s="352"/>
      <c r="T521" s="352"/>
      <c r="U521" s="352"/>
      <c r="V521" s="352"/>
      <c r="W521" s="333"/>
      <c r="X521" s="333"/>
      <c r="Y521" s="333"/>
      <c r="Z521" s="333"/>
    </row>
    <row r="522" customFormat="false" ht="28.5" hidden="false" customHeight="true" outlineLevel="0" collapsed="false">
      <c r="A522" s="352"/>
      <c r="B522" s="352"/>
      <c r="C522" s="352"/>
      <c r="D522" s="353"/>
      <c r="E522" s="353"/>
      <c r="F522" s="352"/>
      <c r="G522" s="352"/>
      <c r="H522" s="352"/>
      <c r="I522" s="352"/>
      <c r="J522" s="352"/>
      <c r="K522" s="352"/>
      <c r="L522" s="352"/>
      <c r="M522" s="352"/>
      <c r="N522" s="352"/>
      <c r="O522" s="352"/>
      <c r="P522" s="352"/>
      <c r="Q522" s="352"/>
      <c r="R522" s="352"/>
      <c r="S522" s="352"/>
      <c r="T522" s="352"/>
      <c r="U522" s="352"/>
      <c r="V522" s="352"/>
      <c r="W522" s="333"/>
      <c r="X522" s="333"/>
      <c r="Y522" s="333"/>
      <c r="Z522" s="333"/>
    </row>
    <row r="523" customFormat="false" ht="28.5" hidden="false" customHeight="true" outlineLevel="0" collapsed="false">
      <c r="A523" s="352"/>
      <c r="B523" s="352"/>
      <c r="C523" s="352"/>
      <c r="D523" s="353"/>
      <c r="E523" s="353"/>
      <c r="F523" s="352"/>
      <c r="G523" s="352"/>
      <c r="H523" s="352"/>
      <c r="I523" s="352"/>
      <c r="J523" s="352"/>
      <c r="K523" s="352"/>
      <c r="L523" s="352"/>
      <c r="M523" s="352"/>
      <c r="N523" s="352"/>
      <c r="O523" s="352"/>
      <c r="P523" s="352"/>
      <c r="Q523" s="352"/>
      <c r="R523" s="352"/>
      <c r="S523" s="352"/>
      <c r="T523" s="352"/>
      <c r="U523" s="352"/>
      <c r="V523" s="352"/>
      <c r="W523" s="333"/>
      <c r="X523" s="333"/>
      <c r="Y523" s="333"/>
      <c r="Z523" s="333"/>
    </row>
    <row r="524" customFormat="false" ht="28.5" hidden="false" customHeight="true" outlineLevel="0" collapsed="false">
      <c r="A524" s="352"/>
      <c r="B524" s="352"/>
      <c r="C524" s="352"/>
      <c r="D524" s="353"/>
      <c r="E524" s="353"/>
      <c r="F524" s="352"/>
      <c r="G524" s="352"/>
      <c r="H524" s="352"/>
      <c r="I524" s="352"/>
      <c r="J524" s="352"/>
      <c r="K524" s="352"/>
      <c r="L524" s="352"/>
      <c r="M524" s="352"/>
      <c r="N524" s="352"/>
      <c r="O524" s="352"/>
      <c r="P524" s="352"/>
      <c r="Q524" s="352"/>
      <c r="R524" s="352"/>
      <c r="S524" s="352"/>
      <c r="T524" s="352"/>
      <c r="U524" s="352"/>
      <c r="V524" s="352"/>
      <c r="W524" s="333"/>
      <c r="X524" s="333"/>
      <c r="Y524" s="333"/>
      <c r="Z524" s="333"/>
    </row>
    <row r="525" customFormat="false" ht="28.5" hidden="false" customHeight="true" outlineLevel="0" collapsed="false">
      <c r="A525" s="352"/>
      <c r="B525" s="352"/>
      <c r="C525" s="352"/>
      <c r="D525" s="353"/>
      <c r="E525" s="353"/>
      <c r="F525" s="352"/>
      <c r="G525" s="352"/>
      <c r="H525" s="352"/>
      <c r="I525" s="352"/>
      <c r="J525" s="352"/>
      <c r="K525" s="352"/>
      <c r="L525" s="352"/>
      <c r="M525" s="352"/>
      <c r="N525" s="352"/>
      <c r="O525" s="352"/>
      <c r="P525" s="352"/>
      <c r="Q525" s="352"/>
      <c r="R525" s="352"/>
      <c r="S525" s="352"/>
      <c r="T525" s="352"/>
      <c r="U525" s="352"/>
      <c r="V525" s="352"/>
      <c r="W525" s="333"/>
      <c r="X525" s="333"/>
      <c r="Y525" s="333"/>
      <c r="Z525" s="333"/>
    </row>
    <row r="526" customFormat="false" ht="28.5" hidden="false" customHeight="true" outlineLevel="0" collapsed="false">
      <c r="A526" s="352"/>
      <c r="B526" s="352"/>
      <c r="C526" s="352"/>
      <c r="D526" s="353"/>
      <c r="E526" s="353"/>
      <c r="F526" s="352"/>
      <c r="G526" s="352"/>
      <c r="H526" s="352"/>
      <c r="I526" s="352"/>
      <c r="J526" s="352"/>
      <c r="K526" s="352"/>
      <c r="L526" s="352"/>
      <c r="M526" s="352"/>
      <c r="N526" s="352"/>
      <c r="O526" s="352"/>
      <c r="P526" s="352"/>
      <c r="Q526" s="352"/>
      <c r="R526" s="352"/>
      <c r="S526" s="352"/>
      <c r="T526" s="352"/>
      <c r="U526" s="352"/>
      <c r="V526" s="352"/>
      <c r="W526" s="333"/>
      <c r="X526" s="333"/>
      <c r="Y526" s="333"/>
      <c r="Z526" s="333"/>
    </row>
    <row r="527" customFormat="false" ht="28.5" hidden="false" customHeight="true" outlineLevel="0" collapsed="false">
      <c r="A527" s="352"/>
      <c r="B527" s="352"/>
      <c r="C527" s="352"/>
      <c r="D527" s="353"/>
      <c r="E527" s="353"/>
      <c r="F527" s="352"/>
      <c r="G527" s="352"/>
      <c r="H527" s="352"/>
      <c r="I527" s="352"/>
      <c r="J527" s="352"/>
      <c r="K527" s="352"/>
      <c r="L527" s="352"/>
      <c r="M527" s="352"/>
      <c r="N527" s="352"/>
      <c r="O527" s="352"/>
      <c r="P527" s="352"/>
      <c r="Q527" s="352"/>
      <c r="R527" s="352"/>
      <c r="S527" s="352"/>
      <c r="T527" s="352"/>
      <c r="U527" s="352"/>
      <c r="V527" s="352"/>
      <c r="W527" s="333"/>
      <c r="X527" s="333"/>
      <c r="Y527" s="333"/>
      <c r="Z527" s="333"/>
    </row>
    <row r="528" customFormat="false" ht="28.5" hidden="false" customHeight="true" outlineLevel="0" collapsed="false">
      <c r="A528" s="352"/>
      <c r="B528" s="352"/>
      <c r="C528" s="352"/>
      <c r="D528" s="353"/>
      <c r="E528" s="353"/>
      <c r="F528" s="352"/>
      <c r="G528" s="352"/>
      <c r="H528" s="352"/>
      <c r="I528" s="352"/>
      <c r="J528" s="352"/>
      <c r="K528" s="352"/>
      <c r="L528" s="352"/>
      <c r="M528" s="352"/>
      <c r="N528" s="352"/>
      <c r="O528" s="352"/>
      <c r="P528" s="352"/>
      <c r="Q528" s="352"/>
      <c r="R528" s="352"/>
      <c r="S528" s="352"/>
      <c r="T528" s="352"/>
      <c r="U528" s="352"/>
      <c r="V528" s="352"/>
      <c r="W528" s="333"/>
      <c r="X528" s="333"/>
      <c r="Y528" s="333"/>
      <c r="Z528" s="333"/>
    </row>
    <row r="529" customFormat="false" ht="28.5" hidden="false" customHeight="true" outlineLevel="0" collapsed="false">
      <c r="A529" s="352"/>
      <c r="B529" s="352"/>
      <c r="C529" s="352"/>
      <c r="D529" s="353"/>
      <c r="E529" s="353"/>
      <c r="F529" s="352"/>
      <c r="G529" s="352"/>
      <c r="H529" s="352"/>
      <c r="I529" s="352"/>
      <c r="J529" s="352"/>
      <c r="K529" s="352"/>
      <c r="L529" s="352"/>
      <c r="M529" s="352"/>
      <c r="N529" s="352"/>
      <c r="O529" s="352"/>
      <c r="P529" s="352"/>
      <c r="Q529" s="352"/>
      <c r="R529" s="352"/>
      <c r="S529" s="352"/>
      <c r="T529" s="352"/>
      <c r="U529" s="352"/>
      <c r="V529" s="352"/>
      <c r="W529" s="333"/>
      <c r="X529" s="333"/>
      <c r="Y529" s="333"/>
      <c r="Z529" s="333"/>
    </row>
    <row r="530" customFormat="false" ht="28.5" hidden="false" customHeight="true" outlineLevel="0" collapsed="false">
      <c r="A530" s="352"/>
      <c r="B530" s="352"/>
      <c r="C530" s="352"/>
      <c r="D530" s="353"/>
      <c r="E530" s="353"/>
      <c r="F530" s="352"/>
      <c r="G530" s="352"/>
      <c r="H530" s="352"/>
      <c r="I530" s="352"/>
      <c r="J530" s="352"/>
      <c r="K530" s="352"/>
      <c r="L530" s="352"/>
      <c r="M530" s="352"/>
      <c r="N530" s="352"/>
      <c r="O530" s="352"/>
      <c r="P530" s="352"/>
      <c r="Q530" s="352"/>
      <c r="R530" s="352"/>
      <c r="S530" s="352"/>
      <c r="T530" s="352"/>
      <c r="U530" s="352"/>
      <c r="V530" s="352"/>
      <c r="W530" s="333"/>
      <c r="X530" s="333"/>
      <c r="Y530" s="333"/>
      <c r="Z530" s="333"/>
    </row>
    <row r="531" customFormat="false" ht="28.5" hidden="false" customHeight="true" outlineLevel="0" collapsed="false">
      <c r="A531" s="352"/>
      <c r="B531" s="352"/>
      <c r="C531" s="352"/>
      <c r="D531" s="353"/>
      <c r="E531" s="353"/>
      <c r="F531" s="352"/>
      <c r="G531" s="352"/>
      <c r="H531" s="352"/>
      <c r="I531" s="352"/>
      <c r="J531" s="352"/>
      <c r="K531" s="352"/>
      <c r="L531" s="352"/>
      <c r="M531" s="352"/>
      <c r="N531" s="352"/>
      <c r="O531" s="352"/>
      <c r="P531" s="352"/>
      <c r="Q531" s="352"/>
      <c r="R531" s="352"/>
      <c r="S531" s="352"/>
      <c r="T531" s="352"/>
      <c r="U531" s="352"/>
      <c r="V531" s="352"/>
      <c r="W531" s="333"/>
      <c r="X531" s="333"/>
      <c r="Y531" s="333"/>
      <c r="Z531" s="333"/>
    </row>
    <row r="532" customFormat="false" ht="28.5" hidden="false" customHeight="true" outlineLevel="0" collapsed="false">
      <c r="A532" s="352"/>
      <c r="B532" s="352"/>
      <c r="C532" s="352"/>
      <c r="D532" s="353"/>
      <c r="E532" s="353"/>
      <c r="F532" s="352"/>
      <c r="G532" s="352"/>
      <c r="H532" s="352"/>
      <c r="I532" s="352"/>
      <c r="J532" s="352"/>
      <c r="K532" s="352"/>
      <c r="L532" s="352"/>
      <c r="M532" s="352"/>
      <c r="N532" s="352"/>
      <c r="O532" s="352"/>
      <c r="P532" s="352"/>
      <c r="Q532" s="352"/>
      <c r="R532" s="352"/>
      <c r="S532" s="352"/>
      <c r="T532" s="352"/>
      <c r="U532" s="352"/>
      <c r="V532" s="352"/>
      <c r="W532" s="333"/>
      <c r="X532" s="333"/>
      <c r="Y532" s="333"/>
      <c r="Z532" s="333"/>
    </row>
    <row r="533" customFormat="false" ht="28.5" hidden="false" customHeight="true" outlineLevel="0" collapsed="false">
      <c r="A533" s="352"/>
      <c r="B533" s="352"/>
      <c r="C533" s="352"/>
      <c r="D533" s="353"/>
      <c r="E533" s="353"/>
      <c r="F533" s="352"/>
      <c r="G533" s="352"/>
      <c r="H533" s="352"/>
      <c r="I533" s="352"/>
      <c r="J533" s="352"/>
      <c r="K533" s="352"/>
      <c r="L533" s="352"/>
      <c r="M533" s="352"/>
      <c r="N533" s="352"/>
      <c r="O533" s="352"/>
      <c r="P533" s="352"/>
      <c r="Q533" s="352"/>
      <c r="R533" s="352"/>
      <c r="S533" s="352"/>
      <c r="T533" s="352"/>
      <c r="U533" s="352"/>
      <c r="V533" s="352"/>
      <c r="W533" s="333"/>
      <c r="X533" s="333"/>
      <c r="Y533" s="333"/>
      <c r="Z533" s="333"/>
    </row>
    <row r="534" customFormat="false" ht="28.5" hidden="false" customHeight="true" outlineLevel="0" collapsed="false">
      <c r="A534" s="352"/>
      <c r="B534" s="352"/>
      <c r="C534" s="352"/>
      <c r="D534" s="353"/>
      <c r="E534" s="353"/>
      <c r="F534" s="352"/>
      <c r="G534" s="352"/>
      <c r="H534" s="352"/>
      <c r="I534" s="352"/>
      <c r="J534" s="352"/>
      <c r="K534" s="352"/>
      <c r="L534" s="352"/>
      <c r="M534" s="352"/>
      <c r="N534" s="352"/>
      <c r="O534" s="352"/>
      <c r="P534" s="352"/>
      <c r="Q534" s="352"/>
      <c r="R534" s="352"/>
      <c r="S534" s="352"/>
      <c r="T534" s="352"/>
      <c r="U534" s="352"/>
      <c r="V534" s="352"/>
      <c r="W534" s="333"/>
      <c r="X534" s="333"/>
      <c r="Y534" s="333"/>
      <c r="Z534" s="333"/>
    </row>
    <row r="535" customFormat="false" ht="28.5" hidden="false" customHeight="true" outlineLevel="0" collapsed="false">
      <c r="A535" s="352"/>
      <c r="B535" s="352"/>
      <c r="C535" s="352"/>
      <c r="D535" s="353"/>
      <c r="E535" s="353"/>
      <c r="F535" s="352"/>
      <c r="G535" s="352"/>
      <c r="H535" s="352"/>
      <c r="I535" s="352"/>
      <c r="J535" s="352"/>
      <c r="K535" s="352"/>
      <c r="L535" s="352"/>
      <c r="M535" s="352"/>
      <c r="N535" s="352"/>
      <c r="O535" s="352"/>
      <c r="P535" s="352"/>
      <c r="Q535" s="352"/>
      <c r="R535" s="352"/>
      <c r="S535" s="352"/>
      <c r="T535" s="352"/>
      <c r="U535" s="352"/>
      <c r="V535" s="352"/>
      <c r="W535" s="333"/>
      <c r="X535" s="333"/>
      <c r="Y535" s="333"/>
      <c r="Z535" s="333"/>
    </row>
    <row r="536" customFormat="false" ht="28.5" hidden="false" customHeight="true" outlineLevel="0" collapsed="false">
      <c r="A536" s="352"/>
      <c r="B536" s="352"/>
      <c r="C536" s="352"/>
      <c r="D536" s="353"/>
      <c r="E536" s="353"/>
      <c r="F536" s="352"/>
      <c r="G536" s="352"/>
      <c r="H536" s="352"/>
      <c r="I536" s="352"/>
      <c r="J536" s="352"/>
      <c r="K536" s="352"/>
      <c r="L536" s="352"/>
      <c r="M536" s="352"/>
      <c r="N536" s="352"/>
      <c r="O536" s="352"/>
      <c r="P536" s="352"/>
      <c r="Q536" s="352"/>
      <c r="R536" s="352"/>
      <c r="S536" s="352"/>
      <c r="T536" s="352"/>
      <c r="U536" s="352"/>
      <c r="V536" s="352"/>
      <c r="W536" s="333"/>
      <c r="X536" s="333"/>
      <c r="Y536" s="333"/>
      <c r="Z536" s="333"/>
    </row>
    <row r="537" customFormat="false" ht="28.5" hidden="false" customHeight="true" outlineLevel="0" collapsed="false">
      <c r="A537" s="352"/>
      <c r="B537" s="352"/>
      <c r="C537" s="352"/>
      <c r="D537" s="353"/>
      <c r="E537" s="353"/>
      <c r="F537" s="352"/>
      <c r="G537" s="352"/>
      <c r="H537" s="352"/>
      <c r="I537" s="352"/>
      <c r="J537" s="352"/>
      <c r="K537" s="352"/>
      <c r="L537" s="352"/>
      <c r="M537" s="352"/>
      <c r="N537" s="352"/>
      <c r="O537" s="352"/>
      <c r="P537" s="352"/>
      <c r="Q537" s="352"/>
      <c r="R537" s="352"/>
      <c r="S537" s="352"/>
      <c r="T537" s="352"/>
      <c r="U537" s="352"/>
      <c r="V537" s="352"/>
      <c r="W537" s="333"/>
      <c r="X537" s="333"/>
      <c r="Y537" s="333"/>
      <c r="Z537" s="333"/>
    </row>
    <row r="538" customFormat="false" ht="28.5" hidden="false" customHeight="true" outlineLevel="0" collapsed="false">
      <c r="A538" s="352"/>
      <c r="B538" s="352"/>
      <c r="C538" s="352"/>
      <c r="D538" s="353"/>
      <c r="E538" s="353"/>
      <c r="F538" s="352"/>
      <c r="G538" s="352"/>
      <c r="H538" s="352"/>
      <c r="I538" s="352"/>
      <c r="J538" s="352"/>
      <c r="K538" s="352"/>
      <c r="L538" s="352"/>
      <c r="M538" s="352"/>
      <c r="N538" s="352"/>
      <c r="O538" s="352"/>
      <c r="P538" s="352"/>
      <c r="Q538" s="352"/>
      <c r="R538" s="352"/>
      <c r="S538" s="352"/>
      <c r="T538" s="352"/>
      <c r="U538" s="352"/>
      <c r="V538" s="352"/>
      <c r="W538" s="333"/>
      <c r="X538" s="333"/>
      <c r="Y538" s="333"/>
      <c r="Z538" s="333"/>
    </row>
    <row r="539" customFormat="false" ht="28.5" hidden="false" customHeight="true" outlineLevel="0" collapsed="false">
      <c r="A539" s="352"/>
      <c r="B539" s="352"/>
      <c r="C539" s="352"/>
      <c r="D539" s="353"/>
      <c r="E539" s="353"/>
      <c r="F539" s="352"/>
      <c r="G539" s="352"/>
      <c r="H539" s="352"/>
      <c r="I539" s="352"/>
      <c r="J539" s="352"/>
      <c r="K539" s="352"/>
      <c r="L539" s="352"/>
      <c r="M539" s="352"/>
      <c r="N539" s="352"/>
      <c r="O539" s="352"/>
      <c r="P539" s="352"/>
      <c r="Q539" s="352"/>
      <c r="R539" s="352"/>
      <c r="S539" s="352"/>
      <c r="T539" s="352"/>
      <c r="U539" s="352"/>
      <c r="V539" s="352"/>
      <c r="W539" s="333"/>
      <c r="X539" s="333"/>
      <c r="Y539" s="333"/>
      <c r="Z539" s="333"/>
    </row>
    <row r="540" customFormat="false" ht="28.5" hidden="false" customHeight="true" outlineLevel="0" collapsed="false">
      <c r="A540" s="352"/>
      <c r="B540" s="352"/>
      <c r="C540" s="352"/>
      <c r="D540" s="353"/>
      <c r="E540" s="353"/>
      <c r="F540" s="352"/>
      <c r="G540" s="352"/>
      <c r="H540" s="352"/>
      <c r="I540" s="352"/>
      <c r="J540" s="352"/>
      <c r="K540" s="352"/>
      <c r="L540" s="352"/>
      <c r="M540" s="352"/>
      <c r="N540" s="352"/>
      <c r="O540" s="352"/>
      <c r="P540" s="352"/>
      <c r="Q540" s="352"/>
      <c r="R540" s="352"/>
      <c r="S540" s="352"/>
      <c r="T540" s="352"/>
      <c r="U540" s="352"/>
      <c r="V540" s="352"/>
      <c r="W540" s="333"/>
      <c r="X540" s="333"/>
      <c r="Y540" s="333"/>
      <c r="Z540" s="333"/>
    </row>
    <row r="541" customFormat="false" ht="28.5" hidden="false" customHeight="true" outlineLevel="0" collapsed="false">
      <c r="A541" s="352"/>
      <c r="B541" s="352"/>
      <c r="C541" s="352"/>
      <c r="D541" s="353"/>
      <c r="E541" s="353"/>
      <c r="F541" s="352"/>
      <c r="G541" s="352"/>
      <c r="H541" s="352"/>
      <c r="I541" s="352"/>
      <c r="J541" s="352"/>
      <c r="K541" s="352"/>
      <c r="L541" s="352"/>
      <c r="M541" s="352"/>
      <c r="N541" s="352"/>
      <c r="O541" s="352"/>
      <c r="P541" s="352"/>
      <c r="Q541" s="352"/>
      <c r="R541" s="352"/>
      <c r="S541" s="352"/>
      <c r="T541" s="352"/>
      <c r="U541" s="352"/>
      <c r="V541" s="352"/>
      <c r="W541" s="333"/>
      <c r="X541" s="333"/>
      <c r="Y541" s="333"/>
      <c r="Z541" s="333"/>
    </row>
    <row r="542" customFormat="false" ht="28.5" hidden="false" customHeight="true" outlineLevel="0" collapsed="false">
      <c r="A542" s="352"/>
      <c r="B542" s="352"/>
      <c r="C542" s="352"/>
      <c r="D542" s="353"/>
      <c r="E542" s="353"/>
      <c r="F542" s="352"/>
      <c r="G542" s="352"/>
      <c r="H542" s="352"/>
      <c r="I542" s="352"/>
      <c r="J542" s="352"/>
      <c r="K542" s="352"/>
      <c r="L542" s="352"/>
      <c r="M542" s="352"/>
      <c r="N542" s="352"/>
      <c r="O542" s="352"/>
      <c r="P542" s="352"/>
      <c r="Q542" s="352"/>
      <c r="R542" s="352"/>
      <c r="S542" s="352"/>
      <c r="T542" s="352"/>
      <c r="U542" s="352"/>
      <c r="V542" s="352"/>
      <c r="W542" s="333"/>
      <c r="X542" s="333"/>
      <c r="Y542" s="333"/>
      <c r="Z542" s="333"/>
    </row>
    <row r="543" customFormat="false" ht="28.5" hidden="false" customHeight="true" outlineLevel="0" collapsed="false">
      <c r="A543" s="352"/>
      <c r="B543" s="352"/>
      <c r="C543" s="352"/>
      <c r="D543" s="353"/>
      <c r="E543" s="353"/>
      <c r="F543" s="352"/>
      <c r="G543" s="352"/>
      <c r="H543" s="352"/>
      <c r="I543" s="352"/>
      <c r="J543" s="352"/>
      <c r="K543" s="352"/>
      <c r="L543" s="352"/>
      <c r="M543" s="352"/>
      <c r="N543" s="352"/>
      <c r="O543" s="352"/>
      <c r="P543" s="352"/>
      <c r="Q543" s="352"/>
      <c r="R543" s="352"/>
      <c r="S543" s="352"/>
      <c r="T543" s="352"/>
      <c r="U543" s="352"/>
      <c r="V543" s="352"/>
      <c r="W543" s="333"/>
      <c r="X543" s="333"/>
      <c r="Y543" s="333"/>
      <c r="Z543" s="333"/>
    </row>
    <row r="544" customFormat="false" ht="28.5" hidden="false" customHeight="true" outlineLevel="0" collapsed="false">
      <c r="A544" s="352"/>
      <c r="B544" s="352"/>
      <c r="C544" s="352"/>
      <c r="D544" s="353"/>
      <c r="E544" s="353"/>
      <c r="F544" s="352"/>
      <c r="G544" s="352"/>
      <c r="H544" s="352"/>
      <c r="I544" s="352"/>
      <c r="J544" s="352"/>
      <c r="K544" s="352"/>
      <c r="L544" s="352"/>
      <c r="M544" s="352"/>
      <c r="N544" s="352"/>
      <c r="O544" s="352"/>
      <c r="P544" s="352"/>
      <c r="Q544" s="352"/>
      <c r="R544" s="352"/>
      <c r="S544" s="352"/>
      <c r="T544" s="352"/>
      <c r="U544" s="352"/>
      <c r="V544" s="352"/>
      <c r="W544" s="333"/>
      <c r="X544" s="333"/>
      <c r="Y544" s="333"/>
      <c r="Z544" s="333"/>
    </row>
    <row r="545" customFormat="false" ht="28.5" hidden="false" customHeight="true" outlineLevel="0" collapsed="false">
      <c r="A545" s="352"/>
      <c r="B545" s="352"/>
      <c r="C545" s="352"/>
      <c r="D545" s="353"/>
      <c r="E545" s="353"/>
      <c r="F545" s="352"/>
      <c r="G545" s="352"/>
      <c r="H545" s="352"/>
      <c r="I545" s="352"/>
      <c r="J545" s="352"/>
      <c r="K545" s="352"/>
      <c r="L545" s="352"/>
      <c r="M545" s="352"/>
      <c r="N545" s="352"/>
      <c r="O545" s="352"/>
      <c r="P545" s="352"/>
      <c r="Q545" s="352"/>
      <c r="R545" s="352"/>
      <c r="S545" s="352"/>
      <c r="T545" s="352"/>
      <c r="U545" s="352"/>
      <c r="V545" s="352"/>
      <c r="W545" s="333"/>
      <c r="X545" s="333"/>
      <c r="Y545" s="333"/>
      <c r="Z545" s="333"/>
    </row>
    <row r="546" customFormat="false" ht="28.5" hidden="false" customHeight="true" outlineLevel="0" collapsed="false">
      <c r="A546" s="352"/>
      <c r="B546" s="352"/>
      <c r="C546" s="352"/>
      <c r="D546" s="353"/>
      <c r="E546" s="353"/>
      <c r="F546" s="352"/>
      <c r="G546" s="352"/>
      <c r="H546" s="352"/>
      <c r="I546" s="352"/>
      <c r="J546" s="352"/>
      <c r="K546" s="352"/>
      <c r="L546" s="352"/>
      <c r="M546" s="352"/>
      <c r="N546" s="352"/>
      <c r="O546" s="352"/>
      <c r="P546" s="352"/>
      <c r="Q546" s="352"/>
      <c r="R546" s="352"/>
      <c r="S546" s="352"/>
      <c r="T546" s="352"/>
      <c r="U546" s="352"/>
      <c r="V546" s="352"/>
      <c r="W546" s="333"/>
      <c r="X546" s="333"/>
      <c r="Y546" s="333"/>
      <c r="Z546" s="333"/>
    </row>
    <row r="547" customFormat="false" ht="28.5" hidden="false" customHeight="true" outlineLevel="0" collapsed="false">
      <c r="A547" s="352"/>
      <c r="B547" s="352"/>
      <c r="C547" s="352"/>
      <c r="D547" s="353"/>
      <c r="E547" s="353"/>
      <c r="F547" s="352"/>
      <c r="G547" s="352"/>
      <c r="H547" s="352"/>
      <c r="I547" s="352"/>
      <c r="J547" s="352"/>
      <c r="K547" s="352"/>
      <c r="L547" s="352"/>
      <c r="M547" s="352"/>
      <c r="N547" s="352"/>
      <c r="O547" s="352"/>
      <c r="P547" s="352"/>
      <c r="Q547" s="352"/>
      <c r="R547" s="352"/>
      <c r="S547" s="352"/>
      <c r="T547" s="352"/>
      <c r="U547" s="352"/>
      <c r="V547" s="352"/>
      <c r="W547" s="333"/>
      <c r="X547" s="333"/>
      <c r="Y547" s="333"/>
      <c r="Z547" s="333"/>
    </row>
    <row r="548" customFormat="false" ht="28.5" hidden="false" customHeight="true" outlineLevel="0" collapsed="false">
      <c r="A548" s="352"/>
      <c r="B548" s="352"/>
      <c r="C548" s="352"/>
      <c r="D548" s="353"/>
      <c r="E548" s="353"/>
      <c r="F548" s="352"/>
      <c r="G548" s="352"/>
      <c r="H548" s="352"/>
      <c r="I548" s="352"/>
      <c r="J548" s="352"/>
      <c r="K548" s="352"/>
      <c r="L548" s="352"/>
      <c r="M548" s="352"/>
      <c r="N548" s="352"/>
      <c r="O548" s="352"/>
      <c r="P548" s="352"/>
      <c r="Q548" s="352"/>
      <c r="R548" s="352"/>
      <c r="S548" s="352"/>
      <c r="T548" s="352"/>
      <c r="U548" s="352"/>
      <c r="V548" s="352"/>
      <c r="W548" s="333"/>
      <c r="X548" s="333"/>
      <c r="Y548" s="333"/>
      <c r="Z548" s="333"/>
    </row>
    <row r="549" customFormat="false" ht="28.5" hidden="false" customHeight="true" outlineLevel="0" collapsed="false">
      <c r="A549" s="352"/>
      <c r="B549" s="352"/>
      <c r="C549" s="352"/>
      <c r="D549" s="353"/>
      <c r="E549" s="353"/>
      <c r="F549" s="352"/>
      <c r="G549" s="352"/>
      <c r="H549" s="352"/>
      <c r="I549" s="352"/>
      <c r="J549" s="352"/>
      <c r="K549" s="352"/>
      <c r="L549" s="352"/>
      <c r="M549" s="352"/>
      <c r="N549" s="352"/>
      <c r="O549" s="352"/>
      <c r="P549" s="352"/>
      <c r="Q549" s="352"/>
      <c r="R549" s="352"/>
      <c r="S549" s="352"/>
      <c r="T549" s="352"/>
      <c r="U549" s="352"/>
      <c r="V549" s="352"/>
      <c r="W549" s="333"/>
      <c r="X549" s="333"/>
      <c r="Y549" s="333"/>
      <c r="Z549" s="333"/>
    </row>
    <row r="550" customFormat="false" ht="28.5" hidden="false" customHeight="true" outlineLevel="0" collapsed="false">
      <c r="A550" s="352"/>
      <c r="B550" s="352"/>
      <c r="C550" s="352"/>
      <c r="D550" s="353"/>
      <c r="E550" s="353"/>
      <c r="F550" s="352"/>
      <c r="G550" s="352"/>
      <c r="H550" s="352"/>
      <c r="I550" s="352"/>
      <c r="J550" s="352"/>
      <c r="K550" s="352"/>
      <c r="L550" s="352"/>
      <c r="M550" s="352"/>
      <c r="N550" s="352"/>
      <c r="O550" s="352"/>
      <c r="P550" s="352"/>
      <c r="Q550" s="352"/>
      <c r="R550" s="352"/>
      <c r="S550" s="352"/>
      <c r="T550" s="352"/>
      <c r="U550" s="352"/>
      <c r="V550" s="352"/>
      <c r="W550" s="333"/>
      <c r="X550" s="333"/>
      <c r="Y550" s="333"/>
      <c r="Z550" s="333"/>
    </row>
    <row r="551" customFormat="false" ht="28.5" hidden="false" customHeight="true" outlineLevel="0" collapsed="false">
      <c r="A551" s="352"/>
      <c r="B551" s="352"/>
      <c r="C551" s="352"/>
      <c r="D551" s="353"/>
      <c r="E551" s="353"/>
      <c r="F551" s="352"/>
      <c r="G551" s="352"/>
      <c r="H551" s="352"/>
      <c r="I551" s="352"/>
      <c r="J551" s="352"/>
      <c r="K551" s="352"/>
      <c r="L551" s="352"/>
      <c r="M551" s="352"/>
      <c r="N551" s="352"/>
      <c r="O551" s="352"/>
      <c r="P551" s="352"/>
      <c r="Q551" s="352"/>
      <c r="R551" s="352"/>
      <c r="S551" s="352"/>
      <c r="T551" s="352"/>
      <c r="U551" s="352"/>
      <c r="V551" s="352"/>
      <c r="W551" s="333"/>
      <c r="X551" s="333"/>
      <c r="Y551" s="333"/>
      <c r="Z551" s="333"/>
    </row>
    <row r="552" customFormat="false" ht="28.5" hidden="false" customHeight="true" outlineLevel="0" collapsed="false">
      <c r="A552" s="352"/>
      <c r="B552" s="352"/>
      <c r="C552" s="352"/>
      <c r="D552" s="353"/>
      <c r="E552" s="353"/>
      <c r="F552" s="352"/>
      <c r="G552" s="352"/>
      <c r="H552" s="352"/>
      <c r="I552" s="352"/>
      <c r="J552" s="352"/>
      <c r="K552" s="352"/>
      <c r="L552" s="352"/>
      <c r="M552" s="352"/>
      <c r="N552" s="352"/>
      <c r="O552" s="352"/>
      <c r="P552" s="352"/>
      <c r="Q552" s="352"/>
      <c r="R552" s="352"/>
      <c r="S552" s="352"/>
      <c r="T552" s="352"/>
      <c r="U552" s="352"/>
      <c r="V552" s="352"/>
      <c r="W552" s="333"/>
      <c r="X552" s="333"/>
      <c r="Y552" s="333"/>
      <c r="Z552" s="333"/>
    </row>
    <row r="553" customFormat="false" ht="28.5" hidden="false" customHeight="true" outlineLevel="0" collapsed="false">
      <c r="A553" s="352"/>
      <c r="B553" s="352"/>
      <c r="C553" s="352"/>
      <c r="D553" s="353"/>
      <c r="E553" s="353"/>
      <c r="F553" s="352"/>
      <c r="G553" s="352"/>
      <c r="H553" s="352"/>
      <c r="I553" s="352"/>
      <c r="J553" s="352"/>
      <c r="K553" s="352"/>
      <c r="L553" s="352"/>
      <c r="M553" s="352"/>
      <c r="N553" s="352"/>
      <c r="O553" s="352"/>
      <c r="P553" s="352"/>
      <c r="Q553" s="352"/>
      <c r="R553" s="352"/>
      <c r="S553" s="352"/>
      <c r="T553" s="352"/>
      <c r="U553" s="352"/>
      <c r="V553" s="352"/>
      <c r="W553" s="333"/>
      <c r="X553" s="333"/>
      <c r="Y553" s="333"/>
      <c r="Z553" s="333"/>
    </row>
    <row r="554" customFormat="false" ht="28.5" hidden="false" customHeight="true" outlineLevel="0" collapsed="false">
      <c r="A554" s="352"/>
      <c r="B554" s="352"/>
      <c r="C554" s="352"/>
      <c r="D554" s="353"/>
      <c r="E554" s="353"/>
      <c r="F554" s="352"/>
      <c r="G554" s="352"/>
      <c r="H554" s="352"/>
      <c r="I554" s="352"/>
      <c r="J554" s="352"/>
      <c r="K554" s="352"/>
      <c r="L554" s="352"/>
      <c r="M554" s="352"/>
      <c r="N554" s="352"/>
      <c r="O554" s="352"/>
      <c r="P554" s="352"/>
      <c r="Q554" s="352"/>
      <c r="R554" s="352"/>
      <c r="S554" s="352"/>
      <c r="T554" s="352"/>
      <c r="U554" s="352"/>
      <c r="V554" s="352"/>
      <c r="W554" s="333"/>
      <c r="X554" s="333"/>
      <c r="Y554" s="333"/>
      <c r="Z554" s="333"/>
    </row>
    <row r="555" customFormat="false" ht="28.5" hidden="false" customHeight="true" outlineLevel="0" collapsed="false">
      <c r="A555" s="352"/>
      <c r="B555" s="352"/>
      <c r="C555" s="352"/>
      <c r="D555" s="353"/>
      <c r="E555" s="353"/>
      <c r="F555" s="352"/>
      <c r="G555" s="352"/>
      <c r="H555" s="352"/>
      <c r="I555" s="352"/>
      <c r="J555" s="352"/>
      <c r="K555" s="352"/>
      <c r="L555" s="352"/>
      <c r="M555" s="352"/>
      <c r="N555" s="352"/>
      <c r="O555" s="352"/>
      <c r="P555" s="352"/>
      <c r="Q555" s="352"/>
      <c r="R555" s="352"/>
      <c r="S555" s="352"/>
      <c r="T555" s="352"/>
      <c r="U555" s="352"/>
      <c r="V555" s="352"/>
      <c r="W555" s="333"/>
      <c r="X555" s="333"/>
      <c r="Y555" s="333"/>
      <c r="Z555" s="333"/>
    </row>
    <row r="556" customFormat="false" ht="28.5" hidden="false" customHeight="true" outlineLevel="0" collapsed="false">
      <c r="A556" s="352"/>
      <c r="B556" s="352"/>
      <c r="C556" s="352"/>
      <c r="D556" s="353"/>
      <c r="E556" s="353"/>
      <c r="F556" s="352"/>
      <c r="G556" s="352"/>
      <c r="H556" s="352"/>
      <c r="I556" s="352"/>
      <c r="J556" s="352"/>
      <c r="K556" s="352"/>
      <c r="L556" s="352"/>
      <c r="M556" s="352"/>
      <c r="N556" s="352"/>
      <c r="O556" s="352"/>
      <c r="P556" s="352"/>
      <c r="Q556" s="352"/>
      <c r="R556" s="352"/>
      <c r="S556" s="352"/>
      <c r="T556" s="352"/>
      <c r="U556" s="352"/>
      <c r="V556" s="352"/>
      <c r="W556" s="333"/>
      <c r="X556" s="333"/>
      <c r="Y556" s="333"/>
      <c r="Z556" s="333"/>
    </row>
    <row r="557" customFormat="false" ht="28.5" hidden="false" customHeight="true" outlineLevel="0" collapsed="false">
      <c r="A557" s="352"/>
      <c r="B557" s="352"/>
      <c r="C557" s="352"/>
      <c r="D557" s="353"/>
      <c r="E557" s="353"/>
      <c r="F557" s="352"/>
      <c r="G557" s="352"/>
      <c r="H557" s="352"/>
      <c r="I557" s="352"/>
      <c r="J557" s="352"/>
      <c r="K557" s="352"/>
      <c r="L557" s="352"/>
      <c r="M557" s="352"/>
      <c r="N557" s="352"/>
      <c r="O557" s="352"/>
      <c r="P557" s="352"/>
      <c r="Q557" s="352"/>
      <c r="R557" s="352"/>
      <c r="S557" s="352"/>
      <c r="T557" s="352"/>
      <c r="U557" s="352"/>
      <c r="V557" s="352"/>
      <c r="W557" s="333"/>
      <c r="X557" s="333"/>
      <c r="Y557" s="333"/>
      <c r="Z557" s="333"/>
    </row>
    <row r="558" customFormat="false" ht="28.5" hidden="false" customHeight="true" outlineLevel="0" collapsed="false">
      <c r="A558" s="352"/>
      <c r="B558" s="352"/>
      <c r="C558" s="352"/>
      <c r="D558" s="353"/>
      <c r="E558" s="353"/>
      <c r="F558" s="352"/>
      <c r="G558" s="352"/>
      <c r="H558" s="352"/>
      <c r="I558" s="352"/>
      <c r="J558" s="352"/>
      <c r="K558" s="352"/>
      <c r="L558" s="352"/>
      <c r="M558" s="352"/>
      <c r="N558" s="352"/>
      <c r="O558" s="352"/>
      <c r="P558" s="352"/>
      <c r="Q558" s="352"/>
      <c r="R558" s="352"/>
      <c r="S558" s="352"/>
      <c r="T558" s="352"/>
      <c r="U558" s="352"/>
      <c r="V558" s="352"/>
      <c r="W558" s="333"/>
      <c r="X558" s="333"/>
      <c r="Y558" s="333"/>
      <c r="Z558" s="333"/>
    </row>
    <row r="559" customFormat="false" ht="28.5" hidden="false" customHeight="true" outlineLevel="0" collapsed="false">
      <c r="A559" s="352"/>
      <c r="B559" s="352"/>
      <c r="C559" s="352"/>
      <c r="D559" s="353"/>
      <c r="E559" s="353"/>
      <c r="F559" s="352"/>
      <c r="G559" s="352"/>
      <c r="H559" s="352"/>
      <c r="I559" s="352"/>
      <c r="J559" s="352"/>
      <c r="K559" s="352"/>
      <c r="L559" s="352"/>
      <c r="M559" s="352"/>
      <c r="N559" s="352"/>
      <c r="O559" s="352"/>
      <c r="P559" s="352"/>
      <c r="Q559" s="352"/>
      <c r="R559" s="352"/>
      <c r="S559" s="352"/>
      <c r="T559" s="352"/>
      <c r="U559" s="352"/>
      <c r="V559" s="352"/>
      <c r="W559" s="333"/>
      <c r="X559" s="333"/>
      <c r="Y559" s="333"/>
      <c r="Z559" s="333"/>
    </row>
    <row r="560" customFormat="false" ht="28.5" hidden="false" customHeight="true" outlineLevel="0" collapsed="false">
      <c r="A560" s="352"/>
      <c r="B560" s="352"/>
      <c r="C560" s="352"/>
      <c r="D560" s="353"/>
      <c r="E560" s="353"/>
      <c r="F560" s="352"/>
      <c r="G560" s="352"/>
      <c r="H560" s="352"/>
      <c r="I560" s="352"/>
      <c r="J560" s="352"/>
      <c r="K560" s="352"/>
      <c r="L560" s="352"/>
      <c r="M560" s="352"/>
      <c r="N560" s="352"/>
      <c r="O560" s="352"/>
      <c r="P560" s="352"/>
      <c r="Q560" s="352"/>
      <c r="R560" s="352"/>
      <c r="S560" s="352"/>
      <c r="T560" s="352"/>
      <c r="U560" s="352"/>
      <c r="V560" s="352"/>
      <c r="W560" s="333"/>
      <c r="X560" s="333"/>
      <c r="Y560" s="333"/>
      <c r="Z560" s="333"/>
    </row>
    <row r="561" customFormat="false" ht="28.5" hidden="false" customHeight="true" outlineLevel="0" collapsed="false">
      <c r="A561" s="352"/>
      <c r="B561" s="352"/>
      <c r="C561" s="352"/>
      <c r="D561" s="353"/>
      <c r="E561" s="353"/>
      <c r="F561" s="352"/>
      <c r="G561" s="352"/>
      <c r="H561" s="352"/>
      <c r="I561" s="352"/>
      <c r="J561" s="352"/>
      <c r="K561" s="352"/>
      <c r="L561" s="352"/>
      <c r="M561" s="352"/>
      <c r="N561" s="352"/>
      <c r="O561" s="352"/>
      <c r="P561" s="352"/>
      <c r="Q561" s="352"/>
      <c r="R561" s="352"/>
      <c r="S561" s="352"/>
      <c r="T561" s="352"/>
      <c r="U561" s="352"/>
      <c r="V561" s="352"/>
      <c r="W561" s="333"/>
      <c r="X561" s="333"/>
      <c r="Y561" s="333"/>
      <c r="Z561" s="333"/>
    </row>
    <row r="562" customFormat="false" ht="28.5" hidden="false" customHeight="true" outlineLevel="0" collapsed="false">
      <c r="A562" s="352"/>
      <c r="B562" s="352"/>
      <c r="C562" s="352"/>
      <c r="D562" s="353"/>
      <c r="E562" s="353"/>
      <c r="F562" s="352"/>
      <c r="G562" s="352"/>
      <c r="H562" s="352"/>
      <c r="I562" s="352"/>
      <c r="J562" s="352"/>
      <c r="K562" s="352"/>
      <c r="L562" s="352"/>
      <c r="M562" s="352"/>
      <c r="N562" s="352"/>
      <c r="O562" s="352"/>
      <c r="P562" s="352"/>
      <c r="Q562" s="352"/>
      <c r="R562" s="352"/>
      <c r="S562" s="352"/>
      <c r="T562" s="352"/>
      <c r="U562" s="352"/>
      <c r="V562" s="352"/>
      <c r="W562" s="333"/>
      <c r="X562" s="333"/>
      <c r="Y562" s="333"/>
      <c r="Z562" s="333"/>
    </row>
    <row r="563" customFormat="false" ht="28.5" hidden="false" customHeight="true" outlineLevel="0" collapsed="false">
      <c r="A563" s="352"/>
      <c r="B563" s="352"/>
      <c r="C563" s="352"/>
      <c r="D563" s="353"/>
      <c r="E563" s="353"/>
      <c r="F563" s="352"/>
      <c r="G563" s="352"/>
      <c r="H563" s="352"/>
      <c r="I563" s="352"/>
      <c r="J563" s="352"/>
      <c r="K563" s="352"/>
      <c r="L563" s="352"/>
      <c r="M563" s="352"/>
      <c r="N563" s="352"/>
      <c r="O563" s="352"/>
      <c r="P563" s="352"/>
      <c r="Q563" s="352"/>
      <c r="R563" s="352"/>
      <c r="S563" s="352"/>
      <c r="T563" s="352"/>
      <c r="U563" s="352"/>
      <c r="V563" s="352"/>
      <c r="W563" s="333"/>
      <c r="X563" s="333"/>
      <c r="Y563" s="333"/>
      <c r="Z563" s="333"/>
    </row>
    <row r="564" customFormat="false" ht="28.5" hidden="false" customHeight="true" outlineLevel="0" collapsed="false">
      <c r="A564" s="352"/>
      <c r="B564" s="352"/>
      <c r="C564" s="352"/>
      <c r="D564" s="353"/>
      <c r="E564" s="353"/>
      <c r="F564" s="352"/>
      <c r="G564" s="352"/>
      <c r="H564" s="352"/>
      <c r="I564" s="352"/>
      <c r="J564" s="352"/>
      <c r="K564" s="352"/>
      <c r="L564" s="352"/>
      <c r="M564" s="352"/>
      <c r="N564" s="352"/>
      <c r="O564" s="352"/>
      <c r="P564" s="352"/>
      <c r="Q564" s="352"/>
      <c r="R564" s="352"/>
      <c r="S564" s="352"/>
      <c r="T564" s="352"/>
      <c r="U564" s="352"/>
      <c r="V564" s="352"/>
      <c r="W564" s="333"/>
      <c r="X564" s="333"/>
      <c r="Y564" s="333"/>
      <c r="Z564" s="333"/>
    </row>
    <row r="565" customFormat="false" ht="28.5" hidden="false" customHeight="true" outlineLevel="0" collapsed="false">
      <c r="A565" s="352"/>
      <c r="B565" s="352"/>
      <c r="C565" s="352"/>
      <c r="D565" s="353"/>
      <c r="E565" s="353"/>
      <c r="F565" s="352"/>
      <c r="G565" s="352"/>
      <c r="H565" s="352"/>
      <c r="I565" s="352"/>
      <c r="J565" s="352"/>
      <c r="K565" s="352"/>
      <c r="L565" s="352"/>
      <c r="M565" s="352"/>
      <c r="N565" s="352"/>
      <c r="O565" s="352"/>
      <c r="P565" s="352"/>
      <c r="Q565" s="352"/>
      <c r="R565" s="352"/>
      <c r="S565" s="352"/>
      <c r="T565" s="352"/>
      <c r="U565" s="352"/>
      <c r="V565" s="352"/>
      <c r="W565" s="333"/>
      <c r="X565" s="333"/>
      <c r="Y565" s="333"/>
      <c r="Z565" s="333"/>
    </row>
    <row r="566" customFormat="false" ht="28.5" hidden="false" customHeight="true" outlineLevel="0" collapsed="false">
      <c r="A566" s="352"/>
      <c r="B566" s="352"/>
      <c r="C566" s="352"/>
      <c r="D566" s="353"/>
      <c r="E566" s="353"/>
      <c r="F566" s="352"/>
      <c r="G566" s="352"/>
      <c r="H566" s="352"/>
      <c r="I566" s="352"/>
      <c r="J566" s="352"/>
      <c r="K566" s="352"/>
      <c r="L566" s="352"/>
      <c r="M566" s="352"/>
      <c r="N566" s="352"/>
      <c r="O566" s="352"/>
      <c r="P566" s="352"/>
      <c r="Q566" s="352"/>
      <c r="R566" s="352"/>
      <c r="S566" s="352"/>
      <c r="T566" s="352"/>
      <c r="U566" s="352"/>
      <c r="V566" s="352"/>
      <c r="W566" s="333"/>
      <c r="X566" s="333"/>
      <c r="Y566" s="333"/>
      <c r="Z566" s="333"/>
    </row>
    <row r="567" customFormat="false" ht="28.5" hidden="false" customHeight="true" outlineLevel="0" collapsed="false">
      <c r="A567" s="352"/>
      <c r="B567" s="352"/>
      <c r="C567" s="352"/>
      <c r="D567" s="353"/>
      <c r="E567" s="353"/>
      <c r="F567" s="352"/>
      <c r="G567" s="352"/>
      <c r="H567" s="352"/>
      <c r="I567" s="352"/>
      <c r="J567" s="352"/>
      <c r="K567" s="352"/>
      <c r="L567" s="352"/>
      <c r="M567" s="352"/>
      <c r="N567" s="352"/>
      <c r="O567" s="352"/>
      <c r="P567" s="352"/>
      <c r="Q567" s="352"/>
      <c r="R567" s="352"/>
      <c r="S567" s="352"/>
      <c r="T567" s="352"/>
      <c r="U567" s="352"/>
      <c r="V567" s="352"/>
      <c r="W567" s="333"/>
      <c r="X567" s="333"/>
      <c r="Y567" s="333"/>
      <c r="Z567" s="333"/>
    </row>
    <row r="568" customFormat="false" ht="28.5" hidden="false" customHeight="true" outlineLevel="0" collapsed="false">
      <c r="A568" s="352"/>
      <c r="B568" s="352"/>
      <c r="C568" s="352"/>
      <c r="D568" s="353"/>
      <c r="E568" s="353"/>
      <c r="F568" s="352"/>
      <c r="G568" s="352"/>
      <c r="H568" s="352"/>
      <c r="I568" s="352"/>
      <c r="J568" s="352"/>
      <c r="K568" s="352"/>
      <c r="L568" s="352"/>
      <c r="M568" s="352"/>
      <c r="N568" s="352"/>
      <c r="O568" s="352"/>
      <c r="P568" s="352"/>
      <c r="Q568" s="352"/>
      <c r="R568" s="352"/>
      <c r="S568" s="352"/>
      <c r="T568" s="352"/>
      <c r="U568" s="352"/>
      <c r="V568" s="352"/>
      <c r="W568" s="333"/>
      <c r="X568" s="333"/>
      <c r="Y568" s="333"/>
      <c r="Z568" s="333"/>
    </row>
    <row r="569" customFormat="false" ht="28.5" hidden="false" customHeight="true" outlineLevel="0" collapsed="false">
      <c r="A569" s="352"/>
      <c r="B569" s="352"/>
      <c r="C569" s="352"/>
      <c r="D569" s="353"/>
      <c r="E569" s="353"/>
      <c r="F569" s="352"/>
      <c r="G569" s="352"/>
      <c r="H569" s="352"/>
      <c r="I569" s="352"/>
      <c r="J569" s="352"/>
      <c r="K569" s="352"/>
      <c r="L569" s="352"/>
      <c r="M569" s="352"/>
      <c r="N569" s="352"/>
      <c r="O569" s="352"/>
      <c r="P569" s="352"/>
      <c r="Q569" s="352"/>
      <c r="R569" s="352"/>
      <c r="S569" s="352"/>
      <c r="T569" s="352"/>
      <c r="U569" s="352"/>
      <c r="V569" s="352"/>
      <c r="W569" s="333"/>
      <c r="X569" s="333"/>
      <c r="Y569" s="333"/>
      <c r="Z569" s="333"/>
    </row>
    <row r="570" customFormat="false" ht="28.5" hidden="false" customHeight="true" outlineLevel="0" collapsed="false">
      <c r="A570" s="352"/>
      <c r="B570" s="352"/>
      <c r="C570" s="352"/>
      <c r="D570" s="353"/>
      <c r="E570" s="353"/>
      <c r="F570" s="352"/>
      <c r="G570" s="352"/>
      <c r="H570" s="352"/>
      <c r="I570" s="352"/>
      <c r="J570" s="352"/>
      <c r="K570" s="352"/>
      <c r="L570" s="352"/>
      <c r="M570" s="352"/>
      <c r="N570" s="352"/>
      <c r="O570" s="352"/>
      <c r="P570" s="352"/>
      <c r="Q570" s="352"/>
      <c r="R570" s="352"/>
      <c r="S570" s="352"/>
      <c r="T570" s="352"/>
      <c r="U570" s="352"/>
      <c r="V570" s="352"/>
      <c r="W570" s="333"/>
      <c r="X570" s="333"/>
      <c r="Y570" s="333"/>
      <c r="Z570" s="333"/>
    </row>
    <row r="571" customFormat="false" ht="28.5" hidden="false" customHeight="true" outlineLevel="0" collapsed="false">
      <c r="A571" s="352"/>
      <c r="B571" s="352"/>
      <c r="C571" s="352"/>
      <c r="D571" s="353"/>
      <c r="E571" s="353"/>
      <c r="F571" s="352"/>
      <c r="G571" s="352"/>
      <c r="H571" s="352"/>
      <c r="I571" s="352"/>
      <c r="J571" s="352"/>
      <c r="K571" s="352"/>
      <c r="L571" s="352"/>
      <c r="M571" s="352"/>
      <c r="N571" s="352"/>
      <c r="O571" s="352"/>
      <c r="P571" s="352"/>
      <c r="Q571" s="352"/>
      <c r="R571" s="352"/>
      <c r="S571" s="352"/>
      <c r="T571" s="352"/>
      <c r="U571" s="352"/>
      <c r="V571" s="352"/>
      <c r="W571" s="333"/>
      <c r="X571" s="333"/>
      <c r="Y571" s="333"/>
      <c r="Z571" s="333"/>
    </row>
    <row r="572" customFormat="false" ht="28.5" hidden="false" customHeight="true" outlineLevel="0" collapsed="false">
      <c r="A572" s="352"/>
      <c r="B572" s="352"/>
      <c r="C572" s="352"/>
      <c r="D572" s="353"/>
      <c r="E572" s="353"/>
      <c r="F572" s="352"/>
      <c r="G572" s="352"/>
      <c r="H572" s="352"/>
      <c r="I572" s="352"/>
      <c r="J572" s="352"/>
      <c r="K572" s="352"/>
      <c r="L572" s="352"/>
      <c r="M572" s="352"/>
      <c r="N572" s="352"/>
      <c r="O572" s="352"/>
      <c r="P572" s="352"/>
      <c r="Q572" s="352"/>
      <c r="R572" s="352"/>
      <c r="S572" s="352"/>
      <c r="T572" s="352"/>
      <c r="U572" s="352"/>
      <c r="V572" s="352"/>
      <c r="W572" s="333"/>
      <c r="X572" s="333"/>
      <c r="Y572" s="333"/>
      <c r="Z572" s="333"/>
    </row>
    <row r="573" customFormat="false" ht="28.5" hidden="false" customHeight="true" outlineLevel="0" collapsed="false">
      <c r="A573" s="352"/>
      <c r="B573" s="352"/>
      <c r="C573" s="352"/>
      <c r="D573" s="353"/>
      <c r="E573" s="353"/>
      <c r="F573" s="352"/>
      <c r="G573" s="352"/>
      <c r="H573" s="352"/>
      <c r="I573" s="352"/>
      <c r="J573" s="352"/>
      <c r="K573" s="352"/>
      <c r="L573" s="352"/>
      <c r="M573" s="352"/>
      <c r="N573" s="352"/>
      <c r="O573" s="352"/>
      <c r="P573" s="352"/>
      <c r="Q573" s="352"/>
      <c r="R573" s="352"/>
      <c r="S573" s="352"/>
      <c r="T573" s="352"/>
      <c r="U573" s="352"/>
      <c r="V573" s="352"/>
      <c r="W573" s="333"/>
      <c r="X573" s="333"/>
      <c r="Y573" s="333"/>
      <c r="Z573" s="333"/>
    </row>
    <row r="574" customFormat="false" ht="28.5" hidden="false" customHeight="true" outlineLevel="0" collapsed="false">
      <c r="A574" s="352"/>
      <c r="B574" s="352"/>
      <c r="C574" s="352"/>
      <c r="D574" s="353"/>
      <c r="E574" s="353"/>
      <c r="F574" s="352"/>
      <c r="G574" s="352"/>
      <c r="H574" s="352"/>
      <c r="I574" s="352"/>
      <c r="J574" s="352"/>
      <c r="K574" s="352"/>
      <c r="L574" s="352"/>
      <c r="M574" s="352"/>
      <c r="N574" s="352"/>
      <c r="O574" s="352"/>
      <c r="P574" s="352"/>
      <c r="Q574" s="352"/>
      <c r="R574" s="352"/>
      <c r="S574" s="352"/>
      <c r="T574" s="352"/>
      <c r="U574" s="352"/>
      <c r="V574" s="352"/>
      <c r="W574" s="333"/>
      <c r="X574" s="333"/>
      <c r="Y574" s="333"/>
      <c r="Z574" s="333"/>
    </row>
    <row r="575" customFormat="false" ht="28.5" hidden="false" customHeight="true" outlineLevel="0" collapsed="false">
      <c r="A575" s="352"/>
      <c r="B575" s="352"/>
      <c r="C575" s="352"/>
      <c r="D575" s="353"/>
      <c r="E575" s="353"/>
      <c r="F575" s="352"/>
      <c r="G575" s="352"/>
      <c r="H575" s="352"/>
      <c r="I575" s="352"/>
      <c r="J575" s="352"/>
      <c r="K575" s="352"/>
      <c r="L575" s="352"/>
      <c r="M575" s="352"/>
      <c r="N575" s="352"/>
      <c r="O575" s="352"/>
      <c r="P575" s="352"/>
      <c r="Q575" s="352"/>
      <c r="R575" s="352"/>
      <c r="S575" s="352"/>
      <c r="T575" s="352"/>
      <c r="U575" s="352"/>
      <c r="V575" s="352"/>
      <c r="W575" s="333"/>
      <c r="X575" s="333"/>
      <c r="Y575" s="333"/>
      <c r="Z575" s="333"/>
    </row>
    <row r="576" customFormat="false" ht="28.5" hidden="false" customHeight="true" outlineLevel="0" collapsed="false">
      <c r="A576" s="352"/>
      <c r="B576" s="352"/>
      <c r="C576" s="352"/>
      <c r="D576" s="353"/>
      <c r="E576" s="353"/>
      <c r="F576" s="352"/>
      <c r="G576" s="352"/>
      <c r="H576" s="352"/>
      <c r="I576" s="352"/>
      <c r="J576" s="352"/>
      <c r="K576" s="352"/>
      <c r="L576" s="352"/>
      <c r="M576" s="352"/>
      <c r="N576" s="352"/>
      <c r="O576" s="352"/>
      <c r="P576" s="352"/>
      <c r="Q576" s="352"/>
      <c r="R576" s="352"/>
      <c r="S576" s="352"/>
      <c r="T576" s="352"/>
      <c r="U576" s="352"/>
      <c r="V576" s="352"/>
      <c r="W576" s="333"/>
      <c r="X576" s="333"/>
      <c r="Y576" s="333"/>
      <c r="Z576" s="333"/>
    </row>
    <row r="577" customFormat="false" ht="28.5" hidden="false" customHeight="true" outlineLevel="0" collapsed="false">
      <c r="A577" s="352"/>
      <c r="B577" s="352"/>
      <c r="C577" s="352"/>
      <c r="D577" s="353"/>
      <c r="E577" s="353"/>
      <c r="F577" s="352"/>
      <c r="G577" s="352"/>
      <c r="H577" s="352"/>
      <c r="I577" s="352"/>
      <c r="J577" s="352"/>
      <c r="K577" s="352"/>
      <c r="L577" s="352"/>
      <c r="M577" s="352"/>
      <c r="N577" s="352"/>
      <c r="O577" s="352"/>
      <c r="P577" s="352"/>
      <c r="Q577" s="352"/>
      <c r="R577" s="352"/>
      <c r="S577" s="352"/>
      <c r="T577" s="352"/>
      <c r="U577" s="352"/>
      <c r="V577" s="352"/>
      <c r="W577" s="333"/>
      <c r="X577" s="333"/>
      <c r="Y577" s="333"/>
      <c r="Z577" s="333"/>
    </row>
    <row r="578" customFormat="false" ht="28.5" hidden="false" customHeight="true" outlineLevel="0" collapsed="false">
      <c r="A578" s="352"/>
      <c r="B578" s="352"/>
      <c r="C578" s="352"/>
      <c r="D578" s="353"/>
      <c r="E578" s="353"/>
      <c r="F578" s="352"/>
      <c r="G578" s="352"/>
      <c r="H578" s="352"/>
      <c r="I578" s="352"/>
      <c r="J578" s="352"/>
      <c r="K578" s="352"/>
      <c r="L578" s="352"/>
      <c r="M578" s="352"/>
      <c r="N578" s="352"/>
      <c r="O578" s="352"/>
      <c r="P578" s="352"/>
      <c r="Q578" s="352"/>
      <c r="R578" s="352"/>
      <c r="S578" s="352"/>
      <c r="T578" s="352"/>
      <c r="U578" s="352"/>
      <c r="V578" s="352"/>
      <c r="W578" s="333"/>
      <c r="X578" s="333"/>
      <c r="Y578" s="333"/>
      <c r="Z578" s="333"/>
    </row>
    <row r="579" customFormat="false" ht="28.5" hidden="false" customHeight="true" outlineLevel="0" collapsed="false">
      <c r="A579" s="352"/>
      <c r="B579" s="352"/>
      <c r="C579" s="352"/>
      <c r="D579" s="353"/>
      <c r="E579" s="353"/>
      <c r="F579" s="352"/>
      <c r="G579" s="352"/>
      <c r="H579" s="352"/>
      <c r="I579" s="352"/>
      <c r="J579" s="352"/>
      <c r="K579" s="352"/>
      <c r="L579" s="352"/>
      <c r="M579" s="352"/>
      <c r="N579" s="352"/>
      <c r="O579" s="352"/>
      <c r="P579" s="352"/>
      <c r="Q579" s="352"/>
      <c r="R579" s="352"/>
      <c r="S579" s="352"/>
      <c r="T579" s="352"/>
      <c r="U579" s="352"/>
      <c r="V579" s="352"/>
      <c r="W579" s="333"/>
      <c r="X579" s="333"/>
      <c r="Y579" s="333"/>
      <c r="Z579" s="333"/>
    </row>
    <row r="580" customFormat="false" ht="28.5" hidden="false" customHeight="true" outlineLevel="0" collapsed="false">
      <c r="A580" s="352"/>
      <c r="B580" s="352"/>
      <c r="C580" s="352"/>
      <c r="D580" s="353"/>
      <c r="E580" s="353"/>
      <c r="F580" s="352"/>
      <c r="G580" s="352"/>
      <c r="H580" s="352"/>
      <c r="I580" s="352"/>
      <c r="J580" s="352"/>
      <c r="K580" s="352"/>
      <c r="L580" s="352"/>
      <c r="M580" s="352"/>
      <c r="N580" s="352"/>
      <c r="O580" s="352"/>
      <c r="P580" s="352"/>
      <c r="Q580" s="352"/>
      <c r="R580" s="352"/>
      <c r="S580" s="352"/>
      <c r="T580" s="352"/>
      <c r="U580" s="352"/>
      <c r="V580" s="352"/>
      <c r="W580" s="333"/>
      <c r="X580" s="333"/>
      <c r="Y580" s="333"/>
      <c r="Z580" s="333"/>
    </row>
    <row r="581" customFormat="false" ht="28.5" hidden="false" customHeight="true" outlineLevel="0" collapsed="false">
      <c r="A581" s="352"/>
      <c r="B581" s="352"/>
      <c r="C581" s="352"/>
      <c r="D581" s="353"/>
      <c r="E581" s="353"/>
      <c r="F581" s="352"/>
      <c r="G581" s="352"/>
      <c r="H581" s="352"/>
      <c r="I581" s="352"/>
      <c r="J581" s="352"/>
      <c r="K581" s="352"/>
      <c r="L581" s="352"/>
      <c r="M581" s="352"/>
      <c r="N581" s="352"/>
      <c r="O581" s="352"/>
      <c r="P581" s="352"/>
      <c r="Q581" s="352"/>
      <c r="R581" s="352"/>
      <c r="S581" s="352"/>
      <c r="T581" s="352"/>
      <c r="U581" s="352"/>
      <c r="V581" s="352"/>
      <c r="W581" s="333"/>
      <c r="X581" s="333"/>
      <c r="Y581" s="333"/>
      <c r="Z581" s="333"/>
    </row>
    <row r="582" customFormat="false" ht="28.5" hidden="false" customHeight="true" outlineLevel="0" collapsed="false">
      <c r="A582" s="352"/>
      <c r="B582" s="352"/>
      <c r="C582" s="352"/>
      <c r="D582" s="353"/>
      <c r="E582" s="353"/>
      <c r="F582" s="352"/>
      <c r="G582" s="352"/>
      <c r="H582" s="352"/>
      <c r="I582" s="352"/>
      <c r="J582" s="352"/>
      <c r="K582" s="352"/>
      <c r="L582" s="352"/>
      <c r="M582" s="352"/>
      <c r="N582" s="352"/>
      <c r="O582" s="352"/>
      <c r="P582" s="352"/>
      <c r="Q582" s="352"/>
      <c r="R582" s="352"/>
      <c r="S582" s="352"/>
      <c r="T582" s="352"/>
      <c r="U582" s="352"/>
      <c r="V582" s="352"/>
      <c r="W582" s="333"/>
      <c r="X582" s="333"/>
      <c r="Y582" s="333"/>
      <c r="Z582" s="333"/>
    </row>
    <row r="583" customFormat="false" ht="28.5" hidden="false" customHeight="true" outlineLevel="0" collapsed="false">
      <c r="A583" s="352"/>
      <c r="B583" s="352"/>
      <c r="C583" s="352"/>
      <c r="D583" s="353"/>
      <c r="E583" s="353"/>
      <c r="F583" s="352"/>
      <c r="G583" s="352"/>
      <c r="H583" s="352"/>
      <c r="I583" s="352"/>
      <c r="J583" s="352"/>
      <c r="K583" s="352"/>
      <c r="L583" s="352"/>
      <c r="M583" s="352"/>
      <c r="N583" s="352"/>
      <c r="O583" s="352"/>
      <c r="P583" s="352"/>
      <c r="Q583" s="352"/>
      <c r="R583" s="352"/>
      <c r="S583" s="352"/>
      <c r="T583" s="352"/>
      <c r="U583" s="352"/>
      <c r="V583" s="352"/>
      <c r="W583" s="333"/>
      <c r="X583" s="333"/>
      <c r="Y583" s="333"/>
      <c r="Z583" s="333"/>
    </row>
    <row r="584" customFormat="false" ht="28.5" hidden="false" customHeight="true" outlineLevel="0" collapsed="false">
      <c r="A584" s="352"/>
      <c r="B584" s="352"/>
      <c r="C584" s="352"/>
      <c r="D584" s="353"/>
      <c r="E584" s="353"/>
      <c r="F584" s="352"/>
      <c r="G584" s="352"/>
      <c r="H584" s="352"/>
      <c r="I584" s="352"/>
      <c r="J584" s="352"/>
      <c r="K584" s="352"/>
      <c r="L584" s="352"/>
      <c r="M584" s="352"/>
      <c r="N584" s="352"/>
      <c r="O584" s="352"/>
      <c r="P584" s="352"/>
      <c r="Q584" s="352"/>
      <c r="R584" s="352"/>
      <c r="S584" s="352"/>
      <c r="T584" s="352"/>
      <c r="U584" s="352"/>
      <c r="V584" s="352"/>
      <c r="W584" s="333"/>
      <c r="X584" s="333"/>
      <c r="Y584" s="333"/>
      <c r="Z584" s="333"/>
    </row>
    <row r="585" customFormat="false" ht="28.5" hidden="false" customHeight="true" outlineLevel="0" collapsed="false">
      <c r="A585" s="352"/>
      <c r="B585" s="352"/>
      <c r="C585" s="352"/>
      <c r="D585" s="353"/>
      <c r="E585" s="353"/>
      <c r="F585" s="352"/>
      <c r="G585" s="352"/>
      <c r="H585" s="352"/>
      <c r="I585" s="352"/>
      <c r="J585" s="352"/>
      <c r="K585" s="352"/>
      <c r="L585" s="352"/>
      <c r="M585" s="352"/>
      <c r="N585" s="352"/>
      <c r="O585" s="352"/>
      <c r="P585" s="352"/>
      <c r="Q585" s="352"/>
      <c r="R585" s="352"/>
      <c r="S585" s="352"/>
      <c r="T585" s="352"/>
      <c r="U585" s="352"/>
      <c r="V585" s="352"/>
      <c r="W585" s="333"/>
      <c r="X585" s="333"/>
      <c r="Y585" s="333"/>
      <c r="Z585" s="333"/>
    </row>
    <row r="586" customFormat="false" ht="28.5" hidden="false" customHeight="true" outlineLevel="0" collapsed="false">
      <c r="A586" s="352"/>
      <c r="B586" s="352"/>
      <c r="C586" s="352"/>
      <c r="D586" s="353"/>
      <c r="E586" s="353"/>
      <c r="F586" s="352"/>
      <c r="G586" s="352"/>
      <c r="H586" s="352"/>
      <c r="I586" s="352"/>
      <c r="J586" s="352"/>
      <c r="K586" s="352"/>
      <c r="L586" s="352"/>
      <c r="M586" s="352"/>
      <c r="N586" s="352"/>
      <c r="O586" s="352"/>
      <c r="P586" s="352"/>
      <c r="Q586" s="352"/>
      <c r="R586" s="352"/>
      <c r="S586" s="352"/>
      <c r="T586" s="352"/>
      <c r="U586" s="352"/>
      <c r="V586" s="352"/>
      <c r="W586" s="333"/>
      <c r="X586" s="333"/>
      <c r="Y586" s="333"/>
      <c r="Z586" s="333"/>
    </row>
    <row r="587" customFormat="false" ht="28.5" hidden="false" customHeight="true" outlineLevel="0" collapsed="false">
      <c r="A587" s="352"/>
      <c r="B587" s="352"/>
      <c r="C587" s="352"/>
      <c r="D587" s="353"/>
      <c r="E587" s="353"/>
      <c r="F587" s="352"/>
      <c r="G587" s="352"/>
      <c r="H587" s="352"/>
      <c r="I587" s="352"/>
      <c r="J587" s="352"/>
      <c r="K587" s="352"/>
      <c r="L587" s="352"/>
      <c r="M587" s="352"/>
      <c r="N587" s="352"/>
      <c r="O587" s="352"/>
      <c r="P587" s="352"/>
      <c r="Q587" s="352"/>
      <c r="R587" s="352"/>
      <c r="S587" s="352"/>
      <c r="T587" s="352"/>
      <c r="U587" s="352"/>
      <c r="V587" s="352"/>
      <c r="W587" s="333"/>
      <c r="X587" s="333"/>
      <c r="Y587" s="333"/>
      <c r="Z587" s="333"/>
    </row>
    <row r="588" customFormat="false" ht="28.5" hidden="false" customHeight="true" outlineLevel="0" collapsed="false">
      <c r="A588" s="352"/>
      <c r="B588" s="352"/>
      <c r="C588" s="352"/>
      <c r="D588" s="353"/>
      <c r="E588" s="353"/>
      <c r="F588" s="352"/>
      <c r="G588" s="352"/>
      <c r="H588" s="352"/>
      <c r="I588" s="352"/>
      <c r="J588" s="352"/>
      <c r="K588" s="352"/>
      <c r="L588" s="352"/>
      <c r="M588" s="352"/>
      <c r="N588" s="352"/>
      <c r="O588" s="352"/>
      <c r="P588" s="352"/>
      <c r="Q588" s="352"/>
      <c r="R588" s="352"/>
      <c r="S588" s="352"/>
      <c r="T588" s="352"/>
      <c r="U588" s="352"/>
      <c r="V588" s="352"/>
      <c r="W588" s="333"/>
      <c r="X588" s="333"/>
      <c r="Y588" s="333"/>
      <c r="Z588" s="333"/>
    </row>
    <row r="589" customFormat="false" ht="28.5" hidden="false" customHeight="true" outlineLevel="0" collapsed="false">
      <c r="A589" s="352"/>
      <c r="B589" s="352"/>
      <c r="C589" s="352"/>
      <c r="D589" s="353"/>
      <c r="E589" s="353"/>
      <c r="F589" s="352"/>
      <c r="G589" s="352"/>
      <c r="H589" s="352"/>
      <c r="I589" s="352"/>
      <c r="J589" s="352"/>
      <c r="K589" s="352"/>
      <c r="L589" s="352"/>
      <c r="M589" s="352"/>
      <c r="N589" s="352"/>
      <c r="O589" s="352"/>
      <c r="P589" s="352"/>
      <c r="Q589" s="352"/>
      <c r="R589" s="352"/>
      <c r="S589" s="352"/>
      <c r="T589" s="352"/>
      <c r="U589" s="352"/>
      <c r="V589" s="352"/>
      <c r="W589" s="333"/>
      <c r="X589" s="333"/>
      <c r="Y589" s="333"/>
      <c r="Z589" s="333"/>
    </row>
    <row r="590" customFormat="false" ht="28.5" hidden="false" customHeight="true" outlineLevel="0" collapsed="false">
      <c r="A590" s="352"/>
      <c r="B590" s="352"/>
      <c r="C590" s="352"/>
      <c r="D590" s="353"/>
      <c r="E590" s="353"/>
      <c r="F590" s="352"/>
      <c r="G590" s="352"/>
      <c r="H590" s="352"/>
      <c r="I590" s="352"/>
      <c r="J590" s="352"/>
      <c r="K590" s="352"/>
      <c r="L590" s="352"/>
      <c r="M590" s="352"/>
      <c r="N590" s="352"/>
      <c r="O590" s="352"/>
      <c r="P590" s="352"/>
      <c r="Q590" s="352"/>
      <c r="R590" s="352"/>
      <c r="S590" s="352"/>
      <c r="T590" s="352"/>
      <c r="U590" s="352"/>
      <c r="V590" s="352"/>
      <c r="W590" s="333"/>
      <c r="X590" s="333"/>
      <c r="Y590" s="333"/>
      <c r="Z590" s="333"/>
    </row>
    <row r="591" customFormat="false" ht="28.5" hidden="false" customHeight="true" outlineLevel="0" collapsed="false">
      <c r="A591" s="352"/>
      <c r="B591" s="352"/>
      <c r="C591" s="352"/>
      <c r="D591" s="353"/>
      <c r="E591" s="353"/>
      <c r="F591" s="352"/>
      <c r="G591" s="352"/>
      <c r="H591" s="352"/>
      <c r="I591" s="352"/>
      <c r="J591" s="352"/>
      <c r="K591" s="352"/>
      <c r="L591" s="352"/>
      <c r="M591" s="352"/>
      <c r="N591" s="352"/>
      <c r="O591" s="352"/>
      <c r="P591" s="352"/>
      <c r="Q591" s="352"/>
      <c r="R591" s="352"/>
      <c r="S591" s="352"/>
      <c r="T591" s="352"/>
      <c r="U591" s="352"/>
      <c r="V591" s="352"/>
      <c r="W591" s="333"/>
      <c r="X591" s="333"/>
      <c r="Y591" s="333"/>
      <c r="Z591" s="333"/>
    </row>
    <row r="592" customFormat="false" ht="28.5" hidden="false" customHeight="true" outlineLevel="0" collapsed="false">
      <c r="A592" s="352"/>
      <c r="B592" s="352"/>
      <c r="C592" s="352"/>
      <c r="D592" s="353"/>
      <c r="E592" s="353"/>
      <c r="F592" s="352"/>
      <c r="G592" s="352"/>
      <c r="H592" s="352"/>
      <c r="I592" s="352"/>
      <c r="J592" s="352"/>
      <c r="K592" s="352"/>
      <c r="L592" s="352"/>
      <c r="M592" s="352"/>
      <c r="N592" s="352"/>
      <c r="O592" s="352"/>
      <c r="P592" s="352"/>
      <c r="Q592" s="352"/>
      <c r="R592" s="352"/>
      <c r="S592" s="352"/>
      <c r="T592" s="352"/>
      <c r="U592" s="352"/>
      <c r="V592" s="352"/>
      <c r="W592" s="333"/>
      <c r="X592" s="333"/>
      <c r="Y592" s="333"/>
      <c r="Z592" s="333"/>
    </row>
    <row r="593" customFormat="false" ht="28.5" hidden="false" customHeight="true" outlineLevel="0" collapsed="false">
      <c r="A593" s="352"/>
      <c r="B593" s="352"/>
      <c r="C593" s="352"/>
      <c r="D593" s="353"/>
      <c r="E593" s="353"/>
      <c r="F593" s="352"/>
      <c r="G593" s="352"/>
      <c r="H593" s="352"/>
      <c r="I593" s="352"/>
      <c r="J593" s="352"/>
      <c r="K593" s="352"/>
      <c r="L593" s="352"/>
      <c r="M593" s="352"/>
      <c r="N593" s="352"/>
      <c r="O593" s="352"/>
      <c r="P593" s="352"/>
      <c r="Q593" s="352"/>
      <c r="R593" s="352"/>
      <c r="S593" s="352"/>
      <c r="T593" s="352"/>
      <c r="U593" s="352"/>
      <c r="V593" s="352"/>
      <c r="W593" s="333"/>
      <c r="X593" s="333"/>
      <c r="Y593" s="333"/>
      <c r="Z593" s="333"/>
    </row>
    <row r="594" customFormat="false" ht="28.5" hidden="false" customHeight="true" outlineLevel="0" collapsed="false">
      <c r="A594" s="352"/>
      <c r="B594" s="352"/>
      <c r="C594" s="352"/>
      <c r="D594" s="353"/>
      <c r="E594" s="353"/>
      <c r="F594" s="352"/>
      <c r="G594" s="352"/>
      <c r="H594" s="352"/>
      <c r="I594" s="352"/>
      <c r="J594" s="352"/>
      <c r="K594" s="352"/>
      <c r="L594" s="352"/>
      <c r="M594" s="352"/>
      <c r="N594" s="352"/>
      <c r="O594" s="352"/>
      <c r="P594" s="352"/>
      <c r="Q594" s="352"/>
      <c r="R594" s="352"/>
      <c r="S594" s="352"/>
      <c r="T594" s="352"/>
      <c r="U594" s="352"/>
      <c r="V594" s="352"/>
      <c r="W594" s="333"/>
      <c r="X594" s="333"/>
      <c r="Y594" s="333"/>
      <c r="Z594" s="333"/>
    </row>
    <row r="595" customFormat="false" ht="28.5" hidden="false" customHeight="true" outlineLevel="0" collapsed="false">
      <c r="A595" s="352"/>
      <c r="B595" s="352"/>
      <c r="C595" s="352"/>
      <c r="D595" s="353"/>
      <c r="E595" s="353"/>
      <c r="F595" s="352"/>
      <c r="G595" s="352"/>
      <c r="H595" s="352"/>
      <c r="I595" s="352"/>
      <c r="J595" s="352"/>
      <c r="K595" s="352"/>
      <c r="L595" s="352"/>
      <c r="M595" s="352"/>
      <c r="N595" s="352"/>
      <c r="O595" s="352"/>
      <c r="P595" s="352"/>
      <c r="Q595" s="352"/>
      <c r="R595" s="352"/>
      <c r="S595" s="352"/>
      <c r="T595" s="352"/>
      <c r="U595" s="352"/>
      <c r="V595" s="352"/>
      <c r="W595" s="333"/>
      <c r="X595" s="333"/>
      <c r="Y595" s="333"/>
      <c r="Z595" s="333"/>
    </row>
    <row r="596" customFormat="false" ht="28.5" hidden="false" customHeight="true" outlineLevel="0" collapsed="false">
      <c r="A596" s="352"/>
      <c r="B596" s="352"/>
      <c r="C596" s="352"/>
      <c r="D596" s="353"/>
      <c r="E596" s="353"/>
      <c r="F596" s="352"/>
      <c r="G596" s="352"/>
      <c r="H596" s="352"/>
      <c r="I596" s="352"/>
      <c r="J596" s="352"/>
      <c r="K596" s="352"/>
      <c r="L596" s="352"/>
      <c r="M596" s="352"/>
      <c r="N596" s="352"/>
      <c r="O596" s="352"/>
      <c r="P596" s="352"/>
      <c r="Q596" s="352"/>
      <c r="R596" s="352"/>
      <c r="S596" s="352"/>
      <c r="T596" s="352"/>
      <c r="U596" s="352"/>
      <c r="V596" s="352"/>
      <c r="W596" s="333"/>
      <c r="X596" s="333"/>
      <c r="Y596" s="333"/>
      <c r="Z596" s="333"/>
    </row>
    <row r="597" customFormat="false" ht="28.5" hidden="false" customHeight="true" outlineLevel="0" collapsed="false">
      <c r="A597" s="352"/>
      <c r="B597" s="352"/>
      <c r="C597" s="352"/>
      <c r="D597" s="353"/>
      <c r="E597" s="353"/>
      <c r="F597" s="352"/>
      <c r="G597" s="352"/>
      <c r="H597" s="352"/>
      <c r="I597" s="352"/>
      <c r="J597" s="352"/>
      <c r="K597" s="352"/>
      <c r="L597" s="352"/>
      <c r="M597" s="352"/>
      <c r="N597" s="352"/>
      <c r="O597" s="352"/>
      <c r="P597" s="352"/>
      <c r="Q597" s="352"/>
      <c r="R597" s="352"/>
      <c r="S597" s="352"/>
      <c r="T597" s="352"/>
      <c r="U597" s="352"/>
      <c r="V597" s="352"/>
      <c r="W597" s="333"/>
      <c r="X597" s="333"/>
      <c r="Y597" s="333"/>
      <c r="Z597" s="333"/>
    </row>
    <row r="598" customFormat="false" ht="28.5" hidden="false" customHeight="true" outlineLevel="0" collapsed="false">
      <c r="A598" s="352"/>
      <c r="B598" s="352"/>
      <c r="C598" s="352"/>
      <c r="D598" s="353"/>
      <c r="E598" s="353"/>
      <c r="F598" s="352"/>
      <c r="G598" s="352"/>
      <c r="H598" s="352"/>
      <c r="I598" s="352"/>
      <c r="J598" s="352"/>
      <c r="K598" s="352"/>
      <c r="L598" s="352"/>
      <c r="M598" s="352"/>
      <c r="N598" s="352"/>
      <c r="O598" s="352"/>
      <c r="P598" s="352"/>
      <c r="Q598" s="352"/>
      <c r="R598" s="352"/>
      <c r="S598" s="352"/>
      <c r="T598" s="352"/>
      <c r="U598" s="352"/>
      <c r="V598" s="352"/>
      <c r="W598" s="333"/>
      <c r="X598" s="333"/>
      <c r="Y598" s="333"/>
      <c r="Z598" s="333"/>
    </row>
    <row r="599" customFormat="false" ht="28.5" hidden="false" customHeight="true" outlineLevel="0" collapsed="false">
      <c r="A599" s="352"/>
      <c r="B599" s="352"/>
      <c r="C599" s="352"/>
      <c r="D599" s="353"/>
      <c r="E599" s="353"/>
      <c r="F599" s="352"/>
      <c r="G599" s="352"/>
      <c r="H599" s="352"/>
      <c r="I599" s="352"/>
      <c r="J599" s="352"/>
      <c r="K599" s="352"/>
      <c r="L599" s="352"/>
      <c r="M599" s="352"/>
      <c r="N599" s="352"/>
      <c r="O599" s="352"/>
      <c r="P599" s="352"/>
      <c r="Q599" s="352"/>
      <c r="R599" s="352"/>
      <c r="S599" s="352"/>
      <c r="T599" s="352"/>
      <c r="U599" s="352"/>
      <c r="V599" s="352"/>
      <c r="W599" s="333"/>
      <c r="X599" s="333"/>
      <c r="Y599" s="333"/>
      <c r="Z599" s="333"/>
    </row>
    <row r="600" customFormat="false" ht="28.5" hidden="false" customHeight="true" outlineLevel="0" collapsed="false">
      <c r="A600" s="352"/>
      <c r="B600" s="352"/>
      <c r="C600" s="352"/>
      <c r="D600" s="353"/>
      <c r="E600" s="353"/>
      <c r="F600" s="352"/>
      <c r="G600" s="352"/>
      <c r="H600" s="352"/>
      <c r="I600" s="352"/>
      <c r="J600" s="352"/>
      <c r="K600" s="352"/>
      <c r="L600" s="352"/>
      <c r="M600" s="352"/>
      <c r="N600" s="352"/>
      <c r="O600" s="352"/>
      <c r="P600" s="352"/>
      <c r="Q600" s="352"/>
      <c r="R600" s="352"/>
      <c r="S600" s="352"/>
      <c r="T600" s="352"/>
      <c r="U600" s="352"/>
      <c r="V600" s="352"/>
      <c r="W600" s="333"/>
      <c r="X600" s="333"/>
      <c r="Y600" s="333"/>
      <c r="Z600" s="333"/>
    </row>
    <row r="601" customFormat="false" ht="28.5" hidden="false" customHeight="true" outlineLevel="0" collapsed="false">
      <c r="A601" s="352"/>
      <c r="B601" s="352"/>
      <c r="C601" s="352"/>
      <c r="D601" s="353"/>
      <c r="E601" s="353"/>
      <c r="F601" s="352"/>
      <c r="G601" s="352"/>
      <c r="H601" s="352"/>
      <c r="I601" s="352"/>
      <c r="J601" s="352"/>
      <c r="K601" s="352"/>
      <c r="L601" s="352"/>
      <c r="M601" s="352"/>
      <c r="N601" s="352"/>
      <c r="O601" s="352"/>
      <c r="P601" s="352"/>
      <c r="Q601" s="352"/>
      <c r="R601" s="352"/>
      <c r="S601" s="352"/>
      <c r="T601" s="352"/>
      <c r="U601" s="352"/>
      <c r="V601" s="352"/>
      <c r="W601" s="333"/>
      <c r="X601" s="333"/>
      <c r="Y601" s="333"/>
      <c r="Z601" s="333"/>
    </row>
    <row r="602" customFormat="false" ht="28.5" hidden="false" customHeight="true" outlineLevel="0" collapsed="false">
      <c r="A602" s="352"/>
      <c r="B602" s="352"/>
      <c r="C602" s="352"/>
      <c r="D602" s="353"/>
      <c r="E602" s="353"/>
      <c r="F602" s="352"/>
      <c r="G602" s="352"/>
      <c r="H602" s="352"/>
      <c r="I602" s="352"/>
      <c r="J602" s="352"/>
      <c r="K602" s="352"/>
      <c r="L602" s="352"/>
      <c r="M602" s="352"/>
      <c r="N602" s="352"/>
      <c r="O602" s="352"/>
      <c r="P602" s="352"/>
      <c r="Q602" s="352"/>
      <c r="R602" s="352"/>
      <c r="S602" s="352"/>
      <c r="T602" s="352"/>
      <c r="U602" s="352"/>
      <c r="V602" s="352"/>
      <c r="W602" s="333"/>
      <c r="X602" s="333"/>
      <c r="Y602" s="333"/>
      <c r="Z602" s="333"/>
    </row>
    <row r="603" customFormat="false" ht="28.5" hidden="false" customHeight="true" outlineLevel="0" collapsed="false">
      <c r="A603" s="352"/>
      <c r="B603" s="352"/>
      <c r="C603" s="352"/>
      <c r="D603" s="353"/>
      <c r="E603" s="353"/>
      <c r="F603" s="352"/>
      <c r="G603" s="352"/>
      <c r="H603" s="352"/>
      <c r="I603" s="352"/>
      <c r="J603" s="352"/>
      <c r="K603" s="352"/>
      <c r="L603" s="352"/>
      <c r="M603" s="352"/>
      <c r="N603" s="352"/>
      <c r="O603" s="352"/>
      <c r="P603" s="352"/>
      <c r="Q603" s="352"/>
      <c r="R603" s="352"/>
      <c r="S603" s="352"/>
      <c r="T603" s="352"/>
      <c r="U603" s="352"/>
      <c r="V603" s="352"/>
      <c r="W603" s="333"/>
      <c r="X603" s="333"/>
      <c r="Y603" s="333"/>
      <c r="Z603" s="333"/>
    </row>
    <row r="604" customFormat="false" ht="28.5" hidden="false" customHeight="true" outlineLevel="0" collapsed="false">
      <c r="A604" s="352"/>
      <c r="B604" s="352"/>
      <c r="C604" s="352"/>
      <c r="D604" s="353"/>
      <c r="E604" s="353"/>
      <c r="F604" s="352"/>
      <c r="G604" s="352"/>
      <c r="H604" s="352"/>
      <c r="I604" s="352"/>
      <c r="J604" s="352"/>
      <c r="K604" s="352"/>
      <c r="L604" s="352"/>
      <c r="M604" s="352"/>
      <c r="N604" s="352"/>
      <c r="O604" s="352"/>
      <c r="P604" s="352"/>
      <c r="Q604" s="352"/>
      <c r="R604" s="352"/>
      <c r="S604" s="352"/>
      <c r="T604" s="352"/>
      <c r="U604" s="352"/>
      <c r="V604" s="352"/>
      <c r="W604" s="333"/>
      <c r="X604" s="333"/>
      <c r="Y604" s="333"/>
      <c r="Z604" s="333"/>
    </row>
    <row r="605" customFormat="false" ht="28.5" hidden="false" customHeight="true" outlineLevel="0" collapsed="false">
      <c r="A605" s="352"/>
      <c r="B605" s="352"/>
      <c r="C605" s="352"/>
      <c r="D605" s="353"/>
      <c r="E605" s="353"/>
      <c r="F605" s="352"/>
      <c r="G605" s="352"/>
      <c r="H605" s="352"/>
      <c r="I605" s="352"/>
      <c r="J605" s="352"/>
      <c r="K605" s="352"/>
      <c r="L605" s="352"/>
      <c r="M605" s="352"/>
      <c r="N605" s="352"/>
      <c r="O605" s="352"/>
      <c r="P605" s="352"/>
      <c r="Q605" s="352"/>
      <c r="R605" s="352"/>
      <c r="S605" s="352"/>
      <c r="T605" s="352"/>
      <c r="U605" s="352"/>
      <c r="V605" s="352"/>
      <c r="W605" s="333"/>
      <c r="X605" s="333"/>
      <c r="Y605" s="333"/>
      <c r="Z605" s="333"/>
    </row>
    <row r="606" customFormat="false" ht="28.5" hidden="false" customHeight="true" outlineLevel="0" collapsed="false">
      <c r="A606" s="352"/>
      <c r="B606" s="352"/>
      <c r="C606" s="352"/>
      <c r="D606" s="353"/>
      <c r="E606" s="353"/>
      <c r="F606" s="352"/>
      <c r="G606" s="352"/>
      <c r="H606" s="352"/>
      <c r="I606" s="352"/>
      <c r="J606" s="352"/>
      <c r="K606" s="352"/>
      <c r="L606" s="352"/>
      <c r="M606" s="352"/>
      <c r="N606" s="352"/>
      <c r="O606" s="352"/>
      <c r="P606" s="352"/>
      <c r="Q606" s="352"/>
      <c r="R606" s="352"/>
      <c r="S606" s="352"/>
      <c r="T606" s="352"/>
      <c r="U606" s="352"/>
      <c r="V606" s="352"/>
      <c r="W606" s="333"/>
      <c r="X606" s="333"/>
      <c r="Y606" s="333"/>
      <c r="Z606" s="333"/>
    </row>
    <row r="607" customFormat="false" ht="28.5" hidden="false" customHeight="true" outlineLevel="0" collapsed="false">
      <c r="A607" s="352"/>
      <c r="B607" s="352"/>
      <c r="C607" s="352"/>
      <c r="D607" s="353"/>
      <c r="E607" s="353"/>
      <c r="F607" s="352"/>
      <c r="G607" s="352"/>
      <c r="H607" s="352"/>
      <c r="I607" s="352"/>
      <c r="J607" s="352"/>
      <c r="K607" s="352"/>
      <c r="L607" s="352"/>
      <c r="M607" s="352"/>
      <c r="N607" s="352"/>
      <c r="O607" s="352"/>
      <c r="P607" s="352"/>
      <c r="Q607" s="352"/>
      <c r="R607" s="352"/>
      <c r="S607" s="352"/>
      <c r="T607" s="352"/>
      <c r="U607" s="352"/>
      <c r="V607" s="352"/>
      <c r="W607" s="333"/>
      <c r="X607" s="333"/>
      <c r="Y607" s="333"/>
      <c r="Z607" s="333"/>
    </row>
    <row r="608" customFormat="false" ht="28.5" hidden="false" customHeight="true" outlineLevel="0" collapsed="false">
      <c r="A608" s="352"/>
      <c r="B608" s="352"/>
      <c r="C608" s="352"/>
      <c r="D608" s="353"/>
      <c r="E608" s="353"/>
      <c r="F608" s="352"/>
      <c r="G608" s="352"/>
      <c r="H608" s="352"/>
      <c r="I608" s="352"/>
      <c r="J608" s="352"/>
      <c r="K608" s="352"/>
      <c r="L608" s="352"/>
      <c r="M608" s="352"/>
      <c r="N608" s="352"/>
      <c r="O608" s="352"/>
      <c r="P608" s="352"/>
      <c r="Q608" s="352"/>
      <c r="R608" s="352"/>
      <c r="S608" s="352"/>
      <c r="T608" s="352"/>
      <c r="U608" s="352"/>
      <c r="V608" s="352"/>
      <c r="W608" s="333"/>
      <c r="X608" s="333"/>
      <c r="Y608" s="333"/>
      <c r="Z608" s="333"/>
    </row>
    <row r="609" customFormat="false" ht="28.5" hidden="false" customHeight="true" outlineLevel="0" collapsed="false">
      <c r="A609" s="352"/>
      <c r="B609" s="352"/>
      <c r="C609" s="352"/>
      <c r="D609" s="353"/>
      <c r="E609" s="353"/>
      <c r="F609" s="352"/>
      <c r="G609" s="352"/>
      <c r="H609" s="352"/>
      <c r="I609" s="352"/>
      <c r="J609" s="352"/>
      <c r="K609" s="352"/>
      <c r="L609" s="352"/>
      <c r="M609" s="352"/>
      <c r="N609" s="352"/>
      <c r="O609" s="352"/>
      <c r="P609" s="352"/>
      <c r="Q609" s="352"/>
      <c r="R609" s="352"/>
      <c r="S609" s="352"/>
      <c r="T609" s="352"/>
      <c r="U609" s="352"/>
      <c r="V609" s="352"/>
      <c r="W609" s="333"/>
      <c r="X609" s="333"/>
      <c r="Y609" s="333"/>
      <c r="Z609" s="333"/>
    </row>
    <row r="610" customFormat="false" ht="28.5" hidden="false" customHeight="true" outlineLevel="0" collapsed="false">
      <c r="A610" s="352"/>
      <c r="B610" s="352"/>
      <c r="C610" s="352"/>
      <c r="D610" s="353"/>
      <c r="E610" s="353"/>
      <c r="F610" s="352"/>
      <c r="G610" s="352"/>
      <c r="H610" s="352"/>
      <c r="I610" s="352"/>
      <c r="J610" s="352"/>
      <c r="K610" s="352"/>
      <c r="L610" s="352"/>
      <c r="M610" s="352"/>
      <c r="N610" s="352"/>
      <c r="O610" s="352"/>
      <c r="P610" s="352"/>
      <c r="Q610" s="352"/>
      <c r="R610" s="352"/>
      <c r="S610" s="352"/>
      <c r="T610" s="352"/>
      <c r="U610" s="352"/>
      <c r="V610" s="352"/>
      <c r="W610" s="333"/>
      <c r="X610" s="333"/>
      <c r="Y610" s="333"/>
      <c r="Z610" s="333"/>
    </row>
    <row r="611" customFormat="false" ht="28.5" hidden="false" customHeight="true" outlineLevel="0" collapsed="false">
      <c r="A611" s="352"/>
      <c r="B611" s="352"/>
      <c r="C611" s="352"/>
      <c r="D611" s="353"/>
      <c r="E611" s="353"/>
      <c r="F611" s="352"/>
      <c r="G611" s="352"/>
      <c r="H611" s="352"/>
      <c r="I611" s="352"/>
      <c r="J611" s="352"/>
      <c r="K611" s="352"/>
      <c r="L611" s="352"/>
      <c r="M611" s="352"/>
      <c r="N611" s="352"/>
      <c r="O611" s="352"/>
      <c r="P611" s="352"/>
      <c r="Q611" s="352"/>
      <c r="R611" s="352"/>
      <c r="S611" s="352"/>
      <c r="T611" s="352"/>
      <c r="U611" s="352"/>
      <c r="V611" s="352"/>
      <c r="W611" s="333"/>
      <c r="X611" s="333"/>
      <c r="Y611" s="333"/>
      <c r="Z611" s="333"/>
    </row>
    <row r="612" customFormat="false" ht="28.5" hidden="false" customHeight="true" outlineLevel="0" collapsed="false">
      <c r="A612" s="352"/>
      <c r="B612" s="352"/>
      <c r="C612" s="352"/>
      <c r="D612" s="353"/>
      <c r="E612" s="353"/>
      <c r="F612" s="352"/>
      <c r="G612" s="352"/>
      <c r="H612" s="352"/>
      <c r="I612" s="352"/>
      <c r="J612" s="352"/>
      <c r="K612" s="352"/>
      <c r="L612" s="352"/>
      <c r="M612" s="352"/>
      <c r="N612" s="352"/>
      <c r="O612" s="352"/>
      <c r="P612" s="352"/>
      <c r="Q612" s="352"/>
      <c r="R612" s="352"/>
      <c r="S612" s="352"/>
      <c r="T612" s="352"/>
      <c r="U612" s="352"/>
      <c r="V612" s="352"/>
      <c r="W612" s="333"/>
      <c r="X612" s="333"/>
      <c r="Y612" s="333"/>
      <c r="Z612" s="333"/>
    </row>
    <row r="613" customFormat="false" ht="28.5" hidden="false" customHeight="true" outlineLevel="0" collapsed="false">
      <c r="A613" s="352"/>
      <c r="B613" s="352"/>
      <c r="C613" s="352"/>
      <c r="D613" s="353"/>
      <c r="E613" s="353"/>
      <c r="F613" s="352"/>
      <c r="G613" s="352"/>
      <c r="H613" s="352"/>
      <c r="I613" s="352"/>
      <c r="J613" s="352"/>
      <c r="K613" s="352"/>
      <c r="L613" s="352"/>
      <c r="M613" s="352"/>
      <c r="N613" s="352"/>
      <c r="O613" s="352"/>
      <c r="P613" s="352"/>
      <c r="Q613" s="352"/>
      <c r="R613" s="352"/>
      <c r="S613" s="352"/>
      <c r="T613" s="352"/>
      <c r="U613" s="352"/>
      <c r="V613" s="352"/>
      <c r="W613" s="333"/>
      <c r="X613" s="333"/>
      <c r="Y613" s="333"/>
      <c r="Z613" s="333"/>
    </row>
    <row r="614" customFormat="false" ht="28.5" hidden="false" customHeight="true" outlineLevel="0" collapsed="false">
      <c r="A614" s="352"/>
      <c r="B614" s="352"/>
      <c r="C614" s="352"/>
      <c r="D614" s="353"/>
      <c r="E614" s="353"/>
      <c r="F614" s="352"/>
      <c r="G614" s="352"/>
      <c r="H614" s="352"/>
      <c r="I614" s="352"/>
      <c r="J614" s="352"/>
      <c r="K614" s="352"/>
      <c r="L614" s="352"/>
      <c r="M614" s="352"/>
      <c r="N614" s="352"/>
      <c r="O614" s="352"/>
      <c r="P614" s="352"/>
      <c r="Q614" s="352"/>
      <c r="R614" s="352"/>
      <c r="S614" s="352"/>
      <c r="T614" s="352"/>
      <c r="U614" s="352"/>
      <c r="V614" s="352"/>
      <c r="W614" s="333"/>
      <c r="X614" s="333"/>
      <c r="Y614" s="333"/>
      <c r="Z614" s="333"/>
    </row>
    <row r="615" customFormat="false" ht="28.5" hidden="false" customHeight="true" outlineLevel="0" collapsed="false">
      <c r="A615" s="352"/>
      <c r="B615" s="352"/>
      <c r="C615" s="352"/>
      <c r="D615" s="353"/>
      <c r="E615" s="353"/>
      <c r="F615" s="352"/>
      <c r="G615" s="352"/>
      <c r="H615" s="352"/>
      <c r="I615" s="352"/>
      <c r="J615" s="352"/>
      <c r="K615" s="352"/>
      <c r="L615" s="352"/>
      <c r="M615" s="352"/>
      <c r="N615" s="352"/>
      <c r="O615" s="352"/>
      <c r="P615" s="352"/>
      <c r="Q615" s="352"/>
      <c r="R615" s="352"/>
      <c r="S615" s="352"/>
      <c r="T615" s="352"/>
      <c r="U615" s="352"/>
      <c r="V615" s="352"/>
      <c r="W615" s="333"/>
      <c r="X615" s="333"/>
      <c r="Y615" s="333"/>
      <c r="Z615" s="333"/>
    </row>
    <row r="616" customFormat="false" ht="28.5" hidden="false" customHeight="true" outlineLevel="0" collapsed="false">
      <c r="A616" s="352"/>
      <c r="B616" s="352"/>
      <c r="C616" s="352"/>
      <c r="D616" s="353"/>
      <c r="E616" s="353"/>
      <c r="F616" s="352"/>
      <c r="G616" s="352"/>
      <c r="H616" s="352"/>
      <c r="I616" s="352"/>
      <c r="J616" s="352"/>
      <c r="K616" s="352"/>
      <c r="L616" s="352"/>
      <c r="M616" s="352"/>
      <c r="N616" s="352"/>
      <c r="O616" s="352"/>
      <c r="P616" s="352"/>
      <c r="Q616" s="352"/>
      <c r="R616" s="352"/>
      <c r="S616" s="352"/>
      <c r="T616" s="352"/>
      <c r="U616" s="352"/>
      <c r="V616" s="352"/>
      <c r="W616" s="333"/>
      <c r="X616" s="333"/>
      <c r="Y616" s="333"/>
      <c r="Z616" s="333"/>
    </row>
    <row r="617" customFormat="false" ht="28.5" hidden="false" customHeight="true" outlineLevel="0" collapsed="false">
      <c r="A617" s="352"/>
      <c r="B617" s="352"/>
      <c r="C617" s="352"/>
      <c r="D617" s="353"/>
      <c r="E617" s="353"/>
      <c r="F617" s="352"/>
      <c r="G617" s="352"/>
      <c r="H617" s="352"/>
      <c r="I617" s="352"/>
      <c r="J617" s="352"/>
      <c r="K617" s="352"/>
      <c r="L617" s="352"/>
      <c r="M617" s="352"/>
      <c r="N617" s="352"/>
      <c r="O617" s="352"/>
      <c r="P617" s="352"/>
      <c r="Q617" s="352"/>
      <c r="R617" s="352"/>
      <c r="S617" s="352"/>
      <c r="T617" s="352"/>
      <c r="U617" s="352"/>
      <c r="V617" s="352"/>
      <c r="W617" s="333"/>
      <c r="X617" s="333"/>
      <c r="Y617" s="333"/>
      <c r="Z617" s="333"/>
    </row>
    <row r="618" customFormat="false" ht="28.5" hidden="false" customHeight="true" outlineLevel="0" collapsed="false">
      <c r="A618" s="352"/>
      <c r="B618" s="352"/>
      <c r="C618" s="352"/>
      <c r="D618" s="353"/>
      <c r="E618" s="353"/>
      <c r="F618" s="352"/>
      <c r="G618" s="352"/>
      <c r="H618" s="352"/>
      <c r="I618" s="352"/>
      <c r="J618" s="352"/>
      <c r="K618" s="352"/>
      <c r="L618" s="352"/>
      <c r="M618" s="352"/>
      <c r="N618" s="352"/>
      <c r="O618" s="352"/>
      <c r="P618" s="352"/>
      <c r="Q618" s="352"/>
      <c r="R618" s="352"/>
      <c r="S618" s="352"/>
      <c r="T618" s="352"/>
      <c r="U618" s="352"/>
      <c r="V618" s="352"/>
      <c r="W618" s="333"/>
      <c r="X618" s="333"/>
      <c r="Y618" s="333"/>
      <c r="Z618" s="333"/>
    </row>
    <row r="619" customFormat="false" ht="28.5" hidden="false" customHeight="true" outlineLevel="0" collapsed="false">
      <c r="A619" s="352"/>
      <c r="B619" s="352"/>
      <c r="C619" s="352"/>
      <c r="D619" s="353"/>
      <c r="E619" s="353"/>
      <c r="F619" s="352"/>
      <c r="G619" s="352"/>
      <c r="H619" s="352"/>
      <c r="I619" s="352"/>
      <c r="J619" s="352"/>
      <c r="K619" s="352"/>
      <c r="L619" s="352"/>
      <c r="M619" s="352"/>
      <c r="N619" s="352"/>
      <c r="O619" s="352"/>
      <c r="P619" s="352"/>
      <c r="Q619" s="352"/>
      <c r="R619" s="352"/>
      <c r="S619" s="352"/>
      <c r="T619" s="352"/>
      <c r="U619" s="352"/>
      <c r="V619" s="352"/>
      <c r="W619" s="333"/>
      <c r="X619" s="333"/>
      <c r="Y619" s="333"/>
      <c r="Z619" s="333"/>
    </row>
    <row r="620" customFormat="false" ht="28.5" hidden="false" customHeight="true" outlineLevel="0" collapsed="false">
      <c r="A620" s="352"/>
      <c r="B620" s="352"/>
      <c r="C620" s="352"/>
      <c r="D620" s="353"/>
      <c r="E620" s="353"/>
      <c r="F620" s="352"/>
      <c r="G620" s="352"/>
      <c r="H620" s="352"/>
      <c r="I620" s="352"/>
      <c r="J620" s="352"/>
      <c r="K620" s="352"/>
      <c r="L620" s="352"/>
      <c r="M620" s="352"/>
      <c r="N620" s="352"/>
      <c r="O620" s="352"/>
      <c r="P620" s="352"/>
      <c r="Q620" s="352"/>
      <c r="R620" s="352"/>
      <c r="S620" s="352"/>
      <c r="T620" s="352"/>
      <c r="U620" s="352"/>
      <c r="V620" s="352"/>
      <c r="W620" s="333"/>
      <c r="X620" s="333"/>
      <c r="Y620" s="333"/>
      <c r="Z620" s="333"/>
    </row>
    <row r="621" customFormat="false" ht="28.5" hidden="false" customHeight="true" outlineLevel="0" collapsed="false">
      <c r="A621" s="352"/>
      <c r="B621" s="352"/>
      <c r="C621" s="352"/>
      <c r="D621" s="353"/>
      <c r="E621" s="353"/>
      <c r="F621" s="352"/>
      <c r="G621" s="352"/>
      <c r="H621" s="352"/>
      <c r="I621" s="352"/>
      <c r="J621" s="352"/>
      <c r="K621" s="352"/>
      <c r="L621" s="352"/>
      <c r="M621" s="352"/>
      <c r="N621" s="352"/>
      <c r="O621" s="352"/>
      <c r="P621" s="352"/>
      <c r="Q621" s="352"/>
      <c r="R621" s="352"/>
      <c r="S621" s="352"/>
      <c r="T621" s="352"/>
      <c r="U621" s="352"/>
      <c r="V621" s="352"/>
      <c r="W621" s="333"/>
      <c r="X621" s="333"/>
      <c r="Y621" s="333"/>
      <c r="Z621" s="333"/>
    </row>
    <row r="622" customFormat="false" ht="28.5" hidden="false" customHeight="true" outlineLevel="0" collapsed="false">
      <c r="A622" s="352"/>
      <c r="B622" s="352"/>
      <c r="C622" s="352"/>
      <c r="D622" s="353"/>
      <c r="E622" s="353"/>
      <c r="F622" s="352"/>
      <c r="G622" s="352"/>
      <c r="H622" s="352"/>
      <c r="I622" s="352"/>
      <c r="J622" s="352"/>
      <c r="K622" s="352"/>
      <c r="L622" s="352"/>
      <c r="M622" s="352"/>
      <c r="N622" s="352"/>
      <c r="O622" s="352"/>
      <c r="P622" s="352"/>
      <c r="Q622" s="352"/>
      <c r="R622" s="352"/>
      <c r="S622" s="352"/>
      <c r="T622" s="352"/>
      <c r="U622" s="352"/>
      <c r="V622" s="352"/>
      <c r="W622" s="333"/>
      <c r="X622" s="333"/>
      <c r="Y622" s="333"/>
      <c r="Z622" s="333"/>
    </row>
    <row r="623" customFormat="false" ht="28.5" hidden="false" customHeight="true" outlineLevel="0" collapsed="false">
      <c r="A623" s="352"/>
      <c r="B623" s="352"/>
      <c r="C623" s="352"/>
      <c r="D623" s="353"/>
      <c r="E623" s="353"/>
      <c r="F623" s="352"/>
      <c r="G623" s="352"/>
      <c r="H623" s="352"/>
      <c r="I623" s="352"/>
      <c r="J623" s="352"/>
      <c r="K623" s="352"/>
      <c r="L623" s="352"/>
      <c r="M623" s="352"/>
      <c r="N623" s="352"/>
      <c r="O623" s="352"/>
      <c r="P623" s="352"/>
      <c r="Q623" s="352"/>
      <c r="R623" s="352"/>
      <c r="S623" s="352"/>
      <c r="T623" s="352"/>
      <c r="U623" s="352"/>
      <c r="V623" s="352"/>
      <c r="W623" s="333"/>
      <c r="X623" s="333"/>
      <c r="Y623" s="333"/>
      <c r="Z623" s="333"/>
    </row>
    <row r="624" customFormat="false" ht="28.5" hidden="false" customHeight="true" outlineLevel="0" collapsed="false">
      <c r="A624" s="352"/>
      <c r="B624" s="352"/>
      <c r="C624" s="352"/>
      <c r="D624" s="353"/>
      <c r="E624" s="353"/>
      <c r="F624" s="352"/>
      <c r="G624" s="352"/>
      <c r="H624" s="352"/>
      <c r="I624" s="352"/>
      <c r="J624" s="352"/>
      <c r="K624" s="352"/>
      <c r="L624" s="352"/>
      <c r="M624" s="352"/>
      <c r="N624" s="352"/>
      <c r="O624" s="352"/>
      <c r="P624" s="352"/>
      <c r="Q624" s="352"/>
      <c r="R624" s="352"/>
      <c r="S624" s="352"/>
      <c r="T624" s="352"/>
      <c r="U624" s="352"/>
      <c r="V624" s="352"/>
      <c r="W624" s="333"/>
      <c r="X624" s="333"/>
      <c r="Y624" s="333"/>
      <c r="Z624" s="333"/>
    </row>
    <row r="625" customFormat="false" ht="28.5" hidden="false" customHeight="true" outlineLevel="0" collapsed="false">
      <c r="A625" s="352"/>
      <c r="B625" s="352"/>
      <c r="C625" s="352"/>
      <c r="D625" s="353"/>
      <c r="E625" s="353"/>
      <c r="F625" s="352"/>
      <c r="G625" s="352"/>
      <c r="H625" s="352"/>
      <c r="I625" s="352"/>
      <c r="J625" s="352"/>
      <c r="K625" s="352"/>
      <c r="L625" s="352"/>
      <c r="M625" s="352"/>
      <c r="N625" s="352"/>
      <c r="O625" s="352"/>
      <c r="P625" s="352"/>
      <c r="Q625" s="352"/>
      <c r="R625" s="352"/>
      <c r="S625" s="352"/>
      <c r="T625" s="352"/>
      <c r="U625" s="352"/>
      <c r="V625" s="352"/>
      <c r="W625" s="333"/>
      <c r="X625" s="333"/>
      <c r="Y625" s="333"/>
      <c r="Z625" s="333"/>
    </row>
    <row r="626" customFormat="false" ht="28.5" hidden="false" customHeight="true" outlineLevel="0" collapsed="false">
      <c r="A626" s="352"/>
      <c r="B626" s="352"/>
      <c r="C626" s="352"/>
      <c r="D626" s="353"/>
      <c r="E626" s="353"/>
      <c r="F626" s="352"/>
      <c r="G626" s="352"/>
      <c r="H626" s="352"/>
      <c r="I626" s="352"/>
      <c r="J626" s="352"/>
      <c r="K626" s="352"/>
      <c r="L626" s="352"/>
      <c r="M626" s="352"/>
      <c r="N626" s="352"/>
      <c r="O626" s="352"/>
      <c r="P626" s="352"/>
      <c r="Q626" s="352"/>
      <c r="R626" s="352"/>
      <c r="S626" s="352"/>
      <c r="T626" s="352"/>
      <c r="U626" s="352"/>
      <c r="V626" s="352"/>
      <c r="W626" s="333"/>
      <c r="X626" s="333"/>
      <c r="Y626" s="333"/>
      <c r="Z626" s="333"/>
    </row>
    <row r="627" customFormat="false" ht="28.5" hidden="false" customHeight="true" outlineLevel="0" collapsed="false">
      <c r="A627" s="352"/>
      <c r="B627" s="352"/>
      <c r="C627" s="352"/>
      <c r="D627" s="353"/>
      <c r="E627" s="353"/>
      <c r="F627" s="352"/>
      <c r="G627" s="352"/>
      <c r="H627" s="352"/>
      <c r="I627" s="352"/>
      <c r="J627" s="352"/>
      <c r="K627" s="352"/>
      <c r="L627" s="352"/>
      <c r="M627" s="352"/>
      <c r="N627" s="352"/>
      <c r="O627" s="352"/>
      <c r="P627" s="352"/>
      <c r="Q627" s="352"/>
      <c r="R627" s="352"/>
      <c r="S627" s="352"/>
      <c r="T627" s="352"/>
      <c r="U627" s="352"/>
      <c r="V627" s="352"/>
      <c r="W627" s="333"/>
      <c r="X627" s="333"/>
      <c r="Y627" s="333"/>
      <c r="Z627" s="333"/>
    </row>
    <row r="628" customFormat="false" ht="28.5" hidden="false" customHeight="true" outlineLevel="0" collapsed="false">
      <c r="A628" s="352"/>
      <c r="B628" s="352"/>
      <c r="C628" s="352"/>
      <c r="D628" s="353"/>
      <c r="E628" s="353"/>
      <c r="F628" s="352"/>
      <c r="G628" s="352"/>
      <c r="H628" s="352"/>
      <c r="I628" s="352"/>
      <c r="J628" s="352"/>
      <c r="K628" s="352"/>
      <c r="L628" s="352"/>
      <c r="M628" s="352"/>
      <c r="N628" s="352"/>
      <c r="O628" s="352"/>
      <c r="P628" s="352"/>
      <c r="Q628" s="352"/>
      <c r="R628" s="352"/>
      <c r="S628" s="352"/>
      <c r="T628" s="352"/>
      <c r="U628" s="352"/>
      <c r="V628" s="352"/>
      <c r="W628" s="333"/>
      <c r="X628" s="333"/>
      <c r="Y628" s="333"/>
      <c r="Z628" s="333"/>
    </row>
    <row r="629" customFormat="false" ht="28.5" hidden="false" customHeight="true" outlineLevel="0" collapsed="false">
      <c r="A629" s="352"/>
      <c r="B629" s="352"/>
      <c r="C629" s="352"/>
      <c r="D629" s="353"/>
      <c r="E629" s="353"/>
      <c r="F629" s="352"/>
      <c r="G629" s="352"/>
      <c r="H629" s="352"/>
      <c r="I629" s="352"/>
      <c r="J629" s="352"/>
      <c r="K629" s="352"/>
      <c r="L629" s="352"/>
      <c r="M629" s="352"/>
      <c r="N629" s="352"/>
      <c r="O629" s="352"/>
      <c r="P629" s="352"/>
      <c r="Q629" s="352"/>
      <c r="R629" s="352"/>
      <c r="S629" s="352"/>
      <c r="T629" s="352"/>
      <c r="U629" s="352"/>
      <c r="V629" s="352"/>
      <c r="W629" s="333"/>
      <c r="X629" s="333"/>
      <c r="Y629" s="333"/>
      <c r="Z629" s="333"/>
    </row>
    <row r="630" customFormat="false" ht="28.5" hidden="false" customHeight="true" outlineLevel="0" collapsed="false">
      <c r="A630" s="352"/>
      <c r="B630" s="352"/>
      <c r="C630" s="352"/>
      <c r="D630" s="353"/>
      <c r="E630" s="353"/>
      <c r="F630" s="352"/>
      <c r="G630" s="352"/>
      <c r="H630" s="352"/>
      <c r="I630" s="352"/>
      <c r="J630" s="352"/>
      <c r="K630" s="352"/>
      <c r="L630" s="352"/>
      <c r="M630" s="352"/>
      <c r="N630" s="352"/>
      <c r="O630" s="352"/>
      <c r="P630" s="352"/>
      <c r="Q630" s="352"/>
      <c r="R630" s="352"/>
      <c r="S630" s="352"/>
      <c r="T630" s="352"/>
      <c r="U630" s="352"/>
      <c r="V630" s="352"/>
      <c r="W630" s="333"/>
      <c r="X630" s="333"/>
      <c r="Y630" s="333"/>
      <c r="Z630" s="333"/>
    </row>
    <row r="631" customFormat="false" ht="28.5" hidden="false" customHeight="true" outlineLevel="0" collapsed="false">
      <c r="A631" s="352"/>
      <c r="B631" s="352"/>
      <c r="C631" s="352"/>
      <c r="D631" s="353"/>
      <c r="E631" s="353"/>
      <c r="F631" s="352"/>
      <c r="G631" s="352"/>
      <c r="H631" s="352"/>
      <c r="I631" s="352"/>
      <c r="J631" s="352"/>
      <c r="K631" s="352"/>
      <c r="L631" s="352"/>
      <c r="M631" s="352"/>
      <c r="N631" s="352"/>
      <c r="O631" s="352"/>
      <c r="P631" s="352"/>
      <c r="Q631" s="352"/>
      <c r="R631" s="352"/>
      <c r="S631" s="352"/>
      <c r="T631" s="352"/>
      <c r="U631" s="352"/>
      <c r="V631" s="352"/>
      <c r="W631" s="333"/>
      <c r="X631" s="333"/>
      <c r="Y631" s="333"/>
      <c r="Z631" s="333"/>
    </row>
    <row r="632" customFormat="false" ht="28.5" hidden="false" customHeight="true" outlineLevel="0" collapsed="false">
      <c r="A632" s="352"/>
      <c r="B632" s="352"/>
      <c r="C632" s="352"/>
      <c r="D632" s="353"/>
      <c r="E632" s="353"/>
      <c r="F632" s="352"/>
      <c r="G632" s="352"/>
      <c r="H632" s="352"/>
      <c r="I632" s="352"/>
      <c r="J632" s="352"/>
      <c r="K632" s="352"/>
      <c r="L632" s="352"/>
      <c r="M632" s="352"/>
      <c r="N632" s="352"/>
      <c r="O632" s="352"/>
      <c r="P632" s="352"/>
      <c r="Q632" s="352"/>
      <c r="R632" s="352"/>
      <c r="S632" s="352"/>
      <c r="T632" s="352"/>
      <c r="U632" s="352"/>
      <c r="V632" s="352"/>
      <c r="W632" s="333"/>
      <c r="X632" s="333"/>
      <c r="Y632" s="333"/>
      <c r="Z632" s="333"/>
    </row>
    <row r="633" customFormat="false" ht="28.5" hidden="false" customHeight="true" outlineLevel="0" collapsed="false">
      <c r="A633" s="352"/>
      <c r="B633" s="352"/>
      <c r="C633" s="352"/>
      <c r="D633" s="353"/>
      <c r="E633" s="353"/>
      <c r="F633" s="352"/>
      <c r="G633" s="352"/>
      <c r="H633" s="352"/>
      <c r="I633" s="352"/>
      <c r="J633" s="352"/>
      <c r="K633" s="352"/>
      <c r="L633" s="352"/>
      <c r="M633" s="352"/>
      <c r="N633" s="352"/>
      <c r="O633" s="352"/>
      <c r="P633" s="352"/>
      <c r="Q633" s="352"/>
      <c r="R633" s="352"/>
      <c r="S633" s="352"/>
      <c r="T633" s="352"/>
      <c r="U633" s="352"/>
      <c r="V633" s="352"/>
      <c r="W633" s="333"/>
      <c r="X633" s="333"/>
      <c r="Y633" s="333"/>
      <c r="Z633" s="333"/>
    </row>
    <row r="634" customFormat="false" ht="28.5" hidden="false" customHeight="true" outlineLevel="0" collapsed="false">
      <c r="A634" s="352"/>
      <c r="B634" s="352"/>
      <c r="C634" s="352"/>
      <c r="D634" s="353"/>
      <c r="E634" s="353"/>
      <c r="F634" s="352"/>
      <c r="G634" s="352"/>
      <c r="H634" s="352"/>
      <c r="I634" s="352"/>
      <c r="J634" s="352"/>
      <c r="K634" s="352"/>
      <c r="L634" s="352"/>
      <c r="M634" s="352"/>
      <c r="N634" s="352"/>
      <c r="O634" s="352"/>
      <c r="P634" s="352"/>
      <c r="Q634" s="352"/>
      <c r="R634" s="352"/>
      <c r="S634" s="352"/>
      <c r="T634" s="352"/>
      <c r="U634" s="352"/>
      <c r="V634" s="352"/>
      <c r="W634" s="333"/>
      <c r="X634" s="333"/>
      <c r="Y634" s="333"/>
      <c r="Z634" s="333"/>
    </row>
    <row r="635" customFormat="false" ht="28.5" hidden="false" customHeight="true" outlineLevel="0" collapsed="false">
      <c r="A635" s="352"/>
      <c r="B635" s="352"/>
      <c r="C635" s="352"/>
      <c r="D635" s="353"/>
      <c r="E635" s="353"/>
      <c r="F635" s="352"/>
      <c r="G635" s="352"/>
      <c r="H635" s="352"/>
      <c r="I635" s="352"/>
      <c r="J635" s="352"/>
      <c r="K635" s="352"/>
      <c r="L635" s="352"/>
      <c r="M635" s="352"/>
      <c r="N635" s="352"/>
      <c r="O635" s="352"/>
      <c r="P635" s="352"/>
      <c r="Q635" s="352"/>
      <c r="R635" s="352"/>
      <c r="S635" s="352"/>
      <c r="T635" s="352"/>
      <c r="U635" s="352"/>
      <c r="V635" s="352"/>
      <c r="W635" s="333"/>
      <c r="X635" s="333"/>
      <c r="Y635" s="333"/>
      <c r="Z635" s="333"/>
    </row>
    <row r="636" customFormat="false" ht="28.5" hidden="false" customHeight="true" outlineLevel="0" collapsed="false">
      <c r="A636" s="352"/>
      <c r="B636" s="352"/>
      <c r="C636" s="352"/>
      <c r="D636" s="353"/>
      <c r="E636" s="353"/>
      <c r="F636" s="352"/>
      <c r="G636" s="352"/>
      <c r="H636" s="352"/>
      <c r="I636" s="352"/>
      <c r="J636" s="352"/>
      <c r="K636" s="352"/>
      <c r="L636" s="352"/>
      <c r="M636" s="352"/>
      <c r="N636" s="352"/>
      <c r="O636" s="352"/>
      <c r="P636" s="352"/>
      <c r="Q636" s="352"/>
      <c r="R636" s="352"/>
      <c r="S636" s="352"/>
      <c r="T636" s="352"/>
      <c r="U636" s="352"/>
      <c r="V636" s="352"/>
      <c r="W636" s="333"/>
      <c r="X636" s="333"/>
      <c r="Y636" s="333"/>
      <c r="Z636" s="333"/>
    </row>
    <row r="637" customFormat="false" ht="28.5" hidden="false" customHeight="true" outlineLevel="0" collapsed="false">
      <c r="A637" s="352"/>
      <c r="B637" s="352"/>
      <c r="C637" s="352"/>
      <c r="D637" s="353"/>
      <c r="E637" s="353"/>
      <c r="F637" s="352"/>
      <c r="G637" s="352"/>
      <c r="H637" s="352"/>
      <c r="I637" s="352"/>
      <c r="J637" s="352"/>
      <c r="K637" s="352"/>
      <c r="L637" s="352"/>
      <c r="M637" s="352"/>
      <c r="N637" s="352"/>
      <c r="O637" s="352"/>
      <c r="P637" s="352"/>
      <c r="Q637" s="352"/>
      <c r="R637" s="352"/>
      <c r="S637" s="352"/>
      <c r="T637" s="352"/>
      <c r="U637" s="352"/>
      <c r="V637" s="352"/>
      <c r="W637" s="333"/>
      <c r="X637" s="333"/>
      <c r="Y637" s="333"/>
      <c r="Z637" s="333"/>
    </row>
    <row r="638" customFormat="false" ht="28.5" hidden="false" customHeight="true" outlineLevel="0" collapsed="false">
      <c r="A638" s="352"/>
      <c r="B638" s="352"/>
      <c r="C638" s="352"/>
      <c r="D638" s="353"/>
      <c r="E638" s="353"/>
      <c r="F638" s="352"/>
      <c r="G638" s="352"/>
      <c r="H638" s="352"/>
      <c r="I638" s="352"/>
      <c r="J638" s="352"/>
      <c r="K638" s="352"/>
      <c r="L638" s="352"/>
      <c r="M638" s="352"/>
      <c r="N638" s="352"/>
      <c r="O638" s="352"/>
      <c r="P638" s="352"/>
      <c r="Q638" s="352"/>
      <c r="R638" s="352"/>
      <c r="S638" s="352"/>
      <c r="T638" s="352"/>
      <c r="U638" s="352"/>
      <c r="V638" s="352"/>
      <c r="W638" s="333"/>
      <c r="X638" s="333"/>
      <c r="Y638" s="333"/>
      <c r="Z638" s="333"/>
    </row>
    <row r="639" customFormat="false" ht="28.5" hidden="false" customHeight="true" outlineLevel="0" collapsed="false">
      <c r="A639" s="352"/>
      <c r="B639" s="352"/>
      <c r="C639" s="352"/>
      <c r="D639" s="353"/>
      <c r="E639" s="353"/>
      <c r="F639" s="352"/>
      <c r="G639" s="352"/>
      <c r="H639" s="352"/>
      <c r="I639" s="352"/>
      <c r="J639" s="352"/>
      <c r="K639" s="352"/>
      <c r="L639" s="352"/>
      <c r="M639" s="352"/>
      <c r="N639" s="352"/>
      <c r="O639" s="352"/>
      <c r="P639" s="352"/>
      <c r="Q639" s="352"/>
      <c r="R639" s="352"/>
      <c r="S639" s="352"/>
      <c r="T639" s="352"/>
      <c r="U639" s="352"/>
      <c r="V639" s="352"/>
      <c r="W639" s="333"/>
      <c r="X639" s="333"/>
      <c r="Y639" s="333"/>
      <c r="Z639" s="333"/>
    </row>
    <row r="640" customFormat="false" ht="28.5" hidden="false" customHeight="true" outlineLevel="0" collapsed="false">
      <c r="A640" s="352"/>
      <c r="B640" s="352"/>
      <c r="C640" s="352"/>
      <c r="D640" s="353"/>
      <c r="E640" s="353"/>
      <c r="F640" s="352"/>
      <c r="G640" s="352"/>
      <c r="H640" s="352"/>
      <c r="I640" s="352"/>
      <c r="J640" s="352"/>
      <c r="K640" s="352"/>
      <c r="L640" s="352"/>
      <c r="M640" s="352"/>
      <c r="N640" s="352"/>
      <c r="O640" s="352"/>
      <c r="P640" s="352"/>
      <c r="Q640" s="352"/>
      <c r="R640" s="352"/>
      <c r="S640" s="352"/>
      <c r="T640" s="352"/>
      <c r="U640" s="352"/>
      <c r="V640" s="352"/>
      <c r="W640" s="333"/>
      <c r="X640" s="333"/>
      <c r="Y640" s="333"/>
      <c r="Z640" s="333"/>
    </row>
    <row r="641" customFormat="false" ht="28.5" hidden="false" customHeight="true" outlineLevel="0" collapsed="false">
      <c r="A641" s="352"/>
      <c r="B641" s="352"/>
      <c r="C641" s="352"/>
      <c r="D641" s="353"/>
      <c r="E641" s="353"/>
      <c r="F641" s="352"/>
      <c r="G641" s="352"/>
      <c r="H641" s="352"/>
      <c r="I641" s="352"/>
      <c r="J641" s="352"/>
      <c r="K641" s="352"/>
      <c r="L641" s="352"/>
      <c r="M641" s="352"/>
      <c r="N641" s="352"/>
      <c r="O641" s="352"/>
      <c r="P641" s="352"/>
      <c r="Q641" s="352"/>
      <c r="R641" s="352"/>
      <c r="S641" s="352"/>
      <c r="T641" s="352"/>
      <c r="U641" s="352"/>
      <c r="V641" s="352"/>
      <c r="W641" s="333"/>
      <c r="X641" s="333"/>
      <c r="Y641" s="333"/>
      <c r="Z641" s="333"/>
    </row>
    <row r="642" customFormat="false" ht="28.5" hidden="false" customHeight="true" outlineLevel="0" collapsed="false">
      <c r="A642" s="352"/>
      <c r="B642" s="352"/>
      <c r="C642" s="352"/>
      <c r="D642" s="353"/>
      <c r="E642" s="353"/>
      <c r="F642" s="352"/>
      <c r="G642" s="352"/>
      <c r="H642" s="352"/>
      <c r="I642" s="352"/>
      <c r="J642" s="352"/>
      <c r="K642" s="352"/>
      <c r="L642" s="352"/>
      <c r="M642" s="352"/>
      <c r="N642" s="352"/>
      <c r="O642" s="352"/>
      <c r="P642" s="352"/>
      <c r="Q642" s="352"/>
      <c r="R642" s="352"/>
      <c r="S642" s="352"/>
      <c r="T642" s="352"/>
      <c r="U642" s="352"/>
      <c r="V642" s="352"/>
      <c r="W642" s="333"/>
      <c r="X642" s="333"/>
      <c r="Y642" s="333"/>
      <c r="Z642" s="333"/>
    </row>
    <row r="643" customFormat="false" ht="28.5" hidden="false" customHeight="true" outlineLevel="0" collapsed="false">
      <c r="A643" s="352"/>
      <c r="B643" s="352"/>
      <c r="C643" s="352"/>
      <c r="D643" s="353"/>
      <c r="E643" s="353"/>
      <c r="F643" s="352"/>
      <c r="G643" s="352"/>
      <c r="H643" s="352"/>
      <c r="I643" s="352"/>
      <c r="J643" s="352"/>
      <c r="K643" s="352"/>
      <c r="L643" s="352"/>
      <c r="M643" s="352"/>
      <c r="N643" s="352"/>
      <c r="O643" s="352"/>
      <c r="P643" s="352"/>
      <c r="Q643" s="352"/>
      <c r="R643" s="352"/>
      <c r="S643" s="352"/>
      <c r="T643" s="352"/>
      <c r="U643" s="352"/>
      <c r="V643" s="352"/>
      <c r="W643" s="333"/>
      <c r="X643" s="333"/>
      <c r="Y643" s="333"/>
      <c r="Z643" s="333"/>
    </row>
    <row r="644" customFormat="false" ht="28.5" hidden="false" customHeight="true" outlineLevel="0" collapsed="false">
      <c r="A644" s="352"/>
      <c r="B644" s="352"/>
      <c r="C644" s="352"/>
      <c r="D644" s="353"/>
      <c r="E644" s="353"/>
      <c r="F644" s="352"/>
      <c r="G644" s="352"/>
      <c r="H644" s="352"/>
      <c r="I644" s="352"/>
      <c r="J644" s="352"/>
      <c r="K644" s="352"/>
      <c r="L644" s="352"/>
      <c r="M644" s="352"/>
      <c r="N644" s="352"/>
      <c r="O644" s="352"/>
      <c r="P644" s="352"/>
      <c r="Q644" s="352"/>
      <c r="R644" s="352"/>
      <c r="S644" s="352"/>
      <c r="T644" s="352"/>
      <c r="U644" s="352"/>
      <c r="V644" s="352"/>
      <c r="W644" s="333"/>
      <c r="X644" s="333"/>
      <c r="Y644" s="333"/>
      <c r="Z644" s="333"/>
    </row>
    <row r="645" customFormat="false" ht="28.5" hidden="false" customHeight="true" outlineLevel="0" collapsed="false">
      <c r="A645" s="352"/>
      <c r="B645" s="352"/>
      <c r="C645" s="352"/>
      <c r="D645" s="353"/>
      <c r="E645" s="353"/>
      <c r="F645" s="352"/>
      <c r="G645" s="352"/>
      <c r="H645" s="352"/>
      <c r="I645" s="352"/>
      <c r="J645" s="352"/>
      <c r="K645" s="352"/>
      <c r="L645" s="352"/>
      <c r="M645" s="352"/>
      <c r="N645" s="352"/>
      <c r="O645" s="352"/>
      <c r="P645" s="352"/>
      <c r="Q645" s="352"/>
      <c r="R645" s="352"/>
      <c r="S645" s="352"/>
      <c r="T645" s="352"/>
      <c r="U645" s="352"/>
      <c r="V645" s="352"/>
      <c r="W645" s="333"/>
      <c r="X645" s="333"/>
      <c r="Y645" s="333"/>
      <c r="Z645" s="333"/>
    </row>
    <row r="646" customFormat="false" ht="28.5" hidden="false" customHeight="true" outlineLevel="0" collapsed="false">
      <c r="A646" s="352"/>
      <c r="B646" s="352"/>
      <c r="C646" s="352"/>
      <c r="D646" s="353"/>
      <c r="E646" s="353"/>
      <c r="F646" s="352"/>
      <c r="G646" s="352"/>
      <c r="H646" s="352"/>
      <c r="I646" s="352"/>
      <c r="J646" s="352"/>
      <c r="K646" s="352"/>
      <c r="L646" s="352"/>
      <c r="M646" s="352"/>
      <c r="N646" s="352"/>
      <c r="O646" s="352"/>
      <c r="P646" s="352"/>
      <c r="Q646" s="352"/>
      <c r="R646" s="352"/>
      <c r="S646" s="352"/>
      <c r="T646" s="352"/>
      <c r="U646" s="352"/>
      <c r="V646" s="352"/>
      <c r="W646" s="333"/>
      <c r="X646" s="333"/>
      <c r="Y646" s="333"/>
      <c r="Z646" s="333"/>
    </row>
    <row r="647" customFormat="false" ht="28.5" hidden="false" customHeight="true" outlineLevel="0" collapsed="false">
      <c r="A647" s="352"/>
      <c r="B647" s="352"/>
      <c r="C647" s="352"/>
      <c r="D647" s="353"/>
      <c r="E647" s="353"/>
      <c r="F647" s="352"/>
      <c r="G647" s="352"/>
      <c r="H647" s="352"/>
      <c r="I647" s="352"/>
      <c r="J647" s="352"/>
      <c r="K647" s="352"/>
      <c r="L647" s="352"/>
      <c r="M647" s="352"/>
      <c r="N647" s="352"/>
      <c r="O647" s="352"/>
      <c r="P647" s="352"/>
      <c r="Q647" s="352"/>
      <c r="R647" s="352"/>
      <c r="S647" s="352"/>
      <c r="T647" s="352"/>
      <c r="U647" s="352"/>
      <c r="V647" s="352"/>
      <c r="W647" s="333"/>
      <c r="X647" s="333"/>
      <c r="Y647" s="333"/>
      <c r="Z647" s="333"/>
    </row>
    <row r="648" customFormat="false" ht="28.5" hidden="false" customHeight="true" outlineLevel="0" collapsed="false">
      <c r="A648" s="352"/>
      <c r="B648" s="352"/>
      <c r="C648" s="352"/>
      <c r="D648" s="353"/>
      <c r="E648" s="353"/>
      <c r="F648" s="352"/>
      <c r="G648" s="352"/>
      <c r="H648" s="352"/>
      <c r="I648" s="352"/>
      <c r="J648" s="352"/>
      <c r="K648" s="352"/>
      <c r="L648" s="352"/>
      <c r="M648" s="352"/>
      <c r="N648" s="352"/>
      <c r="O648" s="352"/>
      <c r="P648" s="352"/>
      <c r="Q648" s="352"/>
      <c r="R648" s="352"/>
      <c r="S648" s="352"/>
      <c r="T648" s="352"/>
      <c r="U648" s="352"/>
      <c r="V648" s="352"/>
      <c r="W648" s="333"/>
      <c r="X648" s="333"/>
      <c r="Y648" s="333"/>
      <c r="Z648" s="333"/>
    </row>
    <row r="649" customFormat="false" ht="28.5" hidden="false" customHeight="true" outlineLevel="0" collapsed="false">
      <c r="A649" s="352"/>
      <c r="B649" s="352"/>
      <c r="C649" s="352"/>
      <c r="D649" s="353"/>
      <c r="E649" s="353"/>
      <c r="F649" s="352"/>
      <c r="G649" s="352"/>
      <c r="H649" s="352"/>
      <c r="I649" s="352"/>
      <c r="J649" s="352"/>
      <c r="K649" s="352"/>
      <c r="L649" s="352"/>
      <c r="M649" s="352"/>
      <c r="N649" s="352"/>
      <c r="O649" s="352"/>
      <c r="P649" s="352"/>
      <c r="Q649" s="352"/>
      <c r="R649" s="352"/>
      <c r="S649" s="352"/>
      <c r="T649" s="352"/>
      <c r="U649" s="352"/>
      <c r="V649" s="352"/>
      <c r="W649" s="333"/>
      <c r="X649" s="333"/>
      <c r="Y649" s="333"/>
      <c r="Z649" s="333"/>
    </row>
    <row r="650" customFormat="false" ht="28.5" hidden="false" customHeight="true" outlineLevel="0" collapsed="false">
      <c r="A650" s="352"/>
      <c r="B650" s="352"/>
      <c r="C650" s="352"/>
      <c r="D650" s="353"/>
      <c r="E650" s="353"/>
      <c r="F650" s="352"/>
      <c r="G650" s="352"/>
      <c r="H650" s="352"/>
      <c r="I650" s="352"/>
      <c r="J650" s="352"/>
      <c r="K650" s="352"/>
      <c r="L650" s="352"/>
      <c r="M650" s="352"/>
      <c r="N650" s="352"/>
      <c r="O650" s="352"/>
      <c r="P650" s="352"/>
      <c r="Q650" s="352"/>
      <c r="R650" s="352"/>
      <c r="S650" s="352"/>
      <c r="T650" s="352"/>
      <c r="U650" s="352"/>
      <c r="V650" s="352"/>
      <c r="W650" s="333"/>
      <c r="X650" s="333"/>
      <c r="Y650" s="333"/>
      <c r="Z650" s="333"/>
    </row>
    <row r="651" customFormat="false" ht="28.5" hidden="false" customHeight="true" outlineLevel="0" collapsed="false">
      <c r="A651" s="352"/>
      <c r="B651" s="352"/>
      <c r="C651" s="352"/>
      <c r="D651" s="353"/>
      <c r="E651" s="353"/>
      <c r="F651" s="352"/>
      <c r="G651" s="352"/>
      <c r="H651" s="352"/>
      <c r="I651" s="352"/>
      <c r="J651" s="352"/>
      <c r="K651" s="352"/>
      <c r="L651" s="352"/>
      <c r="M651" s="352"/>
      <c r="N651" s="352"/>
      <c r="O651" s="352"/>
      <c r="P651" s="352"/>
      <c r="Q651" s="352"/>
      <c r="R651" s="352"/>
      <c r="S651" s="352"/>
      <c r="T651" s="352"/>
      <c r="U651" s="352"/>
      <c r="V651" s="352"/>
      <c r="W651" s="333"/>
      <c r="X651" s="333"/>
      <c r="Y651" s="333"/>
      <c r="Z651" s="333"/>
    </row>
    <row r="652" customFormat="false" ht="28.5" hidden="false" customHeight="true" outlineLevel="0" collapsed="false">
      <c r="A652" s="352"/>
      <c r="B652" s="352"/>
      <c r="C652" s="352"/>
      <c r="D652" s="353"/>
      <c r="E652" s="353"/>
      <c r="F652" s="352"/>
      <c r="G652" s="352"/>
      <c r="H652" s="352"/>
      <c r="I652" s="352"/>
      <c r="J652" s="352"/>
      <c r="K652" s="352"/>
      <c r="L652" s="352"/>
      <c r="M652" s="352"/>
      <c r="N652" s="352"/>
      <c r="O652" s="352"/>
      <c r="P652" s="352"/>
      <c r="Q652" s="352"/>
      <c r="R652" s="352"/>
      <c r="S652" s="352"/>
      <c r="T652" s="352"/>
      <c r="U652" s="352"/>
      <c r="V652" s="352"/>
      <c r="W652" s="333"/>
      <c r="X652" s="333"/>
      <c r="Y652" s="333"/>
      <c r="Z652" s="333"/>
    </row>
    <row r="653" customFormat="false" ht="28.5" hidden="false" customHeight="true" outlineLevel="0" collapsed="false">
      <c r="A653" s="352"/>
      <c r="B653" s="352"/>
      <c r="C653" s="352"/>
      <c r="D653" s="353"/>
      <c r="E653" s="353"/>
      <c r="F653" s="352"/>
      <c r="G653" s="352"/>
      <c r="H653" s="352"/>
      <c r="I653" s="352"/>
      <c r="J653" s="352"/>
      <c r="K653" s="352"/>
      <c r="L653" s="352"/>
      <c r="M653" s="352"/>
      <c r="N653" s="352"/>
      <c r="O653" s="352"/>
      <c r="P653" s="352"/>
      <c r="Q653" s="352"/>
      <c r="R653" s="352"/>
      <c r="S653" s="352"/>
      <c r="T653" s="352"/>
      <c r="U653" s="352"/>
      <c r="V653" s="352"/>
      <c r="W653" s="333"/>
      <c r="X653" s="333"/>
      <c r="Y653" s="333"/>
      <c r="Z653" s="333"/>
    </row>
    <row r="654" customFormat="false" ht="28.5" hidden="false" customHeight="true" outlineLevel="0" collapsed="false">
      <c r="A654" s="352"/>
      <c r="B654" s="352"/>
      <c r="C654" s="352"/>
      <c r="D654" s="353"/>
      <c r="E654" s="353"/>
      <c r="F654" s="352"/>
      <c r="G654" s="352"/>
      <c r="H654" s="352"/>
      <c r="I654" s="352"/>
      <c r="J654" s="352"/>
      <c r="K654" s="352"/>
      <c r="L654" s="352"/>
      <c r="M654" s="352"/>
      <c r="N654" s="352"/>
      <c r="O654" s="352"/>
      <c r="P654" s="352"/>
      <c r="Q654" s="352"/>
      <c r="R654" s="352"/>
      <c r="S654" s="352"/>
      <c r="T654" s="352"/>
      <c r="U654" s="352"/>
      <c r="V654" s="352"/>
      <c r="W654" s="333"/>
      <c r="X654" s="333"/>
      <c r="Y654" s="333"/>
      <c r="Z654" s="333"/>
    </row>
    <row r="655" customFormat="false" ht="28.5" hidden="false" customHeight="true" outlineLevel="0" collapsed="false">
      <c r="A655" s="352"/>
      <c r="B655" s="352"/>
      <c r="C655" s="352"/>
      <c r="D655" s="353"/>
      <c r="E655" s="353"/>
      <c r="F655" s="352"/>
      <c r="G655" s="352"/>
      <c r="H655" s="352"/>
      <c r="I655" s="352"/>
      <c r="J655" s="352"/>
      <c r="K655" s="352"/>
      <c r="L655" s="352"/>
      <c r="M655" s="352"/>
      <c r="N655" s="352"/>
      <c r="O655" s="352"/>
      <c r="P655" s="352"/>
      <c r="Q655" s="352"/>
      <c r="R655" s="352"/>
      <c r="S655" s="352"/>
      <c r="T655" s="352"/>
      <c r="U655" s="352"/>
      <c r="V655" s="352"/>
      <c r="W655" s="333"/>
      <c r="X655" s="333"/>
      <c r="Y655" s="333"/>
      <c r="Z655" s="333"/>
    </row>
    <row r="656" customFormat="false" ht="28.5" hidden="false" customHeight="true" outlineLevel="0" collapsed="false">
      <c r="A656" s="352"/>
      <c r="B656" s="352"/>
      <c r="C656" s="352"/>
      <c r="D656" s="353"/>
      <c r="E656" s="353"/>
      <c r="F656" s="352"/>
      <c r="G656" s="352"/>
      <c r="H656" s="352"/>
      <c r="I656" s="352"/>
      <c r="J656" s="352"/>
      <c r="K656" s="352"/>
      <c r="L656" s="352"/>
      <c r="M656" s="352"/>
      <c r="N656" s="352"/>
      <c r="O656" s="352"/>
      <c r="P656" s="352"/>
      <c r="Q656" s="352"/>
      <c r="R656" s="352"/>
      <c r="S656" s="352"/>
      <c r="T656" s="352"/>
      <c r="U656" s="352"/>
      <c r="V656" s="352"/>
      <c r="W656" s="333"/>
      <c r="X656" s="333"/>
      <c r="Y656" s="333"/>
      <c r="Z656" s="333"/>
    </row>
    <row r="657" customFormat="false" ht="28.5" hidden="false" customHeight="true" outlineLevel="0" collapsed="false">
      <c r="A657" s="352"/>
      <c r="B657" s="352"/>
      <c r="C657" s="352"/>
      <c r="D657" s="353"/>
      <c r="E657" s="353"/>
      <c r="F657" s="352"/>
      <c r="G657" s="352"/>
      <c r="H657" s="352"/>
      <c r="I657" s="352"/>
      <c r="J657" s="352"/>
      <c r="K657" s="352"/>
      <c r="L657" s="352"/>
      <c r="M657" s="352"/>
      <c r="N657" s="352"/>
      <c r="O657" s="352"/>
      <c r="P657" s="352"/>
      <c r="Q657" s="352"/>
      <c r="R657" s="352"/>
      <c r="S657" s="352"/>
      <c r="T657" s="352"/>
      <c r="U657" s="352"/>
      <c r="V657" s="352"/>
      <c r="W657" s="333"/>
      <c r="X657" s="333"/>
      <c r="Y657" s="333"/>
      <c r="Z657" s="333"/>
    </row>
    <row r="658" customFormat="false" ht="28.5" hidden="false" customHeight="true" outlineLevel="0" collapsed="false">
      <c r="A658" s="352"/>
      <c r="B658" s="352"/>
      <c r="C658" s="352"/>
      <c r="D658" s="353"/>
      <c r="E658" s="353"/>
      <c r="F658" s="352"/>
      <c r="G658" s="352"/>
      <c r="H658" s="352"/>
      <c r="I658" s="352"/>
      <c r="J658" s="352"/>
      <c r="K658" s="352"/>
      <c r="L658" s="352"/>
      <c r="M658" s="352"/>
      <c r="N658" s="352"/>
      <c r="O658" s="352"/>
      <c r="P658" s="352"/>
      <c r="Q658" s="352"/>
      <c r="R658" s="352"/>
      <c r="S658" s="352"/>
      <c r="T658" s="352"/>
      <c r="U658" s="352"/>
      <c r="V658" s="352"/>
      <c r="W658" s="333"/>
      <c r="X658" s="333"/>
      <c r="Y658" s="333"/>
      <c r="Z658" s="333"/>
    </row>
    <row r="659" customFormat="false" ht="28.5" hidden="false" customHeight="true" outlineLevel="0" collapsed="false">
      <c r="A659" s="352"/>
      <c r="B659" s="352"/>
      <c r="C659" s="352"/>
      <c r="D659" s="353"/>
      <c r="E659" s="353"/>
      <c r="F659" s="352"/>
      <c r="G659" s="352"/>
      <c r="H659" s="352"/>
      <c r="I659" s="352"/>
      <c r="J659" s="352"/>
      <c r="K659" s="352"/>
      <c r="L659" s="352"/>
      <c r="M659" s="352"/>
      <c r="N659" s="352"/>
      <c r="O659" s="352"/>
      <c r="P659" s="352"/>
      <c r="Q659" s="352"/>
      <c r="R659" s="352"/>
      <c r="S659" s="352"/>
      <c r="T659" s="352"/>
      <c r="U659" s="352"/>
      <c r="V659" s="352"/>
      <c r="W659" s="333"/>
      <c r="X659" s="333"/>
      <c r="Y659" s="333"/>
      <c r="Z659" s="333"/>
    </row>
    <row r="660" customFormat="false" ht="28.5" hidden="false" customHeight="true" outlineLevel="0" collapsed="false">
      <c r="A660" s="352"/>
      <c r="B660" s="352"/>
      <c r="C660" s="352"/>
      <c r="D660" s="353"/>
      <c r="E660" s="353"/>
      <c r="F660" s="352"/>
      <c r="G660" s="352"/>
      <c r="H660" s="352"/>
      <c r="I660" s="352"/>
      <c r="J660" s="352"/>
      <c r="K660" s="352"/>
      <c r="L660" s="352"/>
      <c r="M660" s="352"/>
      <c r="N660" s="352"/>
      <c r="O660" s="352"/>
      <c r="P660" s="352"/>
      <c r="Q660" s="352"/>
      <c r="R660" s="352"/>
      <c r="S660" s="352"/>
      <c r="T660" s="352"/>
      <c r="U660" s="352"/>
      <c r="V660" s="352"/>
      <c r="W660" s="333"/>
      <c r="X660" s="333"/>
      <c r="Y660" s="333"/>
      <c r="Z660" s="333"/>
    </row>
    <row r="661" customFormat="false" ht="28.5" hidden="false" customHeight="true" outlineLevel="0" collapsed="false">
      <c r="A661" s="352"/>
      <c r="B661" s="352"/>
      <c r="C661" s="352"/>
      <c r="D661" s="353"/>
      <c r="E661" s="353"/>
      <c r="F661" s="352"/>
      <c r="G661" s="352"/>
      <c r="H661" s="352"/>
      <c r="I661" s="352"/>
      <c r="J661" s="352"/>
      <c r="K661" s="352"/>
      <c r="L661" s="352"/>
      <c r="M661" s="352"/>
      <c r="N661" s="352"/>
      <c r="O661" s="352"/>
      <c r="P661" s="352"/>
      <c r="Q661" s="352"/>
      <c r="R661" s="352"/>
      <c r="S661" s="352"/>
      <c r="T661" s="352"/>
      <c r="U661" s="352"/>
      <c r="V661" s="352"/>
      <c r="W661" s="333"/>
      <c r="X661" s="333"/>
      <c r="Y661" s="333"/>
      <c r="Z661" s="333"/>
    </row>
    <row r="662" customFormat="false" ht="28.5" hidden="false" customHeight="true" outlineLevel="0" collapsed="false">
      <c r="A662" s="352"/>
      <c r="B662" s="352"/>
      <c r="C662" s="352"/>
      <c r="D662" s="353"/>
      <c r="E662" s="353"/>
      <c r="F662" s="352"/>
      <c r="G662" s="352"/>
      <c r="H662" s="352"/>
      <c r="I662" s="352"/>
      <c r="J662" s="352"/>
      <c r="K662" s="352"/>
      <c r="L662" s="352"/>
      <c r="M662" s="352"/>
      <c r="N662" s="352"/>
      <c r="O662" s="352"/>
      <c r="P662" s="352"/>
      <c r="Q662" s="352"/>
      <c r="R662" s="352"/>
      <c r="S662" s="352"/>
      <c r="T662" s="352"/>
      <c r="U662" s="352"/>
      <c r="V662" s="352"/>
      <c r="W662" s="333"/>
      <c r="X662" s="333"/>
      <c r="Y662" s="333"/>
      <c r="Z662" s="333"/>
    </row>
    <row r="663" customFormat="false" ht="28.5" hidden="false" customHeight="true" outlineLevel="0" collapsed="false">
      <c r="A663" s="352"/>
      <c r="B663" s="352"/>
      <c r="C663" s="352"/>
      <c r="D663" s="353"/>
      <c r="E663" s="353"/>
      <c r="F663" s="352"/>
      <c r="G663" s="352"/>
      <c r="H663" s="352"/>
      <c r="I663" s="352"/>
      <c r="J663" s="352"/>
      <c r="K663" s="352"/>
      <c r="L663" s="352"/>
      <c r="M663" s="352"/>
      <c r="N663" s="352"/>
      <c r="O663" s="352"/>
      <c r="P663" s="352"/>
      <c r="Q663" s="352"/>
      <c r="R663" s="352"/>
      <c r="S663" s="352"/>
      <c r="T663" s="352"/>
      <c r="U663" s="352"/>
      <c r="V663" s="352"/>
      <c r="W663" s="333"/>
      <c r="X663" s="333"/>
      <c r="Y663" s="333"/>
      <c r="Z663" s="333"/>
    </row>
    <row r="664" customFormat="false" ht="28.5" hidden="false" customHeight="true" outlineLevel="0" collapsed="false">
      <c r="A664" s="352"/>
      <c r="B664" s="352"/>
      <c r="C664" s="352"/>
      <c r="D664" s="353"/>
      <c r="E664" s="353"/>
      <c r="F664" s="352"/>
      <c r="G664" s="352"/>
      <c r="H664" s="352"/>
      <c r="I664" s="352"/>
      <c r="J664" s="352"/>
      <c r="K664" s="352"/>
      <c r="L664" s="352"/>
      <c r="M664" s="352"/>
      <c r="N664" s="352"/>
      <c r="O664" s="352"/>
      <c r="P664" s="352"/>
      <c r="Q664" s="352"/>
      <c r="R664" s="352"/>
      <c r="S664" s="352"/>
      <c r="T664" s="352"/>
      <c r="U664" s="352"/>
      <c r="V664" s="352"/>
      <c r="W664" s="333"/>
      <c r="X664" s="333"/>
      <c r="Y664" s="333"/>
      <c r="Z664" s="333"/>
    </row>
    <row r="665" customFormat="false" ht="28.5" hidden="false" customHeight="true" outlineLevel="0" collapsed="false">
      <c r="A665" s="352"/>
      <c r="B665" s="352"/>
      <c r="C665" s="352"/>
      <c r="D665" s="353"/>
      <c r="E665" s="353"/>
      <c r="F665" s="352"/>
      <c r="G665" s="352"/>
      <c r="H665" s="352"/>
      <c r="I665" s="352"/>
      <c r="J665" s="352"/>
      <c r="K665" s="352"/>
      <c r="L665" s="352"/>
      <c r="M665" s="352"/>
      <c r="N665" s="352"/>
      <c r="O665" s="352"/>
      <c r="P665" s="352"/>
      <c r="Q665" s="352"/>
      <c r="R665" s="352"/>
      <c r="S665" s="352"/>
      <c r="T665" s="352"/>
      <c r="U665" s="352"/>
      <c r="V665" s="352"/>
      <c r="W665" s="333"/>
      <c r="X665" s="333"/>
      <c r="Y665" s="333"/>
      <c r="Z665" s="333"/>
    </row>
    <row r="666" customFormat="false" ht="28.5" hidden="false" customHeight="true" outlineLevel="0" collapsed="false">
      <c r="A666" s="352"/>
      <c r="B666" s="352"/>
      <c r="C666" s="352"/>
      <c r="D666" s="353"/>
      <c r="E666" s="353"/>
      <c r="F666" s="352"/>
      <c r="G666" s="352"/>
      <c r="H666" s="352"/>
      <c r="I666" s="352"/>
      <c r="J666" s="352"/>
      <c r="K666" s="352"/>
      <c r="L666" s="352"/>
      <c r="M666" s="352"/>
      <c r="N666" s="352"/>
      <c r="O666" s="352"/>
      <c r="P666" s="352"/>
      <c r="Q666" s="352"/>
      <c r="R666" s="352"/>
      <c r="S666" s="352"/>
      <c r="T666" s="352"/>
      <c r="U666" s="352"/>
      <c r="V666" s="352"/>
      <c r="W666" s="333"/>
      <c r="X666" s="333"/>
      <c r="Y666" s="333"/>
      <c r="Z666" s="333"/>
    </row>
    <row r="667" customFormat="false" ht="28.5" hidden="false" customHeight="true" outlineLevel="0" collapsed="false">
      <c r="A667" s="352"/>
      <c r="B667" s="352"/>
      <c r="C667" s="352"/>
      <c r="D667" s="353"/>
      <c r="E667" s="353"/>
      <c r="F667" s="352"/>
      <c r="G667" s="352"/>
      <c r="H667" s="352"/>
      <c r="I667" s="352"/>
      <c r="J667" s="352"/>
      <c r="K667" s="352"/>
      <c r="L667" s="352"/>
      <c r="M667" s="352"/>
      <c r="N667" s="352"/>
      <c r="O667" s="352"/>
      <c r="P667" s="352"/>
      <c r="Q667" s="352"/>
      <c r="R667" s="352"/>
      <c r="S667" s="352"/>
      <c r="T667" s="352"/>
      <c r="U667" s="352"/>
      <c r="V667" s="352"/>
      <c r="W667" s="333"/>
      <c r="X667" s="333"/>
      <c r="Y667" s="333"/>
      <c r="Z667" s="333"/>
    </row>
    <row r="668" customFormat="false" ht="28.5" hidden="false" customHeight="true" outlineLevel="0" collapsed="false">
      <c r="A668" s="352"/>
      <c r="B668" s="352"/>
      <c r="C668" s="352"/>
      <c r="D668" s="353"/>
      <c r="E668" s="353"/>
      <c r="F668" s="352"/>
      <c r="G668" s="352"/>
      <c r="H668" s="352"/>
      <c r="I668" s="352"/>
      <c r="J668" s="352"/>
      <c r="K668" s="352"/>
      <c r="L668" s="352"/>
      <c r="M668" s="352"/>
      <c r="N668" s="352"/>
      <c r="O668" s="352"/>
      <c r="P668" s="352"/>
      <c r="Q668" s="352"/>
      <c r="R668" s="352"/>
      <c r="S668" s="352"/>
      <c r="T668" s="352"/>
      <c r="U668" s="352"/>
      <c r="V668" s="352"/>
      <c r="W668" s="333"/>
      <c r="X668" s="333"/>
      <c r="Y668" s="333"/>
      <c r="Z668" s="333"/>
    </row>
    <row r="669" customFormat="false" ht="28.5" hidden="false" customHeight="true" outlineLevel="0" collapsed="false">
      <c r="A669" s="352"/>
      <c r="B669" s="352"/>
      <c r="C669" s="352"/>
      <c r="D669" s="353"/>
      <c r="E669" s="353"/>
      <c r="F669" s="352"/>
      <c r="G669" s="352"/>
      <c r="H669" s="352"/>
      <c r="I669" s="352"/>
      <c r="J669" s="352"/>
      <c r="K669" s="352"/>
      <c r="L669" s="352"/>
      <c r="M669" s="352"/>
      <c r="N669" s="352"/>
      <c r="O669" s="352"/>
      <c r="P669" s="352"/>
      <c r="Q669" s="352"/>
      <c r="R669" s="352"/>
      <c r="S669" s="352"/>
      <c r="T669" s="352"/>
      <c r="U669" s="352"/>
      <c r="V669" s="352"/>
      <c r="W669" s="333"/>
      <c r="X669" s="333"/>
      <c r="Y669" s="333"/>
      <c r="Z669" s="333"/>
    </row>
    <row r="670" customFormat="false" ht="28.5" hidden="false" customHeight="true" outlineLevel="0" collapsed="false">
      <c r="A670" s="352"/>
      <c r="B670" s="352"/>
      <c r="C670" s="352"/>
      <c r="D670" s="353"/>
      <c r="E670" s="353"/>
      <c r="F670" s="352"/>
      <c r="G670" s="352"/>
      <c r="H670" s="352"/>
      <c r="I670" s="352"/>
      <c r="J670" s="352"/>
      <c r="K670" s="352"/>
      <c r="L670" s="352"/>
      <c r="M670" s="352"/>
      <c r="N670" s="352"/>
      <c r="O670" s="352"/>
      <c r="P670" s="352"/>
      <c r="Q670" s="352"/>
      <c r="R670" s="352"/>
      <c r="S670" s="352"/>
      <c r="T670" s="352"/>
      <c r="U670" s="352"/>
      <c r="V670" s="352"/>
      <c r="W670" s="333"/>
      <c r="X670" s="333"/>
      <c r="Y670" s="333"/>
      <c r="Z670" s="333"/>
    </row>
    <row r="671" customFormat="false" ht="28.5" hidden="false" customHeight="true" outlineLevel="0" collapsed="false">
      <c r="A671" s="352"/>
      <c r="B671" s="352"/>
      <c r="C671" s="352"/>
      <c r="D671" s="353"/>
      <c r="E671" s="353"/>
      <c r="F671" s="352"/>
      <c r="G671" s="352"/>
      <c r="H671" s="352"/>
      <c r="I671" s="352"/>
      <c r="J671" s="352"/>
      <c r="K671" s="352"/>
      <c r="L671" s="352"/>
      <c r="M671" s="352"/>
      <c r="N671" s="352"/>
      <c r="O671" s="352"/>
      <c r="P671" s="352"/>
      <c r="Q671" s="352"/>
      <c r="R671" s="352"/>
      <c r="S671" s="352"/>
      <c r="T671" s="352"/>
      <c r="U671" s="352"/>
      <c r="V671" s="352"/>
      <c r="W671" s="333"/>
      <c r="X671" s="333"/>
      <c r="Y671" s="333"/>
      <c r="Z671" s="333"/>
    </row>
    <row r="672" customFormat="false" ht="28.5" hidden="false" customHeight="true" outlineLevel="0" collapsed="false">
      <c r="A672" s="352"/>
      <c r="B672" s="352"/>
      <c r="C672" s="352"/>
      <c r="D672" s="353"/>
      <c r="E672" s="353"/>
      <c r="F672" s="352"/>
      <c r="G672" s="352"/>
      <c r="H672" s="352"/>
      <c r="I672" s="352"/>
      <c r="J672" s="352"/>
      <c r="K672" s="352"/>
      <c r="L672" s="352"/>
      <c r="M672" s="352"/>
      <c r="N672" s="352"/>
      <c r="O672" s="352"/>
      <c r="P672" s="352"/>
      <c r="Q672" s="352"/>
      <c r="R672" s="352"/>
      <c r="S672" s="352"/>
      <c r="T672" s="352"/>
      <c r="U672" s="352"/>
      <c r="V672" s="352"/>
      <c r="W672" s="333"/>
      <c r="X672" s="333"/>
      <c r="Y672" s="333"/>
      <c r="Z672" s="333"/>
    </row>
    <row r="673" customFormat="false" ht="28.5" hidden="false" customHeight="true" outlineLevel="0" collapsed="false">
      <c r="A673" s="352"/>
      <c r="B673" s="352"/>
      <c r="C673" s="352"/>
      <c r="D673" s="353"/>
      <c r="E673" s="353"/>
      <c r="F673" s="352"/>
      <c r="G673" s="352"/>
      <c r="H673" s="352"/>
      <c r="I673" s="352"/>
      <c r="J673" s="352"/>
      <c r="K673" s="352"/>
      <c r="L673" s="352"/>
      <c r="M673" s="352"/>
      <c r="N673" s="352"/>
      <c r="O673" s="352"/>
      <c r="P673" s="352"/>
      <c r="Q673" s="352"/>
      <c r="R673" s="352"/>
      <c r="S673" s="352"/>
      <c r="T673" s="352"/>
      <c r="U673" s="352"/>
      <c r="V673" s="352"/>
      <c r="W673" s="333"/>
      <c r="X673" s="333"/>
      <c r="Y673" s="333"/>
      <c r="Z673" s="333"/>
    </row>
    <row r="674" customFormat="false" ht="28.5" hidden="false" customHeight="true" outlineLevel="0" collapsed="false">
      <c r="A674" s="352"/>
      <c r="B674" s="352"/>
      <c r="C674" s="352"/>
      <c r="D674" s="353"/>
      <c r="E674" s="353"/>
      <c r="F674" s="352"/>
      <c r="G674" s="352"/>
      <c r="H674" s="352"/>
      <c r="I674" s="352"/>
      <c r="J674" s="352"/>
      <c r="K674" s="352"/>
      <c r="L674" s="352"/>
      <c r="M674" s="352"/>
      <c r="N674" s="352"/>
      <c r="O674" s="352"/>
      <c r="P674" s="352"/>
      <c r="Q674" s="352"/>
      <c r="R674" s="352"/>
      <c r="S674" s="352"/>
      <c r="T674" s="352"/>
      <c r="U674" s="352"/>
      <c r="V674" s="352"/>
      <c r="W674" s="333"/>
      <c r="X674" s="333"/>
      <c r="Y674" s="333"/>
      <c r="Z674" s="333"/>
    </row>
    <row r="675" customFormat="false" ht="28.5" hidden="false" customHeight="true" outlineLevel="0" collapsed="false">
      <c r="A675" s="352"/>
      <c r="B675" s="352"/>
      <c r="C675" s="352"/>
      <c r="D675" s="353"/>
      <c r="E675" s="353"/>
      <c r="F675" s="352"/>
      <c r="G675" s="352"/>
      <c r="H675" s="352"/>
      <c r="I675" s="352"/>
      <c r="J675" s="352"/>
      <c r="K675" s="352"/>
      <c r="L675" s="352"/>
      <c r="M675" s="352"/>
      <c r="N675" s="352"/>
      <c r="O675" s="352"/>
      <c r="P675" s="352"/>
      <c r="Q675" s="352"/>
      <c r="R675" s="352"/>
      <c r="S675" s="352"/>
      <c r="T675" s="352"/>
      <c r="U675" s="352"/>
      <c r="V675" s="352"/>
      <c r="W675" s="333"/>
      <c r="X675" s="333"/>
      <c r="Y675" s="333"/>
      <c r="Z675" s="333"/>
    </row>
    <row r="676" customFormat="false" ht="28.5" hidden="false" customHeight="true" outlineLevel="0" collapsed="false">
      <c r="A676" s="352"/>
      <c r="B676" s="352"/>
      <c r="C676" s="352"/>
      <c r="D676" s="353"/>
      <c r="E676" s="353"/>
      <c r="F676" s="352"/>
      <c r="G676" s="352"/>
      <c r="H676" s="352"/>
      <c r="I676" s="352"/>
      <c r="J676" s="352"/>
      <c r="K676" s="352"/>
      <c r="L676" s="352"/>
      <c r="M676" s="352"/>
      <c r="N676" s="352"/>
      <c r="O676" s="352"/>
      <c r="P676" s="352"/>
      <c r="Q676" s="352"/>
      <c r="R676" s="352"/>
      <c r="S676" s="352"/>
      <c r="T676" s="352"/>
      <c r="U676" s="352"/>
      <c r="V676" s="352"/>
      <c r="W676" s="333"/>
      <c r="X676" s="333"/>
      <c r="Y676" s="333"/>
      <c r="Z676" s="333"/>
    </row>
    <row r="677" customFormat="false" ht="28.5" hidden="false" customHeight="true" outlineLevel="0" collapsed="false">
      <c r="A677" s="352"/>
      <c r="B677" s="352"/>
      <c r="C677" s="352"/>
      <c r="D677" s="353"/>
      <c r="E677" s="353"/>
      <c r="F677" s="352"/>
      <c r="G677" s="352"/>
      <c r="H677" s="352"/>
      <c r="I677" s="352"/>
      <c r="J677" s="352"/>
      <c r="K677" s="352"/>
      <c r="L677" s="352"/>
      <c r="M677" s="352"/>
      <c r="N677" s="352"/>
      <c r="O677" s="352"/>
      <c r="P677" s="352"/>
      <c r="Q677" s="352"/>
      <c r="R677" s="352"/>
      <c r="S677" s="352"/>
      <c r="T677" s="352"/>
      <c r="U677" s="352"/>
      <c r="V677" s="352"/>
      <c r="W677" s="333"/>
      <c r="X677" s="333"/>
      <c r="Y677" s="333"/>
      <c r="Z677" s="333"/>
    </row>
    <row r="678" customFormat="false" ht="28.5" hidden="false" customHeight="true" outlineLevel="0" collapsed="false">
      <c r="A678" s="352"/>
      <c r="B678" s="352"/>
      <c r="C678" s="352"/>
      <c r="D678" s="353"/>
      <c r="E678" s="353"/>
      <c r="F678" s="352"/>
      <c r="G678" s="352"/>
      <c r="H678" s="352"/>
      <c r="I678" s="352"/>
      <c r="J678" s="352"/>
      <c r="K678" s="352"/>
      <c r="L678" s="352"/>
      <c r="M678" s="352"/>
      <c r="N678" s="352"/>
      <c r="O678" s="352"/>
      <c r="P678" s="352"/>
      <c r="Q678" s="352"/>
      <c r="R678" s="352"/>
      <c r="S678" s="352"/>
      <c r="T678" s="352"/>
      <c r="U678" s="352"/>
      <c r="V678" s="352"/>
      <c r="W678" s="333"/>
      <c r="X678" s="333"/>
      <c r="Y678" s="333"/>
      <c r="Z678" s="333"/>
    </row>
    <row r="679" customFormat="false" ht="28.5" hidden="false" customHeight="true" outlineLevel="0" collapsed="false">
      <c r="A679" s="352"/>
      <c r="B679" s="352"/>
      <c r="C679" s="352"/>
      <c r="D679" s="353"/>
      <c r="E679" s="353"/>
      <c r="F679" s="352"/>
      <c r="G679" s="352"/>
      <c r="H679" s="352"/>
      <c r="I679" s="352"/>
      <c r="J679" s="352"/>
      <c r="K679" s="352"/>
      <c r="L679" s="352"/>
      <c r="M679" s="352"/>
      <c r="N679" s="352"/>
      <c r="O679" s="352"/>
      <c r="P679" s="352"/>
      <c r="Q679" s="352"/>
      <c r="R679" s="352"/>
      <c r="S679" s="352"/>
      <c r="T679" s="352"/>
      <c r="U679" s="352"/>
      <c r="V679" s="352"/>
      <c r="W679" s="333"/>
      <c r="X679" s="333"/>
      <c r="Y679" s="333"/>
      <c r="Z679" s="333"/>
    </row>
    <row r="680" customFormat="false" ht="28.5" hidden="false" customHeight="true" outlineLevel="0" collapsed="false">
      <c r="A680" s="352"/>
      <c r="B680" s="352"/>
      <c r="C680" s="352"/>
      <c r="D680" s="353"/>
      <c r="E680" s="353"/>
      <c r="F680" s="352"/>
      <c r="G680" s="352"/>
      <c r="H680" s="352"/>
      <c r="I680" s="352"/>
      <c r="J680" s="352"/>
      <c r="K680" s="352"/>
      <c r="L680" s="352"/>
      <c r="M680" s="352"/>
      <c r="N680" s="352"/>
      <c r="O680" s="352"/>
      <c r="P680" s="352"/>
      <c r="Q680" s="352"/>
      <c r="R680" s="352"/>
      <c r="S680" s="352"/>
      <c r="T680" s="352"/>
      <c r="U680" s="352"/>
      <c r="V680" s="352"/>
      <c r="W680" s="333"/>
      <c r="X680" s="333"/>
      <c r="Y680" s="333"/>
      <c r="Z680" s="333"/>
    </row>
    <row r="681" customFormat="false" ht="28.5" hidden="false" customHeight="true" outlineLevel="0" collapsed="false">
      <c r="A681" s="352"/>
      <c r="B681" s="352"/>
      <c r="C681" s="352"/>
      <c r="D681" s="353"/>
      <c r="E681" s="353"/>
      <c r="F681" s="352"/>
      <c r="G681" s="352"/>
      <c r="H681" s="352"/>
      <c r="I681" s="352"/>
      <c r="J681" s="352"/>
      <c r="K681" s="352"/>
      <c r="L681" s="352"/>
      <c r="M681" s="352"/>
      <c r="N681" s="352"/>
      <c r="O681" s="352"/>
      <c r="P681" s="352"/>
      <c r="Q681" s="352"/>
      <c r="R681" s="352"/>
      <c r="S681" s="352"/>
      <c r="T681" s="352"/>
      <c r="U681" s="352"/>
      <c r="V681" s="352"/>
      <c r="W681" s="333"/>
      <c r="X681" s="333"/>
      <c r="Y681" s="333"/>
      <c r="Z681" s="333"/>
    </row>
    <row r="682" customFormat="false" ht="28.5" hidden="false" customHeight="true" outlineLevel="0" collapsed="false">
      <c r="A682" s="352"/>
      <c r="B682" s="352"/>
      <c r="C682" s="352"/>
      <c r="D682" s="353"/>
      <c r="E682" s="353"/>
      <c r="F682" s="352"/>
      <c r="G682" s="352"/>
      <c r="H682" s="352"/>
      <c r="I682" s="352"/>
      <c r="J682" s="352"/>
      <c r="K682" s="352"/>
      <c r="L682" s="352"/>
      <c r="M682" s="352"/>
      <c r="N682" s="352"/>
      <c r="O682" s="352"/>
      <c r="P682" s="352"/>
      <c r="Q682" s="352"/>
      <c r="R682" s="352"/>
      <c r="S682" s="352"/>
      <c r="T682" s="352"/>
      <c r="U682" s="352"/>
      <c r="V682" s="352"/>
      <c r="W682" s="333"/>
      <c r="X682" s="333"/>
      <c r="Y682" s="333"/>
      <c r="Z682" s="333"/>
    </row>
    <row r="683" customFormat="false" ht="28.5" hidden="false" customHeight="true" outlineLevel="0" collapsed="false">
      <c r="A683" s="352"/>
      <c r="B683" s="352"/>
      <c r="C683" s="352"/>
      <c r="D683" s="353"/>
      <c r="E683" s="353"/>
      <c r="F683" s="352"/>
      <c r="G683" s="352"/>
      <c r="H683" s="352"/>
      <c r="I683" s="352"/>
      <c r="J683" s="352"/>
      <c r="K683" s="352"/>
      <c r="L683" s="352"/>
      <c r="M683" s="352"/>
      <c r="N683" s="352"/>
      <c r="O683" s="352"/>
      <c r="P683" s="352"/>
      <c r="Q683" s="352"/>
      <c r="R683" s="352"/>
      <c r="S683" s="352"/>
      <c r="T683" s="352"/>
      <c r="U683" s="352"/>
      <c r="V683" s="352"/>
      <c r="W683" s="333"/>
      <c r="X683" s="333"/>
      <c r="Y683" s="333"/>
      <c r="Z683" s="333"/>
    </row>
    <row r="684" customFormat="false" ht="28.5" hidden="false" customHeight="true" outlineLevel="0" collapsed="false">
      <c r="A684" s="352"/>
      <c r="B684" s="352"/>
      <c r="C684" s="352"/>
      <c r="D684" s="353"/>
      <c r="E684" s="353"/>
      <c r="F684" s="352"/>
      <c r="G684" s="352"/>
      <c r="H684" s="352"/>
      <c r="I684" s="352"/>
      <c r="J684" s="352"/>
      <c r="K684" s="352"/>
      <c r="L684" s="352"/>
      <c r="M684" s="352"/>
      <c r="N684" s="352"/>
      <c r="O684" s="352"/>
      <c r="P684" s="352"/>
      <c r="Q684" s="352"/>
      <c r="R684" s="352"/>
      <c r="S684" s="352"/>
      <c r="T684" s="352"/>
      <c r="U684" s="352"/>
      <c r="V684" s="352"/>
      <c r="W684" s="333"/>
      <c r="X684" s="333"/>
      <c r="Y684" s="333"/>
      <c r="Z684" s="333"/>
    </row>
    <row r="685" customFormat="false" ht="28.5" hidden="false" customHeight="true" outlineLevel="0" collapsed="false">
      <c r="A685" s="352"/>
      <c r="B685" s="352"/>
      <c r="C685" s="352"/>
      <c r="D685" s="353"/>
      <c r="E685" s="353"/>
      <c r="F685" s="352"/>
      <c r="G685" s="352"/>
      <c r="H685" s="352"/>
      <c r="I685" s="352"/>
      <c r="J685" s="352"/>
      <c r="K685" s="352"/>
      <c r="L685" s="352"/>
      <c r="M685" s="352"/>
      <c r="N685" s="352"/>
      <c r="O685" s="352"/>
      <c r="P685" s="352"/>
      <c r="Q685" s="352"/>
      <c r="R685" s="352"/>
      <c r="S685" s="352"/>
      <c r="T685" s="352"/>
      <c r="U685" s="352"/>
      <c r="V685" s="352"/>
      <c r="W685" s="333"/>
      <c r="X685" s="333"/>
      <c r="Y685" s="333"/>
      <c r="Z685" s="333"/>
    </row>
    <row r="686" customFormat="false" ht="28.5" hidden="false" customHeight="true" outlineLevel="0" collapsed="false">
      <c r="A686" s="352"/>
      <c r="B686" s="352"/>
      <c r="C686" s="352"/>
      <c r="D686" s="353"/>
      <c r="E686" s="353"/>
      <c r="F686" s="352"/>
      <c r="G686" s="352"/>
      <c r="H686" s="352"/>
      <c r="I686" s="352"/>
      <c r="J686" s="352"/>
      <c r="K686" s="352"/>
      <c r="L686" s="352"/>
      <c r="M686" s="352"/>
      <c r="N686" s="352"/>
      <c r="O686" s="352"/>
      <c r="P686" s="352"/>
      <c r="Q686" s="352"/>
      <c r="R686" s="352"/>
      <c r="S686" s="352"/>
      <c r="T686" s="352"/>
      <c r="U686" s="352"/>
      <c r="V686" s="352"/>
      <c r="W686" s="333"/>
      <c r="X686" s="333"/>
      <c r="Y686" s="333"/>
      <c r="Z686" s="333"/>
    </row>
    <row r="687" customFormat="false" ht="28.5" hidden="false" customHeight="true" outlineLevel="0" collapsed="false">
      <c r="A687" s="352"/>
      <c r="B687" s="352"/>
      <c r="C687" s="352"/>
      <c r="D687" s="353"/>
      <c r="E687" s="353"/>
      <c r="F687" s="352"/>
      <c r="G687" s="352"/>
      <c r="H687" s="352"/>
      <c r="I687" s="352"/>
      <c r="J687" s="352"/>
      <c r="K687" s="352"/>
      <c r="L687" s="352"/>
      <c r="M687" s="352"/>
      <c r="N687" s="352"/>
      <c r="O687" s="352"/>
      <c r="P687" s="352"/>
      <c r="Q687" s="352"/>
      <c r="R687" s="352"/>
      <c r="S687" s="352"/>
      <c r="T687" s="352"/>
      <c r="U687" s="352"/>
      <c r="V687" s="352"/>
      <c r="W687" s="333"/>
      <c r="X687" s="333"/>
      <c r="Y687" s="333"/>
      <c r="Z687" s="333"/>
    </row>
    <row r="688" customFormat="false" ht="28.5" hidden="false" customHeight="true" outlineLevel="0" collapsed="false">
      <c r="A688" s="352"/>
      <c r="B688" s="352"/>
      <c r="C688" s="352"/>
      <c r="D688" s="353"/>
      <c r="E688" s="353"/>
      <c r="F688" s="352"/>
      <c r="G688" s="352"/>
      <c r="H688" s="352"/>
      <c r="I688" s="352"/>
      <c r="J688" s="352"/>
      <c r="K688" s="352"/>
      <c r="L688" s="352"/>
      <c r="M688" s="352"/>
      <c r="N688" s="352"/>
      <c r="O688" s="352"/>
      <c r="P688" s="352"/>
      <c r="Q688" s="352"/>
      <c r="R688" s="352"/>
      <c r="S688" s="352"/>
      <c r="T688" s="352"/>
      <c r="U688" s="352"/>
      <c r="V688" s="352"/>
      <c r="W688" s="333"/>
      <c r="X688" s="333"/>
      <c r="Y688" s="333"/>
      <c r="Z688" s="333"/>
    </row>
    <row r="689" customFormat="false" ht="28.5" hidden="false" customHeight="true" outlineLevel="0" collapsed="false">
      <c r="A689" s="352"/>
      <c r="B689" s="352"/>
      <c r="C689" s="352"/>
      <c r="D689" s="353"/>
      <c r="E689" s="353"/>
      <c r="F689" s="352"/>
      <c r="G689" s="352"/>
      <c r="H689" s="352"/>
      <c r="I689" s="352"/>
      <c r="J689" s="352"/>
      <c r="K689" s="352"/>
      <c r="L689" s="352"/>
      <c r="M689" s="352"/>
      <c r="N689" s="352"/>
      <c r="O689" s="352"/>
      <c r="P689" s="352"/>
      <c r="Q689" s="352"/>
      <c r="R689" s="352"/>
      <c r="S689" s="352"/>
      <c r="T689" s="352"/>
      <c r="U689" s="352"/>
      <c r="V689" s="352"/>
      <c r="W689" s="333"/>
      <c r="X689" s="333"/>
      <c r="Y689" s="333"/>
      <c r="Z689" s="333"/>
    </row>
    <row r="690" customFormat="false" ht="28.5" hidden="false" customHeight="true" outlineLevel="0" collapsed="false">
      <c r="A690" s="352"/>
      <c r="B690" s="352"/>
      <c r="C690" s="352"/>
      <c r="D690" s="353"/>
      <c r="E690" s="353"/>
      <c r="F690" s="352"/>
      <c r="G690" s="352"/>
      <c r="H690" s="352"/>
      <c r="I690" s="352"/>
      <c r="J690" s="352"/>
      <c r="K690" s="352"/>
      <c r="L690" s="352"/>
      <c r="M690" s="352"/>
      <c r="N690" s="352"/>
      <c r="O690" s="352"/>
      <c r="P690" s="352"/>
      <c r="Q690" s="352"/>
      <c r="R690" s="352"/>
      <c r="S690" s="352"/>
      <c r="T690" s="352"/>
      <c r="U690" s="352"/>
      <c r="V690" s="352"/>
      <c r="W690" s="333"/>
      <c r="X690" s="333"/>
      <c r="Y690" s="333"/>
      <c r="Z690" s="333"/>
    </row>
    <row r="691" customFormat="false" ht="28.5" hidden="false" customHeight="true" outlineLevel="0" collapsed="false">
      <c r="A691" s="352"/>
      <c r="B691" s="352"/>
      <c r="C691" s="352"/>
      <c r="D691" s="353"/>
      <c r="E691" s="353"/>
      <c r="F691" s="352"/>
      <c r="G691" s="352"/>
      <c r="H691" s="352"/>
      <c r="I691" s="352"/>
      <c r="J691" s="352"/>
      <c r="K691" s="352"/>
      <c r="L691" s="352"/>
      <c r="M691" s="352"/>
      <c r="N691" s="352"/>
      <c r="O691" s="352"/>
      <c r="P691" s="352"/>
      <c r="Q691" s="352"/>
      <c r="R691" s="352"/>
      <c r="S691" s="352"/>
      <c r="T691" s="352"/>
      <c r="U691" s="352"/>
      <c r="V691" s="352"/>
      <c r="W691" s="333"/>
      <c r="X691" s="333"/>
      <c r="Y691" s="333"/>
      <c r="Z691" s="333"/>
    </row>
    <row r="692" customFormat="false" ht="28.5" hidden="false" customHeight="true" outlineLevel="0" collapsed="false">
      <c r="A692" s="352"/>
      <c r="B692" s="352"/>
      <c r="C692" s="352"/>
      <c r="D692" s="353"/>
      <c r="E692" s="353"/>
      <c r="F692" s="352"/>
      <c r="G692" s="352"/>
      <c r="H692" s="352"/>
      <c r="I692" s="352"/>
      <c r="J692" s="352"/>
      <c r="K692" s="352"/>
      <c r="L692" s="352"/>
      <c r="M692" s="352"/>
      <c r="N692" s="352"/>
      <c r="O692" s="352"/>
      <c r="P692" s="352"/>
      <c r="Q692" s="352"/>
      <c r="R692" s="352"/>
      <c r="S692" s="352"/>
      <c r="T692" s="352"/>
      <c r="U692" s="352"/>
      <c r="V692" s="352"/>
      <c r="W692" s="333"/>
      <c r="X692" s="333"/>
      <c r="Y692" s="333"/>
      <c r="Z692" s="333"/>
    </row>
    <row r="693" customFormat="false" ht="28.5" hidden="false" customHeight="true" outlineLevel="0" collapsed="false">
      <c r="A693" s="352"/>
      <c r="B693" s="352"/>
      <c r="C693" s="352"/>
      <c r="D693" s="353"/>
      <c r="E693" s="353"/>
      <c r="F693" s="352"/>
      <c r="G693" s="352"/>
      <c r="H693" s="352"/>
      <c r="I693" s="352"/>
      <c r="J693" s="352"/>
      <c r="K693" s="352"/>
      <c r="L693" s="352"/>
      <c r="M693" s="352"/>
      <c r="N693" s="352"/>
      <c r="O693" s="352"/>
      <c r="P693" s="352"/>
      <c r="Q693" s="352"/>
      <c r="R693" s="352"/>
      <c r="S693" s="352"/>
      <c r="T693" s="352"/>
      <c r="U693" s="352"/>
      <c r="V693" s="352"/>
      <c r="W693" s="333"/>
      <c r="X693" s="333"/>
      <c r="Y693" s="333"/>
      <c r="Z693" s="333"/>
    </row>
    <row r="694" customFormat="false" ht="28.5" hidden="false" customHeight="true" outlineLevel="0" collapsed="false">
      <c r="A694" s="352"/>
      <c r="B694" s="352"/>
      <c r="C694" s="352"/>
      <c r="D694" s="353"/>
      <c r="E694" s="353"/>
      <c r="F694" s="352"/>
      <c r="G694" s="352"/>
      <c r="H694" s="352"/>
      <c r="I694" s="352"/>
      <c r="J694" s="352"/>
      <c r="K694" s="352"/>
      <c r="L694" s="352"/>
      <c r="M694" s="352"/>
      <c r="N694" s="352"/>
      <c r="O694" s="352"/>
      <c r="P694" s="352"/>
      <c r="Q694" s="352"/>
      <c r="R694" s="352"/>
      <c r="S694" s="352"/>
      <c r="T694" s="352"/>
      <c r="U694" s="352"/>
      <c r="V694" s="352"/>
      <c r="W694" s="333"/>
      <c r="X694" s="333"/>
      <c r="Y694" s="333"/>
      <c r="Z694" s="333"/>
    </row>
    <row r="695" customFormat="false" ht="28.5" hidden="false" customHeight="true" outlineLevel="0" collapsed="false">
      <c r="A695" s="352"/>
      <c r="B695" s="352"/>
      <c r="C695" s="352"/>
      <c r="D695" s="353"/>
      <c r="E695" s="353"/>
      <c r="F695" s="352"/>
      <c r="G695" s="352"/>
      <c r="H695" s="352"/>
      <c r="I695" s="352"/>
      <c r="J695" s="352"/>
      <c r="K695" s="352"/>
      <c r="L695" s="352"/>
      <c r="M695" s="352"/>
      <c r="N695" s="352"/>
      <c r="O695" s="352"/>
      <c r="P695" s="352"/>
      <c r="Q695" s="352"/>
      <c r="R695" s="352"/>
      <c r="S695" s="352"/>
      <c r="T695" s="352"/>
      <c r="U695" s="352"/>
      <c r="V695" s="352"/>
      <c r="W695" s="333"/>
      <c r="X695" s="333"/>
      <c r="Y695" s="333"/>
      <c r="Z695" s="333"/>
    </row>
    <row r="696" customFormat="false" ht="28.5" hidden="false" customHeight="true" outlineLevel="0" collapsed="false">
      <c r="A696" s="352"/>
      <c r="B696" s="352"/>
      <c r="C696" s="352"/>
      <c r="D696" s="353"/>
      <c r="E696" s="353"/>
      <c r="F696" s="352"/>
      <c r="G696" s="352"/>
      <c r="H696" s="352"/>
      <c r="I696" s="352"/>
      <c r="J696" s="352"/>
      <c r="K696" s="352"/>
      <c r="L696" s="352"/>
      <c r="M696" s="352"/>
      <c r="N696" s="352"/>
      <c r="O696" s="352"/>
      <c r="P696" s="352"/>
      <c r="Q696" s="352"/>
      <c r="R696" s="352"/>
      <c r="S696" s="352"/>
      <c r="T696" s="352"/>
      <c r="U696" s="352"/>
      <c r="V696" s="352"/>
      <c r="W696" s="333"/>
      <c r="X696" s="333"/>
      <c r="Y696" s="333"/>
      <c r="Z696" s="333"/>
    </row>
    <row r="697" customFormat="false" ht="28.5" hidden="false" customHeight="true" outlineLevel="0" collapsed="false">
      <c r="A697" s="352"/>
      <c r="B697" s="352"/>
      <c r="C697" s="352"/>
      <c r="D697" s="353"/>
      <c r="E697" s="353"/>
      <c r="F697" s="352"/>
      <c r="G697" s="352"/>
      <c r="H697" s="352"/>
      <c r="I697" s="352"/>
      <c r="J697" s="352"/>
      <c r="K697" s="352"/>
      <c r="L697" s="352"/>
      <c r="M697" s="352"/>
      <c r="N697" s="352"/>
      <c r="O697" s="352"/>
      <c r="P697" s="352"/>
      <c r="Q697" s="352"/>
      <c r="R697" s="352"/>
      <c r="S697" s="352"/>
      <c r="T697" s="352"/>
      <c r="U697" s="352"/>
      <c r="V697" s="352"/>
      <c r="W697" s="333"/>
      <c r="X697" s="333"/>
      <c r="Y697" s="333"/>
      <c r="Z697" s="333"/>
    </row>
    <row r="698" customFormat="false" ht="28.5" hidden="false" customHeight="true" outlineLevel="0" collapsed="false">
      <c r="A698" s="352"/>
      <c r="B698" s="352"/>
      <c r="C698" s="352"/>
      <c r="D698" s="353"/>
      <c r="E698" s="353"/>
      <c r="F698" s="352"/>
      <c r="G698" s="352"/>
      <c r="H698" s="352"/>
      <c r="I698" s="352"/>
      <c r="J698" s="352"/>
      <c r="K698" s="352"/>
      <c r="L698" s="352"/>
      <c r="M698" s="352"/>
      <c r="N698" s="352"/>
      <c r="O698" s="352"/>
      <c r="P698" s="352"/>
      <c r="Q698" s="352"/>
      <c r="R698" s="352"/>
      <c r="S698" s="352"/>
      <c r="T698" s="352"/>
      <c r="U698" s="352"/>
      <c r="V698" s="352"/>
      <c r="W698" s="333"/>
      <c r="X698" s="333"/>
      <c r="Y698" s="333"/>
      <c r="Z698" s="333"/>
    </row>
    <row r="699" customFormat="false" ht="28.5" hidden="false" customHeight="true" outlineLevel="0" collapsed="false">
      <c r="A699" s="352"/>
      <c r="B699" s="352"/>
      <c r="C699" s="352"/>
      <c r="D699" s="353"/>
      <c r="E699" s="353"/>
      <c r="F699" s="352"/>
      <c r="G699" s="352"/>
      <c r="H699" s="352"/>
      <c r="I699" s="352"/>
      <c r="J699" s="352"/>
      <c r="K699" s="352"/>
      <c r="L699" s="352"/>
      <c r="M699" s="352"/>
      <c r="N699" s="352"/>
      <c r="O699" s="352"/>
      <c r="P699" s="352"/>
      <c r="Q699" s="352"/>
      <c r="R699" s="352"/>
      <c r="S699" s="352"/>
      <c r="T699" s="352"/>
      <c r="U699" s="352"/>
      <c r="V699" s="352"/>
      <c r="W699" s="333"/>
      <c r="X699" s="333"/>
      <c r="Y699" s="333"/>
      <c r="Z699" s="333"/>
    </row>
    <row r="700" customFormat="false" ht="28.5" hidden="false" customHeight="true" outlineLevel="0" collapsed="false">
      <c r="A700" s="352"/>
      <c r="B700" s="352"/>
      <c r="C700" s="352"/>
      <c r="D700" s="353"/>
      <c r="E700" s="353"/>
      <c r="F700" s="352"/>
      <c r="G700" s="352"/>
      <c r="H700" s="352"/>
      <c r="I700" s="352"/>
      <c r="J700" s="352"/>
      <c r="K700" s="352"/>
      <c r="L700" s="352"/>
      <c r="M700" s="352"/>
      <c r="N700" s="352"/>
      <c r="O700" s="352"/>
      <c r="P700" s="352"/>
      <c r="Q700" s="352"/>
      <c r="R700" s="352"/>
      <c r="S700" s="352"/>
      <c r="T700" s="352"/>
      <c r="U700" s="352"/>
      <c r="V700" s="352"/>
      <c r="W700" s="333"/>
      <c r="X700" s="333"/>
      <c r="Y700" s="333"/>
      <c r="Z700" s="333"/>
    </row>
    <row r="701" customFormat="false" ht="28.5" hidden="false" customHeight="true" outlineLevel="0" collapsed="false">
      <c r="A701" s="352"/>
      <c r="B701" s="352"/>
      <c r="C701" s="352"/>
      <c r="D701" s="353"/>
      <c r="E701" s="353"/>
      <c r="F701" s="352"/>
      <c r="G701" s="352"/>
      <c r="H701" s="352"/>
      <c r="I701" s="352"/>
      <c r="J701" s="352"/>
      <c r="K701" s="352"/>
      <c r="L701" s="352"/>
      <c r="M701" s="352"/>
      <c r="N701" s="352"/>
      <c r="O701" s="352"/>
      <c r="P701" s="352"/>
      <c r="Q701" s="352"/>
      <c r="R701" s="352"/>
      <c r="S701" s="352"/>
      <c r="T701" s="352"/>
      <c r="U701" s="352"/>
      <c r="V701" s="352"/>
      <c r="W701" s="333"/>
      <c r="X701" s="333"/>
      <c r="Y701" s="333"/>
      <c r="Z701" s="333"/>
    </row>
    <row r="702" customFormat="false" ht="28.5" hidden="false" customHeight="true" outlineLevel="0" collapsed="false">
      <c r="A702" s="352"/>
      <c r="B702" s="352"/>
      <c r="C702" s="352"/>
      <c r="D702" s="353"/>
      <c r="E702" s="353"/>
      <c r="F702" s="352"/>
      <c r="G702" s="352"/>
      <c r="H702" s="352"/>
      <c r="I702" s="352"/>
      <c r="J702" s="352"/>
      <c r="K702" s="352"/>
      <c r="L702" s="352"/>
      <c r="M702" s="352"/>
      <c r="N702" s="352"/>
      <c r="O702" s="352"/>
      <c r="P702" s="352"/>
      <c r="Q702" s="352"/>
      <c r="R702" s="352"/>
      <c r="S702" s="352"/>
      <c r="T702" s="352"/>
      <c r="U702" s="352"/>
      <c r="V702" s="352"/>
      <c r="W702" s="333"/>
      <c r="X702" s="333"/>
      <c r="Y702" s="333"/>
      <c r="Z702" s="333"/>
    </row>
    <row r="703" customFormat="false" ht="28.5" hidden="false" customHeight="true" outlineLevel="0" collapsed="false">
      <c r="A703" s="352"/>
      <c r="B703" s="352"/>
      <c r="C703" s="352"/>
      <c r="D703" s="353"/>
      <c r="E703" s="353"/>
      <c r="F703" s="352"/>
      <c r="G703" s="352"/>
      <c r="H703" s="352"/>
      <c r="I703" s="352"/>
      <c r="J703" s="352"/>
      <c r="K703" s="352"/>
      <c r="L703" s="352"/>
      <c r="M703" s="352"/>
      <c r="N703" s="352"/>
      <c r="O703" s="352"/>
      <c r="P703" s="352"/>
      <c r="Q703" s="352"/>
      <c r="R703" s="352"/>
      <c r="S703" s="352"/>
      <c r="T703" s="352"/>
      <c r="U703" s="352"/>
      <c r="V703" s="352"/>
      <c r="W703" s="333"/>
      <c r="X703" s="333"/>
      <c r="Y703" s="333"/>
      <c r="Z703" s="333"/>
    </row>
    <row r="704" customFormat="false" ht="28.5" hidden="false" customHeight="true" outlineLevel="0" collapsed="false">
      <c r="A704" s="352"/>
      <c r="B704" s="352"/>
      <c r="C704" s="352"/>
      <c r="D704" s="353"/>
      <c r="E704" s="353"/>
      <c r="F704" s="352"/>
      <c r="G704" s="352"/>
      <c r="H704" s="352"/>
      <c r="I704" s="352"/>
      <c r="J704" s="352"/>
      <c r="K704" s="352"/>
      <c r="L704" s="352"/>
      <c r="M704" s="352"/>
      <c r="N704" s="352"/>
      <c r="O704" s="352"/>
      <c r="P704" s="352"/>
      <c r="Q704" s="352"/>
      <c r="R704" s="352"/>
      <c r="S704" s="352"/>
      <c r="T704" s="352"/>
      <c r="U704" s="352"/>
      <c r="V704" s="352"/>
      <c r="W704" s="333"/>
      <c r="X704" s="333"/>
      <c r="Y704" s="333"/>
      <c r="Z704" s="333"/>
    </row>
    <row r="705" customFormat="false" ht="28.5" hidden="false" customHeight="true" outlineLevel="0" collapsed="false">
      <c r="A705" s="352"/>
      <c r="B705" s="352"/>
      <c r="C705" s="352"/>
      <c r="D705" s="353"/>
      <c r="E705" s="353"/>
      <c r="F705" s="352"/>
      <c r="G705" s="352"/>
      <c r="H705" s="352"/>
      <c r="I705" s="352"/>
      <c r="J705" s="352"/>
      <c r="K705" s="352"/>
      <c r="L705" s="352"/>
      <c r="M705" s="352"/>
      <c r="N705" s="352"/>
      <c r="O705" s="352"/>
      <c r="P705" s="352"/>
      <c r="Q705" s="352"/>
      <c r="R705" s="352"/>
      <c r="S705" s="352"/>
      <c r="T705" s="352"/>
      <c r="U705" s="352"/>
      <c r="V705" s="352"/>
      <c r="W705" s="333"/>
      <c r="X705" s="333"/>
      <c r="Y705" s="333"/>
      <c r="Z705" s="333"/>
    </row>
    <row r="706" customFormat="false" ht="28.5" hidden="false" customHeight="true" outlineLevel="0" collapsed="false">
      <c r="A706" s="352"/>
      <c r="B706" s="352"/>
      <c r="C706" s="352"/>
      <c r="D706" s="353"/>
      <c r="E706" s="353"/>
      <c r="F706" s="352"/>
      <c r="G706" s="352"/>
      <c r="H706" s="352"/>
      <c r="I706" s="352"/>
      <c r="J706" s="352"/>
      <c r="K706" s="352"/>
      <c r="L706" s="352"/>
      <c r="M706" s="352"/>
      <c r="N706" s="352"/>
      <c r="O706" s="352"/>
      <c r="P706" s="352"/>
      <c r="Q706" s="352"/>
      <c r="R706" s="352"/>
      <c r="S706" s="352"/>
      <c r="T706" s="352"/>
      <c r="U706" s="352"/>
      <c r="V706" s="352"/>
      <c r="W706" s="333"/>
      <c r="X706" s="333"/>
      <c r="Y706" s="333"/>
      <c r="Z706" s="333"/>
    </row>
    <row r="707" customFormat="false" ht="28.5" hidden="false" customHeight="true" outlineLevel="0" collapsed="false">
      <c r="A707" s="352"/>
      <c r="B707" s="352"/>
      <c r="C707" s="352"/>
      <c r="D707" s="353"/>
      <c r="E707" s="353"/>
      <c r="F707" s="352"/>
      <c r="G707" s="352"/>
      <c r="H707" s="352"/>
      <c r="I707" s="352"/>
      <c r="J707" s="352"/>
      <c r="K707" s="352"/>
      <c r="L707" s="352"/>
      <c r="M707" s="352"/>
      <c r="N707" s="352"/>
      <c r="O707" s="352"/>
      <c r="P707" s="352"/>
      <c r="Q707" s="352"/>
      <c r="R707" s="352"/>
      <c r="S707" s="352"/>
      <c r="T707" s="352"/>
      <c r="U707" s="352"/>
      <c r="V707" s="352"/>
      <c r="W707" s="333"/>
      <c r="X707" s="333"/>
      <c r="Y707" s="333"/>
      <c r="Z707" s="333"/>
    </row>
    <row r="708" customFormat="false" ht="28.5" hidden="false" customHeight="true" outlineLevel="0" collapsed="false">
      <c r="A708" s="352"/>
      <c r="B708" s="352"/>
      <c r="C708" s="352"/>
      <c r="D708" s="353"/>
      <c r="E708" s="353"/>
      <c r="F708" s="352"/>
      <c r="G708" s="352"/>
      <c r="H708" s="352"/>
      <c r="I708" s="352"/>
      <c r="J708" s="352"/>
      <c r="K708" s="352"/>
      <c r="L708" s="352"/>
      <c r="M708" s="352"/>
      <c r="N708" s="352"/>
      <c r="O708" s="352"/>
      <c r="P708" s="352"/>
      <c r="Q708" s="352"/>
      <c r="R708" s="352"/>
      <c r="S708" s="352"/>
      <c r="T708" s="352"/>
      <c r="U708" s="352"/>
      <c r="V708" s="352"/>
      <c r="W708" s="333"/>
      <c r="X708" s="333"/>
      <c r="Y708" s="333"/>
      <c r="Z708" s="333"/>
    </row>
    <row r="709" customFormat="false" ht="28.5" hidden="false" customHeight="true" outlineLevel="0" collapsed="false">
      <c r="A709" s="352"/>
      <c r="B709" s="352"/>
      <c r="C709" s="352"/>
      <c r="D709" s="353"/>
      <c r="E709" s="353"/>
      <c r="F709" s="352"/>
      <c r="G709" s="352"/>
      <c r="H709" s="352"/>
      <c r="I709" s="352"/>
      <c r="J709" s="352"/>
      <c r="K709" s="352"/>
      <c r="L709" s="352"/>
      <c r="M709" s="352"/>
      <c r="N709" s="352"/>
      <c r="O709" s="352"/>
      <c r="P709" s="352"/>
      <c r="Q709" s="352"/>
      <c r="R709" s="352"/>
      <c r="S709" s="352"/>
      <c r="T709" s="352"/>
      <c r="U709" s="352"/>
      <c r="V709" s="352"/>
      <c r="W709" s="333"/>
      <c r="X709" s="333"/>
      <c r="Y709" s="333"/>
      <c r="Z709" s="333"/>
    </row>
    <row r="710" customFormat="false" ht="28.5" hidden="false" customHeight="true" outlineLevel="0" collapsed="false">
      <c r="A710" s="352"/>
      <c r="B710" s="352"/>
      <c r="C710" s="352"/>
      <c r="D710" s="353"/>
      <c r="E710" s="353"/>
      <c r="F710" s="352"/>
      <c r="G710" s="352"/>
      <c r="H710" s="352"/>
      <c r="I710" s="352"/>
      <c r="J710" s="352"/>
      <c r="K710" s="352"/>
      <c r="L710" s="352"/>
      <c r="M710" s="352"/>
      <c r="N710" s="352"/>
      <c r="O710" s="352"/>
      <c r="P710" s="352"/>
      <c r="Q710" s="352"/>
      <c r="R710" s="352"/>
      <c r="S710" s="352"/>
      <c r="T710" s="352"/>
      <c r="U710" s="352"/>
      <c r="V710" s="352"/>
      <c r="W710" s="333"/>
      <c r="X710" s="333"/>
      <c r="Y710" s="333"/>
      <c r="Z710" s="333"/>
    </row>
    <row r="711" customFormat="false" ht="28.5" hidden="false" customHeight="true" outlineLevel="0" collapsed="false">
      <c r="A711" s="352"/>
      <c r="B711" s="352"/>
      <c r="C711" s="352"/>
      <c r="D711" s="353"/>
      <c r="E711" s="353"/>
      <c r="F711" s="352"/>
      <c r="G711" s="352"/>
      <c r="H711" s="352"/>
      <c r="I711" s="352"/>
      <c r="J711" s="352"/>
      <c r="K711" s="352"/>
      <c r="L711" s="352"/>
      <c r="M711" s="352"/>
      <c r="N711" s="352"/>
      <c r="O711" s="352"/>
      <c r="P711" s="352"/>
      <c r="Q711" s="352"/>
      <c r="R711" s="352"/>
      <c r="S711" s="352"/>
      <c r="T711" s="352"/>
      <c r="U711" s="352"/>
      <c r="V711" s="352"/>
      <c r="W711" s="333"/>
      <c r="X711" s="333"/>
      <c r="Y711" s="333"/>
      <c r="Z711" s="333"/>
    </row>
    <row r="712" customFormat="false" ht="28.5" hidden="false" customHeight="true" outlineLevel="0" collapsed="false">
      <c r="A712" s="352"/>
      <c r="B712" s="352"/>
      <c r="C712" s="352"/>
      <c r="D712" s="353"/>
      <c r="E712" s="353"/>
      <c r="F712" s="352"/>
      <c r="G712" s="352"/>
      <c r="H712" s="352"/>
      <c r="I712" s="352"/>
      <c r="J712" s="352"/>
      <c r="K712" s="352"/>
      <c r="L712" s="352"/>
      <c r="M712" s="352"/>
      <c r="N712" s="352"/>
      <c r="O712" s="352"/>
      <c r="P712" s="352"/>
      <c r="Q712" s="352"/>
      <c r="R712" s="352"/>
      <c r="S712" s="352"/>
      <c r="T712" s="352"/>
      <c r="U712" s="352"/>
      <c r="V712" s="352"/>
      <c r="W712" s="333"/>
      <c r="X712" s="333"/>
      <c r="Y712" s="333"/>
      <c r="Z712" s="333"/>
    </row>
    <row r="713" customFormat="false" ht="28.5" hidden="false" customHeight="true" outlineLevel="0" collapsed="false">
      <c r="A713" s="352"/>
      <c r="B713" s="352"/>
      <c r="C713" s="352"/>
      <c r="D713" s="353"/>
      <c r="E713" s="353"/>
      <c r="F713" s="352"/>
      <c r="G713" s="352"/>
      <c r="H713" s="352"/>
      <c r="I713" s="352"/>
      <c r="J713" s="352"/>
      <c r="K713" s="352"/>
      <c r="L713" s="352"/>
      <c r="M713" s="352"/>
      <c r="N713" s="352"/>
      <c r="O713" s="352"/>
      <c r="P713" s="352"/>
      <c r="Q713" s="352"/>
      <c r="R713" s="352"/>
      <c r="S713" s="352"/>
      <c r="T713" s="352"/>
      <c r="U713" s="352"/>
      <c r="V713" s="352"/>
      <c r="W713" s="333"/>
      <c r="X713" s="333"/>
      <c r="Y713" s="333"/>
      <c r="Z713" s="333"/>
    </row>
    <row r="714" customFormat="false" ht="28.5" hidden="false" customHeight="true" outlineLevel="0" collapsed="false">
      <c r="A714" s="352"/>
      <c r="B714" s="352"/>
      <c r="C714" s="352"/>
      <c r="D714" s="353"/>
      <c r="E714" s="353"/>
      <c r="F714" s="352"/>
      <c r="G714" s="352"/>
      <c r="H714" s="352"/>
      <c r="I714" s="352"/>
      <c r="J714" s="352"/>
      <c r="K714" s="352"/>
      <c r="L714" s="352"/>
      <c r="M714" s="352"/>
      <c r="N714" s="352"/>
      <c r="O714" s="352"/>
      <c r="P714" s="352"/>
      <c r="Q714" s="352"/>
      <c r="R714" s="352"/>
      <c r="S714" s="352"/>
      <c r="T714" s="352"/>
      <c r="U714" s="352"/>
      <c r="V714" s="352"/>
      <c r="W714" s="333"/>
      <c r="X714" s="333"/>
      <c r="Y714" s="333"/>
      <c r="Z714" s="333"/>
    </row>
    <row r="715" customFormat="false" ht="28.5" hidden="false" customHeight="true" outlineLevel="0" collapsed="false">
      <c r="A715" s="352"/>
      <c r="B715" s="352"/>
      <c r="C715" s="352"/>
      <c r="D715" s="353"/>
      <c r="E715" s="353"/>
      <c r="F715" s="352"/>
      <c r="G715" s="352"/>
      <c r="H715" s="352"/>
      <c r="I715" s="352"/>
      <c r="J715" s="352"/>
      <c r="K715" s="352"/>
      <c r="L715" s="352"/>
      <c r="M715" s="352"/>
      <c r="N715" s="352"/>
      <c r="O715" s="352"/>
      <c r="P715" s="352"/>
      <c r="Q715" s="352"/>
      <c r="R715" s="352"/>
      <c r="S715" s="352"/>
      <c r="T715" s="352"/>
      <c r="U715" s="352"/>
      <c r="V715" s="352"/>
      <c r="W715" s="333"/>
      <c r="X715" s="333"/>
      <c r="Y715" s="333"/>
      <c r="Z715" s="333"/>
    </row>
    <row r="716" customFormat="false" ht="28.5" hidden="false" customHeight="true" outlineLevel="0" collapsed="false">
      <c r="A716" s="352"/>
      <c r="B716" s="352"/>
      <c r="C716" s="352"/>
      <c r="D716" s="353"/>
      <c r="E716" s="353"/>
      <c r="F716" s="352"/>
      <c r="G716" s="352"/>
      <c r="H716" s="352"/>
      <c r="I716" s="352"/>
      <c r="J716" s="352"/>
      <c r="K716" s="352"/>
      <c r="L716" s="352"/>
      <c r="M716" s="352"/>
      <c r="N716" s="352"/>
      <c r="O716" s="352"/>
      <c r="P716" s="352"/>
      <c r="Q716" s="352"/>
      <c r="R716" s="352"/>
      <c r="S716" s="352"/>
      <c r="T716" s="352"/>
      <c r="U716" s="352"/>
      <c r="V716" s="352"/>
      <c r="W716" s="333"/>
      <c r="X716" s="333"/>
      <c r="Y716" s="333"/>
      <c r="Z716" s="333"/>
    </row>
    <row r="717" customFormat="false" ht="28.5" hidden="false" customHeight="true" outlineLevel="0" collapsed="false">
      <c r="A717" s="352"/>
      <c r="B717" s="352"/>
      <c r="C717" s="352"/>
      <c r="D717" s="353"/>
      <c r="E717" s="353"/>
      <c r="F717" s="352"/>
      <c r="G717" s="352"/>
      <c r="H717" s="352"/>
      <c r="I717" s="352"/>
      <c r="J717" s="352"/>
      <c r="K717" s="352"/>
      <c r="L717" s="352"/>
      <c r="M717" s="352"/>
      <c r="N717" s="352"/>
      <c r="O717" s="352"/>
      <c r="P717" s="352"/>
      <c r="Q717" s="352"/>
      <c r="R717" s="352"/>
      <c r="S717" s="352"/>
      <c r="T717" s="352"/>
      <c r="U717" s="352"/>
      <c r="V717" s="352"/>
      <c r="W717" s="333"/>
      <c r="X717" s="333"/>
      <c r="Y717" s="333"/>
      <c r="Z717" s="333"/>
    </row>
    <row r="718" customFormat="false" ht="28.5" hidden="false" customHeight="true" outlineLevel="0" collapsed="false">
      <c r="A718" s="352"/>
      <c r="B718" s="352"/>
      <c r="C718" s="352"/>
      <c r="D718" s="353"/>
      <c r="E718" s="353"/>
      <c r="F718" s="352"/>
      <c r="G718" s="352"/>
      <c r="H718" s="352"/>
      <c r="I718" s="352"/>
      <c r="J718" s="352"/>
      <c r="K718" s="352"/>
      <c r="L718" s="352"/>
      <c r="M718" s="352"/>
      <c r="N718" s="352"/>
      <c r="O718" s="352"/>
      <c r="P718" s="352"/>
      <c r="Q718" s="352"/>
      <c r="R718" s="352"/>
      <c r="S718" s="352"/>
      <c r="T718" s="352"/>
      <c r="U718" s="352"/>
      <c r="V718" s="352"/>
      <c r="W718" s="333"/>
      <c r="X718" s="333"/>
      <c r="Y718" s="333"/>
      <c r="Z718" s="333"/>
    </row>
    <row r="719" customFormat="false" ht="28.5" hidden="false" customHeight="true" outlineLevel="0" collapsed="false">
      <c r="A719" s="352"/>
      <c r="B719" s="352"/>
      <c r="C719" s="352"/>
      <c r="D719" s="353"/>
      <c r="E719" s="353"/>
      <c r="F719" s="352"/>
      <c r="G719" s="352"/>
      <c r="H719" s="352"/>
      <c r="I719" s="352"/>
      <c r="J719" s="352"/>
      <c r="K719" s="352"/>
      <c r="L719" s="352"/>
      <c r="M719" s="352"/>
      <c r="N719" s="352"/>
      <c r="O719" s="352"/>
      <c r="P719" s="352"/>
      <c r="Q719" s="352"/>
      <c r="R719" s="352"/>
      <c r="S719" s="352"/>
      <c r="T719" s="352"/>
      <c r="U719" s="352"/>
      <c r="V719" s="352"/>
      <c r="W719" s="333"/>
      <c r="X719" s="333"/>
      <c r="Y719" s="333"/>
      <c r="Z719" s="333"/>
    </row>
    <row r="720" customFormat="false" ht="28.5" hidden="false" customHeight="true" outlineLevel="0" collapsed="false">
      <c r="A720" s="352"/>
      <c r="B720" s="352"/>
      <c r="C720" s="352"/>
      <c r="D720" s="353"/>
      <c r="E720" s="353"/>
      <c r="F720" s="352"/>
      <c r="G720" s="352"/>
      <c r="H720" s="352"/>
      <c r="I720" s="352"/>
      <c r="J720" s="352"/>
      <c r="K720" s="352"/>
      <c r="L720" s="352"/>
      <c r="M720" s="352"/>
      <c r="N720" s="352"/>
      <c r="O720" s="352"/>
      <c r="P720" s="352"/>
      <c r="Q720" s="352"/>
      <c r="R720" s="352"/>
      <c r="S720" s="352"/>
      <c r="T720" s="352"/>
      <c r="U720" s="352"/>
      <c r="V720" s="352"/>
      <c r="W720" s="333"/>
      <c r="X720" s="333"/>
      <c r="Y720" s="333"/>
      <c r="Z720" s="333"/>
    </row>
    <row r="721" customFormat="false" ht="28.5" hidden="false" customHeight="true" outlineLevel="0" collapsed="false">
      <c r="A721" s="352"/>
      <c r="B721" s="352"/>
      <c r="C721" s="352"/>
      <c r="D721" s="353"/>
      <c r="E721" s="353"/>
      <c r="F721" s="352"/>
      <c r="G721" s="352"/>
      <c r="H721" s="352"/>
      <c r="I721" s="352"/>
      <c r="J721" s="352"/>
      <c r="K721" s="352"/>
      <c r="L721" s="352"/>
      <c r="M721" s="352"/>
      <c r="N721" s="352"/>
      <c r="O721" s="352"/>
      <c r="P721" s="352"/>
      <c r="Q721" s="352"/>
      <c r="R721" s="352"/>
      <c r="S721" s="352"/>
      <c r="T721" s="352"/>
      <c r="U721" s="352"/>
      <c r="V721" s="352"/>
      <c r="W721" s="333"/>
      <c r="X721" s="333"/>
      <c r="Y721" s="333"/>
      <c r="Z721" s="333"/>
    </row>
    <row r="722" customFormat="false" ht="28.5" hidden="false" customHeight="true" outlineLevel="0" collapsed="false">
      <c r="A722" s="352"/>
      <c r="B722" s="352"/>
      <c r="C722" s="352"/>
      <c r="D722" s="353"/>
      <c r="E722" s="353"/>
      <c r="F722" s="352"/>
      <c r="G722" s="352"/>
      <c r="H722" s="352"/>
      <c r="I722" s="352"/>
      <c r="J722" s="352"/>
      <c r="K722" s="352"/>
      <c r="L722" s="352"/>
      <c r="M722" s="352"/>
      <c r="N722" s="352"/>
      <c r="O722" s="352"/>
      <c r="P722" s="352"/>
      <c r="Q722" s="352"/>
      <c r="R722" s="352"/>
      <c r="S722" s="352"/>
      <c r="T722" s="352"/>
      <c r="U722" s="352"/>
      <c r="V722" s="352"/>
      <c r="W722" s="333"/>
      <c r="X722" s="333"/>
      <c r="Y722" s="333"/>
      <c r="Z722" s="333"/>
    </row>
    <row r="723" customFormat="false" ht="28.5" hidden="false" customHeight="true" outlineLevel="0" collapsed="false">
      <c r="A723" s="352"/>
      <c r="B723" s="352"/>
      <c r="C723" s="352"/>
      <c r="D723" s="353"/>
      <c r="E723" s="353"/>
      <c r="F723" s="352"/>
      <c r="G723" s="352"/>
      <c r="H723" s="352"/>
      <c r="I723" s="352"/>
      <c r="J723" s="352"/>
      <c r="K723" s="352"/>
      <c r="L723" s="352"/>
      <c r="M723" s="352"/>
      <c r="N723" s="352"/>
      <c r="O723" s="352"/>
      <c r="P723" s="352"/>
      <c r="Q723" s="352"/>
      <c r="R723" s="352"/>
      <c r="S723" s="352"/>
      <c r="T723" s="352"/>
      <c r="U723" s="352"/>
      <c r="V723" s="352"/>
      <c r="W723" s="333"/>
      <c r="X723" s="333"/>
      <c r="Y723" s="333"/>
      <c r="Z723" s="333"/>
    </row>
    <row r="724" customFormat="false" ht="28.5" hidden="false" customHeight="true" outlineLevel="0" collapsed="false">
      <c r="A724" s="352"/>
      <c r="B724" s="352"/>
      <c r="C724" s="352"/>
      <c r="D724" s="353"/>
      <c r="E724" s="353"/>
      <c r="F724" s="352"/>
      <c r="G724" s="352"/>
      <c r="H724" s="352"/>
      <c r="I724" s="352"/>
      <c r="J724" s="352"/>
      <c r="K724" s="352"/>
      <c r="L724" s="352"/>
      <c r="M724" s="352"/>
      <c r="N724" s="352"/>
      <c r="O724" s="352"/>
      <c r="P724" s="352"/>
      <c r="Q724" s="352"/>
      <c r="R724" s="352"/>
      <c r="S724" s="352"/>
      <c r="T724" s="352"/>
      <c r="U724" s="352"/>
      <c r="V724" s="352"/>
      <c r="W724" s="333"/>
      <c r="X724" s="333"/>
      <c r="Y724" s="333"/>
      <c r="Z724" s="333"/>
    </row>
    <row r="725" customFormat="false" ht="28.5" hidden="false" customHeight="true" outlineLevel="0" collapsed="false">
      <c r="A725" s="352"/>
      <c r="B725" s="352"/>
      <c r="C725" s="352"/>
      <c r="D725" s="353"/>
      <c r="E725" s="353"/>
      <c r="F725" s="352"/>
      <c r="G725" s="352"/>
      <c r="H725" s="352"/>
      <c r="I725" s="352"/>
      <c r="J725" s="352"/>
      <c r="K725" s="352"/>
      <c r="L725" s="352"/>
      <c r="M725" s="352"/>
      <c r="N725" s="352"/>
      <c r="O725" s="352"/>
      <c r="P725" s="352"/>
      <c r="Q725" s="352"/>
      <c r="R725" s="352"/>
      <c r="S725" s="352"/>
      <c r="T725" s="352"/>
      <c r="U725" s="352"/>
      <c r="V725" s="352"/>
      <c r="W725" s="333"/>
      <c r="X725" s="333"/>
      <c r="Y725" s="333"/>
      <c r="Z725" s="333"/>
    </row>
    <row r="726" customFormat="false" ht="28.5" hidden="false" customHeight="true" outlineLevel="0" collapsed="false">
      <c r="A726" s="352"/>
      <c r="B726" s="352"/>
      <c r="C726" s="352"/>
      <c r="D726" s="353"/>
      <c r="E726" s="353"/>
      <c r="F726" s="352"/>
      <c r="G726" s="352"/>
      <c r="H726" s="352"/>
      <c r="I726" s="352"/>
      <c r="J726" s="352"/>
      <c r="K726" s="352"/>
      <c r="L726" s="352"/>
      <c r="M726" s="352"/>
      <c r="N726" s="352"/>
      <c r="O726" s="352"/>
      <c r="P726" s="352"/>
      <c r="Q726" s="352"/>
      <c r="R726" s="352"/>
      <c r="S726" s="352"/>
      <c r="T726" s="352"/>
      <c r="U726" s="352"/>
      <c r="V726" s="352"/>
      <c r="W726" s="333"/>
      <c r="X726" s="333"/>
      <c r="Y726" s="333"/>
      <c r="Z726" s="333"/>
    </row>
    <row r="727" customFormat="false" ht="28.5" hidden="false" customHeight="true" outlineLevel="0" collapsed="false">
      <c r="A727" s="352"/>
      <c r="B727" s="352"/>
      <c r="C727" s="352"/>
      <c r="D727" s="353"/>
      <c r="E727" s="353"/>
      <c r="F727" s="352"/>
      <c r="G727" s="352"/>
      <c r="H727" s="352"/>
      <c r="I727" s="352"/>
      <c r="J727" s="352"/>
      <c r="K727" s="352"/>
      <c r="L727" s="352"/>
      <c r="M727" s="352"/>
      <c r="N727" s="352"/>
      <c r="O727" s="352"/>
      <c r="P727" s="352"/>
      <c r="Q727" s="352"/>
      <c r="R727" s="352"/>
      <c r="S727" s="352"/>
      <c r="T727" s="352"/>
      <c r="U727" s="352"/>
      <c r="V727" s="352"/>
      <c r="W727" s="333"/>
      <c r="X727" s="333"/>
      <c r="Y727" s="333"/>
      <c r="Z727" s="333"/>
    </row>
    <row r="728" customFormat="false" ht="28.5" hidden="false" customHeight="true" outlineLevel="0" collapsed="false">
      <c r="A728" s="352"/>
      <c r="B728" s="352"/>
      <c r="C728" s="352"/>
      <c r="D728" s="353"/>
      <c r="E728" s="353"/>
      <c r="F728" s="352"/>
      <c r="G728" s="352"/>
      <c r="H728" s="352"/>
      <c r="I728" s="352"/>
      <c r="J728" s="352"/>
      <c r="K728" s="352"/>
      <c r="L728" s="352"/>
      <c r="M728" s="352"/>
      <c r="N728" s="352"/>
      <c r="O728" s="352"/>
      <c r="P728" s="352"/>
      <c r="Q728" s="352"/>
      <c r="R728" s="352"/>
      <c r="S728" s="352"/>
      <c r="T728" s="352"/>
      <c r="U728" s="352"/>
      <c r="V728" s="352"/>
      <c r="W728" s="333"/>
      <c r="X728" s="333"/>
      <c r="Y728" s="333"/>
      <c r="Z728" s="333"/>
    </row>
    <row r="729" customFormat="false" ht="28.5" hidden="false" customHeight="true" outlineLevel="0" collapsed="false">
      <c r="A729" s="352"/>
      <c r="B729" s="352"/>
      <c r="C729" s="352"/>
      <c r="D729" s="353"/>
      <c r="E729" s="353"/>
      <c r="F729" s="352"/>
      <c r="G729" s="352"/>
      <c r="H729" s="352"/>
      <c r="I729" s="352"/>
      <c r="J729" s="352"/>
      <c r="K729" s="352"/>
      <c r="L729" s="352"/>
      <c r="M729" s="352"/>
      <c r="N729" s="352"/>
      <c r="O729" s="352"/>
      <c r="P729" s="352"/>
      <c r="Q729" s="352"/>
      <c r="R729" s="352"/>
      <c r="S729" s="352"/>
      <c r="T729" s="352"/>
      <c r="U729" s="352"/>
      <c r="V729" s="352"/>
      <c r="W729" s="333"/>
      <c r="X729" s="333"/>
      <c r="Y729" s="333"/>
      <c r="Z729" s="333"/>
    </row>
    <row r="730" customFormat="false" ht="28.5" hidden="false" customHeight="true" outlineLevel="0" collapsed="false">
      <c r="A730" s="352"/>
      <c r="B730" s="352"/>
      <c r="C730" s="352"/>
      <c r="D730" s="353"/>
      <c r="E730" s="353"/>
      <c r="F730" s="352"/>
      <c r="G730" s="352"/>
      <c r="H730" s="352"/>
      <c r="I730" s="352"/>
      <c r="J730" s="352"/>
      <c r="K730" s="352"/>
      <c r="L730" s="352"/>
      <c r="M730" s="352"/>
      <c r="N730" s="352"/>
      <c r="O730" s="352"/>
      <c r="P730" s="352"/>
      <c r="Q730" s="352"/>
      <c r="R730" s="352"/>
      <c r="S730" s="352"/>
      <c r="T730" s="352"/>
      <c r="U730" s="352"/>
      <c r="V730" s="352"/>
      <c r="W730" s="333"/>
      <c r="X730" s="333"/>
      <c r="Y730" s="333"/>
      <c r="Z730" s="333"/>
    </row>
    <row r="731" customFormat="false" ht="28.5" hidden="false" customHeight="true" outlineLevel="0" collapsed="false">
      <c r="A731" s="352"/>
      <c r="B731" s="352"/>
      <c r="C731" s="352"/>
      <c r="D731" s="353"/>
      <c r="E731" s="353"/>
      <c r="F731" s="352"/>
      <c r="G731" s="352"/>
      <c r="H731" s="352"/>
      <c r="I731" s="352"/>
      <c r="J731" s="352"/>
      <c r="K731" s="352"/>
      <c r="L731" s="352"/>
      <c r="M731" s="352"/>
      <c r="N731" s="352"/>
      <c r="O731" s="352"/>
      <c r="P731" s="352"/>
      <c r="Q731" s="352"/>
      <c r="R731" s="352"/>
      <c r="S731" s="352"/>
      <c r="T731" s="352"/>
      <c r="U731" s="352"/>
      <c r="V731" s="352"/>
      <c r="W731" s="333"/>
      <c r="X731" s="333"/>
      <c r="Y731" s="333"/>
      <c r="Z731" s="333"/>
    </row>
    <row r="732" customFormat="false" ht="28.5" hidden="false" customHeight="true" outlineLevel="0" collapsed="false">
      <c r="A732" s="352"/>
      <c r="B732" s="352"/>
      <c r="C732" s="352"/>
      <c r="D732" s="353"/>
      <c r="E732" s="353"/>
      <c r="F732" s="352"/>
      <c r="G732" s="352"/>
      <c r="H732" s="352"/>
      <c r="I732" s="352"/>
      <c r="J732" s="352"/>
      <c r="K732" s="352"/>
      <c r="L732" s="352"/>
      <c r="M732" s="352"/>
      <c r="N732" s="352"/>
      <c r="O732" s="352"/>
      <c r="P732" s="352"/>
      <c r="Q732" s="352"/>
      <c r="R732" s="352"/>
      <c r="S732" s="352"/>
      <c r="T732" s="352"/>
      <c r="U732" s="352"/>
      <c r="V732" s="352"/>
      <c r="W732" s="333"/>
      <c r="X732" s="333"/>
      <c r="Y732" s="333"/>
      <c r="Z732" s="333"/>
    </row>
    <row r="733" customFormat="false" ht="28.5" hidden="false" customHeight="true" outlineLevel="0" collapsed="false">
      <c r="A733" s="352"/>
      <c r="B733" s="352"/>
      <c r="C733" s="352"/>
      <c r="D733" s="353"/>
      <c r="E733" s="353"/>
      <c r="F733" s="352"/>
      <c r="G733" s="352"/>
      <c r="H733" s="352"/>
      <c r="I733" s="352"/>
      <c r="J733" s="352"/>
      <c r="K733" s="352"/>
      <c r="L733" s="352"/>
      <c r="M733" s="352"/>
      <c r="N733" s="352"/>
      <c r="O733" s="352"/>
      <c r="P733" s="352"/>
      <c r="Q733" s="352"/>
      <c r="R733" s="352"/>
      <c r="S733" s="352"/>
      <c r="T733" s="352"/>
      <c r="U733" s="352"/>
      <c r="V733" s="352"/>
      <c r="W733" s="333"/>
      <c r="X733" s="333"/>
      <c r="Y733" s="333"/>
      <c r="Z733" s="333"/>
    </row>
    <row r="734" customFormat="false" ht="28.5" hidden="false" customHeight="true" outlineLevel="0" collapsed="false">
      <c r="A734" s="352"/>
      <c r="B734" s="352"/>
      <c r="C734" s="352"/>
      <c r="D734" s="353"/>
      <c r="E734" s="353"/>
      <c r="F734" s="352"/>
      <c r="G734" s="352"/>
      <c r="H734" s="352"/>
      <c r="I734" s="352"/>
      <c r="J734" s="352"/>
      <c r="K734" s="352"/>
      <c r="L734" s="352"/>
      <c r="M734" s="352"/>
      <c r="N734" s="352"/>
      <c r="O734" s="352"/>
      <c r="P734" s="352"/>
      <c r="Q734" s="352"/>
      <c r="R734" s="352"/>
      <c r="S734" s="352"/>
      <c r="T734" s="352"/>
      <c r="U734" s="352"/>
      <c r="V734" s="352"/>
      <c r="W734" s="333"/>
      <c r="X734" s="333"/>
      <c r="Y734" s="333"/>
      <c r="Z734" s="333"/>
    </row>
    <row r="735" customFormat="false" ht="28.5" hidden="false" customHeight="true" outlineLevel="0" collapsed="false">
      <c r="A735" s="352"/>
      <c r="B735" s="352"/>
      <c r="C735" s="352"/>
      <c r="D735" s="353"/>
      <c r="E735" s="353"/>
      <c r="F735" s="352"/>
      <c r="G735" s="352"/>
      <c r="H735" s="352"/>
      <c r="I735" s="352"/>
      <c r="J735" s="352"/>
      <c r="K735" s="352"/>
      <c r="L735" s="352"/>
      <c r="M735" s="352"/>
      <c r="N735" s="352"/>
      <c r="O735" s="352"/>
      <c r="P735" s="352"/>
      <c r="Q735" s="352"/>
      <c r="R735" s="352"/>
      <c r="S735" s="352"/>
      <c r="T735" s="352"/>
      <c r="U735" s="352"/>
      <c r="V735" s="352"/>
      <c r="W735" s="333"/>
      <c r="X735" s="333"/>
      <c r="Y735" s="333"/>
      <c r="Z735" s="333"/>
    </row>
    <row r="736" customFormat="false" ht="28.5" hidden="false" customHeight="true" outlineLevel="0" collapsed="false">
      <c r="A736" s="352"/>
      <c r="B736" s="352"/>
      <c r="C736" s="352"/>
      <c r="D736" s="353"/>
      <c r="E736" s="353"/>
      <c r="F736" s="352"/>
      <c r="G736" s="352"/>
      <c r="H736" s="352"/>
      <c r="I736" s="352"/>
      <c r="J736" s="352"/>
      <c r="K736" s="352"/>
      <c r="L736" s="352"/>
      <c r="M736" s="352"/>
      <c r="N736" s="352"/>
      <c r="O736" s="352"/>
      <c r="P736" s="352"/>
      <c r="Q736" s="352"/>
      <c r="R736" s="352"/>
      <c r="S736" s="352"/>
      <c r="T736" s="352"/>
      <c r="U736" s="352"/>
      <c r="V736" s="352"/>
      <c r="W736" s="333"/>
      <c r="X736" s="333"/>
      <c r="Y736" s="333"/>
      <c r="Z736" s="333"/>
    </row>
    <row r="737" customFormat="false" ht="28.5" hidden="false" customHeight="true" outlineLevel="0" collapsed="false">
      <c r="A737" s="352"/>
      <c r="B737" s="352"/>
      <c r="C737" s="352"/>
      <c r="D737" s="353"/>
      <c r="E737" s="353"/>
      <c r="F737" s="352"/>
      <c r="G737" s="352"/>
      <c r="H737" s="352"/>
      <c r="I737" s="352"/>
      <c r="J737" s="352"/>
      <c r="K737" s="352"/>
      <c r="L737" s="352"/>
      <c r="M737" s="352"/>
      <c r="N737" s="352"/>
      <c r="O737" s="352"/>
      <c r="P737" s="352"/>
      <c r="Q737" s="352"/>
      <c r="R737" s="352"/>
      <c r="S737" s="352"/>
      <c r="T737" s="352"/>
      <c r="U737" s="352"/>
      <c r="V737" s="352"/>
      <c r="W737" s="333"/>
      <c r="X737" s="333"/>
      <c r="Y737" s="333"/>
      <c r="Z737" s="333"/>
    </row>
    <row r="738" customFormat="false" ht="28.5" hidden="false" customHeight="true" outlineLevel="0" collapsed="false">
      <c r="A738" s="352"/>
      <c r="B738" s="352"/>
      <c r="C738" s="352"/>
      <c r="D738" s="353"/>
      <c r="E738" s="353"/>
      <c r="F738" s="352"/>
      <c r="G738" s="352"/>
      <c r="H738" s="352"/>
      <c r="I738" s="352"/>
      <c r="J738" s="352"/>
      <c r="K738" s="352"/>
      <c r="L738" s="352"/>
      <c r="M738" s="352"/>
      <c r="N738" s="352"/>
      <c r="O738" s="352"/>
      <c r="P738" s="352"/>
      <c r="Q738" s="352"/>
      <c r="R738" s="352"/>
      <c r="S738" s="352"/>
      <c r="T738" s="352"/>
      <c r="U738" s="352"/>
      <c r="V738" s="352"/>
      <c r="W738" s="333"/>
      <c r="X738" s="333"/>
      <c r="Y738" s="333"/>
      <c r="Z738" s="333"/>
    </row>
    <row r="739" customFormat="false" ht="28.5" hidden="false" customHeight="true" outlineLevel="0" collapsed="false">
      <c r="A739" s="352"/>
      <c r="B739" s="352"/>
      <c r="C739" s="352"/>
      <c r="D739" s="353"/>
      <c r="E739" s="353"/>
      <c r="F739" s="352"/>
      <c r="G739" s="352"/>
      <c r="H739" s="352"/>
      <c r="I739" s="352"/>
      <c r="J739" s="352"/>
      <c r="K739" s="352"/>
      <c r="L739" s="352"/>
      <c r="M739" s="352"/>
      <c r="N739" s="352"/>
      <c r="O739" s="352"/>
      <c r="P739" s="352"/>
      <c r="Q739" s="352"/>
      <c r="R739" s="352"/>
      <c r="S739" s="352"/>
      <c r="T739" s="352"/>
      <c r="U739" s="352"/>
      <c r="V739" s="352"/>
      <c r="W739" s="333"/>
      <c r="X739" s="333"/>
      <c r="Y739" s="333"/>
      <c r="Z739" s="333"/>
    </row>
    <row r="740" customFormat="false" ht="28.5" hidden="false" customHeight="true" outlineLevel="0" collapsed="false">
      <c r="A740" s="352"/>
      <c r="B740" s="352"/>
      <c r="C740" s="352"/>
      <c r="D740" s="353"/>
      <c r="E740" s="353"/>
      <c r="F740" s="352"/>
      <c r="G740" s="352"/>
      <c r="H740" s="352"/>
      <c r="I740" s="352"/>
      <c r="J740" s="352"/>
      <c r="K740" s="352"/>
      <c r="L740" s="352"/>
      <c r="M740" s="352"/>
      <c r="N740" s="352"/>
      <c r="O740" s="352"/>
      <c r="P740" s="352"/>
      <c r="Q740" s="352"/>
      <c r="R740" s="352"/>
      <c r="S740" s="352"/>
      <c r="T740" s="352"/>
      <c r="U740" s="352"/>
      <c r="V740" s="352"/>
      <c r="W740" s="333"/>
      <c r="X740" s="333"/>
      <c r="Y740" s="333"/>
      <c r="Z740" s="333"/>
    </row>
    <row r="741" customFormat="false" ht="28.5" hidden="false" customHeight="true" outlineLevel="0" collapsed="false">
      <c r="A741" s="352"/>
      <c r="B741" s="352"/>
      <c r="C741" s="352"/>
      <c r="D741" s="353"/>
      <c r="E741" s="353"/>
      <c r="F741" s="352"/>
      <c r="G741" s="352"/>
      <c r="H741" s="352"/>
      <c r="I741" s="352"/>
      <c r="J741" s="352"/>
      <c r="K741" s="352"/>
      <c r="L741" s="352"/>
      <c r="M741" s="352"/>
      <c r="N741" s="352"/>
      <c r="O741" s="352"/>
      <c r="P741" s="352"/>
      <c r="Q741" s="352"/>
      <c r="R741" s="352"/>
      <c r="S741" s="352"/>
      <c r="T741" s="352"/>
      <c r="U741" s="352"/>
      <c r="V741" s="352"/>
      <c r="W741" s="333"/>
      <c r="X741" s="333"/>
      <c r="Y741" s="333"/>
      <c r="Z741" s="333"/>
    </row>
    <row r="742" customFormat="false" ht="28.5" hidden="false" customHeight="true" outlineLevel="0" collapsed="false">
      <c r="A742" s="352"/>
      <c r="B742" s="352"/>
      <c r="C742" s="352"/>
      <c r="D742" s="353"/>
      <c r="E742" s="353"/>
      <c r="F742" s="352"/>
      <c r="G742" s="352"/>
      <c r="H742" s="352"/>
      <c r="I742" s="352"/>
      <c r="J742" s="352"/>
      <c r="K742" s="352"/>
      <c r="L742" s="352"/>
      <c r="M742" s="352"/>
      <c r="N742" s="352"/>
      <c r="O742" s="352"/>
      <c r="P742" s="352"/>
      <c r="Q742" s="352"/>
      <c r="R742" s="352"/>
      <c r="S742" s="352"/>
      <c r="T742" s="352"/>
      <c r="U742" s="352"/>
      <c r="V742" s="352"/>
      <c r="W742" s="333"/>
      <c r="X742" s="333"/>
      <c r="Y742" s="333"/>
      <c r="Z742" s="333"/>
    </row>
    <row r="743" customFormat="false" ht="28.5" hidden="false" customHeight="true" outlineLevel="0" collapsed="false">
      <c r="A743" s="352"/>
      <c r="B743" s="352"/>
      <c r="C743" s="352"/>
      <c r="D743" s="353"/>
      <c r="E743" s="353"/>
      <c r="F743" s="352"/>
      <c r="G743" s="352"/>
      <c r="H743" s="352"/>
      <c r="I743" s="352"/>
      <c r="J743" s="352"/>
      <c r="K743" s="352"/>
      <c r="L743" s="352"/>
      <c r="M743" s="352"/>
      <c r="N743" s="352"/>
      <c r="O743" s="352"/>
      <c r="P743" s="352"/>
      <c r="Q743" s="352"/>
      <c r="R743" s="352"/>
      <c r="S743" s="352"/>
      <c r="T743" s="352"/>
      <c r="U743" s="352"/>
      <c r="V743" s="352"/>
      <c r="W743" s="333"/>
      <c r="X743" s="333"/>
      <c r="Y743" s="333"/>
      <c r="Z743" s="333"/>
    </row>
    <row r="744" customFormat="false" ht="28.5" hidden="false" customHeight="true" outlineLevel="0" collapsed="false">
      <c r="A744" s="352"/>
      <c r="B744" s="352"/>
      <c r="C744" s="352"/>
      <c r="D744" s="353"/>
      <c r="E744" s="353"/>
      <c r="F744" s="352"/>
      <c r="G744" s="352"/>
      <c r="H744" s="352"/>
      <c r="I744" s="352"/>
      <c r="J744" s="352"/>
      <c r="K744" s="352"/>
      <c r="L744" s="352"/>
      <c r="M744" s="352"/>
      <c r="N744" s="352"/>
      <c r="O744" s="352"/>
      <c r="P744" s="352"/>
      <c r="Q744" s="352"/>
      <c r="R744" s="352"/>
      <c r="S744" s="352"/>
      <c r="T744" s="352"/>
      <c r="U744" s="352"/>
      <c r="V744" s="352"/>
      <c r="W744" s="333"/>
      <c r="X744" s="333"/>
      <c r="Y744" s="333"/>
      <c r="Z744" s="333"/>
    </row>
    <row r="745" customFormat="false" ht="28.5" hidden="false" customHeight="true" outlineLevel="0" collapsed="false">
      <c r="A745" s="352"/>
      <c r="B745" s="352"/>
      <c r="C745" s="352"/>
      <c r="D745" s="353"/>
      <c r="E745" s="353"/>
      <c r="F745" s="352"/>
      <c r="G745" s="352"/>
      <c r="H745" s="352"/>
      <c r="I745" s="352"/>
      <c r="J745" s="352"/>
      <c r="K745" s="352"/>
      <c r="L745" s="352"/>
      <c r="M745" s="352"/>
      <c r="N745" s="352"/>
      <c r="O745" s="352"/>
      <c r="P745" s="352"/>
      <c r="Q745" s="352"/>
      <c r="R745" s="352"/>
      <c r="S745" s="352"/>
      <c r="T745" s="352"/>
      <c r="U745" s="352"/>
      <c r="V745" s="352"/>
      <c r="W745" s="333"/>
      <c r="X745" s="333"/>
      <c r="Y745" s="333"/>
      <c r="Z745" s="333"/>
    </row>
    <row r="746" customFormat="false" ht="28.5" hidden="false" customHeight="true" outlineLevel="0" collapsed="false">
      <c r="A746" s="352"/>
      <c r="B746" s="352"/>
      <c r="C746" s="352"/>
      <c r="D746" s="353"/>
      <c r="E746" s="353"/>
      <c r="F746" s="352"/>
      <c r="G746" s="352"/>
      <c r="H746" s="352"/>
      <c r="I746" s="352"/>
      <c r="J746" s="352"/>
      <c r="K746" s="352"/>
      <c r="L746" s="352"/>
      <c r="M746" s="352"/>
      <c r="N746" s="352"/>
      <c r="O746" s="352"/>
      <c r="P746" s="352"/>
      <c r="Q746" s="352"/>
      <c r="R746" s="352"/>
      <c r="S746" s="352"/>
      <c r="T746" s="352"/>
      <c r="U746" s="352"/>
      <c r="V746" s="352"/>
      <c r="W746" s="333"/>
      <c r="X746" s="333"/>
      <c r="Y746" s="333"/>
      <c r="Z746" s="333"/>
    </row>
    <row r="747" customFormat="false" ht="28.5" hidden="false" customHeight="true" outlineLevel="0" collapsed="false">
      <c r="A747" s="352"/>
      <c r="B747" s="352"/>
      <c r="C747" s="352"/>
      <c r="D747" s="353"/>
      <c r="E747" s="353"/>
      <c r="F747" s="352"/>
      <c r="G747" s="352"/>
      <c r="H747" s="352"/>
      <c r="I747" s="352"/>
      <c r="J747" s="352"/>
      <c r="K747" s="352"/>
      <c r="L747" s="352"/>
      <c r="M747" s="352"/>
      <c r="N747" s="352"/>
      <c r="O747" s="352"/>
      <c r="P747" s="352"/>
      <c r="Q747" s="352"/>
      <c r="R747" s="352"/>
      <c r="S747" s="352"/>
      <c r="T747" s="352"/>
      <c r="U747" s="352"/>
      <c r="V747" s="352"/>
      <c r="W747" s="333"/>
      <c r="X747" s="333"/>
      <c r="Y747" s="333"/>
      <c r="Z747" s="333"/>
    </row>
    <row r="748" customFormat="false" ht="28.5" hidden="false" customHeight="true" outlineLevel="0" collapsed="false">
      <c r="A748" s="352"/>
      <c r="B748" s="352"/>
      <c r="C748" s="352"/>
      <c r="D748" s="353"/>
      <c r="E748" s="353"/>
      <c r="F748" s="352"/>
      <c r="G748" s="352"/>
      <c r="H748" s="352"/>
      <c r="I748" s="352"/>
      <c r="J748" s="352"/>
      <c r="K748" s="352"/>
      <c r="L748" s="352"/>
      <c r="M748" s="352"/>
      <c r="N748" s="352"/>
      <c r="O748" s="352"/>
      <c r="P748" s="352"/>
      <c r="Q748" s="352"/>
      <c r="R748" s="352"/>
      <c r="S748" s="352"/>
      <c r="T748" s="352"/>
      <c r="U748" s="352"/>
      <c r="V748" s="352"/>
      <c r="W748" s="333"/>
      <c r="X748" s="333"/>
      <c r="Y748" s="333"/>
      <c r="Z748" s="333"/>
    </row>
    <row r="749" customFormat="false" ht="28.5" hidden="false" customHeight="true" outlineLevel="0" collapsed="false">
      <c r="A749" s="352"/>
      <c r="B749" s="352"/>
      <c r="C749" s="352"/>
      <c r="D749" s="353"/>
      <c r="E749" s="353"/>
      <c r="F749" s="352"/>
      <c r="G749" s="352"/>
      <c r="H749" s="352"/>
      <c r="I749" s="352"/>
      <c r="J749" s="352"/>
      <c r="K749" s="352"/>
      <c r="L749" s="352"/>
      <c r="M749" s="352"/>
      <c r="N749" s="352"/>
      <c r="O749" s="352"/>
      <c r="P749" s="352"/>
      <c r="Q749" s="352"/>
      <c r="R749" s="352"/>
      <c r="S749" s="352"/>
      <c r="T749" s="352"/>
      <c r="U749" s="352"/>
      <c r="V749" s="352"/>
      <c r="W749" s="333"/>
      <c r="X749" s="333"/>
      <c r="Y749" s="333"/>
      <c r="Z749" s="333"/>
    </row>
    <row r="750" customFormat="false" ht="28.5" hidden="false" customHeight="true" outlineLevel="0" collapsed="false">
      <c r="A750" s="352"/>
      <c r="B750" s="352"/>
      <c r="C750" s="352"/>
      <c r="D750" s="353"/>
      <c r="E750" s="353"/>
      <c r="F750" s="352"/>
      <c r="G750" s="352"/>
      <c r="H750" s="352"/>
      <c r="I750" s="352"/>
      <c r="J750" s="352"/>
      <c r="K750" s="352"/>
      <c r="L750" s="352"/>
      <c r="M750" s="352"/>
      <c r="N750" s="352"/>
      <c r="O750" s="352"/>
      <c r="P750" s="352"/>
      <c r="Q750" s="352"/>
      <c r="R750" s="352"/>
      <c r="S750" s="352"/>
      <c r="T750" s="352"/>
      <c r="U750" s="352"/>
      <c r="V750" s="352"/>
      <c r="W750" s="333"/>
      <c r="X750" s="333"/>
      <c r="Y750" s="333"/>
      <c r="Z750" s="333"/>
    </row>
    <row r="751" customFormat="false" ht="28.5" hidden="false" customHeight="true" outlineLevel="0" collapsed="false">
      <c r="A751" s="352"/>
      <c r="B751" s="352"/>
      <c r="C751" s="352"/>
      <c r="D751" s="353"/>
      <c r="E751" s="353"/>
      <c r="F751" s="352"/>
      <c r="G751" s="352"/>
      <c r="H751" s="352"/>
      <c r="I751" s="352"/>
      <c r="J751" s="352"/>
      <c r="K751" s="352"/>
      <c r="L751" s="352"/>
      <c r="M751" s="352"/>
      <c r="N751" s="352"/>
      <c r="O751" s="352"/>
      <c r="P751" s="352"/>
      <c r="Q751" s="352"/>
      <c r="R751" s="352"/>
      <c r="S751" s="352"/>
      <c r="T751" s="352"/>
      <c r="U751" s="352"/>
      <c r="V751" s="352"/>
      <c r="W751" s="333"/>
      <c r="X751" s="333"/>
      <c r="Y751" s="333"/>
      <c r="Z751" s="333"/>
    </row>
    <row r="752" customFormat="false" ht="28.5" hidden="false" customHeight="true" outlineLevel="0" collapsed="false">
      <c r="A752" s="352"/>
      <c r="B752" s="352"/>
      <c r="C752" s="352"/>
      <c r="D752" s="353"/>
      <c r="E752" s="353"/>
      <c r="F752" s="352"/>
      <c r="G752" s="352"/>
      <c r="H752" s="352"/>
      <c r="I752" s="352"/>
      <c r="J752" s="352"/>
      <c r="K752" s="352"/>
      <c r="L752" s="352"/>
      <c r="M752" s="352"/>
      <c r="N752" s="352"/>
      <c r="O752" s="352"/>
      <c r="P752" s="352"/>
      <c r="Q752" s="352"/>
      <c r="R752" s="352"/>
      <c r="S752" s="352"/>
      <c r="T752" s="352"/>
      <c r="U752" s="352"/>
      <c r="V752" s="352"/>
      <c r="W752" s="333"/>
      <c r="X752" s="333"/>
      <c r="Y752" s="333"/>
      <c r="Z752" s="333"/>
    </row>
    <row r="753" customFormat="false" ht="28.5" hidden="false" customHeight="true" outlineLevel="0" collapsed="false">
      <c r="A753" s="352"/>
      <c r="B753" s="352"/>
      <c r="C753" s="352"/>
      <c r="D753" s="353"/>
      <c r="E753" s="353"/>
      <c r="F753" s="352"/>
      <c r="G753" s="352"/>
      <c r="H753" s="352"/>
      <c r="I753" s="352"/>
      <c r="J753" s="352"/>
      <c r="K753" s="352"/>
      <c r="L753" s="352"/>
      <c r="M753" s="352"/>
      <c r="N753" s="352"/>
      <c r="O753" s="352"/>
      <c r="P753" s="352"/>
      <c r="Q753" s="352"/>
      <c r="R753" s="352"/>
      <c r="S753" s="352"/>
      <c r="T753" s="352"/>
      <c r="U753" s="352"/>
      <c r="V753" s="352"/>
      <c r="W753" s="333"/>
      <c r="X753" s="333"/>
      <c r="Y753" s="333"/>
      <c r="Z753" s="333"/>
    </row>
    <row r="754" customFormat="false" ht="28.5" hidden="false" customHeight="true" outlineLevel="0" collapsed="false">
      <c r="A754" s="352"/>
      <c r="B754" s="352"/>
      <c r="C754" s="352"/>
      <c r="D754" s="353"/>
      <c r="E754" s="353"/>
      <c r="F754" s="352"/>
      <c r="G754" s="352"/>
      <c r="H754" s="352"/>
      <c r="I754" s="352"/>
      <c r="J754" s="352"/>
      <c r="K754" s="352"/>
      <c r="L754" s="352"/>
      <c r="M754" s="352"/>
      <c r="N754" s="352"/>
      <c r="O754" s="352"/>
      <c r="P754" s="352"/>
      <c r="Q754" s="352"/>
      <c r="R754" s="352"/>
      <c r="S754" s="352"/>
      <c r="T754" s="352"/>
      <c r="U754" s="352"/>
      <c r="V754" s="352"/>
      <c r="W754" s="333"/>
      <c r="X754" s="333"/>
      <c r="Y754" s="333"/>
      <c r="Z754" s="333"/>
    </row>
    <row r="755" customFormat="false" ht="28.5" hidden="false" customHeight="true" outlineLevel="0" collapsed="false">
      <c r="A755" s="352"/>
      <c r="B755" s="352"/>
      <c r="C755" s="352"/>
      <c r="D755" s="353"/>
      <c r="E755" s="353"/>
      <c r="F755" s="352"/>
      <c r="G755" s="352"/>
      <c r="H755" s="352"/>
      <c r="I755" s="352"/>
      <c r="J755" s="352"/>
      <c r="K755" s="352"/>
      <c r="L755" s="352"/>
      <c r="M755" s="352"/>
      <c r="N755" s="352"/>
      <c r="O755" s="352"/>
      <c r="P755" s="352"/>
      <c r="Q755" s="352"/>
      <c r="R755" s="352"/>
      <c r="S755" s="352"/>
      <c r="T755" s="352"/>
      <c r="U755" s="352"/>
      <c r="V755" s="352"/>
      <c r="W755" s="333"/>
      <c r="X755" s="333"/>
      <c r="Y755" s="333"/>
      <c r="Z755" s="333"/>
    </row>
    <row r="756" customFormat="false" ht="28.5" hidden="false" customHeight="true" outlineLevel="0" collapsed="false">
      <c r="A756" s="352"/>
      <c r="B756" s="352"/>
      <c r="C756" s="352"/>
      <c r="D756" s="353"/>
      <c r="E756" s="353"/>
      <c r="F756" s="352"/>
      <c r="G756" s="352"/>
      <c r="H756" s="352"/>
      <c r="I756" s="352"/>
      <c r="J756" s="352"/>
      <c r="K756" s="352"/>
      <c r="L756" s="352"/>
      <c r="M756" s="352"/>
      <c r="N756" s="352"/>
      <c r="O756" s="352"/>
      <c r="P756" s="352"/>
      <c r="Q756" s="352"/>
      <c r="R756" s="352"/>
      <c r="S756" s="352"/>
      <c r="T756" s="352"/>
      <c r="U756" s="352"/>
      <c r="V756" s="352"/>
      <c r="W756" s="333"/>
      <c r="X756" s="333"/>
      <c r="Y756" s="333"/>
      <c r="Z756" s="333"/>
    </row>
    <row r="757" customFormat="false" ht="28.5" hidden="false" customHeight="true" outlineLevel="0" collapsed="false">
      <c r="A757" s="352"/>
      <c r="B757" s="352"/>
      <c r="C757" s="352"/>
      <c r="D757" s="353"/>
      <c r="E757" s="353"/>
      <c r="F757" s="352"/>
      <c r="G757" s="352"/>
      <c r="H757" s="352"/>
      <c r="I757" s="352"/>
      <c r="J757" s="352"/>
      <c r="K757" s="352"/>
      <c r="L757" s="352"/>
      <c r="M757" s="352"/>
      <c r="N757" s="352"/>
      <c r="O757" s="352"/>
      <c r="P757" s="352"/>
      <c r="Q757" s="352"/>
      <c r="R757" s="352"/>
      <c r="S757" s="352"/>
      <c r="T757" s="352"/>
      <c r="U757" s="352"/>
      <c r="V757" s="352"/>
      <c r="W757" s="333"/>
      <c r="X757" s="333"/>
      <c r="Y757" s="333"/>
      <c r="Z757" s="333"/>
    </row>
    <row r="758" customFormat="false" ht="28.5" hidden="false" customHeight="true" outlineLevel="0" collapsed="false">
      <c r="A758" s="352"/>
      <c r="B758" s="352"/>
      <c r="C758" s="352"/>
      <c r="D758" s="353"/>
      <c r="E758" s="353"/>
      <c r="F758" s="352"/>
      <c r="G758" s="352"/>
      <c r="H758" s="352"/>
      <c r="I758" s="352"/>
      <c r="J758" s="352"/>
      <c r="K758" s="352"/>
      <c r="L758" s="352"/>
      <c r="M758" s="352"/>
      <c r="N758" s="352"/>
      <c r="O758" s="352"/>
      <c r="P758" s="352"/>
      <c r="Q758" s="352"/>
      <c r="R758" s="352"/>
      <c r="S758" s="352"/>
      <c r="T758" s="352"/>
      <c r="U758" s="352"/>
      <c r="V758" s="352"/>
      <c r="W758" s="333"/>
      <c r="X758" s="333"/>
      <c r="Y758" s="333"/>
      <c r="Z758" s="333"/>
    </row>
    <row r="759" customFormat="false" ht="28.5" hidden="false" customHeight="true" outlineLevel="0" collapsed="false">
      <c r="A759" s="352"/>
      <c r="B759" s="352"/>
      <c r="C759" s="352"/>
      <c r="D759" s="353"/>
      <c r="E759" s="353"/>
      <c r="F759" s="352"/>
      <c r="G759" s="352"/>
      <c r="H759" s="352"/>
      <c r="I759" s="352"/>
      <c r="J759" s="352"/>
      <c r="K759" s="352"/>
      <c r="L759" s="352"/>
      <c r="M759" s="352"/>
      <c r="N759" s="352"/>
      <c r="O759" s="352"/>
      <c r="P759" s="352"/>
      <c r="Q759" s="352"/>
      <c r="R759" s="352"/>
      <c r="S759" s="352"/>
      <c r="T759" s="352"/>
      <c r="U759" s="352"/>
      <c r="V759" s="352"/>
      <c r="W759" s="333"/>
      <c r="X759" s="333"/>
      <c r="Y759" s="333"/>
      <c r="Z759" s="333"/>
    </row>
    <row r="760" customFormat="false" ht="28.5" hidden="false" customHeight="true" outlineLevel="0" collapsed="false">
      <c r="A760" s="352"/>
      <c r="B760" s="352"/>
      <c r="C760" s="352"/>
      <c r="D760" s="353"/>
      <c r="E760" s="353"/>
      <c r="F760" s="352"/>
      <c r="G760" s="352"/>
      <c r="H760" s="352"/>
      <c r="I760" s="352"/>
      <c r="J760" s="352"/>
      <c r="K760" s="352"/>
      <c r="L760" s="352"/>
      <c r="M760" s="352"/>
      <c r="N760" s="352"/>
      <c r="O760" s="352"/>
      <c r="P760" s="352"/>
      <c r="Q760" s="352"/>
      <c r="R760" s="352"/>
      <c r="S760" s="352"/>
      <c r="T760" s="352"/>
      <c r="U760" s="352"/>
      <c r="V760" s="352"/>
      <c r="W760" s="333"/>
      <c r="X760" s="333"/>
      <c r="Y760" s="333"/>
      <c r="Z760" s="333"/>
    </row>
    <row r="761" customFormat="false" ht="28.5" hidden="false" customHeight="true" outlineLevel="0" collapsed="false">
      <c r="A761" s="352"/>
      <c r="B761" s="352"/>
      <c r="C761" s="352"/>
      <c r="D761" s="353"/>
      <c r="E761" s="353"/>
      <c r="F761" s="352"/>
      <c r="G761" s="352"/>
      <c r="H761" s="352"/>
      <c r="I761" s="352"/>
      <c r="J761" s="352"/>
      <c r="K761" s="352"/>
      <c r="L761" s="352"/>
      <c r="M761" s="352"/>
      <c r="N761" s="352"/>
      <c r="O761" s="352"/>
      <c r="P761" s="352"/>
      <c r="Q761" s="352"/>
      <c r="R761" s="352"/>
      <c r="S761" s="352"/>
      <c r="T761" s="352"/>
      <c r="U761" s="352"/>
      <c r="V761" s="352"/>
      <c r="W761" s="333"/>
      <c r="X761" s="333"/>
      <c r="Y761" s="333"/>
      <c r="Z761" s="333"/>
    </row>
    <row r="762" customFormat="false" ht="28.5" hidden="false" customHeight="true" outlineLevel="0" collapsed="false">
      <c r="A762" s="352"/>
      <c r="B762" s="352"/>
      <c r="C762" s="352"/>
      <c r="D762" s="353"/>
      <c r="E762" s="353"/>
      <c r="F762" s="352"/>
      <c r="G762" s="352"/>
      <c r="H762" s="352"/>
      <c r="I762" s="352"/>
      <c r="J762" s="352"/>
      <c r="K762" s="352"/>
      <c r="L762" s="352"/>
      <c r="M762" s="352"/>
      <c r="N762" s="352"/>
      <c r="O762" s="352"/>
      <c r="P762" s="352"/>
      <c r="Q762" s="352"/>
      <c r="R762" s="352"/>
      <c r="S762" s="352"/>
      <c r="T762" s="352"/>
      <c r="U762" s="352"/>
      <c r="V762" s="352"/>
      <c r="W762" s="333"/>
      <c r="X762" s="333"/>
      <c r="Y762" s="333"/>
      <c r="Z762" s="333"/>
    </row>
    <row r="763" customFormat="false" ht="28.5" hidden="false" customHeight="true" outlineLevel="0" collapsed="false">
      <c r="A763" s="352"/>
      <c r="B763" s="352"/>
      <c r="C763" s="352"/>
      <c r="D763" s="353"/>
      <c r="E763" s="353"/>
      <c r="F763" s="352"/>
      <c r="G763" s="352"/>
      <c r="H763" s="352"/>
      <c r="I763" s="352"/>
      <c r="J763" s="352"/>
      <c r="K763" s="352"/>
      <c r="L763" s="352"/>
      <c r="M763" s="352"/>
      <c r="N763" s="352"/>
      <c r="O763" s="352"/>
      <c r="P763" s="352"/>
      <c r="Q763" s="352"/>
      <c r="R763" s="352"/>
      <c r="S763" s="352"/>
      <c r="T763" s="352"/>
      <c r="U763" s="352"/>
      <c r="V763" s="352"/>
      <c r="W763" s="333"/>
      <c r="X763" s="333"/>
      <c r="Y763" s="333"/>
      <c r="Z763" s="333"/>
    </row>
    <row r="764" customFormat="false" ht="28.5" hidden="false" customHeight="true" outlineLevel="0" collapsed="false">
      <c r="A764" s="352"/>
      <c r="B764" s="352"/>
      <c r="C764" s="352"/>
      <c r="D764" s="353"/>
      <c r="E764" s="353"/>
      <c r="F764" s="352"/>
      <c r="G764" s="352"/>
      <c r="H764" s="352"/>
      <c r="I764" s="352"/>
      <c r="J764" s="352"/>
      <c r="K764" s="352"/>
      <c r="L764" s="352"/>
      <c r="M764" s="352"/>
      <c r="N764" s="352"/>
      <c r="O764" s="352"/>
      <c r="P764" s="352"/>
      <c r="Q764" s="352"/>
      <c r="R764" s="352"/>
      <c r="S764" s="352"/>
      <c r="T764" s="352"/>
      <c r="U764" s="352"/>
      <c r="V764" s="352"/>
      <c r="W764" s="333"/>
      <c r="X764" s="333"/>
      <c r="Y764" s="333"/>
      <c r="Z764" s="333"/>
    </row>
    <row r="765" customFormat="false" ht="28.5" hidden="false" customHeight="true" outlineLevel="0" collapsed="false">
      <c r="A765" s="352"/>
      <c r="B765" s="352"/>
      <c r="C765" s="352"/>
      <c r="D765" s="353"/>
      <c r="E765" s="353"/>
      <c r="F765" s="352"/>
      <c r="G765" s="352"/>
      <c r="H765" s="352"/>
      <c r="I765" s="352"/>
      <c r="J765" s="352"/>
      <c r="K765" s="352"/>
      <c r="L765" s="352"/>
      <c r="M765" s="352"/>
      <c r="N765" s="352"/>
      <c r="O765" s="352"/>
      <c r="P765" s="352"/>
      <c r="Q765" s="352"/>
      <c r="R765" s="352"/>
      <c r="S765" s="352"/>
      <c r="T765" s="352"/>
      <c r="U765" s="352"/>
      <c r="V765" s="352"/>
      <c r="W765" s="333"/>
      <c r="X765" s="333"/>
      <c r="Y765" s="333"/>
      <c r="Z765" s="333"/>
    </row>
    <row r="766" customFormat="false" ht="28.5" hidden="false" customHeight="true" outlineLevel="0" collapsed="false">
      <c r="A766" s="352"/>
      <c r="B766" s="352"/>
      <c r="C766" s="352"/>
      <c r="D766" s="353"/>
      <c r="E766" s="353"/>
      <c r="F766" s="352"/>
      <c r="G766" s="352"/>
      <c r="H766" s="352"/>
      <c r="I766" s="352"/>
      <c r="J766" s="352"/>
      <c r="K766" s="352"/>
      <c r="L766" s="352"/>
      <c r="M766" s="352"/>
      <c r="N766" s="352"/>
      <c r="O766" s="352"/>
      <c r="P766" s="352"/>
      <c r="Q766" s="352"/>
      <c r="R766" s="352"/>
      <c r="S766" s="352"/>
      <c r="T766" s="352"/>
      <c r="U766" s="352"/>
      <c r="V766" s="352"/>
      <c r="W766" s="333"/>
      <c r="X766" s="333"/>
      <c r="Y766" s="333"/>
      <c r="Z766" s="333"/>
    </row>
    <row r="767" customFormat="false" ht="28.5" hidden="false" customHeight="true" outlineLevel="0" collapsed="false">
      <c r="A767" s="352"/>
      <c r="B767" s="352"/>
      <c r="C767" s="352"/>
      <c r="D767" s="353"/>
      <c r="E767" s="353"/>
      <c r="F767" s="352"/>
      <c r="G767" s="352"/>
      <c r="H767" s="352"/>
      <c r="I767" s="352"/>
      <c r="J767" s="352"/>
      <c r="K767" s="352"/>
      <c r="L767" s="352"/>
      <c r="M767" s="352"/>
      <c r="N767" s="352"/>
      <c r="O767" s="352"/>
      <c r="P767" s="352"/>
      <c r="Q767" s="352"/>
      <c r="R767" s="352"/>
      <c r="S767" s="352"/>
      <c r="T767" s="352"/>
      <c r="U767" s="352"/>
      <c r="V767" s="352"/>
      <c r="W767" s="333"/>
      <c r="X767" s="333"/>
      <c r="Y767" s="333"/>
      <c r="Z767" s="333"/>
    </row>
    <row r="768" customFormat="false" ht="28.5" hidden="false" customHeight="true" outlineLevel="0" collapsed="false">
      <c r="A768" s="352"/>
      <c r="B768" s="352"/>
      <c r="C768" s="352"/>
      <c r="D768" s="353"/>
      <c r="E768" s="353"/>
      <c r="F768" s="352"/>
      <c r="G768" s="352"/>
      <c r="H768" s="352"/>
      <c r="I768" s="352"/>
      <c r="J768" s="352"/>
      <c r="K768" s="352"/>
      <c r="L768" s="352"/>
      <c r="M768" s="352"/>
      <c r="N768" s="352"/>
      <c r="O768" s="352"/>
      <c r="P768" s="352"/>
      <c r="Q768" s="352"/>
      <c r="R768" s="352"/>
      <c r="S768" s="352"/>
      <c r="T768" s="352"/>
      <c r="U768" s="352"/>
      <c r="V768" s="352"/>
      <c r="W768" s="333"/>
      <c r="X768" s="333"/>
      <c r="Y768" s="333"/>
      <c r="Z768" s="333"/>
    </row>
    <row r="769" customFormat="false" ht="28.5" hidden="false" customHeight="true" outlineLevel="0" collapsed="false">
      <c r="A769" s="352"/>
      <c r="B769" s="352"/>
      <c r="C769" s="352"/>
      <c r="D769" s="353"/>
      <c r="E769" s="353"/>
      <c r="F769" s="352"/>
      <c r="G769" s="352"/>
      <c r="H769" s="352"/>
      <c r="I769" s="352"/>
      <c r="J769" s="352"/>
      <c r="K769" s="352"/>
      <c r="L769" s="352"/>
      <c r="M769" s="352"/>
      <c r="N769" s="352"/>
      <c r="O769" s="352"/>
      <c r="P769" s="352"/>
      <c r="Q769" s="352"/>
      <c r="R769" s="352"/>
      <c r="S769" s="352"/>
      <c r="T769" s="352"/>
      <c r="U769" s="352"/>
      <c r="V769" s="352"/>
      <c r="W769" s="333"/>
      <c r="X769" s="333"/>
      <c r="Y769" s="333"/>
      <c r="Z769" s="333"/>
    </row>
    <row r="770" customFormat="false" ht="28.5" hidden="false" customHeight="true" outlineLevel="0" collapsed="false">
      <c r="A770" s="352"/>
      <c r="B770" s="352"/>
      <c r="C770" s="352"/>
      <c r="D770" s="353"/>
      <c r="E770" s="353"/>
      <c r="F770" s="352"/>
      <c r="G770" s="352"/>
      <c r="H770" s="352"/>
      <c r="I770" s="352"/>
      <c r="J770" s="352"/>
      <c r="K770" s="352"/>
      <c r="L770" s="352"/>
      <c r="M770" s="352"/>
      <c r="N770" s="352"/>
      <c r="O770" s="352"/>
      <c r="P770" s="352"/>
      <c r="Q770" s="352"/>
      <c r="R770" s="352"/>
      <c r="S770" s="352"/>
      <c r="T770" s="352"/>
      <c r="U770" s="352"/>
      <c r="V770" s="352"/>
      <c r="W770" s="333"/>
      <c r="X770" s="333"/>
      <c r="Y770" s="333"/>
      <c r="Z770" s="333"/>
    </row>
    <row r="771" customFormat="false" ht="28.5" hidden="false" customHeight="true" outlineLevel="0" collapsed="false">
      <c r="A771" s="352"/>
      <c r="B771" s="352"/>
      <c r="C771" s="352"/>
      <c r="D771" s="353"/>
      <c r="E771" s="353"/>
      <c r="F771" s="352"/>
      <c r="G771" s="352"/>
      <c r="H771" s="352"/>
      <c r="I771" s="352"/>
      <c r="J771" s="352"/>
      <c r="K771" s="352"/>
      <c r="L771" s="352"/>
      <c r="M771" s="352"/>
      <c r="N771" s="352"/>
      <c r="O771" s="352"/>
      <c r="P771" s="352"/>
      <c r="Q771" s="352"/>
      <c r="R771" s="352"/>
      <c r="S771" s="352"/>
      <c r="T771" s="352"/>
      <c r="U771" s="352"/>
      <c r="V771" s="352"/>
      <c r="W771" s="333"/>
      <c r="X771" s="333"/>
      <c r="Y771" s="333"/>
      <c r="Z771" s="333"/>
    </row>
    <row r="772" customFormat="false" ht="28.5" hidden="false" customHeight="true" outlineLevel="0" collapsed="false">
      <c r="A772" s="352"/>
      <c r="B772" s="352"/>
      <c r="C772" s="352"/>
      <c r="D772" s="353"/>
      <c r="E772" s="353"/>
      <c r="F772" s="352"/>
      <c r="G772" s="352"/>
      <c r="H772" s="352"/>
      <c r="I772" s="352"/>
      <c r="J772" s="352"/>
      <c r="K772" s="352"/>
      <c r="L772" s="352"/>
      <c r="M772" s="352"/>
      <c r="N772" s="352"/>
      <c r="O772" s="352"/>
      <c r="P772" s="352"/>
      <c r="Q772" s="352"/>
      <c r="R772" s="352"/>
      <c r="S772" s="352"/>
      <c r="T772" s="352"/>
      <c r="U772" s="352"/>
      <c r="V772" s="352"/>
      <c r="W772" s="333"/>
      <c r="X772" s="333"/>
      <c r="Y772" s="333"/>
      <c r="Z772" s="333"/>
    </row>
    <row r="773" customFormat="false" ht="28.5" hidden="false" customHeight="true" outlineLevel="0" collapsed="false">
      <c r="A773" s="352"/>
      <c r="B773" s="352"/>
      <c r="C773" s="352"/>
      <c r="D773" s="353"/>
      <c r="E773" s="353"/>
      <c r="F773" s="352"/>
      <c r="G773" s="352"/>
      <c r="H773" s="352"/>
      <c r="I773" s="352"/>
      <c r="J773" s="352"/>
      <c r="K773" s="352"/>
      <c r="L773" s="352"/>
      <c r="M773" s="352"/>
      <c r="N773" s="352"/>
      <c r="O773" s="352"/>
      <c r="P773" s="352"/>
      <c r="Q773" s="352"/>
      <c r="R773" s="352"/>
      <c r="S773" s="352"/>
      <c r="T773" s="352"/>
      <c r="U773" s="352"/>
      <c r="V773" s="352"/>
      <c r="W773" s="333"/>
      <c r="X773" s="333"/>
      <c r="Y773" s="333"/>
      <c r="Z773" s="333"/>
    </row>
    <row r="774" customFormat="false" ht="28.5" hidden="false" customHeight="true" outlineLevel="0" collapsed="false">
      <c r="A774" s="352"/>
      <c r="B774" s="352"/>
      <c r="C774" s="352"/>
      <c r="D774" s="353"/>
      <c r="E774" s="353"/>
      <c r="F774" s="352"/>
      <c r="G774" s="352"/>
      <c r="H774" s="352"/>
      <c r="I774" s="352"/>
      <c r="J774" s="352"/>
      <c r="K774" s="352"/>
      <c r="L774" s="352"/>
      <c r="M774" s="352"/>
      <c r="N774" s="352"/>
      <c r="O774" s="352"/>
      <c r="P774" s="352"/>
      <c r="Q774" s="352"/>
      <c r="R774" s="352"/>
      <c r="S774" s="352"/>
      <c r="T774" s="352"/>
      <c r="U774" s="352"/>
      <c r="V774" s="352"/>
      <c r="W774" s="333"/>
      <c r="X774" s="333"/>
      <c r="Y774" s="333"/>
      <c r="Z774" s="333"/>
    </row>
    <row r="775" customFormat="false" ht="28.5" hidden="false" customHeight="true" outlineLevel="0" collapsed="false">
      <c r="A775" s="352"/>
      <c r="B775" s="352"/>
      <c r="C775" s="352"/>
      <c r="D775" s="353"/>
      <c r="E775" s="353"/>
      <c r="F775" s="352"/>
      <c r="G775" s="352"/>
      <c r="H775" s="352"/>
      <c r="I775" s="352"/>
      <c r="J775" s="352"/>
      <c r="K775" s="352"/>
      <c r="L775" s="352"/>
      <c r="M775" s="352"/>
      <c r="N775" s="352"/>
      <c r="O775" s="352"/>
      <c r="P775" s="352"/>
      <c r="Q775" s="352"/>
      <c r="R775" s="352"/>
      <c r="S775" s="352"/>
      <c r="T775" s="352"/>
      <c r="U775" s="352"/>
      <c r="V775" s="352"/>
      <c r="W775" s="333"/>
      <c r="X775" s="333"/>
      <c r="Y775" s="333"/>
      <c r="Z775" s="333"/>
    </row>
    <row r="776" customFormat="false" ht="28.5" hidden="false" customHeight="true" outlineLevel="0" collapsed="false">
      <c r="A776" s="352"/>
      <c r="B776" s="352"/>
      <c r="C776" s="352"/>
      <c r="D776" s="353"/>
      <c r="E776" s="353"/>
      <c r="F776" s="352"/>
      <c r="G776" s="352"/>
      <c r="H776" s="352"/>
      <c r="I776" s="352"/>
      <c r="J776" s="352"/>
      <c r="K776" s="352"/>
      <c r="L776" s="352"/>
      <c r="M776" s="352"/>
      <c r="N776" s="352"/>
      <c r="O776" s="352"/>
      <c r="P776" s="352"/>
      <c r="Q776" s="352"/>
      <c r="R776" s="352"/>
      <c r="S776" s="352"/>
      <c r="T776" s="352"/>
      <c r="U776" s="352"/>
      <c r="V776" s="352"/>
      <c r="W776" s="333"/>
      <c r="X776" s="333"/>
      <c r="Y776" s="333"/>
      <c r="Z776" s="333"/>
    </row>
    <row r="777" customFormat="false" ht="28.5" hidden="false" customHeight="true" outlineLevel="0" collapsed="false">
      <c r="A777" s="352"/>
      <c r="B777" s="352"/>
      <c r="C777" s="352"/>
      <c r="D777" s="353"/>
      <c r="E777" s="353"/>
      <c r="F777" s="352"/>
      <c r="G777" s="352"/>
      <c r="H777" s="352"/>
      <c r="I777" s="352"/>
      <c r="J777" s="352"/>
      <c r="K777" s="352"/>
      <c r="L777" s="352"/>
      <c r="M777" s="352"/>
      <c r="N777" s="352"/>
      <c r="O777" s="352"/>
      <c r="P777" s="352"/>
      <c r="Q777" s="352"/>
      <c r="R777" s="352"/>
      <c r="S777" s="352"/>
      <c r="T777" s="352"/>
      <c r="U777" s="352"/>
      <c r="V777" s="352"/>
      <c r="W777" s="333"/>
      <c r="X777" s="333"/>
      <c r="Y777" s="333"/>
      <c r="Z777" s="333"/>
    </row>
    <row r="778" customFormat="false" ht="28.5" hidden="false" customHeight="true" outlineLevel="0" collapsed="false">
      <c r="A778" s="352"/>
      <c r="B778" s="352"/>
      <c r="C778" s="352"/>
      <c r="D778" s="353"/>
      <c r="E778" s="353"/>
      <c r="F778" s="352"/>
      <c r="G778" s="352"/>
      <c r="H778" s="352"/>
      <c r="I778" s="352"/>
      <c r="J778" s="352"/>
      <c r="K778" s="352"/>
      <c r="L778" s="352"/>
      <c r="M778" s="352"/>
      <c r="N778" s="352"/>
      <c r="O778" s="352"/>
      <c r="P778" s="352"/>
      <c r="Q778" s="352"/>
      <c r="R778" s="352"/>
      <c r="S778" s="352"/>
      <c r="T778" s="352"/>
      <c r="U778" s="352"/>
      <c r="V778" s="352"/>
      <c r="W778" s="333"/>
      <c r="X778" s="333"/>
      <c r="Y778" s="333"/>
      <c r="Z778" s="333"/>
    </row>
    <row r="779" customFormat="false" ht="28.5" hidden="false" customHeight="true" outlineLevel="0" collapsed="false">
      <c r="A779" s="352"/>
      <c r="B779" s="352"/>
      <c r="C779" s="352"/>
      <c r="D779" s="353"/>
      <c r="E779" s="353"/>
      <c r="F779" s="352"/>
      <c r="G779" s="352"/>
      <c r="H779" s="352"/>
      <c r="I779" s="352"/>
      <c r="J779" s="352"/>
      <c r="K779" s="352"/>
      <c r="L779" s="352"/>
      <c r="M779" s="352"/>
      <c r="N779" s="352"/>
      <c r="O779" s="352"/>
      <c r="P779" s="352"/>
      <c r="Q779" s="352"/>
      <c r="R779" s="352"/>
      <c r="S779" s="352"/>
      <c r="T779" s="352"/>
      <c r="U779" s="352"/>
      <c r="V779" s="352"/>
      <c r="W779" s="333"/>
      <c r="X779" s="333"/>
      <c r="Y779" s="333"/>
      <c r="Z779" s="333"/>
    </row>
    <row r="780" customFormat="false" ht="28.5" hidden="false" customHeight="true" outlineLevel="0" collapsed="false">
      <c r="A780" s="352"/>
      <c r="B780" s="352"/>
      <c r="C780" s="352"/>
      <c r="D780" s="353"/>
      <c r="E780" s="353"/>
      <c r="F780" s="352"/>
      <c r="G780" s="352"/>
      <c r="H780" s="352"/>
      <c r="I780" s="352"/>
      <c r="J780" s="352"/>
      <c r="K780" s="352"/>
      <c r="L780" s="352"/>
      <c r="M780" s="352"/>
      <c r="N780" s="352"/>
      <c r="O780" s="352"/>
      <c r="P780" s="352"/>
      <c r="Q780" s="352"/>
      <c r="R780" s="352"/>
      <c r="S780" s="352"/>
      <c r="T780" s="352"/>
      <c r="U780" s="352"/>
      <c r="V780" s="352"/>
      <c r="W780" s="333"/>
      <c r="X780" s="333"/>
      <c r="Y780" s="333"/>
      <c r="Z780" s="333"/>
    </row>
    <row r="781" customFormat="false" ht="28.5" hidden="false" customHeight="true" outlineLevel="0" collapsed="false">
      <c r="A781" s="352"/>
      <c r="B781" s="352"/>
      <c r="C781" s="352"/>
      <c r="D781" s="353"/>
      <c r="E781" s="353"/>
      <c r="F781" s="352"/>
      <c r="G781" s="352"/>
      <c r="H781" s="352"/>
      <c r="I781" s="352"/>
      <c r="J781" s="352"/>
      <c r="K781" s="352"/>
      <c r="L781" s="352"/>
      <c r="M781" s="352"/>
      <c r="N781" s="352"/>
      <c r="O781" s="352"/>
      <c r="P781" s="352"/>
      <c r="Q781" s="352"/>
      <c r="R781" s="352"/>
      <c r="S781" s="352"/>
      <c r="T781" s="352"/>
      <c r="U781" s="352"/>
      <c r="V781" s="352"/>
      <c r="W781" s="333"/>
      <c r="X781" s="333"/>
      <c r="Y781" s="333"/>
      <c r="Z781" s="333"/>
    </row>
    <row r="782" customFormat="false" ht="28.5" hidden="false" customHeight="true" outlineLevel="0" collapsed="false">
      <c r="A782" s="352"/>
      <c r="B782" s="352"/>
      <c r="C782" s="352"/>
      <c r="D782" s="353"/>
      <c r="E782" s="353"/>
      <c r="F782" s="352"/>
      <c r="G782" s="352"/>
      <c r="H782" s="352"/>
      <c r="I782" s="352"/>
      <c r="J782" s="352"/>
      <c r="K782" s="352"/>
      <c r="L782" s="352"/>
      <c r="M782" s="352"/>
      <c r="N782" s="352"/>
      <c r="O782" s="352"/>
      <c r="P782" s="352"/>
      <c r="Q782" s="352"/>
      <c r="R782" s="352"/>
      <c r="S782" s="352"/>
      <c r="T782" s="352"/>
      <c r="U782" s="352"/>
      <c r="V782" s="352"/>
      <c r="W782" s="333"/>
      <c r="X782" s="333"/>
      <c r="Y782" s="333"/>
      <c r="Z782" s="333"/>
    </row>
    <row r="783" customFormat="false" ht="28.5" hidden="false" customHeight="true" outlineLevel="0" collapsed="false">
      <c r="A783" s="352"/>
      <c r="B783" s="352"/>
      <c r="C783" s="352"/>
      <c r="D783" s="353"/>
      <c r="E783" s="353"/>
      <c r="F783" s="352"/>
      <c r="G783" s="352"/>
      <c r="H783" s="352"/>
      <c r="I783" s="352"/>
      <c r="J783" s="352"/>
      <c r="K783" s="352"/>
      <c r="L783" s="352"/>
      <c r="M783" s="352"/>
      <c r="N783" s="352"/>
      <c r="O783" s="352"/>
      <c r="P783" s="352"/>
      <c r="Q783" s="352"/>
      <c r="R783" s="352"/>
      <c r="S783" s="352"/>
      <c r="T783" s="352"/>
      <c r="U783" s="352"/>
      <c r="V783" s="352"/>
      <c r="W783" s="333"/>
      <c r="X783" s="333"/>
      <c r="Y783" s="333"/>
      <c r="Z783" s="333"/>
    </row>
    <row r="784" customFormat="false" ht="28.5" hidden="false" customHeight="true" outlineLevel="0" collapsed="false">
      <c r="A784" s="352"/>
      <c r="B784" s="352"/>
      <c r="C784" s="352"/>
      <c r="D784" s="353"/>
      <c r="E784" s="353"/>
      <c r="F784" s="352"/>
      <c r="G784" s="352"/>
      <c r="H784" s="352"/>
      <c r="I784" s="352"/>
      <c r="J784" s="352"/>
      <c r="K784" s="352"/>
      <c r="L784" s="352"/>
      <c r="M784" s="352"/>
      <c r="N784" s="352"/>
      <c r="O784" s="352"/>
      <c r="P784" s="352"/>
      <c r="Q784" s="352"/>
      <c r="R784" s="352"/>
      <c r="S784" s="352"/>
      <c r="T784" s="352"/>
      <c r="U784" s="352"/>
      <c r="V784" s="352"/>
      <c r="W784" s="333"/>
      <c r="X784" s="333"/>
      <c r="Y784" s="333"/>
      <c r="Z784" s="333"/>
    </row>
    <row r="785" customFormat="false" ht="28.5" hidden="false" customHeight="true" outlineLevel="0" collapsed="false">
      <c r="A785" s="352"/>
      <c r="B785" s="352"/>
      <c r="C785" s="352"/>
      <c r="D785" s="353"/>
      <c r="E785" s="353"/>
      <c r="F785" s="352"/>
      <c r="G785" s="352"/>
      <c r="H785" s="352"/>
      <c r="I785" s="352"/>
      <c r="J785" s="352"/>
      <c r="K785" s="352"/>
      <c r="L785" s="352"/>
      <c r="M785" s="352"/>
      <c r="N785" s="352"/>
      <c r="O785" s="352"/>
      <c r="P785" s="352"/>
      <c r="Q785" s="352"/>
      <c r="R785" s="352"/>
      <c r="S785" s="352"/>
      <c r="T785" s="352"/>
      <c r="U785" s="352"/>
      <c r="V785" s="352"/>
      <c r="W785" s="333"/>
      <c r="X785" s="333"/>
      <c r="Y785" s="333"/>
      <c r="Z785" s="333"/>
    </row>
    <row r="786" customFormat="false" ht="28.5" hidden="false" customHeight="true" outlineLevel="0" collapsed="false">
      <c r="A786" s="352"/>
      <c r="B786" s="352"/>
      <c r="C786" s="352"/>
      <c r="D786" s="353"/>
      <c r="E786" s="353"/>
      <c r="F786" s="352"/>
      <c r="G786" s="352"/>
      <c r="H786" s="352"/>
      <c r="I786" s="352"/>
      <c r="J786" s="352"/>
      <c r="K786" s="352"/>
      <c r="L786" s="352"/>
      <c r="M786" s="352"/>
      <c r="N786" s="352"/>
      <c r="O786" s="352"/>
      <c r="P786" s="352"/>
      <c r="Q786" s="352"/>
      <c r="R786" s="352"/>
      <c r="S786" s="352"/>
      <c r="T786" s="352"/>
      <c r="U786" s="352"/>
      <c r="V786" s="352"/>
      <c r="W786" s="333"/>
      <c r="X786" s="333"/>
      <c r="Y786" s="333"/>
      <c r="Z786" s="333"/>
    </row>
    <row r="787" customFormat="false" ht="28.5" hidden="false" customHeight="true" outlineLevel="0" collapsed="false">
      <c r="A787" s="352"/>
      <c r="B787" s="352"/>
      <c r="C787" s="352"/>
      <c r="D787" s="353"/>
      <c r="E787" s="353"/>
      <c r="F787" s="352"/>
      <c r="G787" s="352"/>
      <c r="H787" s="352"/>
      <c r="I787" s="352"/>
      <c r="J787" s="352"/>
      <c r="K787" s="352"/>
      <c r="L787" s="352"/>
      <c r="M787" s="352"/>
      <c r="N787" s="352"/>
      <c r="O787" s="352"/>
      <c r="P787" s="352"/>
      <c r="Q787" s="352"/>
      <c r="R787" s="352"/>
      <c r="S787" s="352"/>
      <c r="T787" s="352"/>
      <c r="U787" s="352"/>
      <c r="V787" s="352"/>
      <c r="W787" s="333"/>
      <c r="X787" s="333"/>
      <c r="Y787" s="333"/>
      <c r="Z787" s="333"/>
    </row>
    <row r="788" customFormat="false" ht="28.5" hidden="false" customHeight="true" outlineLevel="0" collapsed="false">
      <c r="A788" s="352"/>
      <c r="B788" s="352"/>
      <c r="C788" s="352"/>
      <c r="D788" s="353"/>
      <c r="E788" s="353"/>
      <c r="F788" s="352"/>
      <c r="G788" s="352"/>
      <c r="H788" s="352"/>
      <c r="I788" s="352"/>
      <c r="J788" s="352"/>
      <c r="K788" s="352"/>
      <c r="L788" s="352"/>
      <c r="M788" s="352"/>
      <c r="N788" s="352"/>
      <c r="O788" s="352"/>
      <c r="P788" s="352"/>
      <c r="Q788" s="352"/>
      <c r="R788" s="352"/>
      <c r="S788" s="352"/>
      <c r="T788" s="352"/>
      <c r="U788" s="352"/>
      <c r="V788" s="352"/>
      <c r="W788" s="333"/>
      <c r="X788" s="333"/>
      <c r="Y788" s="333"/>
      <c r="Z788" s="333"/>
    </row>
    <row r="789" customFormat="false" ht="28.5" hidden="false" customHeight="true" outlineLevel="0" collapsed="false">
      <c r="A789" s="352"/>
      <c r="B789" s="352"/>
      <c r="C789" s="352"/>
      <c r="D789" s="353"/>
      <c r="E789" s="353"/>
      <c r="F789" s="352"/>
      <c r="G789" s="352"/>
      <c r="H789" s="352"/>
      <c r="I789" s="352"/>
      <c r="J789" s="352"/>
      <c r="K789" s="352"/>
      <c r="L789" s="352"/>
      <c r="M789" s="352"/>
      <c r="N789" s="352"/>
      <c r="O789" s="352"/>
      <c r="P789" s="352"/>
      <c r="Q789" s="352"/>
      <c r="R789" s="352"/>
      <c r="S789" s="352"/>
      <c r="T789" s="352"/>
      <c r="U789" s="352"/>
      <c r="V789" s="352"/>
      <c r="W789" s="333"/>
      <c r="X789" s="333"/>
      <c r="Y789" s="333"/>
      <c r="Z789" s="333"/>
    </row>
    <row r="790" customFormat="false" ht="28.5" hidden="false" customHeight="true" outlineLevel="0" collapsed="false">
      <c r="A790" s="352"/>
      <c r="B790" s="352"/>
      <c r="C790" s="352"/>
      <c r="D790" s="353"/>
      <c r="E790" s="353"/>
      <c r="F790" s="352"/>
      <c r="G790" s="352"/>
      <c r="H790" s="352"/>
      <c r="I790" s="352"/>
      <c r="J790" s="352"/>
      <c r="K790" s="352"/>
      <c r="L790" s="352"/>
      <c r="M790" s="352"/>
      <c r="N790" s="352"/>
      <c r="O790" s="352"/>
      <c r="P790" s="352"/>
      <c r="Q790" s="352"/>
      <c r="R790" s="352"/>
      <c r="S790" s="352"/>
      <c r="T790" s="352"/>
      <c r="U790" s="352"/>
      <c r="V790" s="352"/>
      <c r="W790" s="333"/>
      <c r="X790" s="333"/>
      <c r="Y790" s="333"/>
      <c r="Z790" s="333"/>
    </row>
    <row r="791" customFormat="false" ht="28.5" hidden="false" customHeight="true" outlineLevel="0" collapsed="false">
      <c r="A791" s="352"/>
      <c r="B791" s="352"/>
      <c r="C791" s="352"/>
      <c r="D791" s="353"/>
      <c r="E791" s="353"/>
      <c r="F791" s="352"/>
      <c r="G791" s="352"/>
      <c r="H791" s="352"/>
      <c r="I791" s="352"/>
      <c r="J791" s="352"/>
      <c r="K791" s="352"/>
      <c r="L791" s="352"/>
      <c r="M791" s="352"/>
      <c r="N791" s="352"/>
      <c r="O791" s="352"/>
      <c r="P791" s="352"/>
      <c r="Q791" s="352"/>
      <c r="R791" s="352"/>
      <c r="S791" s="352"/>
      <c r="T791" s="352"/>
      <c r="U791" s="352"/>
      <c r="V791" s="352"/>
      <c r="W791" s="333"/>
      <c r="X791" s="333"/>
      <c r="Y791" s="333"/>
      <c r="Z791" s="333"/>
    </row>
    <row r="792" customFormat="false" ht="28.5" hidden="false" customHeight="true" outlineLevel="0" collapsed="false">
      <c r="A792" s="352"/>
      <c r="B792" s="352"/>
      <c r="C792" s="352"/>
      <c r="D792" s="353"/>
      <c r="E792" s="353"/>
      <c r="F792" s="352"/>
      <c r="G792" s="352"/>
      <c r="H792" s="352"/>
      <c r="I792" s="352"/>
      <c r="J792" s="352"/>
      <c r="K792" s="352"/>
      <c r="L792" s="352"/>
      <c r="M792" s="352"/>
      <c r="N792" s="352"/>
      <c r="O792" s="352"/>
      <c r="P792" s="352"/>
      <c r="Q792" s="352"/>
      <c r="R792" s="352"/>
      <c r="S792" s="352"/>
      <c r="T792" s="352"/>
      <c r="U792" s="352"/>
      <c r="V792" s="352"/>
      <c r="W792" s="333"/>
      <c r="X792" s="333"/>
      <c r="Y792" s="333"/>
      <c r="Z792" s="333"/>
    </row>
    <row r="793" customFormat="false" ht="28.5" hidden="false" customHeight="true" outlineLevel="0" collapsed="false">
      <c r="A793" s="352"/>
      <c r="B793" s="352"/>
      <c r="C793" s="352"/>
      <c r="D793" s="353"/>
      <c r="E793" s="353"/>
      <c r="F793" s="352"/>
      <c r="G793" s="352"/>
      <c r="H793" s="352"/>
      <c r="I793" s="352"/>
      <c r="J793" s="352"/>
      <c r="K793" s="352"/>
      <c r="L793" s="352"/>
      <c r="M793" s="352"/>
      <c r="N793" s="352"/>
      <c r="O793" s="352"/>
      <c r="P793" s="352"/>
      <c r="Q793" s="352"/>
      <c r="R793" s="352"/>
      <c r="S793" s="352"/>
      <c r="T793" s="352"/>
      <c r="U793" s="352"/>
      <c r="V793" s="352"/>
      <c r="W793" s="333"/>
      <c r="X793" s="333"/>
      <c r="Y793" s="333"/>
      <c r="Z793" s="333"/>
    </row>
    <row r="794" customFormat="false" ht="28.5" hidden="false" customHeight="true" outlineLevel="0" collapsed="false">
      <c r="A794" s="352"/>
      <c r="B794" s="352"/>
      <c r="C794" s="352"/>
      <c r="D794" s="353"/>
      <c r="E794" s="353"/>
      <c r="F794" s="352"/>
      <c r="G794" s="352"/>
      <c r="H794" s="352"/>
      <c r="I794" s="352"/>
      <c r="J794" s="352"/>
      <c r="K794" s="352"/>
      <c r="L794" s="352"/>
      <c r="M794" s="352"/>
      <c r="N794" s="352"/>
      <c r="O794" s="352"/>
      <c r="P794" s="352"/>
      <c r="Q794" s="352"/>
      <c r="R794" s="352"/>
      <c r="S794" s="352"/>
      <c r="T794" s="352"/>
      <c r="U794" s="352"/>
      <c r="V794" s="352"/>
      <c r="W794" s="333"/>
      <c r="X794" s="333"/>
      <c r="Y794" s="333"/>
      <c r="Z794" s="333"/>
    </row>
    <row r="795" customFormat="false" ht="28.5" hidden="false" customHeight="true" outlineLevel="0" collapsed="false">
      <c r="A795" s="352"/>
      <c r="B795" s="352"/>
      <c r="C795" s="352"/>
      <c r="D795" s="353"/>
      <c r="E795" s="353"/>
      <c r="F795" s="352"/>
      <c r="G795" s="352"/>
      <c r="H795" s="352"/>
      <c r="I795" s="352"/>
      <c r="J795" s="352"/>
      <c r="K795" s="352"/>
      <c r="L795" s="352"/>
      <c r="M795" s="352"/>
      <c r="N795" s="352"/>
      <c r="O795" s="352"/>
      <c r="P795" s="352"/>
      <c r="Q795" s="352"/>
      <c r="R795" s="352"/>
      <c r="S795" s="352"/>
      <c r="T795" s="352"/>
      <c r="U795" s="352"/>
      <c r="V795" s="352"/>
      <c r="W795" s="333"/>
      <c r="X795" s="333"/>
      <c r="Y795" s="333"/>
      <c r="Z795" s="333"/>
    </row>
    <row r="796" customFormat="false" ht="28.5" hidden="false" customHeight="true" outlineLevel="0" collapsed="false">
      <c r="A796" s="352"/>
      <c r="B796" s="352"/>
      <c r="C796" s="352"/>
      <c r="D796" s="353"/>
      <c r="E796" s="353"/>
      <c r="F796" s="352"/>
      <c r="G796" s="352"/>
      <c r="H796" s="352"/>
      <c r="I796" s="352"/>
      <c r="J796" s="352"/>
      <c r="K796" s="352"/>
      <c r="L796" s="352"/>
      <c r="M796" s="352"/>
      <c r="N796" s="352"/>
      <c r="O796" s="352"/>
      <c r="P796" s="352"/>
      <c r="Q796" s="352"/>
      <c r="R796" s="352"/>
      <c r="S796" s="352"/>
      <c r="T796" s="352"/>
      <c r="U796" s="352"/>
      <c r="V796" s="352"/>
      <c r="W796" s="333"/>
      <c r="X796" s="333"/>
      <c r="Y796" s="333"/>
      <c r="Z796" s="333"/>
    </row>
    <row r="797" customFormat="false" ht="28.5" hidden="false" customHeight="true" outlineLevel="0" collapsed="false">
      <c r="A797" s="352"/>
      <c r="B797" s="352"/>
      <c r="C797" s="352"/>
      <c r="D797" s="353"/>
      <c r="E797" s="353"/>
      <c r="F797" s="352"/>
      <c r="G797" s="352"/>
      <c r="H797" s="352"/>
      <c r="I797" s="352"/>
      <c r="J797" s="352"/>
      <c r="K797" s="352"/>
      <c r="L797" s="352"/>
      <c r="M797" s="352"/>
      <c r="N797" s="352"/>
      <c r="O797" s="352"/>
      <c r="P797" s="352"/>
      <c r="Q797" s="352"/>
      <c r="R797" s="352"/>
      <c r="S797" s="352"/>
      <c r="T797" s="352"/>
      <c r="U797" s="352"/>
      <c r="V797" s="352"/>
      <c r="W797" s="333"/>
      <c r="X797" s="333"/>
      <c r="Y797" s="333"/>
      <c r="Z797" s="333"/>
    </row>
    <row r="798" customFormat="false" ht="28.5" hidden="false" customHeight="true" outlineLevel="0" collapsed="false">
      <c r="A798" s="352"/>
      <c r="B798" s="352"/>
      <c r="C798" s="352"/>
      <c r="D798" s="353"/>
      <c r="E798" s="353"/>
      <c r="F798" s="352"/>
      <c r="G798" s="352"/>
      <c r="H798" s="352"/>
      <c r="I798" s="352"/>
      <c r="J798" s="352"/>
      <c r="K798" s="352"/>
      <c r="L798" s="352"/>
      <c r="M798" s="352"/>
      <c r="N798" s="352"/>
      <c r="O798" s="352"/>
      <c r="P798" s="352"/>
      <c r="Q798" s="352"/>
      <c r="R798" s="352"/>
      <c r="S798" s="352"/>
      <c r="T798" s="352"/>
      <c r="U798" s="352"/>
      <c r="V798" s="352"/>
      <c r="W798" s="333"/>
      <c r="X798" s="333"/>
      <c r="Y798" s="333"/>
      <c r="Z798" s="333"/>
    </row>
    <row r="799" customFormat="false" ht="28.5" hidden="false" customHeight="true" outlineLevel="0" collapsed="false">
      <c r="A799" s="352"/>
      <c r="B799" s="352"/>
      <c r="C799" s="352"/>
      <c r="D799" s="353"/>
      <c r="E799" s="353"/>
      <c r="F799" s="352"/>
      <c r="G799" s="352"/>
      <c r="H799" s="352"/>
      <c r="I799" s="352"/>
      <c r="J799" s="352"/>
      <c r="K799" s="352"/>
      <c r="L799" s="352"/>
      <c r="M799" s="352"/>
      <c r="N799" s="352"/>
      <c r="O799" s="352"/>
      <c r="P799" s="352"/>
      <c r="Q799" s="352"/>
      <c r="R799" s="352"/>
      <c r="S799" s="352"/>
      <c r="T799" s="352"/>
      <c r="U799" s="352"/>
      <c r="V799" s="352"/>
      <c r="W799" s="333"/>
      <c r="X799" s="333"/>
      <c r="Y799" s="333"/>
      <c r="Z799" s="333"/>
    </row>
    <row r="800" customFormat="false" ht="28.5" hidden="false" customHeight="true" outlineLevel="0" collapsed="false">
      <c r="A800" s="352"/>
      <c r="B800" s="352"/>
      <c r="C800" s="352"/>
      <c r="D800" s="353"/>
      <c r="E800" s="353"/>
      <c r="F800" s="352"/>
      <c r="G800" s="352"/>
      <c r="H800" s="352"/>
      <c r="I800" s="352"/>
      <c r="J800" s="352"/>
      <c r="K800" s="352"/>
      <c r="L800" s="352"/>
      <c r="M800" s="352"/>
      <c r="N800" s="352"/>
      <c r="O800" s="352"/>
      <c r="P800" s="352"/>
      <c r="Q800" s="352"/>
      <c r="R800" s="352"/>
      <c r="S800" s="352"/>
      <c r="T800" s="352"/>
      <c r="U800" s="352"/>
      <c r="V800" s="352"/>
      <c r="W800" s="333"/>
      <c r="X800" s="333"/>
      <c r="Y800" s="333"/>
      <c r="Z800" s="333"/>
    </row>
    <row r="801" customFormat="false" ht="28.5" hidden="false" customHeight="true" outlineLevel="0" collapsed="false">
      <c r="A801" s="352"/>
      <c r="B801" s="352"/>
      <c r="C801" s="352"/>
      <c r="D801" s="353"/>
      <c r="E801" s="353"/>
      <c r="F801" s="352"/>
      <c r="G801" s="352"/>
      <c r="H801" s="352"/>
      <c r="I801" s="352"/>
      <c r="J801" s="352"/>
      <c r="K801" s="352"/>
      <c r="L801" s="352"/>
      <c r="M801" s="352"/>
      <c r="N801" s="352"/>
      <c r="O801" s="352"/>
      <c r="P801" s="352"/>
      <c r="Q801" s="352"/>
      <c r="R801" s="352"/>
      <c r="S801" s="352"/>
      <c r="T801" s="352"/>
      <c r="U801" s="352"/>
      <c r="V801" s="352"/>
      <c r="W801" s="333"/>
      <c r="X801" s="333"/>
      <c r="Y801" s="333"/>
      <c r="Z801" s="333"/>
    </row>
    <row r="802" customFormat="false" ht="28.5" hidden="false" customHeight="true" outlineLevel="0" collapsed="false">
      <c r="A802" s="352"/>
      <c r="B802" s="352"/>
      <c r="C802" s="352"/>
      <c r="D802" s="353"/>
      <c r="E802" s="353"/>
      <c r="F802" s="352"/>
      <c r="G802" s="352"/>
      <c r="H802" s="352"/>
      <c r="I802" s="352"/>
      <c r="J802" s="352"/>
      <c r="K802" s="352"/>
      <c r="L802" s="352"/>
      <c r="M802" s="352"/>
      <c r="N802" s="352"/>
      <c r="O802" s="352"/>
      <c r="P802" s="352"/>
      <c r="Q802" s="352"/>
      <c r="R802" s="352"/>
      <c r="S802" s="352"/>
      <c r="T802" s="352"/>
      <c r="U802" s="352"/>
      <c r="V802" s="352"/>
      <c r="W802" s="333"/>
      <c r="X802" s="333"/>
      <c r="Y802" s="333"/>
      <c r="Z802" s="333"/>
    </row>
    <row r="803" customFormat="false" ht="28.5" hidden="false" customHeight="true" outlineLevel="0" collapsed="false">
      <c r="A803" s="352"/>
      <c r="B803" s="352"/>
      <c r="C803" s="352"/>
      <c r="D803" s="353"/>
      <c r="E803" s="353"/>
      <c r="F803" s="352"/>
      <c r="G803" s="352"/>
      <c r="H803" s="352"/>
      <c r="I803" s="352"/>
      <c r="J803" s="352"/>
      <c r="K803" s="352"/>
      <c r="L803" s="352"/>
      <c r="M803" s="352"/>
      <c r="N803" s="352"/>
      <c r="O803" s="352"/>
      <c r="P803" s="352"/>
      <c r="Q803" s="352"/>
      <c r="R803" s="352"/>
      <c r="S803" s="352"/>
      <c r="T803" s="352"/>
      <c r="U803" s="352"/>
      <c r="V803" s="352"/>
      <c r="W803" s="333"/>
      <c r="X803" s="333"/>
      <c r="Y803" s="333"/>
      <c r="Z803" s="333"/>
    </row>
    <row r="804" customFormat="false" ht="28.5" hidden="false" customHeight="true" outlineLevel="0" collapsed="false">
      <c r="A804" s="352"/>
      <c r="B804" s="352"/>
      <c r="C804" s="352"/>
      <c r="D804" s="353"/>
      <c r="E804" s="353"/>
      <c r="F804" s="352"/>
      <c r="G804" s="352"/>
      <c r="H804" s="352"/>
      <c r="I804" s="352"/>
      <c r="J804" s="352"/>
      <c r="K804" s="352"/>
      <c r="L804" s="352"/>
      <c r="M804" s="352"/>
      <c r="N804" s="352"/>
      <c r="O804" s="352"/>
      <c r="P804" s="352"/>
      <c r="Q804" s="352"/>
      <c r="R804" s="352"/>
      <c r="S804" s="352"/>
      <c r="T804" s="352"/>
      <c r="U804" s="352"/>
      <c r="V804" s="352"/>
      <c r="W804" s="333"/>
      <c r="X804" s="333"/>
      <c r="Y804" s="333"/>
      <c r="Z804" s="333"/>
    </row>
    <row r="805" customFormat="false" ht="28.5" hidden="false" customHeight="true" outlineLevel="0" collapsed="false">
      <c r="A805" s="352"/>
      <c r="B805" s="352"/>
      <c r="C805" s="352"/>
      <c r="D805" s="353"/>
      <c r="E805" s="353"/>
      <c r="F805" s="352"/>
      <c r="G805" s="352"/>
      <c r="H805" s="352"/>
      <c r="I805" s="352"/>
      <c r="J805" s="352"/>
      <c r="K805" s="352"/>
      <c r="L805" s="352"/>
      <c r="M805" s="352"/>
      <c r="N805" s="352"/>
      <c r="O805" s="352"/>
      <c r="P805" s="352"/>
      <c r="Q805" s="352"/>
      <c r="R805" s="352"/>
      <c r="S805" s="352"/>
      <c r="T805" s="352"/>
      <c r="U805" s="352"/>
      <c r="V805" s="352"/>
      <c r="W805" s="333"/>
      <c r="X805" s="333"/>
      <c r="Y805" s="333"/>
      <c r="Z805" s="333"/>
    </row>
    <row r="806" customFormat="false" ht="28.5" hidden="false" customHeight="true" outlineLevel="0" collapsed="false">
      <c r="A806" s="352"/>
      <c r="B806" s="352"/>
      <c r="C806" s="352"/>
      <c r="D806" s="353"/>
      <c r="E806" s="353"/>
      <c r="F806" s="352"/>
      <c r="G806" s="352"/>
      <c r="H806" s="352"/>
      <c r="I806" s="352"/>
      <c r="J806" s="352"/>
      <c r="K806" s="352"/>
      <c r="L806" s="352"/>
      <c r="M806" s="352"/>
      <c r="N806" s="352"/>
      <c r="O806" s="352"/>
      <c r="P806" s="352"/>
      <c r="Q806" s="352"/>
      <c r="R806" s="352"/>
      <c r="S806" s="352"/>
      <c r="T806" s="352"/>
      <c r="U806" s="352"/>
      <c r="V806" s="352"/>
      <c r="W806" s="333"/>
      <c r="X806" s="333"/>
      <c r="Y806" s="333"/>
      <c r="Z806" s="333"/>
    </row>
    <row r="807" customFormat="false" ht="28.5" hidden="false" customHeight="true" outlineLevel="0" collapsed="false">
      <c r="A807" s="352"/>
      <c r="B807" s="352"/>
      <c r="C807" s="352"/>
      <c r="D807" s="353"/>
      <c r="E807" s="353"/>
      <c r="F807" s="352"/>
      <c r="G807" s="352"/>
      <c r="H807" s="352"/>
      <c r="I807" s="352"/>
      <c r="J807" s="352"/>
      <c r="K807" s="352"/>
      <c r="L807" s="352"/>
      <c r="M807" s="352"/>
      <c r="N807" s="352"/>
      <c r="O807" s="352"/>
      <c r="P807" s="352"/>
      <c r="Q807" s="352"/>
      <c r="R807" s="352"/>
      <c r="S807" s="352"/>
      <c r="T807" s="352"/>
      <c r="U807" s="352"/>
      <c r="V807" s="352"/>
      <c r="W807" s="333"/>
      <c r="X807" s="333"/>
      <c r="Y807" s="333"/>
      <c r="Z807" s="333"/>
    </row>
    <row r="808" customFormat="false" ht="28.5" hidden="false" customHeight="true" outlineLevel="0" collapsed="false">
      <c r="A808" s="352"/>
      <c r="B808" s="352"/>
      <c r="C808" s="352"/>
      <c r="D808" s="353"/>
      <c r="E808" s="353"/>
      <c r="F808" s="352"/>
      <c r="G808" s="352"/>
      <c r="H808" s="352"/>
      <c r="I808" s="352"/>
      <c r="J808" s="352"/>
      <c r="K808" s="352"/>
      <c r="L808" s="352"/>
      <c r="M808" s="352"/>
      <c r="N808" s="352"/>
      <c r="O808" s="352"/>
      <c r="P808" s="352"/>
      <c r="Q808" s="352"/>
      <c r="R808" s="352"/>
      <c r="S808" s="352"/>
      <c r="T808" s="352"/>
      <c r="U808" s="352"/>
      <c r="V808" s="352"/>
      <c r="W808" s="333"/>
      <c r="X808" s="333"/>
      <c r="Y808" s="333"/>
      <c r="Z808" s="333"/>
    </row>
    <row r="809" customFormat="false" ht="28.5" hidden="false" customHeight="true" outlineLevel="0" collapsed="false">
      <c r="A809" s="352"/>
      <c r="B809" s="352"/>
      <c r="C809" s="352"/>
      <c r="D809" s="353"/>
      <c r="E809" s="353"/>
      <c r="F809" s="352"/>
      <c r="G809" s="352"/>
      <c r="H809" s="352"/>
      <c r="I809" s="352"/>
      <c r="J809" s="352"/>
      <c r="K809" s="352"/>
      <c r="L809" s="352"/>
      <c r="M809" s="352"/>
      <c r="N809" s="352"/>
      <c r="O809" s="352"/>
      <c r="P809" s="352"/>
      <c r="Q809" s="352"/>
      <c r="R809" s="352"/>
      <c r="S809" s="352"/>
      <c r="T809" s="352"/>
      <c r="U809" s="352"/>
      <c r="V809" s="352"/>
      <c r="W809" s="333"/>
      <c r="X809" s="333"/>
      <c r="Y809" s="333"/>
      <c r="Z809" s="333"/>
    </row>
    <row r="810" customFormat="false" ht="28.5" hidden="false" customHeight="true" outlineLevel="0" collapsed="false">
      <c r="A810" s="352"/>
      <c r="B810" s="352"/>
      <c r="C810" s="352"/>
      <c r="D810" s="353"/>
      <c r="E810" s="353"/>
      <c r="F810" s="352"/>
      <c r="G810" s="352"/>
      <c r="H810" s="352"/>
      <c r="I810" s="352"/>
      <c r="J810" s="352"/>
      <c r="K810" s="352"/>
      <c r="L810" s="352"/>
      <c r="M810" s="352"/>
      <c r="N810" s="352"/>
      <c r="O810" s="352"/>
      <c r="P810" s="352"/>
      <c r="Q810" s="352"/>
      <c r="R810" s="352"/>
      <c r="S810" s="352"/>
      <c r="T810" s="352"/>
      <c r="U810" s="352"/>
      <c r="V810" s="352"/>
      <c r="W810" s="333"/>
      <c r="X810" s="333"/>
      <c r="Y810" s="333"/>
      <c r="Z810" s="333"/>
    </row>
    <row r="811" customFormat="false" ht="28.5" hidden="false" customHeight="true" outlineLevel="0" collapsed="false">
      <c r="A811" s="352"/>
      <c r="B811" s="352"/>
      <c r="C811" s="352"/>
      <c r="D811" s="353"/>
      <c r="E811" s="353"/>
      <c r="F811" s="352"/>
      <c r="G811" s="352"/>
      <c r="H811" s="352"/>
      <c r="I811" s="352"/>
      <c r="J811" s="352"/>
      <c r="K811" s="352"/>
      <c r="L811" s="352"/>
      <c r="M811" s="352"/>
      <c r="N811" s="352"/>
      <c r="O811" s="352"/>
      <c r="P811" s="352"/>
      <c r="Q811" s="352"/>
      <c r="R811" s="352"/>
      <c r="S811" s="352"/>
      <c r="T811" s="352"/>
      <c r="U811" s="352"/>
      <c r="V811" s="352"/>
      <c r="W811" s="333"/>
      <c r="X811" s="333"/>
      <c r="Y811" s="333"/>
      <c r="Z811" s="333"/>
    </row>
    <row r="812" customFormat="false" ht="28.5" hidden="false" customHeight="true" outlineLevel="0" collapsed="false">
      <c r="A812" s="352"/>
      <c r="B812" s="352"/>
      <c r="C812" s="352"/>
      <c r="D812" s="353"/>
      <c r="E812" s="353"/>
      <c r="F812" s="352"/>
      <c r="G812" s="352"/>
      <c r="H812" s="352"/>
      <c r="I812" s="352"/>
      <c r="J812" s="352"/>
      <c r="K812" s="352"/>
      <c r="L812" s="352"/>
      <c r="M812" s="352"/>
      <c r="N812" s="352"/>
      <c r="O812" s="352"/>
      <c r="P812" s="352"/>
      <c r="Q812" s="352"/>
      <c r="R812" s="352"/>
      <c r="S812" s="352"/>
      <c r="T812" s="352"/>
      <c r="U812" s="352"/>
      <c r="V812" s="352"/>
      <c r="W812" s="333"/>
      <c r="X812" s="333"/>
      <c r="Y812" s="333"/>
      <c r="Z812" s="333"/>
    </row>
    <row r="813" customFormat="false" ht="28.5" hidden="false" customHeight="true" outlineLevel="0" collapsed="false">
      <c r="A813" s="352"/>
      <c r="B813" s="352"/>
      <c r="C813" s="352"/>
      <c r="D813" s="353"/>
      <c r="E813" s="353"/>
      <c r="F813" s="352"/>
      <c r="G813" s="352"/>
      <c r="H813" s="352"/>
      <c r="I813" s="352"/>
      <c r="J813" s="352"/>
      <c r="K813" s="352"/>
      <c r="L813" s="352"/>
      <c r="M813" s="352"/>
      <c r="N813" s="352"/>
      <c r="O813" s="352"/>
      <c r="P813" s="352"/>
      <c r="Q813" s="352"/>
      <c r="R813" s="352"/>
      <c r="S813" s="352"/>
      <c r="T813" s="352"/>
      <c r="U813" s="352"/>
      <c r="V813" s="352"/>
      <c r="W813" s="333"/>
      <c r="X813" s="333"/>
      <c r="Y813" s="333"/>
      <c r="Z813" s="333"/>
    </row>
    <row r="814" customFormat="false" ht="28.5" hidden="false" customHeight="true" outlineLevel="0" collapsed="false">
      <c r="A814" s="352"/>
      <c r="B814" s="352"/>
      <c r="C814" s="352"/>
      <c r="D814" s="353"/>
      <c r="E814" s="353"/>
      <c r="F814" s="352"/>
      <c r="G814" s="352"/>
      <c r="H814" s="352"/>
      <c r="I814" s="352"/>
      <c r="J814" s="352"/>
      <c r="K814" s="352"/>
      <c r="L814" s="352"/>
      <c r="M814" s="352"/>
      <c r="N814" s="352"/>
      <c r="O814" s="352"/>
      <c r="P814" s="352"/>
      <c r="Q814" s="352"/>
      <c r="R814" s="352"/>
      <c r="S814" s="352"/>
      <c r="T814" s="352"/>
      <c r="U814" s="352"/>
      <c r="V814" s="352"/>
      <c r="W814" s="333"/>
      <c r="X814" s="333"/>
      <c r="Y814" s="333"/>
      <c r="Z814" s="333"/>
    </row>
    <row r="815" customFormat="false" ht="28.5" hidden="false" customHeight="true" outlineLevel="0" collapsed="false">
      <c r="A815" s="352"/>
      <c r="B815" s="352"/>
      <c r="C815" s="352"/>
      <c r="D815" s="353"/>
      <c r="E815" s="353"/>
      <c r="F815" s="352"/>
      <c r="G815" s="352"/>
      <c r="H815" s="352"/>
      <c r="I815" s="352"/>
      <c r="J815" s="352"/>
      <c r="K815" s="352"/>
      <c r="L815" s="352"/>
      <c r="M815" s="352"/>
      <c r="N815" s="352"/>
      <c r="O815" s="352"/>
      <c r="P815" s="352"/>
      <c r="Q815" s="352"/>
      <c r="R815" s="352"/>
      <c r="S815" s="352"/>
      <c r="T815" s="352"/>
      <c r="U815" s="352"/>
      <c r="V815" s="352"/>
      <c r="W815" s="333"/>
      <c r="X815" s="333"/>
      <c r="Y815" s="333"/>
      <c r="Z815" s="333"/>
    </row>
    <row r="816" customFormat="false" ht="28.5" hidden="false" customHeight="true" outlineLevel="0" collapsed="false">
      <c r="A816" s="352"/>
      <c r="B816" s="352"/>
      <c r="C816" s="352"/>
      <c r="D816" s="353"/>
      <c r="E816" s="353"/>
      <c r="F816" s="352"/>
      <c r="G816" s="352"/>
      <c r="H816" s="352"/>
      <c r="I816" s="352"/>
      <c r="J816" s="352"/>
      <c r="K816" s="352"/>
      <c r="L816" s="352"/>
      <c r="M816" s="352"/>
      <c r="N816" s="352"/>
      <c r="O816" s="352"/>
      <c r="P816" s="352"/>
      <c r="Q816" s="352"/>
      <c r="R816" s="352"/>
      <c r="S816" s="352"/>
      <c r="T816" s="352"/>
      <c r="U816" s="352"/>
      <c r="V816" s="352"/>
      <c r="W816" s="333"/>
      <c r="X816" s="333"/>
      <c r="Y816" s="333"/>
      <c r="Z816" s="333"/>
    </row>
    <row r="817" customFormat="false" ht="28.5" hidden="false" customHeight="true" outlineLevel="0" collapsed="false">
      <c r="A817" s="352"/>
      <c r="B817" s="352"/>
      <c r="C817" s="352"/>
      <c r="D817" s="353"/>
      <c r="E817" s="353"/>
      <c r="F817" s="352"/>
      <c r="G817" s="352"/>
      <c r="H817" s="352"/>
      <c r="I817" s="352"/>
      <c r="J817" s="352"/>
      <c r="K817" s="352"/>
      <c r="L817" s="352"/>
      <c r="M817" s="352"/>
      <c r="N817" s="352"/>
      <c r="O817" s="352"/>
      <c r="P817" s="352"/>
      <c r="Q817" s="352"/>
      <c r="R817" s="352"/>
      <c r="S817" s="352"/>
      <c r="T817" s="352"/>
      <c r="U817" s="352"/>
      <c r="V817" s="352"/>
      <c r="W817" s="333"/>
      <c r="X817" s="333"/>
      <c r="Y817" s="333"/>
      <c r="Z817" s="333"/>
    </row>
    <row r="818" customFormat="false" ht="28.5" hidden="false" customHeight="true" outlineLevel="0" collapsed="false">
      <c r="A818" s="352"/>
      <c r="B818" s="352"/>
      <c r="C818" s="352"/>
      <c r="D818" s="353"/>
      <c r="E818" s="353"/>
      <c r="F818" s="352"/>
      <c r="G818" s="352"/>
      <c r="H818" s="352"/>
      <c r="I818" s="352"/>
      <c r="J818" s="352"/>
      <c r="K818" s="352"/>
      <c r="L818" s="352"/>
      <c r="M818" s="352"/>
      <c r="N818" s="352"/>
      <c r="O818" s="352"/>
      <c r="P818" s="352"/>
      <c r="Q818" s="352"/>
      <c r="R818" s="352"/>
      <c r="S818" s="352"/>
      <c r="T818" s="352"/>
      <c r="U818" s="352"/>
      <c r="V818" s="352"/>
      <c r="W818" s="333"/>
      <c r="X818" s="333"/>
      <c r="Y818" s="333"/>
      <c r="Z818" s="333"/>
    </row>
    <row r="819" customFormat="false" ht="28.5" hidden="false" customHeight="true" outlineLevel="0" collapsed="false">
      <c r="A819" s="352"/>
      <c r="B819" s="352"/>
      <c r="C819" s="352"/>
      <c r="D819" s="353"/>
      <c r="E819" s="353"/>
      <c r="F819" s="352"/>
      <c r="G819" s="352"/>
      <c r="H819" s="352"/>
      <c r="I819" s="352"/>
      <c r="J819" s="352"/>
      <c r="K819" s="352"/>
      <c r="L819" s="352"/>
      <c r="M819" s="352"/>
      <c r="N819" s="352"/>
      <c r="O819" s="352"/>
      <c r="P819" s="352"/>
      <c r="Q819" s="352"/>
      <c r="R819" s="352"/>
      <c r="S819" s="352"/>
      <c r="T819" s="352"/>
      <c r="U819" s="352"/>
      <c r="V819" s="352"/>
      <c r="W819" s="333"/>
      <c r="X819" s="333"/>
      <c r="Y819" s="333"/>
      <c r="Z819" s="333"/>
    </row>
    <row r="820" customFormat="false" ht="28.5" hidden="false" customHeight="true" outlineLevel="0" collapsed="false">
      <c r="A820" s="352"/>
      <c r="B820" s="352"/>
      <c r="C820" s="352"/>
      <c r="D820" s="353"/>
      <c r="E820" s="353"/>
      <c r="F820" s="352"/>
      <c r="G820" s="352"/>
      <c r="H820" s="352"/>
      <c r="I820" s="352"/>
      <c r="J820" s="352"/>
      <c r="K820" s="352"/>
      <c r="L820" s="352"/>
      <c r="M820" s="352"/>
      <c r="N820" s="352"/>
      <c r="O820" s="352"/>
      <c r="P820" s="352"/>
      <c r="Q820" s="352"/>
      <c r="R820" s="352"/>
      <c r="S820" s="352"/>
      <c r="T820" s="352"/>
      <c r="U820" s="352"/>
      <c r="V820" s="352"/>
      <c r="W820" s="333"/>
      <c r="X820" s="333"/>
      <c r="Y820" s="333"/>
      <c r="Z820" s="333"/>
    </row>
    <row r="821" customFormat="false" ht="28.5" hidden="false" customHeight="true" outlineLevel="0" collapsed="false">
      <c r="A821" s="352"/>
      <c r="B821" s="352"/>
      <c r="C821" s="352"/>
      <c r="D821" s="353"/>
      <c r="E821" s="353"/>
      <c r="F821" s="352"/>
      <c r="G821" s="352"/>
      <c r="H821" s="352"/>
      <c r="I821" s="352"/>
      <c r="J821" s="352"/>
      <c r="K821" s="352"/>
      <c r="L821" s="352"/>
      <c r="M821" s="352"/>
      <c r="N821" s="352"/>
      <c r="O821" s="352"/>
      <c r="P821" s="352"/>
      <c r="Q821" s="352"/>
      <c r="R821" s="352"/>
      <c r="S821" s="352"/>
      <c r="T821" s="352"/>
      <c r="U821" s="352"/>
      <c r="V821" s="352"/>
      <c r="W821" s="333"/>
      <c r="X821" s="333"/>
      <c r="Y821" s="333"/>
      <c r="Z821" s="333"/>
    </row>
    <row r="822" customFormat="false" ht="28.5" hidden="false" customHeight="true" outlineLevel="0" collapsed="false">
      <c r="A822" s="352"/>
      <c r="B822" s="352"/>
      <c r="C822" s="352"/>
      <c r="D822" s="353"/>
      <c r="E822" s="353"/>
      <c r="F822" s="352"/>
      <c r="G822" s="352"/>
      <c r="H822" s="352"/>
      <c r="I822" s="352"/>
      <c r="J822" s="352"/>
      <c r="K822" s="352"/>
      <c r="L822" s="352"/>
      <c r="M822" s="352"/>
      <c r="N822" s="352"/>
      <c r="O822" s="352"/>
      <c r="P822" s="352"/>
      <c r="Q822" s="352"/>
      <c r="R822" s="352"/>
      <c r="S822" s="352"/>
      <c r="T822" s="352"/>
      <c r="U822" s="352"/>
      <c r="V822" s="352"/>
      <c r="W822" s="333"/>
      <c r="X822" s="333"/>
      <c r="Y822" s="333"/>
      <c r="Z822" s="333"/>
    </row>
    <row r="823" customFormat="false" ht="28.5" hidden="false" customHeight="true" outlineLevel="0" collapsed="false">
      <c r="A823" s="352"/>
      <c r="B823" s="352"/>
      <c r="C823" s="352"/>
      <c r="D823" s="353"/>
      <c r="E823" s="353"/>
      <c r="F823" s="352"/>
      <c r="G823" s="352"/>
      <c r="H823" s="352"/>
      <c r="I823" s="352"/>
      <c r="J823" s="352"/>
      <c r="K823" s="352"/>
      <c r="L823" s="352"/>
      <c r="M823" s="352"/>
      <c r="N823" s="352"/>
      <c r="O823" s="352"/>
      <c r="P823" s="352"/>
      <c r="Q823" s="352"/>
      <c r="R823" s="352"/>
      <c r="S823" s="352"/>
      <c r="T823" s="352"/>
      <c r="U823" s="352"/>
      <c r="V823" s="352"/>
      <c r="W823" s="333"/>
      <c r="X823" s="333"/>
      <c r="Y823" s="333"/>
      <c r="Z823" s="333"/>
    </row>
    <row r="824" customFormat="false" ht="28.5" hidden="false" customHeight="true" outlineLevel="0" collapsed="false">
      <c r="A824" s="352"/>
      <c r="B824" s="352"/>
      <c r="C824" s="352"/>
      <c r="D824" s="353"/>
      <c r="E824" s="353"/>
      <c r="F824" s="352"/>
      <c r="G824" s="352"/>
      <c r="H824" s="352"/>
      <c r="I824" s="352"/>
      <c r="J824" s="352"/>
      <c r="K824" s="352"/>
      <c r="L824" s="352"/>
      <c r="M824" s="352"/>
      <c r="N824" s="352"/>
      <c r="O824" s="352"/>
      <c r="P824" s="352"/>
      <c r="Q824" s="352"/>
      <c r="R824" s="352"/>
      <c r="S824" s="352"/>
      <c r="T824" s="352"/>
      <c r="U824" s="352"/>
      <c r="V824" s="352"/>
      <c r="W824" s="333"/>
      <c r="X824" s="333"/>
      <c r="Y824" s="333"/>
      <c r="Z824" s="333"/>
    </row>
    <row r="825" customFormat="false" ht="28.5" hidden="false" customHeight="true" outlineLevel="0" collapsed="false">
      <c r="A825" s="352"/>
      <c r="B825" s="352"/>
      <c r="C825" s="352"/>
      <c r="D825" s="353"/>
      <c r="E825" s="353"/>
      <c r="F825" s="352"/>
      <c r="G825" s="352"/>
      <c r="H825" s="352"/>
      <c r="I825" s="352"/>
      <c r="J825" s="352"/>
      <c r="K825" s="352"/>
      <c r="L825" s="352"/>
      <c r="M825" s="352"/>
      <c r="N825" s="352"/>
      <c r="O825" s="352"/>
      <c r="P825" s="352"/>
      <c r="Q825" s="352"/>
      <c r="R825" s="352"/>
      <c r="S825" s="352"/>
      <c r="T825" s="352"/>
      <c r="U825" s="352"/>
      <c r="V825" s="352"/>
      <c r="W825" s="333"/>
      <c r="X825" s="333"/>
      <c r="Y825" s="333"/>
      <c r="Z825" s="333"/>
    </row>
    <row r="826" customFormat="false" ht="28.5" hidden="false" customHeight="true" outlineLevel="0" collapsed="false">
      <c r="A826" s="352"/>
      <c r="B826" s="352"/>
      <c r="C826" s="352"/>
      <c r="D826" s="353"/>
      <c r="E826" s="353"/>
      <c r="F826" s="352"/>
      <c r="G826" s="352"/>
      <c r="H826" s="352"/>
      <c r="I826" s="352"/>
      <c r="J826" s="352"/>
      <c r="K826" s="352"/>
      <c r="L826" s="352"/>
      <c r="M826" s="352"/>
      <c r="N826" s="352"/>
      <c r="O826" s="352"/>
      <c r="P826" s="352"/>
      <c r="Q826" s="352"/>
      <c r="R826" s="352"/>
      <c r="S826" s="352"/>
      <c r="T826" s="352"/>
      <c r="U826" s="352"/>
      <c r="V826" s="352"/>
      <c r="W826" s="333"/>
      <c r="X826" s="333"/>
      <c r="Y826" s="333"/>
      <c r="Z826" s="333"/>
    </row>
    <row r="827" customFormat="false" ht="28.5" hidden="false" customHeight="true" outlineLevel="0" collapsed="false">
      <c r="A827" s="352"/>
      <c r="B827" s="352"/>
      <c r="C827" s="352"/>
      <c r="D827" s="353"/>
      <c r="E827" s="353"/>
      <c r="F827" s="352"/>
      <c r="G827" s="352"/>
      <c r="H827" s="352"/>
      <c r="I827" s="352"/>
      <c r="J827" s="352"/>
      <c r="K827" s="352"/>
      <c r="L827" s="352"/>
      <c r="M827" s="352"/>
      <c r="N827" s="352"/>
      <c r="O827" s="352"/>
      <c r="P827" s="352"/>
      <c r="Q827" s="352"/>
      <c r="R827" s="352"/>
      <c r="S827" s="352"/>
      <c r="T827" s="352"/>
      <c r="U827" s="352"/>
      <c r="V827" s="352"/>
      <c r="W827" s="333"/>
      <c r="X827" s="333"/>
      <c r="Y827" s="333"/>
      <c r="Z827" s="333"/>
    </row>
    <row r="828" customFormat="false" ht="28.5" hidden="false" customHeight="true" outlineLevel="0" collapsed="false">
      <c r="A828" s="352"/>
      <c r="B828" s="352"/>
      <c r="C828" s="352"/>
      <c r="D828" s="353"/>
      <c r="E828" s="353"/>
      <c r="F828" s="352"/>
      <c r="G828" s="352"/>
      <c r="H828" s="352"/>
      <c r="I828" s="352"/>
      <c r="J828" s="352"/>
      <c r="K828" s="352"/>
      <c r="L828" s="352"/>
      <c r="M828" s="352"/>
      <c r="N828" s="352"/>
      <c r="O828" s="352"/>
      <c r="P828" s="352"/>
      <c r="Q828" s="352"/>
      <c r="R828" s="352"/>
      <c r="S828" s="352"/>
      <c r="T828" s="352"/>
      <c r="U828" s="352"/>
      <c r="V828" s="352"/>
      <c r="W828" s="333"/>
      <c r="X828" s="333"/>
      <c r="Y828" s="333"/>
      <c r="Z828" s="333"/>
    </row>
    <row r="829" customFormat="false" ht="28.5" hidden="false" customHeight="true" outlineLevel="0" collapsed="false">
      <c r="A829" s="352"/>
      <c r="B829" s="352"/>
      <c r="C829" s="352"/>
      <c r="D829" s="353"/>
      <c r="E829" s="353"/>
      <c r="F829" s="352"/>
      <c r="G829" s="352"/>
      <c r="H829" s="352"/>
      <c r="I829" s="352"/>
      <c r="J829" s="352"/>
      <c r="K829" s="352"/>
      <c r="L829" s="352"/>
      <c r="M829" s="352"/>
      <c r="N829" s="352"/>
      <c r="O829" s="352"/>
      <c r="P829" s="352"/>
      <c r="Q829" s="352"/>
      <c r="R829" s="352"/>
      <c r="S829" s="352"/>
      <c r="T829" s="352"/>
      <c r="U829" s="352"/>
      <c r="V829" s="352"/>
      <c r="W829" s="333"/>
      <c r="X829" s="333"/>
      <c r="Y829" s="333"/>
      <c r="Z829" s="333"/>
    </row>
    <row r="830" customFormat="false" ht="28.5" hidden="false" customHeight="true" outlineLevel="0" collapsed="false">
      <c r="A830" s="352"/>
      <c r="B830" s="352"/>
      <c r="C830" s="352"/>
      <c r="D830" s="353"/>
      <c r="E830" s="353"/>
      <c r="F830" s="352"/>
      <c r="G830" s="352"/>
      <c r="H830" s="352"/>
      <c r="I830" s="352"/>
      <c r="J830" s="352"/>
      <c r="K830" s="352"/>
      <c r="L830" s="352"/>
      <c r="M830" s="352"/>
      <c r="N830" s="352"/>
      <c r="O830" s="352"/>
      <c r="P830" s="352"/>
      <c r="Q830" s="352"/>
      <c r="R830" s="352"/>
      <c r="S830" s="352"/>
      <c r="T830" s="352"/>
      <c r="U830" s="352"/>
      <c r="V830" s="352"/>
      <c r="W830" s="333"/>
      <c r="X830" s="333"/>
      <c r="Y830" s="333"/>
      <c r="Z830" s="333"/>
    </row>
    <row r="831" customFormat="false" ht="28.5" hidden="false" customHeight="true" outlineLevel="0" collapsed="false">
      <c r="A831" s="352"/>
      <c r="B831" s="352"/>
      <c r="C831" s="352"/>
      <c r="D831" s="353"/>
      <c r="E831" s="353"/>
      <c r="F831" s="352"/>
      <c r="G831" s="352"/>
      <c r="H831" s="352"/>
      <c r="I831" s="352"/>
      <c r="J831" s="352"/>
      <c r="K831" s="352"/>
      <c r="L831" s="352"/>
      <c r="M831" s="352"/>
      <c r="N831" s="352"/>
      <c r="O831" s="352"/>
      <c r="P831" s="352"/>
      <c r="Q831" s="352"/>
      <c r="R831" s="352"/>
      <c r="S831" s="352"/>
      <c r="T831" s="352"/>
      <c r="U831" s="352"/>
      <c r="V831" s="352"/>
      <c r="W831" s="333"/>
      <c r="X831" s="333"/>
      <c r="Y831" s="333"/>
      <c r="Z831" s="333"/>
    </row>
    <row r="832" customFormat="false" ht="28.5" hidden="false" customHeight="true" outlineLevel="0" collapsed="false">
      <c r="A832" s="352"/>
      <c r="B832" s="352"/>
      <c r="C832" s="352"/>
      <c r="D832" s="353"/>
      <c r="E832" s="353"/>
      <c r="F832" s="352"/>
      <c r="G832" s="352"/>
      <c r="H832" s="352"/>
      <c r="I832" s="352"/>
      <c r="J832" s="352"/>
      <c r="K832" s="352"/>
      <c r="L832" s="352"/>
      <c r="M832" s="352"/>
      <c r="N832" s="352"/>
      <c r="O832" s="352"/>
      <c r="P832" s="352"/>
      <c r="Q832" s="352"/>
      <c r="R832" s="352"/>
      <c r="S832" s="352"/>
      <c r="T832" s="352"/>
      <c r="U832" s="352"/>
      <c r="V832" s="352"/>
      <c r="W832" s="333"/>
      <c r="X832" s="333"/>
      <c r="Y832" s="333"/>
      <c r="Z832" s="333"/>
    </row>
    <row r="833" customFormat="false" ht="28.5" hidden="false" customHeight="true" outlineLevel="0" collapsed="false">
      <c r="A833" s="352"/>
      <c r="B833" s="352"/>
      <c r="C833" s="352"/>
      <c r="D833" s="353"/>
      <c r="E833" s="353"/>
      <c r="F833" s="352"/>
      <c r="G833" s="352"/>
      <c r="H833" s="352"/>
      <c r="I833" s="352"/>
      <c r="J833" s="352"/>
      <c r="K833" s="352"/>
      <c r="L833" s="352"/>
      <c r="M833" s="352"/>
      <c r="N833" s="352"/>
      <c r="O833" s="352"/>
      <c r="P833" s="352"/>
      <c r="Q833" s="352"/>
      <c r="R833" s="352"/>
      <c r="S833" s="352"/>
      <c r="T833" s="352"/>
      <c r="U833" s="352"/>
      <c r="V833" s="352"/>
      <c r="W833" s="333"/>
      <c r="X833" s="333"/>
      <c r="Y833" s="333"/>
      <c r="Z833" s="333"/>
    </row>
    <row r="834" customFormat="false" ht="28.5" hidden="false" customHeight="true" outlineLevel="0" collapsed="false">
      <c r="A834" s="352"/>
      <c r="B834" s="352"/>
      <c r="C834" s="352"/>
      <c r="D834" s="353"/>
      <c r="E834" s="353"/>
      <c r="F834" s="352"/>
      <c r="G834" s="352"/>
      <c r="H834" s="352"/>
      <c r="I834" s="352"/>
      <c r="J834" s="352"/>
      <c r="K834" s="352"/>
      <c r="L834" s="352"/>
      <c r="M834" s="352"/>
      <c r="N834" s="352"/>
      <c r="O834" s="352"/>
      <c r="P834" s="352"/>
      <c r="Q834" s="352"/>
      <c r="R834" s="352"/>
      <c r="S834" s="352"/>
      <c r="T834" s="352"/>
      <c r="U834" s="352"/>
      <c r="V834" s="352"/>
      <c r="W834" s="333"/>
      <c r="X834" s="333"/>
      <c r="Y834" s="333"/>
      <c r="Z834" s="333"/>
    </row>
    <row r="835" customFormat="false" ht="28.5" hidden="false" customHeight="true" outlineLevel="0" collapsed="false">
      <c r="A835" s="352"/>
      <c r="B835" s="352"/>
      <c r="C835" s="352"/>
      <c r="D835" s="353"/>
      <c r="E835" s="353"/>
      <c r="F835" s="352"/>
      <c r="G835" s="352"/>
      <c r="H835" s="352"/>
      <c r="I835" s="352"/>
      <c r="J835" s="352"/>
      <c r="K835" s="352"/>
      <c r="L835" s="352"/>
      <c r="M835" s="352"/>
      <c r="N835" s="352"/>
      <c r="O835" s="352"/>
      <c r="P835" s="352"/>
      <c r="Q835" s="352"/>
      <c r="R835" s="352"/>
      <c r="S835" s="352"/>
      <c r="T835" s="352"/>
      <c r="U835" s="352"/>
      <c r="V835" s="352"/>
      <c r="W835" s="333"/>
      <c r="X835" s="333"/>
      <c r="Y835" s="333"/>
      <c r="Z835" s="333"/>
    </row>
    <row r="836" customFormat="false" ht="28.5" hidden="false" customHeight="true" outlineLevel="0" collapsed="false">
      <c r="A836" s="352"/>
      <c r="B836" s="352"/>
      <c r="C836" s="352"/>
      <c r="D836" s="353"/>
      <c r="E836" s="353"/>
      <c r="F836" s="352"/>
      <c r="G836" s="352"/>
      <c r="H836" s="352"/>
      <c r="I836" s="352"/>
      <c r="J836" s="352"/>
      <c r="K836" s="352"/>
      <c r="L836" s="352"/>
      <c r="M836" s="352"/>
      <c r="N836" s="352"/>
      <c r="O836" s="352"/>
      <c r="P836" s="352"/>
      <c r="Q836" s="352"/>
      <c r="R836" s="352"/>
      <c r="S836" s="352"/>
      <c r="T836" s="352"/>
      <c r="U836" s="352"/>
      <c r="V836" s="352"/>
      <c r="W836" s="333"/>
      <c r="X836" s="333"/>
      <c r="Y836" s="333"/>
      <c r="Z836" s="333"/>
    </row>
    <row r="837" customFormat="false" ht="28.5" hidden="false" customHeight="true" outlineLevel="0" collapsed="false">
      <c r="A837" s="352"/>
      <c r="B837" s="352"/>
      <c r="C837" s="352"/>
      <c r="D837" s="353"/>
      <c r="E837" s="353"/>
      <c r="F837" s="352"/>
      <c r="G837" s="352"/>
      <c r="H837" s="352"/>
      <c r="I837" s="352"/>
      <c r="J837" s="352"/>
      <c r="K837" s="352"/>
      <c r="L837" s="352"/>
      <c r="M837" s="352"/>
      <c r="N837" s="352"/>
      <c r="O837" s="352"/>
      <c r="P837" s="352"/>
      <c r="Q837" s="352"/>
      <c r="R837" s="352"/>
      <c r="S837" s="352"/>
      <c r="T837" s="352"/>
      <c r="U837" s="352"/>
      <c r="V837" s="352"/>
      <c r="W837" s="333"/>
      <c r="X837" s="333"/>
      <c r="Y837" s="333"/>
      <c r="Z837" s="333"/>
    </row>
    <row r="838" customFormat="false" ht="28.5" hidden="false" customHeight="true" outlineLevel="0" collapsed="false">
      <c r="A838" s="352"/>
      <c r="B838" s="352"/>
      <c r="C838" s="352"/>
      <c r="D838" s="353"/>
      <c r="E838" s="353"/>
      <c r="F838" s="352"/>
      <c r="G838" s="352"/>
      <c r="H838" s="352"/>
      <c r="I838" s="352"/>
      <c r="J838" s="352"/>
      <c r="K838" s="352"/>
      <c r="L838" s="352"/>
      <c r="M838" s="352"/>
      <c r="N838" s="352"/>
      <c r="O838" s="352"/>
      <c r="P838" s="352"/>
      <c r="Q838" s="352"/>
      <c r="R838" s="352"/>
      <c r="S838" s="352"/>
      <c r="T838" s="352"/>
      <c r="U838" s="352"/>
      <c r="V838" s="352"/>
      <c r="W838" s="333"/>
      <c r="X838" s="333"/>
      <c r="Y838" s="333"/>
      <c r="Z838" s="333"/>
    </row>
    <row r="839" customFormat="false" ht="28.5" hidden="false" customHeight="true" outlineLevel="0" collapsed="false">
      <c r="A839" s="352"/>
      <c r="B839" s="352"/>
      <c r="C839" s="352"/>
      <c r="D839" s="353"/>
      <c r="E839" s="353"/>
      <c r="F839" s="352"/>
      <c r="G839" s="352"/>
      <c r="H839" s="352"/>
      <c r="I839" s="352"/>
      <c r="J839" s="352"/>
      <c r="K839" s="352"/>
      <c r="L839" s="352"/>
      <c r="M839" s="352"/>
      <c r="N839" s="352"/>
      <c r="O839" s="352"/>
      <c r="P839" s="352"/>
      <c r="Q839" s="352"/>
      <c r="R839" s="352"/>
      <c r="S839" s="352"/>
      <c r="T839" s="352"/>
      <c r="U839" s="352"/>
      <c r="V839" s="352"/>
      <c r="W839" s="333"/>
      <c r="X839" s="333"/>
      <c r="Y839" s="333"/>
      <c r="Z839" s="333"/>
    </row>
    <row r="840" customFormat="false" ht="28.5" hidden="false" customHeight="true" outlineLevel="0" collapsed="false">
      <c r="A840" s="352"/>
      <c r="B840" s="352"/>
      <c r="C840" s="352"/>
      <c r="D840" s="353"/>
      <c r="E840" s="353"/>
      <c r="F840" s="352"/>
      <c r="G840" s="352"/>
      <c r="H840" s="352"/>
      <c r="I840" s="352"/>
      <c r="J840" s="352"/>
      <c r="K840" s="352"/>
      <c r="L840" s="352"/>
      <c r="M840" s="352"/>
      <c r="N840" s="352"/>
      <c r="O840" s="352"/>
      <c r="P840" s="352"/>
      <c r="Q840" s="352"/>
      <c r="R840" s="352"/>
      <c r="S840" s="352"/>
      <c r="T840" s="352"/>
      <c r="U840" s="352"/>
      <c r="V840" s="352"/>
      <c r="W840" s="333"/>
      <c r="X840" s="333"/>
      <c r="Y840" s="333"/>
      <c r="Z840" s="333"/>
    </row>
    <row r="841" customFormat="false" ht="28.5" hidden="false" customHeight="true" outlineLevel="0" collapsed="false">
      <c r="A841" s="352"/>
      <c r="B841" s="352"/>
      <c r="C841" s="352"/>
      <c r="D841" s="353"/>
      <c r="E841" s="353"/>
      <c r="F841" s="352"/>
      <c r="G841" s="352"/>
      <c r="H841" s="352"/>
      <c r="I841" s="352"/>
      <c r="J841" s="352"/>
      <c r="K841" s="352"/>
      <c r="L841" s="352"/>
      <c r="M841" s="352"/>
      <c r="N841" s="352"/>
      <c r="O841" s="352"/>
      <c r="P841" s="352"/>
      <c r="Q841" s="352"/>
      <c r="R841" s="352"/>
      <c r="S841" s="352"/>
      <c r="T841" s="352"/>
      <c r="U841" s="352"/>
      <c r="V841" s="352"/>
      <c r="W841" s="333"/>
      <c r="X841" s="333"/>
      <c r="Y841" s="333"/>
      <c r="Z841" s="333"/>
    </row>
    <row r="842" customFormat="false" ht="28.5" hidden="false" customHeight="true" outlineLevel="0" collapsed="false">
      <c r="A842" s="352"/>
      <c r="B842" s="352"/>
      <c r="C842" s="352"/>
      <c r="D842" s="353"/>
      <c r="E842" s="353"/>
      <c r="F842" s="352"/>
      <c r="G842" s="352"/>
      <c r="H842" s="352"/>
      <c r="I842" s="352"/>
      <c r="J842" s="352"/>
      <c r="K842" s="352"/>
      <c r="L842" s="352"/>
      <c r="M842" s="352"/>
      <c r="N842" s="352"/>
      <c r="O842" s="352"/>
      <c r="P842" s="352"/>
      <c r="Q842" s="352"/>
      <c r="R842" s="352"/>
      <c r="S842" s="352"/>
      <c r="T842" s="352"/>
      <c r="U842" s="352"/>
      <c r="V842" s="352"/>
      <c r="W842" s="333"/>
      <c r="X842" s="333"/>
      <c r="Y842" s="333"/>
      <c r="Z842" s="333"/>
    </row>
    <row r="843" customFormat="false" ht="28.5" hidden="false" customHeight="true" outlineLevel="0" collapsed="false">
      <c r="A843" s="352"/>
      <c r="B843" s="352"/>
      <c r="C843" s="352"/>
      <c r="D843" s="353"/>
      <c r="E843" s="353"/>
      <c r="F843" s="352"/>
      <c r="G843" s="352"/>
      <c r="H843" s="352"/>
      <c r="I843" s="352"/>
      <c r="J843" s="352"/>
      <c r="K843" s="352"/>
      <c r="L843" s="352"/>
      <c r="M843" s="352"/>
      <c r="N843" s="352"/>
      <c r="O843" s="352"/>
      <c r="P843" s="352"/>
      <c r="Q843" s="352"/>
      <c r="R843" s="352"/>
      <c r="S843" s="352"/>
      <c r="T843" s="352"/>
      <c r="U843" s="352"/>
      <c r="V843" s="352"/>
      <c r="W843" s="333"/>
      <c r="X843" s="333"/>
      <c r="Y843" s="333"/>
      <c r="Z843" s="333"/>
    </row>
    <row r="844" customFormat="false" ht="28.5" hidden="false" customHeight="true" outlineLevel="0" collapsed="false">
      <c r="A844" s="352"/>
      <c r="B844" s="352"/>
      <c r="C844" s="352"/>
      <c r="D844" s="353"/>
      <c r="E844" s="353"/>
      <c r="F844" s="352"/>
      <c r="G844" s="352"/>
      <c r="H844" s="352"/>
      <c r="I844" s="352"/>
      <c r="J844" s="352"/>
      <c r="K844" s="352"/>
      <c r="L844" s="352"/>
      <c r="M844" s="352"/>
      <c r="N844" s="352"/>
      <c r="O844" s="352"/>
      <c r="P844" s="352"/>
      <c r="Q844" s="352"/>
      <c r="R844" s="352"/>
      <c r="S844" s="352"/>
      <c r="T844" s="352"/>
      <c r="U844" s="352"/>
      <c r="V844" s="352"/>
      <c r="W844" s="333"/>
      <c r="X844" s="333"/>
      <c r="Y844" s="333"/>
      <c r="Z844" s="333"/>
    </row>
    <row r="845" customFormat="false" ht="28.5" hidden="false" customHeight="true" outlineLevel="0" collapsed="false">
      <c r="A845" s="352"/>
      <c r="B845" s="352"/>
      <c r="C845" s="352"/>
      <c r="D845" s="353"/>
      <c r="E845" s="353"/>
      <c r="F845" s="352"/>
      <c r="G845" s="352"/>
      <c r="H845" s="352"/>
      <c r="I845" s="352"/>
      <c r="J845" s="352"/>
      <c r="K845" s="352"/>
      <c r="L845" s="352"/>
      <c r="M845" s="352"/>
      <c r="N845" s="352"/>
      <c r="O845" s="352"/>
      <c r="P845" s="352"/>
      <c r="Q845" s="352"/>
      <c r="R845" s="352"/>
      <c r="S845" s="352"/>
      <c r="T845" s="352"/>
      <c r="U845" s="352"/>
      <c r="V845" s="352"/>
      <c r="W845" s="333"/>
      <c r="X845" s="333"/>
      <c r="Y845" s="333"/>
      <c r="Z845" s="333"/>
    </row>
    <row r="846" customFormat="false" ht="28.5" hidden="false" customHeight="true" outlineLevel="0" collapsed="false">
      <c r="A846" s="352"/>
      <c r="B846" s="352"/>
      <c r="C846" s="352"/>
      <c r="D846" s="353"/>
      <c r="E846" s="353"/>
      <c r="F846" s="352"/>
      <c r="G846" s="352"/>
      <c r="H846" s="352"/>
      <c r="I846" s="352"/>
      <c r="J846" s="352"/>
      <c r="K846" s="352"/>
      <c r="L846" s="352"/>
      <c r="M846" s="352"/>
      <c r="N846" s="352"/>
      <c r="O846" s="352"/>
      <c r="P846" s="352"/>
      <c r="Q846" s="352"/>
      <c r="R846" s="352"/>
      <c r="S846" s="352"/>
      <c r="T846" s="352"/>
      <c r="U846" s="352"/>
      <c r="V846" s="352"/>
      <c r="W846" s="333"/>
      <c r="X846" s="333"/>
      <c r="Y846" s="333"/>
      <c r="Z846" s="333"/>
    </row>
    <row r="847" customFormat="false" ht="28.5" hidden="false" customHeight="true" outlineLevel="0" collapsed="false">
      <c r="A847" s="352"/>
      <c r="B847" s="352"/>
      <c r="C847" s="352"/>
      <c r="D847" s="353"/>
      <c r="E847" s="353"/>
      <c r="F847" s="352"/>
      <c r="G847" s="352"/>
      <c r="H847" s="352"/>
      <c r="I847" s="352"/>
      <c r="J847" s="352"/>
      <c r="K847" s="352"/>
      <c r="L847" s="352"/>
      <c r="M847" s="352"/>
      <c r="N847" s="352"/>
      <c r="O847" s="352"/>
      <c r="P847" s="352"/>
      <c r="Q847" s="352"/>
      <c r="R847" s="352"/>
      <c r="S847" s="352"/>
      <c r="T847" s="352"/>
      <c r="U847" s="352"/>
      <c r="V847" s="352"/>
      <c r="W847" s="333"/>
      <c r="X847" s="333"/>
      <c r="Y847" s="333"/>
      <c r="Z847" s="333"/>
    </row>
    <row r="848" customFormat="false" ht="28.5" hidden="false" customHeight="true" outlineLevel="0" collapsed="false">
      <c r="A848" s="352"/>
      <c r="B848" s="352"/>
      <c r="C848" s="352"/>
      <c r="D848" s="353"/>
      <c r="E848" s="353"/>
      <c r="F848" s="352"/>
      <c r="G848" s="352"/>
      <c r="H848" s="352"/>
      <c r="I848" s="352"/>
      <c r="J848" s="352"/>
      <c r="K848" s="352"/>
      <c r="L848" s="352"/>
      <c r="M848" s="352"/>
      <c r="N848" s="352"/>
      <c r="O848" s="352"/>
      <c r="P848" s="352"/>
      <c r="Q848" s="352"/>
      <c r="R848" s="352"/>
      <c r="S848" s="352"/>
      <c r="T848" s="352"/>
      <c r="U848" s="352"/>
      <c r="V848" s="352"/>
      <c r="W848" s="333"/>
      <c r="X848" s="333"/>
      <c r="Y848" s="333"/>
      <c r="Z848" s="333"/>
    </row>
    <row r="849" customFormat="false" ht="28.5" hidden="false" customHeight="true" outlineLevel="0" collapsed="false">
      <c r="A849" s="352"/>
      <c r="B849" s="352"/>
      <c r="C849" s="352"/>
      <c r="D849" s="353"/>
      <c r="E849" s="353"/>
      <c r="F849" s="352"/>
      <c r="G849" s="352"/>
      <c r="H849" s="352"/>
      <c r="I849" s="352"/>
      <c r="J849" s="352"/>
      <c r="K849" s="352"/>
      <c r="L849" s="352"/>
      <c r="M849" s="352"/>
      <c r="N849" s="352"/>
      <c r="O849" s="352"/>
      <c r="P849" s="352"/>
      <c r="Q849" s="352"/>
      <c r="R849" s="352"/>
      <c r="S849" s="352"/>
      <c r="T849" s="352"/>
      <c r="U849" s="352"/>
      <c r="V849" s="352"/>
      <c r="W849" s="333"/>
      <c r="X849" s="333"/>
      <c r="Y849" s="333"/>
      <c r="Z849" s="333"/>
    </row>
    <row r="850" customFormat="false" ht="28.5" hidden="false" customHeight="true" outlineLevel="0" collapsed="false">
      <c r="A850" s="352"/>
      <c r="B850" s="352"/>
      <c r="C850" s="352"/>
      <c r="D850" s="353"/>
      <c r="E850" s="353"/>
      <c r="F850" s="352"/>
      <c r="G850" s="352"/>
      <c r="H850" s="352"/>
      <c r="I850" s="352"/>
      <c r="J850" s="352"/>
      <c r="K850" s="352"/>
      <c r="L850" s="352"/>
      <c r="M850" s="352"/>
      <c r="N850" s="352"/>
      <c r="O850" s="352"/>
      <c r="P850" s="352"/>
      <c r="Q850" s="352"/>
      <c r="R850" s="352"/>
      <c r="S850" s="352"/>
      <c r="T850" s="352"/>
      <c r="U850" s="352"/>
      <c r="V850" s="352"/>
      <c r="W850" s="333"/>
      <c r="X850" s="333"/>
      <c r="Y850" s="333"/>
      <c r="Z850" s="333"/>
    </row>
    <row r="851" customFormat="false" ht="28.5" hidden="false" customHeight="true" outlineLevel="0" collapsed="false">
      <c r="A851" s="352"/>
      <c r="B851" s="352"/>
      <c r="C851" s="352"/>
      <c r="D851" s="353"/>
      <c r="E851" s="353"/>
      <c r="F851" s="352"/>
      <c r="G851" s="352"/>
      <c r="H851" s="352"/>
      <c r="I851" s="352"/>
      <c r="J851" s="352"/>
      <c r="K851" s="352"/>
      <c r="L851" s="352"/>
      <c r="M851" s="352"/>
      <c r="N851" s="352"/>
      <c r="O851" s="352"/>
      <c r="P851" s="352"/>
      <c r="Q851" s="352"/>
      <c r="R851" s="352"/>
      <c r="S851" s="352"/>
      <c r="T851" s="352"/>
      <c r="U851" s="352"/>
      <c r="V851" s="352"/>
      <c r="W851" s="333"/>
      <c r="X851" s="333"/>
      <c r="Y851" s="333"/>
      <c r="Z851" s="333"/>
    </row>
    <row r="852" customFormat="false" ht="28.5" hidden="false" customHeight="true" outlineLevel="0" collapsed="false">
      <c r="A852" s="352"/>
      <c r="B852" s="352"/>
      <c r="C852" s="352"/>
      <c r="D852" s="353"/>
      <c r="E852" s="353"/>
      <c r="F852" s="352"/>
      <c r="G852" s="352"/>
      <c r="H852" s="352"/>
      <c r="I852" s="352"/>
      <c r="J852" s="352"/>
      <c r="K852" s="352"/>
      <c r="L852" s="352"/>
      <c r="M852" s="352"/>
      <c r="N852" s="352"/>
      <c r="O852" s="352"/>
      <c r="P852" s="352"/>
      <c r="Q852" s="352"/>
      <c r="R852" s="352"/>
      <c r="S852" s="352"/>
      <c r="T852" s="352"/>
      <c r="U852" s="352"/>
      <c r="V852" s="352"/>
      <c r="W852" s="333"/>
      <c r="X852" s="333"/>
      <c r="Y852" s="333"/>
      <c r="Z852" s="333"/>
    </row>
    <row r="853" customFormat="false" ht="28.5" hidden="false" customHeight="true" outlineLevel="0" collapsed="false">
      <c r="A853" s="352"/>
      <c r="B853" s="352"/>
      <c r="C853" s="352"/>
      <c r="D853" s="353"/>
      <c r="E853" s="353"/>
      <c r="F853" s="352"/>
      <c r="G853" s="352"/>
      <c r="H853" s="352"/>
      <c r="I853" s="352"/>
      <c r="J853" s="352"/>
      <c r="K853" s="352"/>
      <c r="L853" s="352"/>
      <c r="M853" s="352"/>
      <c r="N853" s="352"/>
      <c r="O853" s="352"/>
      <c r="P853" s="352"/>
      <c r="Q853" s="352"/>
      <c r="R853" s="352"/>
      <c r="S853" s="352"/>
      <c r="T853" s="352"/>
      <c r="U853" s="352"/>
      <c r="V853" s="352"/>
      <c r="W853" s="333"/>
      <c r="X853" s="333"/>
      <c r="Y853" s="333"/>
      <c r="Z853" s="333"/>
    </row>
    <row r="854" customFormat="false" ht="28.5" hidden="false" customHeight="true" outlineLevel="0" collapsed="false">
      <c r="A854" s="352"/>
      <c r="B854" s="352"/>
      <c r="C854" s="352"/>
      <c r="D854" s="353"/>
      <c r="E854" s="353"/>
      <c r="F854" s="352"/>
      <c r="G854" s="352"/>
      <c r="H854" s="352"/>
      <c r="I854" s="352"/>
      <c r="J854" s="352"/>
      <c r="K854" s="352"/>
      <c r="L854" s="352"/>
      <c r="M854" s="352"/>
      <c r="N854" s="352"/>
      <c r="O854" s="352"/>
      <c r="P854" s="352"/>
      <c r="Q854" s="352"/>
      <c r="R854" s="352"/>
      <c r="S854" s="352"/>
      <c r="T854" s="352"/>
      <c r="U854" s="352"/>
      <c r="V854" s="352"/>
      <c r="W854" s="333"/>
      <c r="X854" s="333"/>
      <c r="Y854" s="333"/>
      <c r="Z854" s="333"/>
    </row>
    <row r="855" customFormat="false" ht="28.5" hidden="false" customHeight="true" outlineLevel="0" collapsed="false">
      <c r="A855" s="352"/>
      <c r="B855" s="352"/>
      <c r="C855" s="352"/>
      <c r="D855" s="353"/>
      <c r="E855" s="353"/>
      <c r="F855" s="352"/>
      <c r="G855" s="352"/>
      <c r="H855" s="352"/>
      <c r="I855" s="352"/>
      <c r="J855" s="352"/>
      <c r="K855" s="352"/>
      <c r="L855" s="352"/>
      <c r="M855" s="352"/>
      <c r="N855" s="352"/>
      <c r="O855" s="352"/>
      <c r="P855" s="352"/>
      <c r="Q855" s="352"/>
      <c r="R855" s="352"/>
      <c r="S855" s="352"/>
      <c r="T855" s="352"/>
      <c r="U855" s="352"/>
      <c r="V855" s="352"/>
      <c r="W855" s="333"/>
      <c r="X855" s="333"/>
      <c r="Y855" s="333"/>
      <c r="Z855" s="333"/>
    </row>
    <row r="856" customFormat="false" ht="28.5" hidden="false" customHeight="true" outlineLevel="0" collapsed="false">
      <c r="A856" s="352"/>
      <c r="B856" s="352"/>
      <c r="C856" s="352"/>
      <c r="D856" s="353"/>
      <c r="E856" s="353"/>
      <c r="F856" s="352"/>
      <c r="G856" s="352"/>
      <c r="H856" s="352"/>
      <c r="I856" s="352"/>
      <c r="J856" s="352"/>
      <c r="K856" s="352"/>
      <c r="L856" s="352"/>
      <c r="M856" s="352"/>
      <c r="N856" s="352"/>
      <c r="O856" s="352"/>
      <c r="P856" s="352"/>
      <c r="Q856" s="352"/>
      <c r="R856" s="352"/>
      <c r="S856" s="352"/>
      <c r="T856" s="352"/>
      <c r="U856" s="352"/>
      <c r="V856" s="352"/>
      <c r="W856" s="333"/>
      <c r="X856" s="333"/>
      <c r="Y856" s="333"/>
      <c r="Z856" s="333"/>
    </row>
    <row r="857" customFormat="false" ht="28.5" hidden="false" customHeight="true" outlineLevel="0" collapsed="false">
      <c r="A857" s="352"/>
      <c r="B857" s="352"/>
      <c r="C857" s="352"/>
      <c r="D857" s="353"/>
      <c r="E857" s="353"/>
      <c r="F857" s="352"/>
      <c r="G857" s="352"/>
      <c r="H857" s="352"/>
      <c r="I857" s="352"/>
      <c r="J857" s="352"/>
      <c r="K857" s="352"/>
      <c r="L857" s="352"/>
      <c r="M857" s="352"/>
      <c r="N857" s="352"/>
      <c r="O857" s="352"/>
      <c r="P857" s="352"/>
      <c r="Q857" s="352"/>
      <c r="R857" s="352"/>
      <c r="S857" s="352"/>
      <c r="T857" s="352"/>
      <c r="U857" s="352"/>
      <c r="V857" s="352"/>
      <c r="W857" s="333"/>
      <c r="X857" s="333"/>
      <c r="Y857" s="333"/>
      <c r="Z857" s="333"/>
    </row>
    <row r="858" customFormat="false" ht="28.5" hidden="false" customHeight="true" outlineLevel="0" collapsed="false">
      <c r="A858" s="352"/>
      <c r="B858" s="352"/>
      <c r="C858" s="352"/>
      <c r="D858" s="353"/>
      <c r="E858" s="353"/>
      <c r="F858" s="352"/>
      <c r="G858" s="352"/>
      <c r="H858" s="352"/>
      <c r="I858" s="352"/>
      <c r="J858" s="352"/>
      <c r="K858" s="352"/>
      <c r="L858" s="352"/>
      <c r="M858" s="352"/>
      <c r="N858" s="352"/>
      <c r="O858" s="352"/>
      <c r="P858" s="352"/>
      <c r="Q858" s="352"/>
      <c r="R858" s="352"/>
      <c r="S858" s="352"/>
      <c r="T858" s="352"/>
      <c r="U858" s="352"/>
      <c r="V858" s="352"/>
      <c r="W858" s="333"/>
      <c r="X858" s="333"/>
      <c r="Y858" s="333"/>
      <c r="Z858" s="333"/>
    </row>
    <row r="859" customFormat="false" ht="28.5" hidden="false" customHeight="true" outlineLevel="0" collapsed="false">
      <c r="A859" s="352"/>
      <c r="B859" s="352"/>
      <c r="C859" s="352"/>
      <c r="D859" s="353"/>
      <c r="E859" s="353"/>
      <c r="F859" s="352"/>
      <c r="G859" s="352"/>
      <c r="H859" s="352"/>
      <c r="I859" s="352"/>
      <c r="J859" s="352"/>
      <c r="K859" s="352"/>
      <c r="L859" s="352"/>
      <c r="M859" s="352"/>
      <c r="N859" s="352"/>
      <c r="O859" s="352"/>
      <c r="P859" s="352"/>
      <c r="Q859" s="352"/>
      <c r="R859" s="352"/>
      <c r="S859" s="352"/>
      <c r="T859" s="352"/>
      <c r="U859" s="352"/>
      <c r="V859" s="352"/>
      <c r="W859" s="333"/>
      <c r="X859" s="333"/>
      <c r="Y859" s="333"/>
      <c r="Z859" s="333"/>
    </row>
    <row r="860" customFormat="false" ht="28.5" hidden="false" customHeight="true" outlineLevel="0" collapsed="false">
      <c r="A860" s="352"/>
      <c r="B860" s="352"/>
      <c r="C860" s="352"/>
      <c r="D860" s="353"/>
      <c r="E860" s="353"/>
      <c r="F860" s="352"/>
      <c r="G860" s="352"/>
      <c r="H860" s="352"/>
      <c r="I860" s="352"/>
      <c r="J860" s="352"/>
      <c r="K860" s="352"/>
      <c r="L860" s="352"/>
      <c r="M860" s="352"/>
      <c r="N860" s="352"/>
      <c r="O860" s="352"/>
      <c r="P860" s="352"/>
      <c r="Q860" s="352"/>
      <c r="R860" s="352"/>
      <c r="S860" s="352"/>
      <c r="T860" s="352"/>
      <c r="U860" s="352"/>
      <c r="V860" s="352"/>
      <c r="W860" s="333"/>
      <c r="X860" s="333"/>
      <c r="Y860" s="333"/>
      <c r="Z860" s="333"/>
    </row>
    <row r="861" customFormat="false" ht="28.5" hidden="false" customHeight="true" outlineLevel="0" collapsed="false">
      <c r="A861" s="352"/>
      <c r="B861" s="352"/>
      <c r="C861" s="352"/>
      <c r="D861" s="353"/>
      <c r="E861" s="353"/>
      <c r="F861" s="352"/>
      <c r="G861" s="352"/>
      <c r="H861" s="352"/>
      <c r="I861" s="352"/>
      <c r="J861" s="352"/>
      <c r="K861" s="352"/>
      <c r="L861" s="352"/>
      <c r="M861" s="352"/>
      <c r="N861" s="352"/>
      <c r="O861" s="352"/>
      <c r="P861" s="352"/>
      <c r="Q861" s="352"/>
      <c r="R861" s="352"/>
      <c r="S861" s="352"/>
      <c r="T861" s="352"/>
      <c r="U861" s="352"/>
      <c r="V861" s="352"/>
      <c r="W861" s="333"/>
      <c r="X861" s="333"/>
      <c r="Y861" s="333"/>
      <c r="Z861" s="333"/>
    </row>
    <row r="862" customFormat="false" ht="28.5" hidden="false" customHeight="true" outlineLevel="0" collapsed="false">
      <c r="A862" s="352"/>
      <c r="B862" s="352"/>
      <c r="C862" s="352"/>
      <c r="D862" s="353"/>
      <c r="E862" s="353"/>
      <c r="F862" s="352"/>
      <c r="G862" s="352"/>
      <c r="H862" s="352"/>
      <c r="I862" s="352"/>
      <c r="J862" s="352"/>
      <c r="K862" s="352"/>
      <c r="L862" s="352"/>
      <c r="M862" s="352"/>
      <c r="N862" s="352"/>
      <c r="O862" s="352"/>
      <c r="P862" s="352"/>
      <c r="Q862" s="352"/>
      <c r="R862" s="352"/>
      <c r="S862" s="352"/>
      <c r="T862" s="352"/>
      <c r="U862" s="352"/>
      <c r="V862" s="352"/>
      <c r="W862" s="333"/>
      <c r="X862" s="333"/>
      <c r="Y862" s="333"/>
      <c r="Z862" s="333"/>
    </row>
    <row r="863" customFormat="false" ht="28.5" hidden="false" customHeight="true" outlineLevel="0" collapsed="false">
      <c r="A863" s="352"/>
      <c r="B863" s="352"/>
      <c r="C863" s="352"/>
      <c r="D863" s="353"/>
      <c r="E863" s="353"/>
      <c r="F863" s="352"/>
      <c r="G863" s="352"/>
      <c r="H863" s="352"/>
      <c r="I863" s="352"/>
      <c r="J863" s="352"/>
      <c r="K863" s="352"/>
      <c r="L863" s="352"/>
      <c r="M863" s="352"/>
      <c r="N863" s="352"/>
      <c r="O863" s="352"/>
      <c r="P863" s="352"/>
      <c r="Q863" s="352"/>
      <c r="R863" s="352"/>
      <c r="S863" s="352"/>
      <c r="T863" s="352"/>
      <c r="U863" s="352"/>
      <c r="V863" s="352"/>
      <c r="W863" s="333"/>
      <c r="X863" s="333"/>
      <c r="Y863" s="333"/>
      <c r="Z863" s="333"/>
    </row>
    <row r="864" customFormat="false" ht="28.5" hidden="false" customHeight="true" outlineLevel="0" collapsed="false">
      <c r="A864" s="352"/>
      <c r="B864" s="352"/>
      <c r="C864" s="352"/>
      <c r="D864" s="353"/>
      <c r="E864" s="353"/>
      <c r="F864" s="352"/>
      <c r="G864" s="352"/>
      <c r="H864" s="352"/>
      <c r="I864" s="352"/>
      <c r="J864" s="352"/>
      <c r="K864" s="352"/>
      <c r="L864" s="352"/>
      <c r="M864" s="352"/>
      <c r="N864" s="352"/>
      <c r="O864" s="352"/>
      <c r="P864" s="352"/>
      <c r="Q864" s="352"/>
      <c r="R864" s="352"/>
      <c r="S864" s="352"/>
      <c r="T864" s="352"/>
      <c r="U864" s="352"/>
      <c r="V864" s="352"/>
      <c r="W864" s="333"/>
      <c r="X864" s="333"/>
      <c r="Y864" s="333"/>
      <c r="Z864" s="333"/>
    </row>
    <row r="865" customFormat="false" ht="28.5" hidden="false" customHeight="true" outlineLevel="0" collapsed="false">
      <c r="A865" s="352"/>
      <c r="B865" s="352"/>
      <c r="C865" s="352"/>
      <c r="D865" s="353"/>
      <c r="E865" s="353"/>
      <c r="F865" s="352"/>
      <c r="G865" s="352"/>
      <c r="H865" s="352"/>
      <c r="I865" s="352"/>
      <c r="J865" s="352"/>
      <c r="K865" s="352"/>
      <c r="L865" s="352"/>
      <c r="M865" s="352"/>
      <c r="N865" s="352"/>
      <c r="O865" s="352"/>
      <c r="P865" s="352"/>
      <c r="Q865" s="352"/>
      <c r="R865" s="352"/>
      <c r="S865" s="352"/>
      <c r="T865" s="352"/>
      <c r="U865" s="352"/>
      <c r="V865" s="352"/>
      <c r="W865" s="333"/>
      <c r="X865" s="333"/>
      <c r="Y865" s="333"/>
      <c r="Z865" s="333"/>
    </row>
    <row r="866" customFormat="false" ht="28.5" hidden="false" customHeight="true" outlineLevel="0" collapsed="false">
      <c r="A866" s="352"/>
      <c r="B866" s="352"/>
      <c r="C866" s="352"/>
      <c r="D866" s="353"/>
      <c r="E866" s="353"/>
      <c r="F866" s="352"/>
      <c r="G866" s="352"/>
      <c r="H866" s="352"/>
      <c r="I866" s="352"/>
      <c r="J866" s="352"/>
      <c r="K866" s="352"/>
      <c r="L866" s="352"/>
      <c r="M866" s="352"/>
      <c r="N866" s="352"/>
      <c r="O866" s="352"/>
      <c r="P866" s="352"/>
      <c r="Q866" s="352"/>
      <c r="R866" s="352"/>
      <c r="S866" s="352"/>
      <c r="T866" s="352"/>
      <c r="U866" s="352"/>
      <c r="V866" s="352"/>
      <c r="W866" s="333"/>
      <c r="X866" s="333"/>
      <c r="Y866" s="333"/>
      <c r="Z866" s="333"/>
    </row>
    <row r="867" customFormat="false" ht="28.5" hidden="false" customHeight="true" outlineLevel="0" collapsed="false">
      <c r="A867" s="352"/>
      <c r="B867" s="352"/>
      <c r="C867" s="352"/>
      <c r="D867" s="353"/>
      <c r="E867" s="353"/>
      <c r="F867" s="352"/>
      <c r="G867" s="352"/>
      <c r="H867" s="352"/>
      <c r="I867" s="352"/>
      <c r="J867" s="352"/>
      <c r="K867" s="352"/>
      <c r="L867" s="352"/>
      <c r="M867" s="352"/>
      <c r="N867" s="352"/>
      <c r="O867" s="352"/>
      <c r="P867" s="352"/>
      <c r="Q867" s="352"/>
      <c r="R867" s="352"/>
      <c r="S867" s="352"/>
      <c r="T867" s="352"/>
      <c r="U867" s="352"/>
      <c r="V867" s="352"/>
      <c r="W867" s="333"/>
      <c r="X867" s="333"/>
      <c r="Y867" s="333"/>
      <c r="Z867" s="333"/>
    </row>
    <row r="868" customFormat="false" ht="28.5" hidden="false" customHeight="true" outlineLevel="0" collapsed="false">
      <c r="A868" s="352"/>
      <c r="B868" s="352"/>
      <c r="C868" s="352"/>
      <c r="D868" s="353"/>
      <c r="E868" s="353"/>
      <c r="F868" s="352"/>
      <c r="G868" s="352"/>
      <c r="H868" s="352"/>
      <c r="I868" s="352"/>
      <c r="J868" s="352"/>
      <c r="K868" s="352"/>
      <c r="L868" s="352"/>
      <c r="M868" s="352"/>
      <c r="N868" s="352"/>
      <c r="O868" s="352"/>
      <c r="P868" s="352"/>
      <c r="Q868" s="352"/>
      <c r="R868" s="352"/>
      <c r="S868" s="352"/>
      <c r="T868" s="352"/>
      <c r="U868" s="352"/>
      <c r="V868" s="352"/>
      <c r="W868" s="333"/>
      <c r="X868" s="333"/>
      <c r="Y868" s="333"/>
      <c r="Z868" s="333"/>
    </row>
    <row r="869" customFormat="false" ht="28.5" hidden="false" customHeight="true" outlineLevel="0" collapsed="false">
      <c r="A869" s="352"/>
      <c r="B869" s="352"/>
      <c r="C869" s="352"/>
      <c r="D869" s="353"/>
      <c r="E869" s="353"/>
      <c r="F869" s="352"/>
      <c r="G869" s="352"/>
      <c r="H869" s="352"/>
      <c r="I869" s="352"/>
      <c r="J869" s="352"/>
      <c r="K869" s="352"/>
      <c r="L869" s="352"/>
      <c r="M869" s="352"/>
      <c r="N869" s="352"/>
      <c r="O869" s="352"/>
      <c r="P869" s="352"/>
      <c r="Q869" s="352"/>
      <c r="R869" s="352"/>
      <c r="S869" s="352"/>
      <c r="T869" s="352"/>
      <c r="U869" s="352"/>
      <c r="V869" s="352"/>
      <c r="W869" s="333"/>
      <c r="X869" s="333"/>
      <c r="Y869" s="333"/>
      <c r="Z869" s="333"/>
    </row>
    <row r="870" customFormat="false" ht="28.5" hidden="false" customHeight="true" outlineLevel="0" collapsed="false">
      <c r="A870" s="352"/>
      <c r="B870" s="352"/>
      <c r="C870" s="352"/>
      <c r="D870" s="353"/>
      <c r="E870" s="353"/>
      <c r="F870" s="352"/>
      <c r="G870" s="352"/>
      <c r="H870" s="352"/>
      <c r="I870" s="352"/>
      <c r="J870" s="352"/>
      <c r="K870" s="352"/>
      <c r="L870" s="352"/>
      <c r="M870" s="352"/>
      <c r="N870" s="352"/>
      <c r="O870" s="352"/>
      <c r="P870" s="352"/>
      <c r="Q870" s="352"/>
      <c r="R870" s="352"/>
      <c r="S870" s="352"/>
      <c r="T870" s="352"/>
      <c r="U870" s="352"/>
      <c r="V870" s="352"/>
      <c r="W870" s="333"/>
      <c r="X870" s="333"/>
      <c r="Y870" s="333"/>
      <c r="Z870" s="333"/>
    </row>
    <row r="871" customFormat="false" ht="28.5" hidden="false" customHeight="true" outlineLevel="0" collapsed="false">
      <c r="A871" s="352"/>
      <c r="B871" s="352"/>
      <c r="C871" s="352"/>
      <c r="D871" s="353"/>
      <c r="E871" s="353"/>
      <c r="F871" s="352"/>
      <c r="G871" s="352"/>
      <c r="H871" s="352"/>
      <c r="I871" s="352"/>
      <c r="J871" s="352"/>
      <c r="K871" s="352"/>
      <c r="L871" s="352"/>
      <c r="M871" s="352"/>
      <c r="N871" s="352"/>
      <c r="O871" s="352"/>
      <c r="P871" s="352"/>
      <c r="Q871" s="352"/>
      <c r="R871" s="352"/>
      <c r="S871" s="352"/>
      <c r="T871" s="352"/>
      <c r="U871" s="352"/>
      <c r="V871" s="352"/>
      <c r="W871" s="333"/>
      <c r="X871" s="333"/>
      <c r="Y871" s="333"/>
      <c r="Z871" s="333"/>
    </row>
    <row r="872" customFormat="false" ht="28.5" hidden="false" customHeight="true" outlineLevel="0" collapsed="false">
      <c r="A872" s="352"/>
      <c r="B872" s="352"/>
      <c r="C872" s="352"/>
      <c r="D872" s="353"/>
      <c r="E872" s="353"/>
      <c r="F872" s="352"/>
      <c r="G872" s="352"/>
      <c r="H872" s="352"/>
      <c r="I872" s="352"/>
      <c r="J872" s="352"/>
      <c r="K872" s="352"/>
      <c r="L872" s="352"/>
      <c r="M872" s="352"/>
      <c r="N872" s="352"/>
      <c r="O872" s="352"/>
      <c r="P872" s="352"/>
      <c r="Q872" s="352"/>
      <c r="R872" s="352"/>
      <c r="S872" s="352"/>
      <c r="T872" s="352"/>
      <c r="U872" s="352"/>
      <c r="V872" s="352"/>
      <c r="W872" s="333"/>
      <c r="X872" s="333"/>
      <c r="Y872" s="333"/>
      <c r="Z872" s="333"/>
    </row>
    <row r="873" customFormat="false" ht="28.5" hidden="false" customHeight="true" outlineLevel="0" collapsed="false">
      <c r="A873" s="352"/>
      <c r="B873" s="352"/>
      <c r="C873" s="352"/>
      <c r="D873" s="353"/>
      <c r="E873" s="353"/>
      <c r="F873" s="352"/>
      <c r="G873" s="352"/>
      <c r="H873" s="352"/>
      <c r="I873" s="352"/>
      <c r="J873" s="352"/>
      <c r="K873" s="352"/>
      <c r="L873" s="352"/>
      <c r="M873" s="352"/>
      <c r="N873" s="352"/>
      <c r="O873" s="352"/>
      <c r="P873" s="352"/>
      <c r="Q873" s="352"/>
      <c r="R873" s="352"/>
      <c r="S873" s="352"/>
      <c r="T873" s="352"/>
      <c r="U873" s="352"/>
      <c r="V873" s="352"/>
      <c r="W873" s="333"/>
      <c r="X873" s="333"/>
      <c r="Y873" s="333"/>
      <c r="Z873" s="333"/>
    </row>
    <row r="874" customFormat="false" ht="28.5" hidden="false" customHeight="true" outlineLevel="0" collapsed="false">
      <c r="A874" s="352"/>
      <c r="B874" s="352"/>
      <c r="C874" s="352"/>
      <c r="D874" s="353"/>
      <c r="E874" s="353"/>
      <c r="F874" s="352"/>
      <c r="G874" s="352"/>
      <c r="H874" s="352"/>
      <c r="I874" s="352"/>
      <c r="J874" s="352"/>
      <c r="K874" s="352"/>
      <c r="L874" s="352"/>
      <c r="M874" s="352"/>
      <c r="N874" s="352"/>
      <c r="O874" s="352"/>
      <c r="P874" s="352"/>
      <c r="Q874" s="352"/>
      <c r="R874" s="352"/>
      <c r="S874" s="352"/>
      <c r="T874" s="352"/>
      <c r="U874" s="352"/>
      <c r="V874" s="352"/>
      <c r="W874" s="333"/>
      <c r="X874" s="333"/>
      <c r="Y874" s="333"/>
      <c r="Z874" s="333"/>
    </row>
    <row r="875" customFormat="false" ht="28.5" hidden="false" customHeight="true" outlineLevel="0" collapsed="false">
      <c r="A875" s="352"/>
      <c r="B875" s="352"/>
      <c r="C875" s="352"/>
      <c r="D875" s="353"/>
      <c r="E875" s="353"/>
      <c r="F875" s="352"/>
      <c r="G875" s="352"/>
      <c r="H875" s="352"/>
      <c r="I875" s="352"/>
      <c r="J875" s="352"/>
      <c r="K875" s="352"/>
      <c r="L875" s="352"/>
      <c r="M875" s="352"/>
      <c r="N875" s="352"/>
      <c r="O875" s="352"/>
      <c r="P875" s="352"/>
      <c r="Q875" s="352"/>
      <c r="R875" s="352"/>
      <c r="S875" s="352"/>
      <c r="T875" s="352"/>
      <c r="U875" s="352"/>
      <c r="V875" s="352"/>
      <c r="W875" s="333"/>
      <c r="X875" s="333"/>
      <c r="Y875" s="333"/>
      <c r="Z875" s="333"/>
    </row>
    <row r="876" customFormat="false" ht="28.5" hidden="false" customHeight="true" outlineLevel="0" collapsed="false">
      <c r="A876" s="352"/>
      <c r="B876" s="352"/>
      <c r="C876" s="352"/>
      <c r="D876" s="353"/>
      <c r="E876" s="353"/>
      <c r="F876" s="352"/>
      <c r="G876" s="352"/>
      <c r="H876" s="352"/>
      <c r="I876" s="352"/>
      <c r="J876" s="352"/>
      <c r="K876" s="352"/>
      <c r="L876" s="352"/>
      <c r="M876" s="352"/>
      <c r="N876" s="352"/>
      <c r="O876" s="352"/>
      <c r="P876" s="352"/>
      <c r="Q876" s="352"/>
      <c r="R876" s="352"/>
      <c r="S876" s="352"/>
      <c r="T876" s="352"/>
      <c r="U876" s="352"/>
      <c r="V876" s="352"/>
      <c r="W876" s="333"/>
      <c r="X876" s="333"/>
      <c r="Y876" s="333"/>
      <c r="Z876" s="333"/>
    </row>
    <row r="877" customFormat="false" ht="28.5" hidden="false" customHeight="true" outlineLevel="0" collapsed="false">
      <c r="A877" s="352"/>
      <c r="B877" s="352"/>
      <c r="C877" s="352"/>
      <c r="D877" s="353"/>
      <c r="E877" s="353"/>
      <c r="F877" s="352"/>
      <c r="G877" s="352"/>
      <c r="H877" s="352"/>
      <c r="I877" s="352"/>
      <c r="J877" s="352"/>
      <c r="K877" s="352"/>
      <c r="L877" s="352"/>
      <c r="M877" s="352"/>
      <c r="N877" s="352"/>
      <c r="O877" s="352"/>
      <c r="P877" s="352"/>
      <c r="Q877" s="352"/>
      <c r="R877" s="352"/>
      <c r="S877" s="352"/>
      <c r="T877" s="352"/>
      <c r="U877" s="352"/>
      <c r="V877" s="352"/>
      <c r="W877" s="333"/>
      <c r="X877" s="333"/>
      <c r="Y877" s="333"/>
      <c r="Z877" s="333"/>
    </row>
    <row r="878" customFormat="false" ht="28.5" hidden="false" customHeight="true" outlineLevel="0" collapsed="false">
      <c r="A878" s="352"/>
      <c r="B878" s="352"/>
      <c r="C878" s="352"/>
      <c r="D878" s="353"/>
      <c r="E878" s="353"/>
      <c r="F878" s="352"/>
      <c r="G878" s="352"/>
      <c r="H878" s="352"/>
      <c r="I878" s="352"/>
      <c r="J878" s="352"/>
      <c r="K878" s="352"/>
      <c r="L878" s="352"/>
      <c r="M878" s="352"/>
      <c r="N878" s="352"/>
      <c r="O878" s="352"/>
      <c r="P878" s="352"/>
      <c r="Q878" s="352"/>
      <c r="R878" s="352"/>
      <c r="S878" s="352"/>
      <c r="T878" s="352"/>
      <c r="U878" s="352"/>
      <c r="V878" s="352"/>
      <c r="W878" s="333"/>
      <c r="X878" s="333"/>
      <c r="Y878" s="333"/>
      <c r="Z878" s="333"/>
    </row>
    <row r="879" customFormat="false" ht="28.5" hidden="false" customHeight="true" outlineLevel="0" collapsed="false">
      <c r="A879" s="352"/>
      <c r="B879" s="352"/>
      <c r="C879" s="352"/>
      <c r="D879" s="353"/>
      <c r="E879" s="353"/>
      <c r="F879" s="352"/>
      <c r="G879" s="352"/>
      <c r="H879" s="352"/>
      <c r="I879" s="352"/>
      <c r="J879" s="352"/>
      <c r="K879" s="352"/>
      <c r="L879" s="352"/>
      <c r="M879" s="352"/>
      <c r="N879" s="352"/>
      <c r="O879" s="352"/>
      <c r="P879" s="352"/>
      <c r="Q879" s="352"/>
      <c r="R879" s="352"/>
      <c r="S879" s="352"/>
      <c r="T879" s="352"/>
      <c r="U879" s="352"/>
      <c r="V879" s="352"/>
      <c r="W879" s="333"/>
      <c r="X879" s="333"/>
      <c r="Y879" s="333"/>
      <c r="Z879" s="333"/>
    </row>
    <row r="880" customFormat="false" ht="28.5" hidden="false" customHeight="true" outlineLevel="0" collapsed="false">
      <c r="A880" s="352"/>
      <c r="B880" s="352"/>
      <c r="C880" s="352"/>
      <c r="D880" s="353"/>
      <c r="E880" s="353"/>
      <c r="F880" s="352"/>
      <c r="G880" s="352"/>
      <c r="H880" s="352"/>
      <c r="I880" s="352"/>
      <c r="J880" s="352"/>
      <c r="K880" s="352"/>
      <c r="L880" s="352"/>
      <c r="M880" s="352"/>
      <c r="N880" s="352"/>
      <c r="O880" s="352"/>
      <c r="P880" s="352"/>
      <c r="Q880" s="352"/>
      <c r="R880" s="352"/>
      <c r="S880" s="352"/>
      <c r="T880" s="352"/>
      <c r="U880" s="352"/>
      <c r="V880" s="352"/>
      <c r="W880" s="333"/>
      <c r="X880" s="333"/>
      <c r="Y880" s="333"/>
      <c r="Z880" s="333"/>
    </row>
    <row r="881" customFormat="false" ht="28.5" hidden="false" customHeight="true" outlineLevel="0" collapsed="false">
      <c r="A881" s="352"/>
      <c r="B881" s="352"/>
      <c r="C881" s="352"/>
      <c r="D881" s="353"/>
      <c r="E881" s="353"/>
      <c r="F881" s="352"/>
      <c r="G881" s="352"/>
      <c r="H881" s="352"/>
      <c r="I881" s="352"/>
      <c r="J881" s="352"/>
      <c r="K881" s="352"/>
      <c r="L881" s="352"/>
      <c r="M881" s="352"/>
      <c r="N881" s="352"/>
      <c r="O881" s="352"/>
      <c r="P881" s="352"/>
      <c r="Q881" s="352"/>
      <c r="R881" s="352"/>
      <c r="S881" s="352"/>
      <c r="T881" s="352"/>
      <c r="U881" s="352"/>
      <c r="V881" s="352"/>
      <c r="W881" s="333"/>
      <c r="X881" s="333"/>
      <c r="Y881" s="333"/>
      <c r="Z881" s="333"/>
    </row>
    <row r="882" customFormat="false" ht="28.5" hidden="false" customHeight="true" outlineLevel="0" collapsed="false">
      <c r="A882" s="352"/>
      <c r="B882" s="352"/>
      <c r="C882" s="352"/>
      <c r="D882" s="353"/>
      <c r="E882" s="353"/>
      <c r="F882" s="352"/>
      <c r="G882" s="352"/>
      <c r="H882" s="352"/>
      <c r="I882" s="352"/>
      <c r="J882" s="352"/>
      <c r="K882" s="352"/>
      <c r="L882" s="352"/>
      <c r="M882" s="352"/>
      <c r="N882" s="352"/>
      <c r="O882" s="352"/>
      <c r="P882" s="352"/>
      <c r="Q882" s="352"/>
      <c r="R882" s="352"/>
      <c r="S882" s="352"/>
      <c r="T882" s="352"/>
      <c r="U882" s="352"/>
      <c r="V882" s="352"/>
      <c r="W882" s="333"/>
      <c r="X882" s="333"/>
      <c r="Y882" s="333"/>
      <c r="Z882" s="333"/>
    </row>
    <row r="883" customFormat="false" ht="28.5" hidden="false" customHeight="true" outlineLevel="0" collapsed="false">
      <c r="A883" s="352"/>
      <c r="B883" s="352"/>
      <c r="C883" s="352"/>
      <c r="D883" s="353"/>
      <c r="E883" s="353"/>
      <c r="F883" s="352"/>
      <c r="G883" s="352"/>
      <c r="H883" s="352"/>
      <c r="I883" s="352"/>
      <c r="J883" s="352"/>
      <c r="K883" s="352"/>
      <c r="L883" s="352"/>
      <c r="M883" s="352"/>
      <c r="N883" s="352"/>
      <c r="O883" s="352"/>
      <c r="P883" s="352"/>
      <c r="Q883" s="352"/>
      <c r="R883" s="352"/>
      <c r="S883" s="352"/>
      <c r="T883" s="352"/>
      <c r="U883" s="352"/>
      <c r="V883" s="352"/>
      <c r="W883" s="333"/>
      <c r="X883" s="333"/>
      <c r="Y883" s="333"/>
      <c r="Z883" s="333"/>
    </row>
    <row r="884" customFormat="false" ht="28.5" hidden="false" customHeight="true" outlineLevel="0" collapsed="false">
      <c r="A884" s="352"/>
      <c r="B884" s="352"/>
      <c r="C884" s="352"/>
      <c r="D884" s="353"/>
      <c r="E884" s="353"/>
      <c r="F884" s="352"/>
      <c r="G884" s="352"/>
      <c r="H884" s="352"/>
      <c r="I884" s="352"/>
      <c r="J884" s="352"/>
      <c r="K884" s="352"/>
      <c r="L884" s="352"/>
      <c r="M884" s="352"/>
      <c r="N884" s="352"/>
      <c r="O884" s="352"/>
      <c r="P884" s="352"/>
      <c r="Q884" s="352"/>
      <c r="R884" s="352"/>
      <c r="S884" s="352"/>
      <c r="T884" s="352"/>
      <c r="U884" s="352"/>
      <c r="V884" s="352"/>
      <c r="W884" s="333"/>
      <c r="X884" s="333"/>
      <c r="Y884" s="333"/>
      <c r="Z884" s="333"/>
    </row>
    <row r="885" customFormat="false" ht="28.5" hidden="false" customHeight="true" outlineLevel="0" collapsed="false">
      <c r="A885" s="352"/>
      <c r="B885" s="352"/>
      <c r="C885" s="352"/>
      <c r="D885" s="353"/>
      <c r="E885" s="353"/>
      <c r="F885" s="352"/>
      <c r="G885" s="352"/>
      <c r="H885" s="352"/>
      <c r="I885" s="352"/>
      <c r="J885" s="352"/>
      <c r="K885" s="352"/>
      <c r="L885" s="352"/>
      <c r="M885" s="352"/>
      <c r="N885" s="352"/>
      <c r="O885" s="352"/>
      <c r="P885" s="352"/>
      <c r="Q885" s="352"/>
      <c r="R885" s="352"/>
      <c r="S885" s="352"/>
      <c r="T885" s="352"/>
      <c r="U885" s="352"/>
      <c r="V885" s="352"/>
      <c r="W885" s="333"/>
      <c r="X885" s="333"/>
      <c r="Y885" s="333"/>
      <c r="Z885" s="333"/>
    </row>
    <row r="886" customFormat="false" ht="28.5" hidden="false" customHeight="true" outlineLevel="0" collapsed="false">
      <c r="A886" s="352"/>
      <c r="B886" s="352"/>
      <c r="C886" s="352"/>
      <c r="D886" s="353"/>
      <c r="E886" s="353"/>
      <c r="F886" s="352"/>
      <c r="G886" s="352"/>
      <c r="H886" s="352"/>
      <c r="I886" s="352"/>
      <c r="J886" s="352"/>
      <c r="K886" s="352"/>
      <c r="L886" s="352"/>
      <c r="M886" s="352"/>
      <c r="N886" s="352"/>
      <c r="O886" s="352"/>
      <c r="P886" s="352"/>
      <c r="Q886" s="352"/>
      <c r="R886" s="352"/>
      <c r="S886" s="352"/>
      <c r="T886" s="352"/>
      <c r="U886" s="352"/>
      <c r="V886" s="352"/>
      <c r="W886" s="333"/>
      <c r="X886" s="333"/>
      <c r="Y886" s="333"/>
      <c r="Z886" s="333"/>
    </row>
    <row r="887" customFormat="false" ht="28.5" hidden="false" customHeight="true" outlineLevel="0" collapsed="false">
      <c r="A887" s="352"/>
      <c r="B887" s="352"/>
      <c r="C887" s="352"/>
      <c r="D887" s="353"/>
      <c r="E887" s="353"/>
      <c r="F887" s="352"/>
      <c r="G887" s="352"/>
      <c r="H887" s="352"/>
      <c r="I887" s="352"/>
      <c r="J887" s="352"/>
      <c r="K887" s="352"/>
      <c r="L887" s="352"/>
      <c r="M887" s="352"/>
      <c r="N887" s="352"/>
      <c r="O887" s="352"/>
      <c r="P887" s="352"/>
      <c r="Q887" s="352"/>
      <c r="R887" s="352"/>
      <c r="S887" s="352"/>
      <c r="T887" s="352"/>
      <c r="U887" s="352"/>
      <c r="V887" s="352"/>
      <c r="W887" s="333"/>
      <c r="X887" s="333"/>
      <c r="Y887" s="333"/>
      <c r="Z887" s="333"/>
    </row>
    <row r="888" customFormat="false" ht="28.5" hidden="false" customHeight="true" outlineLevel="0" collapsed="false">
      <c r="A888" s="352"/>
      <c r="B888" s="352"/>
      <c r="C888" s="352"/>
      <c r="D888" s="353"/>
      <c r="E888" s="353"/>
      <c r="F888" s="352"/>
      <c r="G888" s="352"/>
      <c r="H888" s="352"/>
      <c r="I888" s="352"/>
      <c r="J888" s="352"/>
      <c r="K888" s="352"/>
      <c r="L888" s="352"/>
      <c r="M888" s="352"/>
      <c r="N888" s="352"/>
      <c r="O888" s="352"/>
      <c r="P888" s="352"/>
      <c r="Q888" s="352"/>
      <c r="R888" s="352"/>
      <c r="S888" s="352"/>
      <c r="T888" s="352"/>
      <c r="U888" s="352"/>
      <c r="V888" s="352"/>
      <c r="W888" s="333"/>
      <c r="X888" s="333"/>
      <c r="Y888" s="333"/>
      <c r="Z888" s="333"/>
    </row>
    <row r="889" customFormat="false" ht="28.5" hidden="false" customHeight="true" outlineLevel="0" collapsed="false">
      <c r="A889" s="352"/>
      <c r="B889" s="352"/>
      <c r="C889" s="352"/>
      <c r="D889" s="353"/>
      <c r="E889" s="353"/>
      <c r="F889" s="352"/>
      <c r="G889" s="352"/>
      <c r="H889" s="352"/>
      <c r="I889" s="352"/>
      <c r="J889" s="352"/>
      <c r="K889" s="352"/>
      <c r="L889" s="352"/>
      <c r="M889" s="352"/>
      <c r="N889" s="352"/>
      <c r="O889" s="352"/>
      <c r="P889" s="352"/>
      <c r="Q889" s="352"/>
      <c r="R889" s="352"/>
      <c r="S889" s="352"/>
      <c r="T889" s="352"/>
      <c r="U889" s="352"/>
      <c r="V889" s="352"/>
      <c r="W889" s="333"/>
      <c r="X889" s="333"/>
      <c r="Y889" s="333"/>
      <c r="Z889" s="333"/>
    </row>
    <row r="890" customFormat="false" ht="28.5" hidden="false" customHeight="true" outlineLevel="0" collapsed="false">
      <c r="A890" s="352"/>
      <c r="B890" s="352"/>
      <c r="C890" s="352"/>
      <c r="D890" s="353"/>
      <c r="E890" s="353"/>
      <c r="F890" s="352"/>
      <c r="G890" s="352"/>
      <c r="H890" s="352"/>
      <c r="I890" s="352"/>
      <c r="J890" s="352"/>
      <c r="K890" s="352"/>
      <c r="L890" s="352"/>
      <c r="M890" s="352"/>
      <c r="N890" s="352"/>
      <c r="O890" s="352"/>
      <c r="P890" s="352"/>
      <c r="Q890" s="352"/>
      <c r="R890" s="352"/>
      <c r="S890" s="352"/>
      <c r="T890" s="352"/>
      <c r="U890" s="352"/>
      <c r="V890" s="352"/>
      <c r="W890" s="333"/>
      <c r="X890" s="333"/>
      <c r="Y890" s="333"/>
      <c r="Z890" s="333"/>
    </row>
    <row r="891" customFormat="false" ht="28.5" hidden="false" customHeight="true" outlineLevel="0" collapsed="false">
      <c r="A891" s="352"/>
      <c r="B891" s="352"/>
      <c r="C891" s="352"/>
      <c r="D891" s="353"/>
      <c r="E891" s="353"/>
      <c r="F891" s="352"/>
      <c r="G891" s="352"/>
      <c r="H891" s="352"/>
      <c r="I891" s="352"/>
      <c r="J891" s="352"/>
      <c r="K891" s="352"/>
      <c r="L891" s="352"/>
      <c r="M891" s="352"/>
      <c r="N891" s="352"/>
      <c r="O891" s="352"/>
      <c r="P891" s="352"/>
      <c r="Q891" s="352"/>
      <c r="R891" s="352"/>
      <c r="S891" s="352"/>
      <c r="T891" s="352"/>
      <c r="U891" s="352"/>
      <c r="V891" s="352"/>
      <c r="W891" s="333"/>
      <c r="X891" s="333"/>
      <c r="Y891" s="333"/>
      <c r="Z891" s="333"/>
    </row>
    <row r="892" customFormat="false" ht="28.5" hidden="false" customHeight="true" outlineLevel="0" collapsed="false">
      <c r="A892" s="352"/>
      <c r="B892" s="352"/>
      <c r="C892" s="352"/>
      <c r="D892" s="353"/>
      <c r="E892" s="353"/>
      <c r="F892" s="352"/>
      <c r="G892" s="352"/>
      <c r="H892" s="352"/>
      <c r="I892" s="352"/>
      <c r="J892" s="352"/>
      <c r="K892" s="352"/>
      <c r="L892" s="352"/>
      <c r="M892" s="352"/>
      <c r="N892" s="352"/>
      <c r="O892" s="352"/>
      <c r="P892" s="352"/>
      <c r="Q892" s="352"/>
      <c r="R892" s="352"/>
      <c r="S892" s="352"/>
      <c r="T892" s="352"/>
      <c r="U892" s="352"/>
      <c r="V892" s="352"/>
      <c r="W892" s="333"/>
      <c r="X892" s="333"/>
      <c r="Y892" s="333"/>
      <c r="Z892" s="333"/>
    </row>
    <row r="893" customFormat="false" ht="28.5" hidden="false" customHeight="true" outlineLevel="0" collapsed="false">
      <c r="A893" s="352"/>
      <c r="B893" s="352"/>
      <c r="C893" s="352"/>
      <c r="D893" s="353"/>
      <c r="E893" s="353"/>
      <c r="F893" s="352"/>
      <c r="G893" s="352"/>
      <c r="H893" s="352"/>
      <c r="I893" s="352"/>
      <c r="J893" s="352"/>
      <c r="K893" s="352"/>
      <c r="L893" s="352"/>
      <c r="M893" s="352"/>
      <c r="N893" s="352"/>
      <c r="O893" s="352"/>
      <c r="P893" s="352"/>
      <c r="Q893" s="352"/>
      <c r="R893" s="352"/>
      <c r="S893" s="352"/>
      <c r="T893" s="352"/>
      <c r="U893" s="352"/>
      <c r="V893" s="352"/>
      <c r="W893" s="333"/>
      <c r="X893" s="333"/>
      <c r="Y893" s="333"/>
      <c r="Z893" s="333"/>
    </row>
    <row r="894" customFormat="false" ht="28.5" hidden="false" customHeight="true" outlineLevel="0" collapsed="false">
      <c r="A894" s="352"/>
      <c r="B894" s="352"/>
      <c r="C894" s="352"/>
      <c r="D894" s="353"/>
      <c r="E894" s="353"/>
      <c r="F894" s="352"/>
      <c r="G894" s="352"/>
      <c r="H894" s="352"/>
      <c r="I894" s="352"/>
      <c r="J894" s="352"/>
      <c r="K894" s="352"/>
      <c r="L894" s="352"/>
      <c r="M894" s="352"/>
      <c r="N894" s="352"/>
      <c r="O894" s="352"/>
      <c r="P894" s="352"/>
      <c r="Q894" s="352"/>
      <c r="R894" s="352"/>
      <c r="S894" s="352"/>
      <c r="T894" s="352"/>
      <c r="U894" s="352"/>
      <c r="V894" s="352"/>
      <c r="W894" s="333"/>
      <c r="X894" s="333"/>
      <c r="Y894" s="333"/>
      <c r="Z894" s="333"/>
    </row>
    <row r="895" customFormat="false" ht="28.5" hidden="false" customHeight="true" outlineLevel="0" collapsed="false">
      <c r="A895" s="352"/>
      <c r="B895" s="352"/>
      <c r="C895" s="352"/>
      <c r="D895" s="353"/>
      <c r="E895" s="353"/>
      <c r="F895" s="352"/>
      <c r="G895" s="352"/>
      <c r="H895" s="352"/>
      <c r="I895" s="352"/>
      <c r="J895" s="352"/>
      <c r="K895" s="352"/>
      <c r="L895" s="352"/>
      <c r="M895" s="352"/>
      <c r="N895" s="352"/>
      <c r="O895" s="352"/>
      <c r="P895" s="352"/>
      <c r="Q895" s="352"/>
      <c r="R895" s="352"/>
      <c r="S895" s="352"/>
      <c r="T895" s="352"/>
      <c r="U895" s="352"/>
      <c r="V895" s="352"/>
      <c r="W895" s="333"/>
      <c r="X895" s="333"/>
      <c r="Y895" s="333"/>
      <c r="Z895" s="333"/>
    </row>
    <row r="896" customFormat="false" ht="28.5" hidden="false" customHeight="true" outlineLevel="0" collapsed="false">
      <c r="A896" s="352"/>
      <c r="B896" s="352"/>
      <c r="C896" s="352"/>
      <c r="D896" s="353"/>
      <c r="E896" s="353"/>
      <c r="F896" s="352"/>
      <c r="G896" s="352"/>
      <c r="H896" s="352"/>
      <c r="I896" s="352"/>
      <c r="J896" s="352"/>
      <c r="K896" s="352"/>
      <c r="L896" s="352"/>
      <c r="M896" s="352"/>
      <c r="N896" s="352"/>
      <c r="O896" s="352"/>
      <c r="P896" s="352"/>
      <c r="Q896" s="352"/>
      <c r="R896" s="352"/>
      <c r="S896" s="352"/>
      <c r="T896" s="352"/>
      <c r="U896" s="352"/>
      <c r="V896" s="352"/>
      <c r="W896" s="333"/>
      <c r="X896" s="333"/>
      <c r="Y896" s="333"/>
      <c r="Z896" s="333"/>
    </row>
    <row r="897" customFormat="false" ht="28.5" hidden="false" customHeight="true" outlineLevel="0" collapsed="false">
      <c r="A897" s="352"/>
      <c r="B897" s="352"/>
      <c r="C897" s="352"/>
      <c r="D897" s="353"/>
      <c r="E897" s="353"/>
      <c r="F897" s="352"/>
      <c r="G897" s="352"/>
      <c r="H897" s="352"/>
      <c r="I897" s="352"/>
      <c r="J897" s="352"/>
      <c r="K897" s="352"/>
      <c r="L897" s="352"/>
      <c r="M897" s="352"/>
      <c r="N897" s="352"/>
      <c r="O897" s="352"/>
      <c r="P897" s="352"/>
      <c r="Q897" s="352"/>
      <c r="R897" s="352"/>
      <c r="S897" s="352"/>
      <c r="T897" s="352"/>
      <c r="U897" s="352"/>
      <c r="V897" s="352"/>
      <c r="W897" s="333"/>
      <c r="X897" s="333"/>
      <c r="Y897" s="333"/>
      <c r="Z897" s="333"/>
    </row>
    <row r="898" customFormat="false" ht="28.5" hidden="false" customHeight="true" outlineLevel="0" collapsed="false">
      <c r="A898" s="352"/>
      <c r="B898" s="352"/>
      <c r="C898" s="352"/>
      <c r="D898" s="353"/>
      <c r="E898" s="353"/>
      <c r="F898" s="352"/>
      <c r="G898" s="352"/>
      <c r="H898" s="352"/>
      <c r="I898" s="352"/>
      <c r="J898" s="352"/>
      <c r="K898" s="352"/>
      <c r="L898" s="352"/>
      <c r="M898" s="352"/>
      <c r="N898" s="352"/>
      <c r="O898" s="352"/>
      <c r="P898" s="352"/>
      <c r="Q898" s="352"/>
      <c r="R898" s="352"/>
      <c r="S898" s="352"/>
      <c r="T898" s="352"/>
      <c r="U898" s="352"/>
      <c r="V898" s="352"/>
      <c r="W898" s="333"/>
      <c r="X898" s="333"/>
      <c r="Y898" s="333"/>
      <c r="Z898" s="333"/>
    </row>
    <row r="899" customFormat="false" ht="28.5" hidden="false" customHeight="true" outlineLevel="0" collapsed="false">
      <c r="A899" s="352"/>
      <c r="B899" s="352"/>
      <c r="C899" s="352"/>
      <c r="D899" s="353"/>
      <c r="E899" s="353"/>
      <c r="F899" s="352"/>
      <c r="G899" s="352"/>
      <c r="H899" s="352"/>
      <c r="I899" s="352"/>
      <c r="J899" s="352"/>
      <c r="K899" s="352"/>
      <c r="L899" s="352"/>
      <c r="M899" s="352"/>
      <c r="N899" s="352"/>
      <c r="O899" s="352"/>
      <c r="P899" s="352"/>
      <c r="Q899" s="352"/>
      <c r="R899" s="352"/>
      <c r="S899" s="352"/>
      <c r="T899" s="352"/>
      <c r="U899" s="352"/>
      <c r="V899" s="352"/>
      <c r="W899" s="333"/>
      <c r="X899" s="333"/>
      <c r="Y899" s="333"/>
      <c r="Z899" s="333"/>
    </row>
    <row r="900" customFormat="false" ht="28.5" hidden="false" customHeight="true" outlineLevel="0" collapsed="false">
      <c r="A900" s="352"/>
      <c r="B900" s="352"/>
      <c r="C900" s="352"/>
      <c r="D900" s="353"/>
      <c r="E900" s="353"/>
      <c r="F900" s="352"/>
      <c r="G900" s="352"/>
      <c r="H900" s="352"/>
      <c r="I900" s="352"/>
      <c r="J900" s="352"/>
      <c r="K900" s="352"/>
      <c r="L900" s="352"/>
      <c r="M900" s="352"/>
      <c r="N900" s="352"/>
      <c r="O900" s="352"/>
      <c r="P900" s="352"/>
      <c r="Q900" s="352"/>
      <c r="R900" s="352"/>
      <c r="S900" s="352"/>
      <c r="T900" s="352"/>
      <c r="U900" s="352"/>
      <c r="V900" s="352"/>
      <c r="W900" s="333"/>
      <c r="X900" s="333"/>
      <c r="Y900" s="333"/>
      <c r="Z900" s="333"/>
    </row>
    <row r="901" customFormat="false" ht="28.5" hidden="false" customHeight="true" outlineLevel="0" collapsed="false">
      <c r="A901" s="352"/>
      <c r="B901" s="352"/>
      <c r="C901" s="352"/>
      <c r="D901" s="353"/>
      <c r="E901" s="353"/>
      <c r="F901" s="352"/>
      <c r="G901" s="352"/>
      <c r="H901" s="352"/>
      <c r="I901" s="352"/>
      <c r="J901" s="352"/>
      <c r="K901" s="352"/>
      <c r="L901" s="352"/>
      <c r="M901" s="352"/>
      <c r="N901" s="352"/>
      <c r="O901" s="352"/>
      <c r="P901" s="352"/>
      <c r="Q901" s="352"/>
      <c r="R901" s="352"/>
      <c r="S901" s="352"/>
      <c r="T901" s="352"/>
      <c r="U901" s="352"/>
      <c r="V901" s="352"/>
      <c r="W901" s="333"/>
      <c r="X901" s="333"/>
      <c r="Y901" s="333"/>
      <c r="Z901" s="333"/>
    </row>
    <row r="902" customFormat="false" ht="28.5" hidden="false" customHeight="true" outlineLevel="0" collapsed="false">
      <c r="A902" s="352"/>
      <c r="B902" s="352"/>
      <c r="C902" s="352"/>
      <c r="D902" s="353"/>
      <c r="E902" s="353"/>
      <c r="F902" s="352"/>
      <c r="G902" s="352"/>
      <c r="H902" s="352"/>
      <c r="I902" s="352"/>
      <c r="J902" s="352"/>
      <c r="K902" s="352"/>
      <c r="L902" s="352"/>
      <c r="M902" s="352"/>
      <c r="N902" s="352"/>
      <c r="O902" s="352"/>
      <c r="P902" s="352"/>
      <c r="Q902" s="352"/>
      <c r="R902" s="352"/>
      <c r="S902" s="352"/>
      <c r="T902" s="352"/>
      <c r="U902" s="352"/>
      <c r="V902" s="352"/>
      <c r="W902" s="333"/>
      <c r="X902" s="333"/>
      <c r="Y902" s="333"/>
      <c r="Z902" s="333"/>
    </row>
    <row r="903" customFormat="false" ht="28.5" hidden="false" customHeight="true" outlineLevel="0" collapsed="false">
      <c r="A903" s="352"/>
      <c r="B903" s="352"/>
      <c r="C903" s="352"/>
      <c r="D903" s="353"/>
      <c r="E903" s="353"/>
      <c r="F903" s="352"/>
      <c r="G903" s="352"/>
      <c r="H903" s="352"/>
      <c r="I903" s="352"/>
      <c r="J903" s="352"/>
      <c r="K903" s="352"/>
      <c r="L903" s="352"/>
      <c r="M903" s="352"/>
      <c r="N903" s="352"/>
      <c r="O903" s="352"/>
      <c r="P903" s="352"/>
      <c r="Q903" s="352"/>
      <c r="R903" s="352"/>
      <c r="S903" s="352"/>
      <c r="T903" s="352"/>
      <c r="U903" s="352"/>
      <c r="V903" s="352"/>
      <c r="W903" s="333"/>
      <c r="X903" s="333"/>
      <c r="Y903" s="333"/>
      <c r="Z903" s="333"/>
    </row>
    <row r="904" customFormat="false" ht="28.5" hidden="false" customHeight="true" outlineLevel="0" collapsed="false">
      <c r="A904" s="352"/>
      <c r="B904" s="352"/>
      <c r="C904" s="352"/>
      <c r="D904" s="353"/>
      <c r="E904" s="353"/>
      <c r="F904" s="352"/>
      <c r="G904" s="352"/>
      <c r="H904" s="352"/>
      <c r="I904" s="352"/>
      <c r="J904" s="352"/>
      <c r="K904" s="352"/>
      <c r="L904" s="352"/>
      <c r="M904" s="352"/>
      <c r="N904" s="352"/>
      <c r="O904" s="352"/>
      <c r="P904" s="352"/>
      <c r="Q904" s="352"/>
      <c r="R904" s="352"/>
      <c r="S904" s="352"/>
      <c r="T904" s="352"/>
      <c r="U904" s="352"/>
      <c r="V904" s="352"/>
      <c r="W904" s="333"/>
      <c r="X904" s="333"/>
      <c r="Y904" s="333"/>
      <c r="Z904" s="333"/>
    </row>
    <row r="905" customFormat="false" ht="28.5" hidden="false" customHeight="true" outlineLevel="0" collapsed="false">
      <c r="A905" s="352"/>
      <c r="B905" s="352"/>
      <c r="C905" s="352"/>
      <c r="D905" s="353"/>
      <c r="E905" s="353"/>
      <c r="F905" s="352"/>
      <c r="G905" s="352"/>
      <c r="H905" s="352"/>
      <c r="I905" s="352"/>
      <c r="J905" s="352"/>
      <c r="K905" s="352"/>
      <c r="L905" s="352"/>
      <c r="M905" s="352"/>
      <c r="N905" s="352"/>
      <c r="O905" s="352"/>
      <c r="P905" s="352"/>
      <c r="Q905" s="352"/>
      <c r="R905" s="352"/>
      <c r="S905" s="352"/>
      <c r="T905" s="352"/>
      <c r="U905" s="352"/>
      <c r="V905" s="352"/>
      <c r="W905" s="333"/>
      <c r="X905" s="333"/>
      <c r="Y905" s="333"/>
      <c r="Z905" s="333"/>
    </row>
    <row r="906" customFormat="false" ht="28.5" hidden="false" customHeight="true" outlineLevel="0" collapsed="false">
      <c r="A906" s="352"/>
      <c r="B906" s="352"/>
      <c r="C906" s="352"/>
      <c r="D906" s="353"/>
      <c r="E906" s="353"/>
      <c r="F906" s="352"/>
      <c r="G906" s="352"/>
      <c r="H906" s="352"/>
      <c r="I906" s="352"/>
      <c r="J906" s="352"/>
      <c r="K906" s="352"/>
      <c r="L906" s="352"/>
      <c r="M906" s="352"/>
      <c r="N906" s="352"/>
      <c r="O906" s="352"/>
      <c r="P906" s="352"/>
      <c r="Q906" s="352"/>
      <c r="R906" s="352"/>
      <c r="S906" s="352"/>
      <c r="T906" s="352"/>
      <c r="U906" s="352"/>
      <c r="V906" s="352"/>
      <c r="W906" s="333"/>
      <c r="X906" s="333"/>
      <c r="Y906" s="333"/>
      <c r="Z906" s="333"/>
    </row>
    <row r="907" customFormat="false" ht="28.5" hidden="false" customHeight="true" outlineLevel="0" collapsed="false">
      <c r="A907" s="352"/>
      <c r="B907" s="352"/>
      <c r="C907" s="352"/>
      <c r="D907" s="353"/>
      <c r="E907" s="353"/>
      <c r="F907" s="352"/>
      <c r="G907" s="352"/>
      <c r="H907" s="352"/>
      <c r="I907" s="352"/>
      <c r="J907" s="352"/>
      <c r="K907" s="352"/>
      <c r="L907" s="352"/>
      <c r="M907" s="352"/>
      <c r="N907" s="352"/>
      <c r="O907" s="352"/>
      <c r="P907" s="352"/>
      <c r="Q907" s="352"/>
      <c r="R907" s="352"/>
      <c r="S907" s="352"/>
      <c r="T907" s="352"/>
      <c r="U907" s="352"/>
      <c r="V907" s="352"/>
      <c r="W907" s="333"/>
      <c r="X907" s="333"/>
      <c r="Y907" s="333"/>
      <c r="Z907" s="333"/>
    </row>
    <row r="908" customFormat="false" ht="28.5" hidden="false" customHeight="true" outlineLevel="0" collapsed="false">
      <c r="A908" s="352"/>
      <c r="B908" s="352"/>
      <c r="C908" s="352"/>
      <c r="D908" s="353"/>
      <c r="E908" s="353"/>
      <c r="F908" s="352"/>
      <c r="G908" s="352"/>
      <c r="H908" s="352"/>
      <c r="I908" s="352"/>
      <c r="J908" s="352"/>
      <c r="K908" s="352"/>
      <c r="L908" s="352"/>
      <c r="M908" s="352"/>
      <c r="N908" s="352"/>
      <c r="O908" s="352"/>
      <c r="P908" s="352"/>
      <c r="Q908" s="352"/>
      <c r="R908" s="352"/>
      <c r="S908" s="352"/>
      <c r="T908" s="352"/>
      <c r="U908" s="352"/>
      <c r="V908" s="352"/>
      <c r="W908" s="333"/>
      <c r="X908" s="333"/>
      <c r="Y908" s="333"/>
      <c r="Z908" s="333"/>
    </row>
    <row r="909" customFormat="false" ht="28.5" hidden="false" customHeight="true" outlineLevel="0" collapsed="false">
      <c r="A909" s="352"/>
      <c r="B909" s="352"/>
      <c r="C909" s="352"/>
      <c r="D909" s="353"/>
      <c r="E909" s="353"/>
      <c r="F909" s="352"/>
      <c r="G909" s="352"/>
      <c r="H909" s="352"/>
      <c r="I909" s="352"/>
      <c r="J909" s="352"/>
      <c r="K909" s="352"/>
      <c r="L909" s="352"/>
      <c r="M909" s="352"/>
      <c r="N909" s="352"/>
      <c r="O909" s="352"/>
      <c r="P909" s="352"/>
      <c r="Q909" s="352"/>
      <c r="R909" s="352"/>
      <c r="S909" s="352"/>
      <c r="T909" s="352"/>
      <c r="U909" s="352"/>
      <c r="V909" s="352"/>
      <c r="W909" s="333"/>
      <c r="X909" s="333"/>
      <c r="Y909" s="333"/>
      <c r="Z909" s="333"/>
    </row>
    <row r="910" customFormat="false" ht="28.5" hidden="false" customHeight="true" outlineLevel="0" collapsed="false">
      <c r="A910" s="352"/>
      <c r="B910" s="352"/>
      <c r="C910" s="352"/>
      <c r="D910" s="353"/>
      <c r="E910" s="353"/>
      <c r="F910" s="352"/>
      <c r="G910" s="352"/>
      <c r="H910" s="352"/>
      <c r="I910" s="352"/>
      <c r="J910" s="352"/>
      <c r="K910" s="352"/>
      <c r="L910" s="352"/>
      <c r="M910" s="352"/>
      <c r="N910" s="352"/>
      <c r="O910" s="352"/>
      <c r="P910" s="352"/>
      <c r="Q910" s="352"/>
      <c r="R910" s="352"/>
      <c r="S910" s="352"/>
      <c r="T910" s="352"/>
      <c r="U910" s="352"/>
      <c r="V910" s="352"/>
      <c r="W910" s="333"/>
      <c r="X910" s="333"/>
      <c r="Y910" s="333"/>
      <c r="Z910" s="333"/>
    </row>
    <row r="911" customFormat="false" ht="28.5" hidden="false" customHeight="true" outlineLevel="0" collapsed="false">
      <c r="A911" s="352"/>
      <c r="B911" s="352"/>
      <c r="C911" s="352"/>
      <c r="D911" s="353"/>
      <c r="E911" s="353"/>
      <c r="F911" s="352"/>
      <c r="G911" s="352"/>
      <c r="H911" s="352"/>
      <c r="I911" s="352"/>
      <c r="J911" s="352"/>
      <c r="K911" s="352"/>
      <c r="L911" s="352"/>
      <c r="M911" s="352"/>
      <c r="N911" s="352"/>
      <c r="O911" s="352"/>
      <c r="P911" s="352"/>
      <c r="Q911" s="352"/>
      <c r="R911" s="352"/>
      <c r="S911" s="352"/>
      <c r="T911" s="352"/>
      <c r="U911" s="352"/>
      <c r="V911" s="352"/>
      <c r="W911" s="333"/>
      <c r="X911" s="333"/>
      <c r="Y911" s="333"/>
      <c r="Z911" s="333"/>
    </row>
    <row r="912" customFormat="false" ht="28.5" hidden="false" customHeight="true" outlineLevel="0" collapsed="false">
      <c r="A912" s="352"/>
      <c r="B912" s="352"/>
      <c r="C912" s="352"/>
      <c r="D912" s="353"/>
      <c r="E912" s="353"/>
      <c r="F912" s="352"/>
      <c r="G912" s="352"/>
      <c r="H912" s="352"/>
      <c r="I912" s="352"/>
      <c r="J912" s="352"/>
      <c r="K912" s="352"/>
      <c r="L912" s="352"/>
      <c r="M912" s="352"/>
      <c r="N912" s="352"/>
      <c r="O912" s="352"/>
      <c r="P912" s="352"/>
      <c r="Q912" s="352"/>
      <c r="R912" s="352"/>
      <c r="S912" s="352"/>
      <c r="T912" s="352"/>
      <c r="U912" s="352"/>
      <c r="V912" s="352"/>
      <c r="W912" s="333"/>
      <c r="X912" s="333"/>
      <c r="Y912" s="333"/>
      <c r="Z912" s="333"/>
    </row>
    <row r="913" customFormat="false" ht="28.5" hidden="false" customHeight="true" outlineLevel="0" collapsed="false">
      <c r="A913" s="352"/>
      <c r="B913" s="352"/>
      <c r="C913" s="352"/>
      <c r="D913" s="353"/>
      <c r="E913" s="353"/>
      <c r="F913" s="352"/>
      <c r="G913" s="352"/>
      <c r="H913" s="352"/>
      <c r="I913" s="352"/>
      <c r="J913" s="352"/>
      <c r="K913" s="352"/>
      <c r="L913" s="352"/>
      <c r="M913" s="352"/>
      <c r="N913" s="352"/>
      <c r="O913" s="352"/>
      <c r="P913" s="352"/>
      <c r="Q913" s="352"/>
      <c r="R913" s="352"/>
      <c r="S913" s="352"/>
      <c r="T913" s="352"/>
      <c r="U913" s="352"/>
      <c r="V913" s="352"/>
      <c r="W913" s="333"/>
      <c r="X913" s="333"/>
      <c r="Y913" s="333"/>
      <c r="Z913" s="333"/>
    </row>
    <row r="914" customFormat="false" ht="28.5" hidden="false" customHeight="true" outlineLevel="0" collapsed="false">
      <c r="A914" s="352"/>
      <c r="B914" s="352"/>
      <c r="C914" s="352"/>
      <c r="D914" s="353"/>
      <c r="E914" s="353"/>
      <c r="F914" s="352"/>
      <c r="G914" s="352"/>
      <c r="H914" s="352"/>
      <c r="I914" s="352"/>
      <c r="J914" s="352"/>
      <c r="K914" s="352"/>
      <c r="L914" s="352"/>
      <c r="M914" s="352"/>
      <c r="N914" s="352"/>
      <c r="O914" s="352"/>
      <c r="P914" s="352"/>
      <c r="Q914" s="352"/>
      <c r="R914" s="352"/>
      <c r="S914" s="352"/>
      <c r="T914" s="352"/>
      <c r="U914" s="352"/>
      <c r="V914" s="352"/>
      <c r="W914" s="333"/>
      <c r="X914" s="333"/>
      <c r="Y914" s="333"/>
      <c r="Z914" s="333"/>
    </row>
    <row r="915" customFormat="false" ht="28.5" hidden="false" customHeight="true" outlineLevel="0" collapsed="false">
      <c r="A915" s="352"/>
      <c r="B915" s="352"/>
      <c r="C915" s="352"/>
      <c r="D915" s="353"/>
      <c r="E915" s="353"/>
      <c r="F915" s="352"/>
      <c r="G915" s="352"/>
      <c r="H915" s="352"/>
      <c r="I915" s="352"/>
      <c r="J915" s="352"/>
      <c r="K915" s="352"/>
      <c r="L915" s="352"/>
      <c r="M915" s="352"/>
      <c r="N915" s="352"/>
      <c r="O915" s="352"/>
      <c r="P915" s="352"/>
      <c r="Q915" s="352"/>
      <c r="R915" s="352"/>
      <c r="S915" s="352"/>
      <c r="T915" s="352"/>
      <c r="U915" s="352"/>
      <c r="V915" s="352"/>
      <c r="W915" s="333"/>
      <c r="X915" s="333"/>
      <c r="Y915" s="333"/>
      <c r="Z915" s="333"/>
    </row>
    <row r="916" customFormat="false" ht="28.5" hidden="false" customHeight="true" outlineLevel="0" collapsed="false">
      <c r="A916" s="352"/>
      <c r="B916" s="352"/>
      <c r="C916" s="352"/>
      <c r="D916" s="353"/>
      <c r="E916" s="353"/>
      <c r="F916" s="352"/>
      <c r="G916" s="352"/>
      <c r="H916" s="352"/>
      <c r="I916" s="352"/>
      <c r="J916" s="352"/>
      <c r="K916" s="352"/>
      <c r="L916" s="352"/>
      <c r="M916" s="352"/>
      <c r="N916" s="352"/>
      <c r="O916" s="352"/>
      <c r="P916" s="352"/>
      <c r="Q916" s="352"/>
      <c r="R916" s="352"/>
      <c r="S916" s="352"/>
      <c r="T916" s="352"/>
      <c r="U916" s="352"/>
      <c r="V916" s="352"/>
      <c r="W916" s="333"/>
      <c r="X916" s="333"/>
      <c r="Y916" s="333"/>
      <c r="Z916" s="333"/>
    </row>
    <row r="917" customFormat="false" ht="28.5" hidden="false" customHeight="true" outlineLevel="0" collapsed="false">
      <c r="A917" s="352"/>
      <c r="B917" s="352"/>
      <c r="C917" s="352"/>
      <c r="D917" s="353"/>
      <c r="E917" s="353"/>
      <c r="F917" s="352"/>
      <c r="G917" s="352"/>
      <c r="H917" s="352"/>
      <c r="I917" s="352"/>
      <c r="J917" s="352"/>
      <c r="K917" s="352"/>
      <c r="L917" s="352"/>
      <c r="M917" s="352"/>
      <c r="N917" s="352"/>
      <c r="O917" s="352"/>
      <c r="P917" s="352"/>
      <c r="Q917" s="352"/>
      <c r="R917" s="352"/>
      <c r="S917" s="352"/>
      <c r="T917" s="352"/>
      <c r="U917" s="352"/>
      <c r="V917" s="352"/>
      <c r="W917" s="333"/>
      <c r="X917" s="333"/>
      <c r="Y917" s="333"/>
      <c r="Z917" s="333"/>
    </row>
    <row r="918" customFormat="false" ht="28.5" hidden="false" customHeight="true" outlineLevel="0" collapsed="false">
      <c r="A918" s="352"/>
      <c r="B918" s="352"/>
      <c r="C918" s="352"/>
      <c r="D918" s="353"/>
      <c r="E918" s="353"/>
      <c r="F918" s="352"/>
      <c r="G918" s="352"/>
      <c r="H918" s="352"/>
      <c r="I918" s="352"/>
      <c r="J918" s="352"/>
      <c r="K918" s="352"/>
      <c r="L918" s="352"/>
      <c r="M918" s="352"/>
      <c r="N918" s="352"/>
      <c r="O918" s="352"/>
      <c r="P918" s="352"/>
      <c r="Q918" s="352"/>
      <c r="R918" s="352"/>
      <c r="S918" s="352"/>
      <c r="T918" s="352"/>
      <c r="U918" s="352"/>
      <c r="V918" s="352"/>
      <c r="W918" s="333"/>
      <c r="X918" s="333"/>
      <c r="Y918" s="333"/>
      <c r="Z918" s="333"/>
    </row>
    <row r="919" customFormat="false" ht="28.5" hidden="false" customHeight="true" outlineLevel="0" collapsed="false">
      <c r="A919" s="352"/>
      <c r="B919" s="352"/>
      <c r="C919" s="352"/>
      <c r="D919" s="353"/>
      <c r="E919" s="353"/>
      <c r="F919" s="352"/>
      <c r="G919" s="352"/>
      <c r="H919" s="352"/>
      <c r="I919" s="352"/>
      <c r="J919" s="352"/>
      <c r="K919" s="352"/>
      <c r="L919" s="352"/>
      <c r="M919" s="352"/>
      <c r="N919" s="352"/>
      <c r="O919" s="352"/>
      <c r="P919" s="352"/>
      <c r="Q919" s="352"/>
      <c r="R919" s="352"/>
      <c r="S919" s="352"/>
      <c r="T919" s="352"/>
      <c r="U919" s="352"/>
      <c r="V919" s="352"/>
      <c r="W919" s="333"/>
      <c r="X919" s="333"/>
      <c r="Y919" s="333"/>
      <c r="Z919" s="333"/>
    </row>
    <row r="920" customFormat="false" ht="28.5" hidden="false" customHeight="true" outlineLevel="0" collapsed="false">
      <c r="A920" s="352"/>
      <c r="B920" s="352"/>
      <c r="C920" s="352"/>
      <c r="D920" s="353"/>
      <c r="E920" s="353"/>
      <c r="F920" s="352"/>
      <c r="G920" s="352"/>
      <c r="H920" s="352"/>
      <c r="I920" s="352"/>
      <c r="J920" s="352"/>
      <c r="K920" s="352"/>
      <c r="L920" s="352"/>
      <c r="M920" s="352"/>
      <c r="N920" s="352"/>
      <c r="O920" s="352"/>
      <c r="P920" s="352"/>
      <c r="Q920" s="352"/>
      <c r="R920" s="352"/>
      <c r="S920" s="352"/>
      <c r="T920" s="352"/>
      <c r="U920" s="352"/>
      <c r="V920" s="352"/>
      <c r="W920" s="333"/>
      <c r="X920" s="333"/>
      <c r="Y920" s="333"/>
      <c r="Z920" s="333"/>
    </row>
    <row r="921" customFormat="false" ht="28.5" hidden="false" customHeight="true" outlineLevel="0" collapsed="false">
      <c r="A921" s="352"/>
      <c r="B921" s="352"/>
      <c r="C921" s="352"/>
      <c r="D921" s="353"/>
      <c r="E921" s="353"/>
      <c r="F921" s="352"/>
      <c r="G921" s="352"/>
      <c r="H921" s="352"/>
      <c r="I921" s="352"/>
      <c r="J921" s="352"/>
      <c r="K921" s="352"/>
      <c r="L921" s="352"/>
      <c r="M921" s="352"/>
      <c r="N921" s="352"/>
      <c r="O921" s="352"/>
      <c r="P921" s="352"/>
      <c r="Q921" s="352"/>
      <c r="R921" s="352"/>
      <c r="S921" s="352"/>
      <c r="T921" s="352"/>
      <c r="U921" s="352"/>
      <c r="V921" s="352"/>
      <c r="W921" s="333"/>
      <c r="X921" s="333"/>
      <c r="Y921" s="333"/>
      <c r="Z921" s="333"/>
    </row>
    <row r="922" customFormat="false" ht="28.5" hidden="false" customHeight="true" outlineLevel="0" collapsed="false">
      <c r="A922" s="352"/>
      <c r="B922" s="352"/>
      <c r="C922" s="352"/>
      <c r="D922" s="353"/>
      <c r="E922" s="353"/>
      <c r="F922" s="352"/>
      <c r="G922" s="352"/>
      <c r="H922" s="352"/>
      <c r="I922" s="352"/>
      <c r="J922" s="352"/>
      <c r="K922" s="352"/>
      <c r="L922" s="352"/>
      <c r="M922" s="352"/>
      <c r="N922" s="352"/>
      <c r="O922" s="352"/>
      <c r="P922" s="352"/>
      <c r="Q922" s="352"/>
      <c r="R922" s="352"/>
      <c r="S922" s="352"/>
      <c r="T922" s="352"/>
      <c r="U922" s="352"/>
      <c r="V922" s="352"/>
      <c r="W922" s="333"/>
      <c r="X922" s="333"/>
      <c r="Y922" s="333"/>
      <c r="Z922" s="333"/>
    </row>
    <row r="923" customFormat="false" ht="28.5" hidden="false" customHeight="true" outlineLevel="0" collapsed="false">
      <c r="A923" s="352"/>
      <c r="B923" s="352"/>
      <c r="C923" s="352"/>
      <c r="D923" s="353"/>
      <c r="E923" s="353"/>
      <c r="F923" s="352"/>
      <c r="G923" s="352"/>
      <c r="H923" s="352"/>
      <c r="I923" s="352"/>
      <c r="J923" s="352"/>
      <c r="K923" s="352"/>
      <c r="L923" s="352"/>
      <c r="M923" s="352"/>
      <c r="N923" s="352"/>
      <c r="O923" s="352"/>
      <c r="P923" s="352"/>
      <c r="Q923" s="352"/>
      <c r="R923" s="352"/>
      <c r="S923" s="352"/>
      <c r="T923" s="352"/>
      <c r="U923" s="352"/>
      <c r="V923" s="352"/>
      <c r="W923" s="333"/>
      <c r="X923" s="333"/>
      <c r="Y923" s="333"/>
      <c r="Z923" s="333"/>
    </row>
    <row r="924" customFormat="false" ht="28.5" hidden="false" customHeight="true" outlineLevel="0" collapsed="false">
      <c r="A924" s="352"/>
      <c r="B924" s="352"/>
      <c r="C924" s="352"/>
      <c r="D924" s="353"/>
      <c r="E924" s="353"/>
      <c r="F924" s="352"/>
      <c r="G924" s="352"/>
      <c r="H924" s="352"/>
      <c r="I924" s="352"/>
      <c r="J924" s="352"/>
      <c r="K924" s="352"/>
      <c r="L924" s="352"/>
      <c r="M924" s="352"/>
      <c r="N924" s="352"/>
      <c r="O924" s="352"/>
      <c r="P924" s="352"/>
      <c r="Q924" s="352"/>
      <c r="R924" s="352"/>
      <c r="S924" s="352"/>
      <c r="T924" s="352"/>
      <c r="U924" s="352"/>
      <c r="V924" s="352"/>
      <c r="W924" s="333"/>
      <c r="X924" s="333"/>
      <c r="Y924" s="333"/>
      <c r="Z924" s="333"/>
    </row>
    <row r="925" customFormat="false" ht="28.5" hidden="false" customHeight="true" outlineLevel="0" collapsed="false">
      <c r="A925" s="352"/>
      <c r="B925" s="352"/>
      <c r="C925" s="352"/>
      <c r="D925" s="353"/>
      <c r="E925" s="353"/>
      <c r="F925" s="352"/>
      <c r="G925" s="352"/>
      <c r="H925" s="352"/>
      <c r="I925" s="352"/>
      <c r="J925" s="352"/>
      <c r="K925" s="352"/>
      <c r="L925" s="352"/>
      <c r="M925" s="352"/>
      <c r="N925" s="352"/>
      <c r="O925" s="352"/>
      <c r="P925" s="352"/>
      <c r="Q925" s="352"/>
      <c r="R925" s="352"/>
      <c r="S925" s="352"/>
      <c r="T925" s="352"/>
      <c r="U925" s="352"/>
      <c r="V925" s="352"/>
      <c r="W925" s="333"/>
      <c r="X925" s="333"/>
      <c r="Y925" s="333"/>
      <c r="Z925" s="333"/>
    </row>
    <row r="926" customFormat="false" ht="28.5" hidden="false" customHeight="true" outlineLevel="0" collapsed="false">
      <c r="A926" s="352"/>
      <c r="B926" s="352"/>
      <c r="C926" s="352"/>
      <c r="D926" s="353"/>
      <c r="E926" s="353"/>
      <c r="F926" s="352"/>
      <c r="G926" s="352"/>
      <c r="H926" s="352"/>
      <c r="I926" s="352"/>
      <c r="J926" s="352"/>
      <c r="K926" s="352"/>
      <c r="L926" s="352"/>
      <c r="M926" s="352"/>
      <c r="N926" s="352"/>
      <c r="O926" s="352"/>
      <c r="P926" s="352"/>
      <c r="Q926" s="352"/>
      <c r="R926" s="352"/>
      <c r="S926" s="352"/>
      <c r="T926" s="352"/>
      <c r="U926" s="352"/>
      <c r="V926" s="352"/>
      <c r="W926" s="333"/>
      <c r="X926" s="333"/>
      <c r="Y926" s="333"/>
      <c r="Z926" s="333"/>
    </row>
    <row r="927" customFormat="false" ht="28.5" hidden="false" customHeight="true" outlineLevel="0" collapsed="false">
      <c r="A927" s="352"/>
      <c r="B927" s="352"/>
      <c r="C927" s="352"/>
      <c r="D927" s="353"/>
      <c r="E927" s="353"/>
      <c r="F927" s="352"/>
      <c r="G927" s="352"/>
      <c r="H927" s="352"/>
      <c r="I927" s="352"/>
      <c r="J927" s="352"/>
      <c r="K927" s="352"/>
      <c r="L927" s="352"/>
      <c r="M927" s="352"/>
      <c r="N927" s="352"/>
      <c r="O927" s="352"/>
      <c r="P927" s="352"/>
      <c r="Q927" s="352"/>
      <c r="R927" s="352"/>
      <c r="S927" s="352"/>
      <c r="T927" s="352"/>
      <c r="U927" s="352"/>
      <c r="V927" s="352"/>
      <c r="W927" s="333"/>
      <c r="X927" s="333"/>
      <c r="Y927" s="333"/>
      <c r="Z927" s="333"/>
    </row>
    <row r="928" customFormat="false" ht="28.5" hidden="false" customHeight="true" outlineLevel="0" collapsed="false">
      <c r="A928" s="352"/>
      <c r="B928" s="352"/>
      <c r="C928" s="352"/>
      <c r="D928" s="353"/>
      <c r="E928" s="353"/>
      <c r="F928" s="352"/>
      <c r="G928" s="352"/>
      <c r="H928" s="352"/>
      <c r="I928" s="352"/>
      <c r="J928" s="352"/>
      <c r="K928" s="352"/>
      <c r="L928" s="352"/>
      <c r="M928" s="352"/>
      <c r="N928" s="352"/>
      <c r="O928" s="352"/>
      <c r="P928" s="352"/>
      <c r="Q928" s="352"/>
      <c r="R928" s="352"/>
      <c r="S928" s="352"/>
      <c r="T928" s="352"/>
      <c r="U928" s="352"/>
      <c r="V928" s="352"/>
      <c r="W928" s="333"/>
      <c r="X928" s="333"/>
      <c r="Y928" s="333"/>
      <c r="Z928" s="333"/>
    </row>
    <row r="929" customFormat="false" ht="28.5" hidden="false" customHeight="true" outlineLevel="0" collapsed="false">
      <c r="A929" s="352"/>
      <c r="B929" s="352"/>
      <c r="C929" s="352"/>
      <c r="D929" s="353"/>
      <c r="E929" s="353"/>
      <c r="F929" s="352"/>
      <c r="G929" s="352"/>
      <c r="H929" s="352"/>
      <c r="I929" s="352"/>
      <c r="J929" s="352"/>
      <c r="K929" s="352"/>
      <c r="L929" s="352"/>
      <c r="M929" s="352"/>
      <c r="N929" s="352"/>
      <c r="O929" s="352"/>
      <c r="P929" s="352"/>
      <c r="Q929" s="352"/>
      <c r="R929" s="352"/>
      <c r="S929" s="352"/>
      <c r="T929" s="352"/>
      <c r="U929" s="352"/>
      <c r="V929" s="352"/>
      <c r="W929" s="333"/>
      <c r="X929" s="333"/>
      <c r="Y929" s="333"/>
      <c r="Z929" s="333"/>
    </row>
    <row r="930" customFormat="false" ht="28.5" hidden="false" customHeight="true" outlineLevel="0" collapsed="false">
      <c r="A930" s="352"/>
      <c r="B930" s="352"/>
      <c r="C930" s="352"/>
      <c r="D930" s="353"/>
      <c r="E930" s="353"/>
      <c r="F930" s="352"/>
      <c r="G930" s="352"/>
      <c r="H930" s="352"/>
      <c r="I930" s="352"/>
      <c r="J930" s="352"/>
      <c r="K930" s="352"/>
      <c r="L930" s="352"/>
      <c r="M930" s="352"/>
      <c r="N930" s="352"/>
      <c r="O930" s="352"/>
      <c r="P930" s="352"/>
      <c r="Q930" s="352"/>
      <c r="R930" s="352"/>
      <c r="S930" s="352"/>
      <c r="T930" s="352"/>
      <c r="U930" s="352"/>
      <c r="V930" s="352"/>
      <c r="W930" s="333"/>
      <c r="X930" s="333"/>
      <c r="Y930" s="333"/>
      <c r="Z930" s="333"/>
    </row>
    <row r="931" customFormat="false" ht="28.5" hidden="false" customHeight="true" outlineLevel="0" collapsed="false">
      <c r="A931" s="352"/>
      <c r="B931" s="352"/>
      <c r="C931" s="352"/>
      <c r="D931" s="353"/>
      <c r="E931" s="353"/>
      <c r="F931" s="352"/>
      <c r="G931" s="352"/>
      <c r="H931" s="352"/>
      <c r="I931" s="352"/>
      <c r="J931" s="352"/>
      <c r="K931" s="352"/>
      <c r="L931" s="352"/>
      <c r="M931" s="352"/>
      <c r="N931" s="352"/>
      <c r="O931" s="352"/>
      <c r="P931" s="352"/>
      <c r="Q931" s="352"/>
      <c r="R931" s="352"/>
      <c r="S931" s="352"/>
      <c r="T931" s="352"/>
      <c r="U931" s="352"/>
      <c r="V931" s="352"/>
      <c r="W931" s="333"/>
      <c r="X931" s="333"/>
      <c r="Y931" s="333"/>
      <c r="Z931" s="333"/>
    </row>
    <row r="932" customFormat="false" ht="28.5" hidden="false" customHeight="true" outlineLevel="0" collapsed="false">
      <c r="A932" s="352"/>
      <c r="B932" s="352"/>
      <c r="C932" s="352"/>
      <c r="D932" s="353"/>
      <c r="E932" s="353"/>
      <c r="F932" s="352"/>
      <c r="G932" s="352"/>
      <c r="H932" s="352"/>
      <c r="I932" s="352"/>
      <c r="J932" s="352"/>
      <c r="K932" s="352"/>
      <c r="L932" s="352"/>
      <c r="M932" s="352"/>
      <c r="N932" s="352"/>
      <c r="O932" s="352"/>
      <c r="P932" s="352"/>
      <c r="Q932" s="352"/>
      <c r="R932" s="352"/>
      <c r="S932" s="352"/>
      <c r="T932" s="352"/>
      <c r="U932" s="352"/>
      <c r="V932" s="352"/>
      <c r="W932" s="333"/>
      <c r="X932" s="333"/>
      <c r="Y932" s="333"/>
      <c r="Z932" s="333"/>
    </row>
    <row r="933" customFormat="false" ht="28.5" hidden="false" customHeight="true" outlineLevel="0" collapsed="false">
      <c r="A933" s="352"/>
      <c r="B933" s="352"/>
      <c r="C933" s="352"/>
      <c r="D933" s="353"/>
      <c r="E933" s="353"/>
      <c r="F933" s="352"/>
      <c r="G933" s="352"/>
      <c r="H933" s="352"/>
      <c r="I933" s="352"/>
      <c r="J933" s="352"/>
      <c r="K933" s="352"/>
      <c r="L933" s="352"/>
      <c r="M933" s="352"/>
      <c r="N933" s="352"/>
      <c r="O933" s="352"/>
      <c r="P933" s="352"/>
      <c r="Q933" s="352"/>
      <c r="R933" s="352"/>
      <c r="S933" s="352"/>
      <c r="T933" s="352"/>
      <c r="U933" s="352"/>
      <c r="V933" s="352"/>
      <c r="W933" s="333"/>
      <c r="X933" s="333"/>
      <c r="Y933" s="333"/>
      <c r="Z933" s="333"/>
    </row>
    <row r="934" customFormat="false" ht="28.5" hidden="false" customHeight="true" outlineLevel="0" collapsed="false">
      <c r="A934" s="352"/>
      <c r="B934" s="352"/>
      <c r="C934" s="352"/>
      <c r="D934" s="353"/>
      <c r="E934" s="353"/>
      <c r="F934" s="352"/>
      <c r="G934" s="352"/>
      <c r="H934" s="352"/>
      <c r="I934" s="352"/>
      <c r="J934" s="352"/>
      <c r="K934" s="352"/>
      <c r="L934" s="352"/>
      <c r="M934" s="352"/>
      <c r="N934" s="352"/>
      <c r="O934" s="352"/>
      <c r="P934" s="352"/>
      <c r="Q934" s="352"/>
      <c r="R934" s="352"/>
      <c r="S934" s="352"/>
      <c r="T934" s="352"/>
      <c r="U934" s="352"/>
      <c r="V934" s="352"/>
      <c r="W934" s="333"/>
      <c r="X934" s="333"/>
      <c r="Y934" s="333"/>
      <c r="Z934" s="333"/>
    </row>
    <row r="935" customFormat="false" ht="28.5" hidden="false" customHeight="true" outlineLevel="0" collapsed="false">
      <c r="A935" s="352"/>
      <c r="B935" s="352"/>
      <c r="C935" s="352"/>
      <c r="D935" s="353"/>
      <c r="E935" s="353"/>
      <c r="F935" s="352"/>
      <c r="G935" s="352"/>
      <c r="H935" s="352"/>
      <c r="I935" s="352"/>
      <c r="J935" s="352"/>
      <c r="K935" s="352"/>
      <c r="L935" s="352"/>
      <c r="M935" s="352"/>
      <c r="N935" s="352"/>
      <c r="O935" s="352"/>
      <c r="P935" s="352"/>
      <c r="Q935" s="352"/>
      <c r="R935" s="352"/>
      <c r="S935" s="352"/>
      <c r="T935" s="352"/>
      <c r="U935" s="352"/>
      <c r="V935" s="352"/>
      <c r="W935" s="333"/>
      <c r="X935" s="333"/>
      <c r="Y935" s="333"/>
      <c r="Z935" s="333"/>
    </row>
    <row r="936" customFormat="false" ht="28.5" hidden="false" customHeight="true" outlineLevel="0" collapsed="false">
      <c r="A936" s="352"/>
      <c r="B936" s="352"/>
      <c r="C936" s="352"/>
      <c r="D936" s="353"/>
      <c r="E936" s="353"/>
      <c r="F936" s="352"/>
      <c r="G936" s="352"/>
      <c r="H936" s="352"/>
      <c r="I936" s="352"/>
      <c r="J936" s="352"/>
      <c r="K936" s="352"/>
      <c r="L936" s="352"/>
      <c r="M936" s="352"/>
      <c r="N936" s="352"/>
      <c r="O936" s="352"/>
      <c r="P936" s="352"/>
      <c r="Q936" s="352"/>
      <c r="R936" s="352"/>
      <c r="S936" s="352"/>
      <c r="T936" s="352"/>
      <c r="U936" s="352"/>
      <c r="V936" s="352"/>
      <c r="W936" s="333"/>
      <c r="X936" s="333"/>
      <c r="Y936" s="333"/>
      <c r="Z936" s="333"/>
    </row>
    <row r="937" customFormat="false" ht="28.5" hidden="false" customHeight="true" outlineLevel="0" collapsed="false">
      <c r="A937" s="352"/>
      <c r="B937" s="352"/>
      <c r="C937" s="352"/>
      <c r="D937" s="353"/>
      <c r="E937" s="353"/>
      <c r="F937" s="352"/>
      <c r="G937" s="352"/>
      <c r="H937" s="352"/>
      <c r="I937" s="352"/>
      <c r="J937" s="352"/>
      <c r="K937" s="352"/>
      <c r="L937" s="352"/>
      <c r="M937" s="352"/>
      <c r="N937" s="352"/>
      <c r="O937" s="352"/>
      <c r="P937" s="352"/>
      <c r="Q937" s="352"/>
      <c r="R937" s="352"/>
      <c r="S937" s="352"/>
      <c r="T937" s="352"/>
      <c r="U937" s="352"/>
      <c r="V937" s="352"/>
      <c r="W937" s="333"/>
      <c r="X937" s="333"/>
      <c r="Y937" s="333"/>
      <c r="Z937" s="333"/>
    </row>
    <row r="938" customFormat="false" ht="28.5" hidden="false" customHeight="true" outlineLevel="0" collapsed="false">
      <c r="A938" s="352"/>
      <c r="B938" s="352"/>
      <c r="C938" s="352"/>
      <c r="D938" s="353"/>
      <c r="E938" s="353"/>
      <c r="F938" s="352"/>
      <c r="G938" s="352"/>
      <c r="H938" s="352"/>
      <c r="I938" s="352"/>
      <c r="J938" s="352"/>
      <c r="K938" s="352"/>
      <c r="L938" s="352"/>
      <c r="M938" s="352"/>
      <c r="N938" s="352"/>
      <c r="O938" s="352"/>
      <c r="P938" s="352"/>
      <c r="Q938" s="352"/>
      <c r="R938" s="352"/>
      <c r="S938" s="352"/>
      <c r="T938" s="352"/>
      <c r="U938" s="352"/>
      <c r="V938" s="352"/>
      <c r="W938" s="333"/>
      <c r="X938" s="333"/>
      <c r="Y938" s="333"/>
      <c r="Z938" s="333"/>
    </row>
    <row r="939" customFormat="false" ht="28.5" hidden="false" customHeight="true" outlineLevel="0" collapsed="false">
      <c r="A939" s="352"/>
      <c r="B939" s="352"/>
      <c r="C939" s="352"/>
      <c r="D939" s="353"/>
      <c r="E939" s="353"/>
      <c r="F939" s="352"/>
      <c r="G939" s="352"/>
      <c r="H939" s="352"/>
      <c r="I939" s="352"/>
      <c r="J939" s="352"/>
      <c r="K939" s="352"/>
      <c r="L939" s="352"/>
      <c r="M939" s="352"/>
      <c r="N939" s="352"/>
      <c r="O939" s="352"/>
      <c r="P939" s="352"/>
      <c r="Q939" s="352"/>
      <c r="R939" s="352"/>
      <c r="S939" s="352"/>
      <c r="T939" s="352"/>
      <c r="U939" s="352"/>
      <c r="V939" s="352"/>
      <c r="W939" s="333"/>
      <c r="X939" s="333"/>
      <c r="Y939" s="333"/>
      <c r="Z939" s="333"/>
    </row>
    <row r="940" customFormat="false" ht="28.5" hidden="false" customHeight="true" outlineLevel="0" collapsed="false">
      <c r="A940" s="352"/>
      <c r="B940" s="352"/>
      <c r="C940" s="352"/>
      <c r="D940" s="353"/>
      <c r="E940" s="353"/>
      <c r="F940" s="352"/>
      <c r="G940" s="352"/>
      <c r="H940" s="352"/>
      <c r="I940" s="352"/>
      <c r="J940" s="352"/>
      <c r="K940" s="352"/>
      <c r="L940" s="352"/>
      <c r="M940" s="352"/>
      <c r="N940" s="352"/>
      <c r="O940" s="352"/>
      <c r="P940" s="352"/>
      <c r="Q940" s="352"/>
      <c r="R940" s="352"/>
      <c r="S940" s="352"/>
      <c r="T940" s="352"/>
      <c r="U940" s="352"/>
      <c r="V940" s="352"/>
      <c r="W940" s="333"/>
      <c r="X940" s="333"/>
      <c r="Y940" s="333"/>
      <c r="Z940" s="333"/>
    </row>
    <row r="941" customFormat="false" ht="28.5" hidden="false" customHeight="true" outlineLevel="0" collapsed="false">
      <c r="A941" s="352"/>
      <c r="B941" s="352"/>
      <c r="C941" s="352"/>
      <c r="D941" s="353"/>
      <c r="E941" s="353"/>
      <c r="F941" s="352"/>
      <c r="G941" s="352"/>
      <c r="H941" s="352"/>
      <c r="I941" s="352"/>
      <c r="J941" s="352"/>
      <c r="K941" s="352"/>
      <c r="L941" s="352"/>
      <c r="M941" s="352"/>
      <c r="N941" s="352"/>
      <c r="O941" s="352"/>
      <c r="P941" s="352"/>
      <c r="Q941" s="352"/>
      <c r="R941" s="352"/>
      <c r="S941" s="352"/>
      <c r="T941" s="352"/>
      <c r="U941" s="352"/>
      <c r="V941" s="352"/>
      <c r="W941" s="333"/>
      <c r="X941" s="333"/>
      <c r="Y941" s="333"/>
      <c r="Z941" s="333"/>
    </row>
    <row r="942" customFormat="false" ht="28.5" hidden="false" customHeight="true" outlineLevel="0" collapsed="false">
      <c r="A942" s="352"/>
      <c r="B942" s="352"/>
      <c r="C942" s="352"/>
      <c r="D942" s="353"/>
      <c r="E942" s="353"/>
      <c r="F942" s="352"/>
      <c r="G942" s="352"/>
      <c r="H942" s="352"/>
      <c r="I942" s="352"/>
      <c r="J942" s="352"/>
      <c r="K942" s="352"/>
      <c r="L942" s="352"/>
      <c r="M942" s="352"/>
      <c r="N942" s="352"/>
      <c r="O942" s="352"/>
      <c r="P942" s="352"/>
      <c r="Q942" s="352"/>
      <c r="R942" s="352"/>
      <c r="S942" s="352"/>
      <c r="T942" s="352"/>
      <c r="U942" s="352"/>
      <c r="V942" s="352"/>
      <c r="W942" s="333"/>
      <c r="X942" s="333"/>
      <c r="Y942" s="333"/>
      <c r="Z942" s="333"/>
    </row>
    <row r="943" customFormat="false" ht="28.5" hidden="false" customHeight="true" outlineLevel="0" collapsed="false">
      <c r="A943" s="352"/>
      <c r="B943" s="352"/>
      <c r="C943" s="352"/>
      <c r="D943" s="353"/>
      <c r="E943" s="353"/>
      <c r="F943" s="352"/>
      <c r="G943" s="352"/>
      <c r="H943" s="352"/>
      <c r="I943" s="352"/>
      <c r="J943" s="352"/>
      <c r="K943" s="352"/>
      <c r="L943" s="352"/>
      <c r="M943" s="352"/>
      <c r="N943" s="352"/>
      <c r="O943" s="352"/>
      <c r="P943" s="352"/>
      <c r="Q943" s="352"/>
      <c r="R943" s="352"/>
      <c r="S943" s="352"/>
      <c r="T943" s="352"/>
      <c r="U943" s="352"/>
      <c r="V943" s="352"/>
      <c r="W943" s="333"/>
      <c r="X943" s="333"/>
      <c r="Y943" s="333"/>
      <c r="Z943" s="333"/>
    </row>
    <row r="944" customFormat="false" ht="28.5" hidden="false" customHeight="true" outlineLevel="0" collapsed="false">
      <c r="A944" s="352"/>
      <c r="B944" s="352"/>
      <c r="C944" s="352"/>
      <c r="D944" s="353"/>
      <c r="E944" s="353"/>
      <c r="F944" s="352"/>
      <c r="G944" s="352"/>
      <c r="H944" s="352"/>
      <c r="I944" s="352"/>
      <c r="J944" s="352"/>
      <c r="K944" s="352"/>
      <c r="L944" s="352"/>
      <c r="M944" s="352"/>
      <c r="N944" s="352"/>
      <c r="O944" s="352"/>
      <c r="P944" s="352"/>
      <c r="Q944" s="352"/>
      <c r="R944" s="352"/>
      <c r="S944" s="352"/>
      <c r="T944" s="352"/>
      <c r="U944" s="352"/>
      <c r="V944" s="352"/>
      <c r="W944" s="333"/>
      <c r="X944" s="333"/>
      <c r="Y944" s="333"/>
      <c r="Z944" s="333"/>
    </row>
    <row r="945" customFormat="false" ht="28.5" hidden="false" customHeight="true" outlineLevel="0" collapsed="false">
      <c r="A945" s="352"/>
      <c r="B945" s="352"/>
      <c r="C945" s="352"/>
      <c r="D945" s="353"/>
      <c r="E945" s="353"/>
      <c r="F945" s="352"/>
      <c r="G945" s="352"/>
      <c r="H945" s="352"/>
      <c r="I945" s="352"/>
      <c r="J945" s="352"/>
      <c r="K945" s="352"/>
      <c r="L945" s="352"/>
      <c r="M945" s="352"/>
      <c r="N945" s="352"/>
      <c r="O945" s="352"/>
      <c r="P945" s="352"/>
      <c r="Q945" s="352"/>
      <c r="R945" s="352"/>
      <c r="S945" s="352"/>
      <c r="T945" s="352"/>
      <c r="U945" s="352"/>
      <c r="V945" s="352"/>
      <c r="W945" s="333"/>
      <c r="X945" s="333"/>
      <c r="Y945" s="333"/>
      <c r="Z945" s="333"/>
    </row>
    <row r="946" customFormat="false" ht="28.5" hidden="false" customHeight="true" outlineLevel="0" collapsed="false">
      <c r="A946" s="352"/>
      <c r="B946" s="352"/>
      <c r="C946" s="352"/>
      <c r="D946" s="353"/>
      <c r="E946" s="353"/>
      <c r="F946" s="352"/>
      <c r="G946" s="352"/>
      <c r="H946" s="352"/>
      <c r="I946" s="352"/>
      <c r="J946" s="352"/>
      <c r="K946" s="352"/>
      <c r="L946" s="352"/>
      <c r="M946" s="352"/>
      <c r="N946" s="352"/>
      <c r="O946" s="352"/>
      <c r="P946" s="352"/>
      <c r="Q946" s="352"/>
      <c r="R946" s="352"/>
      <c r="S946" s="352"/>
      <c r="T946" s="352"/>
      <c r="U946" s="352"/>
      <c r="V946" s="352"/>
      <c r="W946" s="333"/>
      <c r="X946" s="333"/>
      <c r="Y946" s="333"/>
      <c r="Z946" s="333"/>
    </row>
    <row r="947" customFormat="false" ht="28.5" hidden="false" customHeight="true" outlineLevel="0" collapsed="false">
      <c r="A947" s="352"/>
      <c r="B947" s="352"/>
      <c r="C947" s="352"/>
      <c r="D947" s="353"/>
      <c r="E947" s="353"/>
      <c r="F947" s="352"/>
      <c r="G947" s="352"/>
      <c r="H947" s="352"/>
      <c r="I947" s="352"/>
      <c r="J947" s="352"/>
      <c r="K947" s="352"/>
      <c r="L947" s="352"/>
      <c r="M947" s="352"/>
      <c r="N947" s="352"/>
      <c r="O947" s="352"/>
      <c r="P947" s="352"/>
      <c r="Q947" s="352"/>
      <c r="R947" s="352"/>
      <c r="S947" s="352"/>
      <c r="T947" s="352"/>
      <c r="U947" s="352"/>
      <c r="V947" s="352"/>
      <c r="W947" s="333"/>
      <c r="X947" s="333"/>
      <c r="Y947" s="333"/>
      <c r="Z947" s="333"/>
    </row>
    <row r="948" customFormat="false" ht="28.5" hidden="false" customHeight="true" outlineLevel="0" collapsed="false">
      <c r="A948" s="352"/>
      <c r="B948" s="352"/>
      <c r="C948" s="352"/>
      <c r="D948" s="353"/>
      <c r="E948" s="353"/>
      <c r="F948" s="352"/>
      <c r="G948" s="352"/>
      <c r="H948" s="352"/>
      <c r="I948" s="352"/>
      <c r="J948" s="352"/>
      <c r="K948" s="352"/>
      <c r="L948" s="352"/>
      <c r="M948" s="352"/>
      <c r="N948" s="352"/>
      <c r="O948" s="352"/>
      <c r="P948" s="352"/>
      <c r="Q948" s="352"/>
      <c r="R948" s="352"/>
      <c r="S948" s="352"/>
      <c r="T948" s="352"/>
      <c r="U948" s="352"/>
      <c r="V948" s="352"/>
      <c r="W948" s="333"/>
      <c r="X948" s="333"/>
      <c r="Y948" s="333"/>
      <c r="Z948" s="333"/>
    </row>
    <row r="949" customFormat="false" ht="28.5" hidden="false" customHeight="true" outlineLevel="0" collapsed="false">
      <c r="A949" s="352"/>
      <c r="B949" s="352"/>
      <c r="C949" s="352"/>
      <c r="D949" s="353"/>
      <c r="E949" s="353"/>
      <c r="F949" s="352"/>
      <c r="G949" s="352"/>
      <c r="H949" s="352"/>
      <c r="I949" s="352"/>
      <c r="J949" s="352"/>
      <c r="K949" s="352"/>
      <c r="L949" s="352"/>
      <c r="M949" s="352"/>
      <c r="N949" s="352"/>
      <c r="O949" s="352"/>
      <c r="P949" s="352"/>
      <c r="Q949" s="352"/>
      <c r="R949" s="352"/>
      <c r="S949" s="352"/>
      <c r="T949" s="352"/>
      <c r="U949" s="352"/>
      <c r="V949" s="352"/>
      <c r="W949" s="333"/>
      <c r="X949" s="333"/>
      <c r="Y949" s="333"/>
      <c r="Z949" s="333"/>
    </row>
    <row r="950" customFormat="false" ht="28.5" hidden="false" customHeight="true" outlineLevel="0" collapsed="false">
      <c r="A950" s="352"/>
      <c r="B950" s="352"/>
      <c r="C950" s="352"/>
      <c r="D950" s="353"/>
      <c r="E950" s="353"/>
      <c r="F950" s="352"/>
      <c r="G950" s="352"/>
      <c r="H950" s="352"/>
      <c r="I950" s="352"/>
      <c r="J950" s="352"/>
      <c r="K950" s="352"/>
      <c r="L950" s="352"/>
      <c r="M950" s="352"/>
      <c r="N950" s="352"/>
      <c r="O950" s="352"/>
      <c r="P950" s="352"/>
      <c r="Q950" s="352"/>
      <c r="R950" s="352"/>
      <c r="S950" s="352"/>
      <c r="T950" s="352"/>
      <c r="U950" s="352"/>
      <c r="V950" s="352"/>
      <c r="W950" s="333"/>
      <c r="X950" s="333"/>
      <c r="Y950" s="333"/>
      <c r="Z950" s="333"/>
    </row>
    <row r="951" customFormat="false" ht="28.5" hidden="false" customHeight="true" outlineLevel="0" collapsed="false">
      <c r="A951" s="352"/>
      <c r="B951" s="352"/>
      <c r="C951" s="352"/>
      <c r="D951" s="353"/>
      <c r="E951" s="353"/>
      <c r="F951" s="352"/>
      <c r="G951" s="352"/>
      <c r="H951" s="352"/>
      <c r="I951" s="352"/>
      <c r="J951" s="352"/>
      <c r="K951" s="352"/>
      <c r="L951" s="352"/>
      <c r="M951" s="352"/>
      <c r="N951" s="352"/>
      <c r="O951" s="352"/>
      <c r="P951" s="352"/>
      <c r="Q951" s="352"/>
      <c r="R951" s="352"/>
      <c r="S951" s="352"/>
      <c r="T951" s="352"/>
      <c r="U951" s="352"/>
      <c r="V951" s="352"/>
      <c r="W951" s="333"/>
      <c r="X951" s="333"/>
      <c r="Y951" s="333"/>
      <c r="Z951" s="333"/>
    </row>
    <row r="952" customFormat="false" ht="28.5" hidden="false" customHeight="true" outlineLevel="0" collapsed="false">
      <c r="A952" s="352"/>
      <c r="B952" s="352"/>
      <c r="C952" s="352"/>
      <c r="D952" s="353"/>
      <c r="E952" s="353"/>
      <c r="F952" s="352"/>
      <c r="G952" s="352"/>
      <c r="H952" s="352"/>
      <c r="I952" s="352"/>
      <c r="J952" s="352"/>
      <c r="K952" s="352"/>
      <c r="L952" s="352"/>
      <c r="M952" s="352"/>
      <c r="N952" s="352"/>
      <c r="O952" s="352"/>
      <c r="P952" s="352"/>
      <c r="Q952" s="352"/>
      <c r="R952" s="352"/>
      <c r="S952" s="352"/>
      <c r="T952" s="352"/>
      <c r="U952" s="352"/>
      <c r="V952" s="352"/>
      <c r="W952" s="333"/>
      <c r="X952" s="333"/>
      <c r="Y952" s="333"/>
      <c r="Z952" s="333"/>
    </row>
    <row r="953" customFormat="false" ht="28.5" hidden="false" customHeight="true" outlineLevel="0" collapsed="false">
      <c r="A953" s="352"/>
      <c r="B953" s="352"/>
      <c r="C953" s="352"/>
      <c r="D953" s="353"/>
      <c r="E953" s="353"/>
      <c r="F953" s="352"/>
      <c r="G953" s="352"/>
      <c r="H953" s="352"/>
      <c r="I953" s="352"/>
      <c r="J953" s="352"/>
      <c r="K953" s="352"/>
      <c r="L953" s="352"/>
      <c r="M953" s="352"/>
      <c r="N953" s="352"/>
      <c r="O953" s="352"/>
      <c r="P953" s="352"/>
      <c r="Q953" s="352"/>
      <c r="R953" s="352"/>
      <c r="S953" s="352"/>
      <c r="T953" s="352"/>
      <c r="U953" s="352"/>
      <c r="V953" s="352"/>
      <c r="W953" s="333"/>
      <c r="X953" s="333"/>
      <c r="Y953" s="333"/>
      <c r="Z953" s="333"/>
    </row>
    <row r="954" customFormat="false" ht="28.5" hidden="false" customHeight="true" outlineLevel="0" collapsed="false">
      <c r="A954" s="352"/>
      <c r="B954" s="352"/>
      <c r="C954" s="352"/>
      <c r="D954" s="353"/>
      <c r="E954" s="353"/>
      <c r="F954" s="352"/>
      <c r="G954" s="352"/>
      <c r="H954" s="352"/>
      <c r="I954" s="352"/>
      <c r="J954" s="352"/>
      <c r="K954" s="352"/>
      <c r="L954" s="352"/>
      <c r="M954" s="352"/>
      <c r="N954" s="352"/>
      <c r="O954" s="352"/>
      <c r="P954" s="352"/>
      <c r="Q954" s="352"/>
      <c r="R954" s="352"/>
      <c r="S954" s="352"/>
      <c r="T954" s="352"/>
      <c r="U954" s="352"/>
      <c r="V954" s="352"/>
      <c r="W954" s="333"/>
      <c r="X954" s="333"/>
      <c r="Y954" s="333"/>
      <c r="Z954" s="333"/>
    </row>
    <row r="955" customFormat="false" ht="28.5" hidden="false" customHeight="true" outlineLevel="0" collapsed="false">
      <c r="A955" s="352"/>
      <c r="B955" s="352"/>
      <c r="C955" s="352"/>
      <c r="D955" s="353"/>
      <c r="E955" s="353"/>
      <c r="F955" s="352"/>
      <c r="G955" s="352"/>
      <c r="H955" s="352"/>
      <c r="I955" s="352"/>
      <c r="J955" s="352"/>
      <c r="K955" s="352"/>
      <c r="L955" s="352"/>
      <c r="M955" s="352"/>
      <c r="N955" s="352"/>
      <c r="O955" s="352"/>
      <c r="P955" s="352"/>
      <c r="Q955" s="352"/>
      <c r="R955" s="352"/>
      <c r="S955" s="352"/>
      <c r="T955" s="352"/>
      <c r="U955" s="352"/>
      <c r="V955" s="352"/>
      <c r="W955" s="333"/>
      <c r="X955" s="333"/>
      <c r="Y955" s="333"/>
      <c r="Z955" s="333"/>
    </row>
    <row r="956" customFormat="false" ht="28.5" hidden="false" customHeight="true" outlineLevel="0" collapsed="false">
      <c r="A956" s="352"/>
      <c r="B956" s="352"/>
      <c r="C956" s="352"/>
      <c r="D956" s="353"/>
      <c r="E956" s="353"/>
      <c r="F956" s="352"/>
      <c r="G956" s="352"/>
      <c r="H956" s="352"/>
      <c r="I956" s="352"/>
      <c r="J956" s="352"/>
      <c r="K956" s="352"/>
      <c r="L956" s="352"/>
      <c r="M956" s="352"/>
      <c r="N956" s="352"/>
      <c r="O956" s="352"/>
      <c r="P956" s="352"/>
      <c r="Q956" s="352"/>
      <c r="R956" s="352"/>
      <c r="S956" s="352"/>
      <c r="T956" s="352"/>
      <c r="U956" s="352"/>
      <c r="V956" s="352"/>
      <c r="W956" s="333"/>
      <c r="X956" s="333"/>
      <c r="Y956" s="333"/>
      <c r="Z956" s="333"/>
    </row>
    <row r="957" customFormat="false" ht="28.5" hidden="false" customHeight="true" outlineLevel="0" collapsed="false">
      <c r="A957" s="352"/>
      <c r="B957" s="352"/>
      <c r="C957" s="352"/>
      <c r="D957" s="353"/>
      <c r="E957" s="353"/>
      <c r="F957" s="352"/>
      <c r="G957" s="352"/>
      <c r="H957" s="352"/>
      <c r="I957" s="352"/>
      <c r="J957" s="352"/>
      <c r="K957" s="352"/>
      <c r="L957" s="352"/>
      <c r="M957" s="352"/>
      <c r="N957" s="352"/>
      <c r="O957" s="352"/>
      <c r="P957" s="352"/>
      <c r="Q957" s="352"/>
      <c r="R957" s="352"/>
      <c r="S957" s="352"/>
      <c r="T957" s="352"/>
      <c r="U957" s="352"/>
      <c r="V957" s="352"/>
      <c r="W957" s="333"/>
      <c r="X957" s="333"/>
      <c r="Y957" s="333"/>
      <c r="Z957" s="333"/>
    </row>
    <row r="958" customFormat="false" ht="28.5" hidden="false" customHeight="true" outlineLevel="0" collapsed="false">
      <c r="A958" s="352"/>
      <c r="B958" s="352"/>
      <c r="C958" s="352"/>
      <c r="D958" s="353"/>
      <c r="E958" s="353"/>
      <c r="F958" s="352"/>
      <c r="G958" s="352"/>
      <c r="H958" s="352"/>
      <c r="I958" s="352"/>
      <c r="J958" s="352"/>
      <c r="K958" s="352"/>
      <c r="L958" s="352"/>
      <c r="M958" s="352"/>
      <c r="N958" s="352"/>
      <c r="O958" s="352"/>
      <c r="P958" s="352"/>
      <c r="Q958" s="352"/>
      <c r="R958" s="352"/>
      <c r="S958" s="352"/>
      <c r="T958" s="352"/>
      <c r="U958" s="352"/>
      <c r="V958" s="352"/>
      <c r="W958" s="333"/>
      <c r="X958" s="333"/>
      <c r="Y958" s="333"/>
      <c r="Z958" s="333"/>
    </row>
    <row r="959" customFormat="false" ht="28.5" hidden="false" customHeight="true" outlineLevel="0" collapsed="false">
      <c r="A959" s="352"/>
      <c r="B959" s="352"/>
      <c r="C959" s="352"/>
      <c r="D959" s="353"/>
      <c r="E959" s="353"/>
      <c r="F959" s="352"/>
      <c r="G959" s="352"/>
      <c r="H959" s="352"/>
      <c r="I959" s="352"/>
      <c r="J959" s="352"/>
      <c r="K959" s="352"/>
      <c r="L959" s="352"/>
      <c r="M959" s="352"/>
      <c r="N959" s="352"/>
      <c r="O959" s="352"/>
      <c r="P959" s="352"/>
      <c r="Q959" s="352"/>
      <c r="R959" s="352"/>
      <c r="S959" s="352"/>
      <c r="T959" s="352"/>
      <c r="U959" s="352"/>
      <c r="V959" s="352"/>
      <c r="W959" s="333"/>
      <c r="X959" s="333"/>
      <c r="Y959" s="333"/>
      <c r="Z959" s="333"/>
    </row>
    <row r="960" customFormat="false" ht="28.5" hidden="false" customHeight="true" outlineLevel="0" collapsed="false">
      <c r="A960" s="352"/>
      <c r="B960" s="352"/>
      <c r="C960" s="352"/>
      <c r="D960" s="353"/>
      <c r="E960" s="353"/>
      <c r="F960" s="352"/>
      <c r="G960" s="352"/>
      <c r="H960" s="352"/>
      <c r="I960" s="352"/>
      <c r="J960" s="352"/>
      <c r="K960" s="352"/>
      <c r="L960" s="352"/>
      <c r="M960" s="352"/>
      <c r="N960" s="352"/>
      <c r="O960" s="352"/>
      <c r="P960" s="352"/>
      <c r="Q960" s="352"/>
      <c r="R960" s="352"/>
      <c r="S960" s="352"/>
      <c r="T960" s="352"/>
      <c r="U960" s="352"/>
      <c r="V960" s="352"/>
      <c r="W960" s="333"/>
      <c r="X960" s="333"/>
      <c r="Y960" s="333"/>
      <c r="Z960" s="333"/>
    </row>
    <row r="961" customFormat="false" ht="28.5" hidden="false" customHeight="true" outlineLevel="0" collapsed="false">
      <c r="A961" s="352"/>
      <c r="B961" s="352"/>
      <c r="C961" s="352"/>
      <c r="D961" s="353"/>
      <c r="E961" s="353"/>
      <c r="F961" s="352"/>
      <c r="G961" s="352"/>
      <c r="H961" s="352"/>
      <c r="I961" s="352"/>
      <c r="J961" s="352"/>
      <c r="K961" s="352"/>
      <c r="L961" s="352"/>
      <c r="M961" s="352"/>
      <c r="N961" s="352"/>
      <c r="O961" s="352"/>
      <c r="P961" s="352"/>
      <c r="Q961" s="352"/>
      <c r="R961" s="352"/>
      <c r="S961" s="352"/>
      <c r="T961" s="352"/>
      <c r="U961" s="352"/>
      <c r="V961" s="352"/>
      <c r="W961" s="333"/>
      <c r="X961" s="333"/>
      <c r="Y961" s="333"/>
      <c r="Z961" s="333"/>
    </row>
    <row r="962" customFormat="false" ht="28.5" hidden="false" customHeight="true" outlineLevel="0" collapsed="false">
      <c r="A962" s="352"/>
      <c r="B962" s="352"/>
      <c r="C962" s="352"/>
      <c r="D962" s="353"/>
      <c r="E962" s="353"/>
      <c r="F962" s="352"/>
      <c r="G962" s="352"/>
      <c r="H962" s="352"/>
      <c r="I962" s="352"/>
      <c r="J962" s="352"/>
      <c r="K962" s="352"/>
      <c r="L962" s="352"/>
      <c r="M962" s="352"/>
      <c r="N962" s="352"/>
      <c r="O962" s="352"/>
      <c r="P962" s="352"/>
      <c r="Q962" s="352"/>
      <c r="R962" s="352"/>
      <c r="S962" s="352"/>
      <c r="T962" s="352"/>
      <c r="U962" s="352"/>
      <c r="V962" s="352"/>
      <c r="W962" s="333"/>
      <c r="X962" s="333"/>
      <c r="Y962" s="333"/>
      <c r="Z962" s="333"/>
    </row>
    <row r="963" customFormat="false" ht="28.5" hidden="false" customHeight="true" outlineLevel="0" collapsed="false">
      <c r="A963" s="352"/>
      <c r="B963" s="352"/>
      <c r="C963" s="352"/>
      <c r="D963" s="353"/>
      <c r="E963" s="353"/>
      <c r="F963" s="352"/>
      <c r="G963" s="352"/>
      <c r="H963" s="352"/>
      <c r="I963" s="352"/>
      <c r="J963" s="352"/>
      <c r="K963" s="352"/>
      <c r="L963" s="352"/>
      <c r="M963" s="352"/>
      <c r="N963" s="352"/>
      <c r="O963" s="352"/>
      <c r="P963" s="352"/>
      <c r="Q963" s="352"/>
      <c r="R963" s="352"/>
      <c r="S963" s="352"/>
      <c r="T963" s="352"/>
      <c r="U963" s="352"/>
      <c r="V963" s="352"/>
      <c r="W963" s="333"/>
      <c r="X963" s="333"/>
      <c r="Y963" s="333"/>
      <c r="Z963" s="333"/>
    </row>
    <row r="964" customFormat="false" ht="28.5" hidden="false" customHeight="true" outlineLevel="0" collapsed="false">
      <c r="A964" s="352"/>
      <c r="B964" s="352"/>
      <c r="C964" s="352"/>
      <c r="D964" s="353"/>
      <c r="E964" s="353"/>
      <c r="F964" s="352"/>
      <c r="G964" s="352"/>
      <c r="H964" s="352"/>
      <c r="I964" s="352"/>
      <c r="J964" s="352"/>
      <c r="K964" s="352"/>
      <c r="L964" s="352"/>
      <c r="M964" s="352"/>
      <c r="N964" s="352"/>
      <c r="O964" s="352"/>
      <c r="P964" s="352"/>
      <c r="Q964" s="352"/>
      <c r="R964" s="352"/>
      <c r="S964" s="352"/>
      <c r="T964" s="352"/>
      <c r="U964" s="352"/>
      <c r="V964" s="352"/>
      <c r="W964" s="333"/>
      <c r="X964" s="333"/>
      <c r="Y964" s="333"/>
      <c r="Z964" s="333"/>
    </row>
    <row r="965" customFormat="false" ht="28.5" hidden="false" customHeight="true" outlineLevel="0" collapsed="false">
      <c r="A965" s="352"/>
      <c r="B965" s="352"/>
      <c r="C965" s="352"/>
      <c r="D965" s="353"/>
      <c r="E965" s="353"/>
      <c r="F965" s="352"/>
      <c r="G965" s="352"/>
      <c r="H965" s="352"/>
      <c r="I965" s="352"/>
      <c r="J965" s="352"/>
      <c r="K965" s="352"/>
      <c r="L965" s="352"/>
      <c r="M965" s="352"/>
      <c r="N965" s="352"/>
      <c r="O965" s="352"/>
      <c r="P965" s="352"/>
      <c r="Q965" s="352"/>
      <c r="R965" s="352"/>
      <c r="S965" s="352"/>
      <c r="T965" s="352"/>
      <c r="U965" s="352"/>
      <c r="V965" s="352"/>
      <c r="W965" s="333"/>
      <c r="X965" s="333"/>
      <c r="Y965" s="333"/>
      <c r="Z965" s="333"/>
    </row>
    <row r="966" customFormat="false" ht="28.5" hidden="false" customHeight="true" outlineLevel="0" collapsed="false">
      <c r="A966" s="352"/>
      <c r="B966" s="352"/>
      <c r="C966" s="352"/>
      <c r="D966" s="353"/>
      <c r="E966" s="353"/>
      <c r="F966" s="352"/>
      <c r="G966" s="352"/>
      <c r="H966" s="352"/>
      <c r="I966" s="352"/>
      <c r="J966" s="352"/>
      <c r="K966" s="352"/>
      <c r="L966" s="352"/>
      <c r="M966" s="352"/>
      <c r="N966" s="352"/>
      <c r="O966" s="352"/>
      <c r="P966" s="352"/>
      <c r="Q966" s="352"/>
      <c r="R966" s="352"/>
      <c r="S966" s="352"/>
      <c r="T966" s="352"/>
      <c r="U966" s="352"/>
      <c r="V966" s="352"/>
      <c r="W966" s="333"/>
      <c r="X966" s="333"/>
      <c r="Y966" s="333"/>
      <c r="Z966" s="333"/>
    </row>
    <row r="967" customFormat="false" ht="28.5" hidden="false" customHeight="true" outlineLevel="0" collapsed="false">
      <c r="A967" s="352"/>
      <c r="B967" s="352"/>
      <c r="C967" s="352"/>
      <c r="D967" s="353"/>
      <c r="E967" s="353"/>
      <c r="F967" s="352"/>
      <c r="G967" s="352"/>
      <c r="H967" s="352"/>
      <c r="I967" s="352"/>
      <c r="J967" s="352"/>
      <c r="K967" s="352"/>
      <c r="L967" s="352"/>
      <c r="M967" s="352"/>
      <c r="N967" s="352"/>
      <c r="O967" s="352"/>
      <c r="P967" s="352"/>
      <c r="Q967" s="352"/>
      <c r="R967" s="352"/>
      <c r="S967" s="352"/>
      <c r="T967" s="352"/>
      <c r="U967" s="352"/>
      <c r="V967" s="352"/>
      <c r="W967" s="333"/>
      <c r="X967" s="333"/>
      <c r="Y967" s="333"/>
      <c r="Z967" s="333"/>
    </row>
    <row r="968" customFormat="false" ht="28.5" hidden="false" customHeight="true" outlineLevel="0" collapsed="false">
      <c r="A968" s="352"/>
      <c r="B968" s="352"/>
      <c r="C968" s="352"/>
      <c r="D968" s="353"/>
      <c r="E968" s="353"/>
      <c r="F968" s="352"/>
      <c r="G968" s="352"/>
      <c r="H968" s="352"/>
      <c r="I968" s="352"/>
      <c r="J968" s="352"/>
      <c r="K968" s="352"/>
      <c r="L968" s="352"/>
      <c r="M968" s="352"/>
      <c r="N968" s="352"/>
      <c r="O968" s="352"/>
      <c r="P968" s="352"/>
      <c r="Q968" s="352"/>
      <c r="R968" s="352"/>
      <c r="S968" s="352"/>
      <c r="T968" s="352"/>
      <c r="U968" s="352"/>
      <c r="V968" s="352"/>
      <c r="W968" s="333"/>
      <c r="X968" s="333"/>
      <c r="Y968" s="333"/>
      <c r="Z968" s="333"/>
    </row>
    <row r="969" customFormat="false" ht="28.5" hidden="false" customHeight="true" outlineLevel="0" collapsed="false">
      <c r="A969" s="352"/>
      <c r="B969" s="352"/>
      <c r="C969" s="352"/>
      <c r="D969" s="353"/>
      <c r="E969" s="353"/>
      <c r="F969" s="352"/>
      <c r="G969" s="352"/>
      <c r="H969" s="352"/>
      <c r="I969" s="352"/>
      <c r="J969" s="352"/>
      <c r="K969" s="352"/>
      <c r="L969" s="352"/>
      <c r="M969" s="352"/>
      <c r="N969" s="352"/>
      <c r="O969" s="352"/>
      <c r="P969" s="352"/>
      <c r="Q969" s="352"/>
      <c r="R969" s="352"/>
      <c r="S969" s="352"/>
      <c r="T969" s="352"/>
      <c r="U969" s="352"/>
      <c r="V969" s="352"/>
      <c r="W969" s="333"/>
      <c r="X969" s="333"/>
      <c r="Y969" s="333"/>
      <c r="Z969" s="333"/>
    </row>
    <row r="970" customFormat="false" ht="28.5" hidden="false" customHeight="true" outlineLevel="0" collapsed="false">
      <c r="A970" s="352"/>
      <c r="B970" s="352"/>
      <c r="C970" s="352"/>
      <c r="D970" s="353"/>
      <c r="E970" s="353"/>
      <c r="F970" s="352"/>
      <c r="G970" s="352"/>
      <c r="H970" s="352"/>
      <c r="I970" s="352"/>
      <c r="J970" s="352"/>
      <c r="K970" s="352"/>
      <c r="L970" s="352"/>
      <c r="M970" s="352"/>
      <c r="N970" s="352"/>
      <c r="O970" s="352"/>
      <c r="P970" s="352"/>
      <c r="Q970" s="352"/>
      <c r="R970" s="352"/>
      <c r="S970" s="352"/>
      <c r="T970" s="352"/>
      <c r="U970" s="352"/>
      <c r="V970" s="352"/>
      <c r="W970" s="333"/>
      <c r="X970" s="333"/>
      <c r="Y970" s="333"/>
      <c r="Z970" s="333"/>
    </row>
    <row r="971" customFormat="false" ht="28.5" hidden="false" customHeight="true" outlineLevel="0" collapsed="false">
      <c r="A971" s="352"/>
      <c r="B971" s="352"/>
      <c r="C971" s="352"/>
      <c r="D971" s="353"/>
      <c r="E971" s="353"/>
      <c r="F971" s="352"/>
      <c r="G971" s="352"/>
      <c r="H971" s="352"/>
      <c r="I971" s="352"/>
      <c r="J971" s="352"/>
      <c r="K971" s="352"/>
      <c r="L971" s="352"/>
      <c r="M971" s="352"/>
      <c r="N971" s="352"/>
      <c r="O971" s="352"/>
      <c r="P971" s="352"/>
      <c r="Q971" s="352"/>
      <c r="R971" s="352"/>
      <c r="S971" s="352"/>
      <c r="T971" s="352"/>
      <c r="U971" s="352"/>
      <c r="V971" s="352"/>
      <c r="W971" s="333"/>
      <c r="X971" s="333"/>
      <c r="Y971" s="333"/>
      <c r="Z971" s="333"/>
    </row>
    <row r="972" customFormat="false" ht="28.5" hidden="false" customHeight="true" outlineLevel="0" collapsed="false">
      <c r="A972" s="352"/>
      <c r="B972" s="352"/>
      <c r="C972" s="352"/>
      <c r="D972" s="353"/>
      <c r="E972" s="353"/>
      <c r="F972" s="352"/>
      <c r="G972" s="352"/>
      <c r="H972" s="352"/>
      <c r="I972" s="352"/>
      <c r="J972" s="352"/>
      <c r="K972" s="352"/>
      <c r="L972" s="352"/>
      <c r="M972" s="352"/>
      <c r="N972" s="352"/>
      <c r="O972" s="352"/>
      <c r="P972" s="352"/>
      <c r="Q972" s="352"/>
      <c r="R972" s="352"/>
      <c r="S972" s="352"/>
      <c r="T972" s="352"/>
      <c r="U972" s="352"/>
      <c r="V972" s="352"/>
      <c r="W972" s="333"/>
      <c r="X972" s="333"/>
      <c r="Y972" s="333"/>
      <c r="Z972" s="333"/>
    </row>
    <row r="973" customFormat="false" ht="28.5" hidden="false" customHeight="true" outlineLevel="0" collapsed="false">
      <c r="A973" s="352"/>
      <c r="B973" s="352"/>
      <c r="C973" s="352"/>
      <c r="D973" s="353"/>
      <c r="E973" s="353"/>
      <c r="F973" s="352"/>
      <c r="G973" s="352"/>
      <c r="H973" s="352"/>
      <c r="I973" s="352"/>
      <c r="J973" s="352"/>
      <c r="K973" s="352"/>
      <c r="L973" s="352"/>
      <c r="M973" s="352"/>
      <c r="N973" s="352"/>
      <c r="O973" s="352"/>
      <c r="P973" s="352"/>
      <c r="Q973" s="352"/>
      <c r="R973" s="352"/>
      <c r="S973" s="352"/>
      <c r="T973" s="352"/>
      <c r="U973" s="352"/>
      <c r="V973" s="352"/>
      <c r="W973" s="333"/>
      <c r="X973" s="333"/>
      <c r="Y973" s="333"/>
      <c r="Z973" s="333"/>
    </row>
    <row r="974" customFormat="false" ht="28.5" hidden="false" customHeight="true" outlineLevel="0" collapsed="false">
      <c r="A974" s="352"/>
      <c r="B974" s="352"/>
      <c r="C974" s="352"/>
      <c r="D974" s="353"/>
      <c r="E974" s="353"/>
      <c r="F974" s="352"/>
      <c r="G974" s="352"/>
      <c r="H974" s="352"/>
      <c r="I974" s="352"/>
      <c r="J974" s="352"/>
      <c r="K974" s="352"/>
      <c r="L974" s="352"/>
      <c r="M974" s="352"/>
      <c r="N974" s="352"/>
      <c r="O974" s="352"/>
      <c r="P974" s="352"/>
      <c r="Q974" s="352"/>
      <c r="R974" s="352"/>
      <c r="S974" s="352"/>
      <c r="T974" s="352"/>
      <c r="U974" s="352"/>
      <c r="V974" s="352"/>
      <c r="W974" s="333"/>
      <c r="X974" s="333"/>
      <c r="Y974" s="333"/>
      <c r="Z974" s="333"/>
    </row>
    <row r="975" customFormat="false" ht="28.5" hidden="false" customHeight="true" outlineLevel="0" collapsed="false">
      <c r="A975" s="352"/>
      <c r="B975" s="352"/>
      <c r="C975" s="352"/>
      <c r="D975" s="353"/>
      <c r="E975" s="353"/>
      <c r="F975" s="352"/>
      <c r="G975" s="352"/>
      <c r="H975" s="352"/>
      <c r="I975" s="352"/>
      <c r="J975" s="352"/>
      <c r="K975" s="352"/>
      <c r="L975" s="352"/>
      <c r="M975" s="352"/>
      <c r="N975" s="352"/>
      <c r="O975" s="352"/>
      <c r="P975" s="352"/>
      <c r="Q975" s="352"/>
      <c r="R975" s="352"/>
      <c r="S975" s="352"/>
      <c r="T975" s="352"/>
      <c r="U975" s="352"/>
      <c r="V975" s="352"/>
      <c r="W975" s="333"/>
      <c r="X975" s="333"/>
      <c r="Y975" s="333"/>
      <c r="Z975" s="333"/>
    </row>
    <row r="976" customFormat="false" ht="28.5" hidden="false" customHeight="true" outlineLevel="0" collapsed="false">
      <c r="A976" s="352"/>
      <c r="B976" s="352"/>
      <c r="C976" s="352"/>
      <c r="D976" s="353"/>
      <c r="E976" s="353"/>
      <c r="F976" s="352"/>
      <c r="G976" s="352"/>
      <c r="H976" s="352"/>
      <c r="I976" s="352"/>
      <c r="J976" s="352"/>
      <c r="K976" s="352"/>
      <c r="L976" s="352"/>
      <c r="M976" s="352"/>
      <c r="N976" s="352"/>
      <c r="O976" s="352"/>
      <c r="P976" s="352"/>
      <c r="Q976" s="352"/>
      <c r="R976" s="352"/>
      <c r="S976" s="352"/>
      <c r="T976" s="352"/>
      <c r="U976" s="352"/>
      <c r="V976" s="352"/>
      <c r="W976" s="333"/>
      <c r="X976" s="333"/>
      <c r="Y976" s="333"/>
      <c r="Z976" s="333"/>
    </row>
    <row r="977" customFormat="false" ht="28.5" hidden="false" customHeight="true" outlineLevel="0" collapsed="false">
      <c r="A977" s="352"/>
      <c r="B977" s="352"/>
      <c r="C977" s="352"/>
      <c r="D977" s="353"/>
      <c r="E977" s="353"/>
      <c r="F977" s="352"/>
      <c r="G977" s="352"/>
      <c r="H977" s="352"/>
      <c r="I977" s="352"/>
      <c r="J977" s="352"/>
      <c r="K977" s="352"/>
      <c r="L977" s="352"/>
      <c r="M977" s="352"/>
      <c r="N977" s="352"/>
      <c r="O977" s="352"/>
      <c r="P977" s="352"/>
      <c r="Q977" s="352"/>
      <c r="R977" s="352"/>
      <c r="S977" s="352"/>
      <c r="T977" s="352"/>
      <c r="U977" s="352"/>
      <c r="V977" s="352"/>
      <c r="W977" s="333"/>
      <c r="X977" s="333"/>
      <c r="Y977" s="333"/>
      <c r="Z977" s="333"/>
    </row>
    <row r="978" customFormat="false" ht="28.5" hidden="false" customHeight="true" outlineLevel="0" collapsed="false">
      <c r="A978" s="352"/>
      <c r="B978" s="352"/>
      <c r="C978" s="352"/>
      <c r="D978" s="353"/>
      <c r="E978" s="353"/>
      <c r="F978" s="352"/>
      <c r="G978" s="352"/>
      <c r="H978" s="352"/>
      <c r="I978" s="352"/>
      <c r="J978" s="352"/>
      <c r="K978" s="352"/>
      <c r="L978" s="352"/>
      <c r="M978" s="352"/>
      <c r="N978" s="352"/>
      <c r="O978" s="352"/>
      <c r="P978" s="352"/>
      <c r="Q978" s="352"/>
      <c r="R978" s="352"/>
      <c r="S978" s="352"/>
      <c r="T978" s="352"/>
      <c r="U978" s="352"/>
      <c r="V978" s="352"/>
      <c r="W978" s="333"/>
      <c r="X978" s="333"/>
      <c r="Y978" s="333"/>
      <c r="Z978" s="333"/>
    </row>
    <row r="979" customFormat="false" ht="28.5" hidden="false" customHeight="true" outlineLevel="0" collapsed="false">
      <c r="A979" s="352"/>
      <c r="B979" s="352"/>
      <c r="C979" s="352"/>
      <c r="D979" s="353"/>
      <c r="E979" s="353"/>
      <c r="F979" s="352"/>
      <c r="G979" s="352"/>
      <c r="H979" s="352"/>
      <c r="I979" s="352"/>
      <c r="J979" s="352"/>
      <c r="K979" s="352"/>
      <c r="L979" s="352"/>
      <c r="M979" s="352"/>
      <c r="N979" s="352"/>
      <c r="O979" s="352"/>
      <c r="P979" s="352"/>
      <c r="Q979" s="352"/>
      <c r="R979" s="352"/>
      <c r="S979" s="352"/>
      <c r="T979" s="352"/>
      <c r="U979" s="352"/>
      <c r="V979" s="352"/>
      <c r="W979" s="333"/>
      <c r="X979" s="333"/>
      <c r="Y979" s="333"/>
      <c r="Z979" s="333"/>
    </row>
    <row r="980" customFormat="false" ht="28.5" hidden="false" customHeight="true" outlineLevel="0" collapsed="false">
      <c r="A980" s="352"/>
      <c r="B980" s="352"/>
      <c r="C980" s="352"/>
      <c r="D980" s="353"/>
      <c r="E980" s="353"/>
      <c r="F980" s="352"/>
      <c r="G980" s="352"/>
      <c r="H980" s="352"/>
      <c r="I980" s="352"/>
      <c r="J980" s="352"/>
      <c r="K980" s="352"/>
      <c r="L980" s="352"/>
      <c r="M980" s="352"/>
      <c r="N980" s="352"/>
      <c r="O980" s="352"/>
      <c r="P980" s="352"/>
      <c r="Q980" s="352"/>
      <c r="R980" s="352"/>
      <c r="S980" s="352"/>
      <c r="T980" s="352"/>
      <c r="U980" s="352"/>
      <c r="V980" s="352"/>
      <c r="W980" s="333"/>
      <c r="X980" s="333"/>
      <c r="Y980" s="333"/>
      <c r="Z980" s="333"/>
    </row>
    <row r="981" customFormat="false" ht="28.5" hidden="false" customHeight="true" outlineLevel="0" collapsed="false">
      <c r="A981" s="352"/>
      <c r="B981" s="352"/>
      <c r="C981" s="352"/>
      <c r="D981" s="353"/>
      <c r="E981" s="353"/>
      <c r="F981" s="352"/>
      <c r="G981" s="352"/>
      <c r="H981" s="352"/>
      <c r="I981" s="352"/>
      <c r="J981" s="352"/>
      <c r="K981" s="352"/>
      <c r="L981" s="352"/>
      <c r="M981" s="352"/>
      <c r="N981" s="352"/>
      <c r="O981" s="352"/>
      <c r="P981" s="352"/>
      <c r="Q981" s="352"/>
      <c r="R981" s="352"/>
      <c r="S981" s="352"/>
      <c r="T981" s="352"/>
      <c r="U981" s="352"/>
      <c r="V981" s="352"/>
      <c r="W981" s="333"/>
      <c r="X981" s="333"/>
      <c r="Y981" s="333"/>
      <c r="Z981" s="333"/>
    </row>
    <row r="982" customFormat="false" ht="28.5" hidden="false" customHeight="true" outlineLevel="0" collapsed="false">
      <c r="A982" s="352"/>
      <c r="B982" s="352"/>
      <c r="C982" s="352"/>
      <c r="D982" s="353"/>
      <c r="E982" s="353"/>
      <c r="F982" s="352"/>
      <c r="G982" s="352"/>
      <c r="H982" s="352"/>
      <c r="I982" s="352"/>
      <c r="J982" s="352"/>
      <c r="K982" s="352"/>
      <c r="L982" s="352"/>
      <c r="M982" s="352"/>
      <c r="N982" s="352"/>
      <c r="O982" s="352"/>
      <c r="P982" s="352"/>
      <c r="Q982" s="352"/>
      <c r="R982" s="352"/>
      <c r="S982" s="352"/>
      <c r="T982" s="352"/>
      <c r="U982" s="352"/>
      <c r="V982" s="352"/>
      <c r="W982" s="333"/>
      <c r="X982" s="333"/>
      <c r="Y982" s="333"/>
      <c r="Z982" s="333"/>
    </row>
    <row r="983" customFormat="false" ht="28.5" hidden="false" customHeight="true" outlineLevel="0" collapsed="false">
      <c r="A983" s="352"/>
      <c r="B983" s="352"/>
      <c r="C983" s="352"/>
      <c r="D983" s="353"/>
      <c r="E983" s="353"/>
      <c r="F983" s="352"/>
      <c r="G983" s="352"/>
      <c r="H983" s="352"/>
      <c r="I983" s="352"/>
      <c r="J983" s="352"/>
      <c r="K983" s="352"/>
      <c r="L983" s="352"/>
      <c r="M983" s="352"/>
      <c r="N983" s="352"/>
      <c r="O983" s="352"/>
      <c r="P983" s="352"/>
      <c r="Q983" s="352"/>
      <c r="R983" s="352"/>
      <c r="S983" s="352"/>
      <c r="T983" s="352"/>
      <c r="U983" s="352"/>
      <c r="V983" s="352"/>
      <c r="W983" s="333"/>
      <c r="X983" s="333"/>
      <c r="Y983" s="333"/>
      <c r="Z983" s="333"/>
    </row>
    <row r="984" customFormat="false" ht="28.5" hidden="false" customHeight="true" outlineLevel="0" collapsed="false">
      <c r="A984" s="352"/>
      <c r="B984" s="352"/>
      <c r="C984" s="352"/>
      <c r="D984" s="353"/>
      <c r="E984" s="353"/>
      <c r="F984" s="352"/>
      <c r="G984" s="352"/>
      <c r="H984" s="352"/>
      <c r="I984" s="352"/>
      <c r="J984" s="352"/>
      <c r="K984" s="352"/>
      <c r="L984" s="352"/>
      <c r="M984" s="352"/>
      <c r="N984" s="352"/>
      <c r="O984" s="352"/>
      <c r="P984" s="352"/>
      <c r="Q984" s="352"/>
      <c r="R984" s="352"/>
      <c r="S984" s="352"/>
      <c r="T984" s="352"/>
      <c r="U984" s="352"/>
      <c r="V984" s="352"/>
      <c r="W984" s="333"/>
      <c r="X984" s="333"/>
      <c r="Y984" s="333"/>
      <c r="Z984" s="333"/>
    </row>
    <row r="985" customFormat="false" ht="28.5" hidden="false" customHeight="true" outlineLevel="0" collapsed="false">
      <c r="A985" s="352"/>
      <c r="B985" s="352"/>
      <c r="C985" s="352"/>
      <c r="D985" s="353"/>
      <c r="E985" s="353"/>
      <c r="F985" s="352"/>
      <c r="G985" s="352"/>
      <c r="H985" s="352"/>
      <c r="I985" s="352"/>
      <c r="J985" s="352"/>
      <c r="K985" s="352"/>
      <c r="L985" s="352"/>
      <c r="M985" s="352"/>
      <c r="N985" s="352"/>
      <c r="O985" s="352"/>
      <c r="P985" s="352"/>
      <c r="Q985" s="352"/>
      <c r="R985" s="352"/>
      <c r="S985" s="352"/>
      <c r="T985" s="352"/>
      <c r="U985" s="352"/>
      <c r="V985" s="352"/>
      <c r="W985" s="333"/>
      <c r="X985" s="333"/>
      <c r="Y985" s="333"/>
      <c r="Z985" s="333"/>
    </row>
    <row r="986" customFormat="false" ht="28.5" hidden="false" customHeight="true" outlineLevel="0" collapsed="false">
      <c r="A986" s="352"/>
      <c r="B986" s="352"/>
      <c r="C986" s="352"/>
      <c r="D986" s="353"/>
      <c r="E986" s="353"/>
      <c r="F986" s="352"/>
      <c r="G986" s="352"/>
      <c r="H986" s="352"/>
      <c r="I986" s="352"/>
      <c r="J986" s="352"/>
      <c r="K986" s="352"/>
      <c r="L986" s="352"/>
      <c r="M986" s="352"/>
      <c r="N986" s="352"/>
      <c r="O986" s="352"/>
      <c r="P986" s="352"/>
      <c r="Q986" s="352"/>
      <c r="R986" s="352"/>
      <c r="S986" s="352"/>
      <c r="T986" s="352"/>
      <c r="U986" s="352"/>
      <c r="V986" s="352"/>
      <c r="W986" s="333"/>
      <c r="X986" s="333"/>
      <c r="Y986" s="333"/>
      <c r="Z986" s="333"/>
    </row>
    <row r="987" customFormat="false" ht="28.5" hidden="false" customHeight="true" outlineLevel="0" collapsed="false">
      <c r="A987" s="352"/>
      <c r="B987" s="352"/>
      <c r="C987" s="352"/>
      <c r="D987" s="353"/>
      <c r="E987" s="353"/>
      <c r="F987" s="352"/>
      <c r="G987" s="352"/>
      <c r="H987" s="352"/>
      <c r="I987" s="352"/>
      <c r="J987" s="352"/>
      <c r="K987" s="352"/>
      <c r="L987" s="352"/>
      <c r="M987" s="352"/>
      <c r="N987" s="352"/>
      <c r="O987" s="352"/>
      <c r="P987" s="352"/>
      <c r="Q987" s="352"/>
      <c r="R987" s="352"/>
      <c r="S987" s="352"/>
      <c r="T987" s="352"/>
      <c r="U987" s="352"/>
      <c r="V987" s="352"/>
      <c r="W987" s="333"/>
      <c r="X987" s="333"/>
      <c r="Y987" s="333"/>
      <c r="Z987" s="333"/>
    </row>
    <row r="988" customFormat="false" ht="28.5" hidden="false" customHeight="true" outlineLevel="0" collapsed="false">
      <c r="A988" s="352"/>
      <c r="B988" s="352"/>
      <c r="C988" s="352"/>
      <c r="D988" s="353"/>
      <c r="E988" s="353"/>
      <c r="F988" s="352"/>
      <c r="G988" s="352"/>
      <c r="H988" s="352"/>
      <c r="I988" s="352"/>
      <c r="J988" s="352"/>
      <c r="K988" s="352"/>
      <c r="L988" s="352"/>
      <c r="M988" s="352"/>
      <c r="N988" s="352"/>
      <c r="O988" s="352"/>
      <c r="P988" s="352"/>
      <c r="Q988" s="352"/>
      <c r="R988" s="352"/>
      <c r="S988" s="352"/>
      <c r="T988" s="352"/>
      <c r="U988" s="352"/>
      <c r="V988" s="352"/>
      <c r="W988" s="333"/>
      <c r="X988" s="333"/>
      <c r="Y988" s="333"/>
      <c r="Z988" s="333"/>
    </row>
    <row r="989" customFormat="false" ht="28.5" hidden="false" customHeight="true" outlineLevel="0" collapsed="false">
      <c r="A989" s="352"/>
      <c r="B989" s="352"/>
      <c r="C989" s="352"/>
      <c r="D989" s="353"/>
      <c r="E989" s="353"/>
      <c r="F989" s="352"/>
      <c r="G989" s="352"/>
      <c r="H989" s="352"/>
      <c r="I989" s="352"/>
      <c r="J989" s="352"/>
      <c r="K989" s="352"/>
      <c r="L989" s="352"/>
      <c r="M989" s="352"/>
      <c r="N989" s="352"/>
      <c r="O989" s="352"/>
      <c r="P989" s="352"/>
      <c r="Q989" s="352"/>
      <c r="R989" s="352"/>
      <c r="S989" s="352"/>
      <c r="T989" s="352"/>
      <c r="U989" s="352"/>
      <c r="V989" s="352"/>
      <c r="W989" s="333"/>
      <c r="X989" s="333"/>
      <c r="Y989" s="333"/>
      <c r="Z989" s="333"/>
    </row>
    <row r="990" customFormat="false" ht="28.5" hidden="false" customHeight="true" outlineLevel="0" collapsed="false">
      <c r="A990" s="352"/>
      <c r="B990" s="352"/>
      <c r="C990" s="352"/>
      <c r="D990" s="353"/>
      <c r="E990" s="353"/>
      <c r="F990" s="352"/>
      <c r="G990" s="352"/>
      <c r="H990" s="352"/>
      <c r="I990" s="352"/>
      <c r="J990" s="352"/>
      <c r="K990" s="352"/>
      <c r="L990" s="352"/>
      <c r="M990" s="352"/>
      <c r="N990" s="352"/>
      <c r="O990" s="352"/>
      <c r="P990" s="352"/>
      <c r="Q990" s="352"/>
      <c r="R990" s="352"/>
      <c r="S990" s="352"/>
      <c r="T990" s="352"/>
      <c r="U990" s="352"/>
      <c r="V990" s="352"/>
      <c r="W990" s="333"/>
      <c r="X990" s="333"/>
      <c r="Y990" s="333"/>
      <c r="Z990" s="333"/>
    </row>
    <row r="991" customFormat="false" ht="28.5" hidden="false" customHeight="true" outlineLevel="0" collapsed="false">
      <c r="A991" s="352"/>
      <c r="B991" s="352"/>
      <c r="C991" s="352"/>
      <c r="D991" s="353"/>
      <c r="E991" s="353"/>
      <c r="F991" s="352"/>
      <c r="G991" s="352"/>
      <c r="H991" s="352"/>
      <c r="I991" s="352"/>
      <c r="J991" s="352"/>
      <c r="K991" s="352"/>
      <c r="L991" s="352"/>
      <c r="M991" s="352"/>
      <c r="N991" s="352"/>
      <c r="O991" s="352"/>
      <c r="P991" s="352"/>
      <c r="Q991" s="352"/>
      <c r="R991" s="352"/>
      <c r="S991" s="352"/>
      <c r="T991" s="352"/>
      <c r="U991" s="352"/>
      <c r="V991" s="352"/>
      <c r="W991" s="333"/>
      <c r="X991" s="333"/>
      <c r="Y991" s="333"/>
      <c r="Z991" s="333"/>
    </row>
    <row r="992" customFormat="false" ht="28.5" hidden="false" customHeight="true" outlineLevel="0" collapsed="false">
      <c r="A992" s="352"/>
      <c r="B992" s="352"/>
      <c r="C992" s="352"/>
      <c r="D992" s="353"/>
      <c r="E992" s="353"/>
      <c r="F992" s="352"/>
      <c r="G992" s="352"/>
      <c r="H992" s="352"/>
      <c r="I992" s="352"/>
      <c r="J992" s="352"/>
      <c r="K992" s="352"/>
      <c r="L992" s="352"/>
      <c r="M992" s="352"/>
      <c r="N992" s="352"/>
      <c r="O992" s="352"/>
      <c r="P992" s="352"/>
      <c r="Q992" s="352"/>
      <c r="R992" s="352"/>
      <c r="S992" s="352"/>
      <c r="T992" s="352"/>
      <c r="U992" s="352"/>
      <c r="V992" s="352"/>
      <c r="W992" s="333"/>
      <c r="X992" s="333"/>
      <c r="Y992" s="333"/>
      <c r="Z992" s="333"/>
    </row>
    <row r="993" customFormat="false" ht="28.5" hidden="false" customHeight="true" outlineLevel="0" collapsed="false">
      <c r="A993" s="352"/>
      <c r="B993" s="352"/>
      <c r="C993" s="352"/>
      <c r="D993" s="353"/>
      <c r="E993" s="353"/>
      <c r="F993" s="352"/>
      <c r="G993" s="352"/>
      <c r="H993" s="352"/>
      <c r="I993" s="352"/>
      <c r="J993" s="352"/>
      <c r="K993" s="352"/>
      <c r="L993" s="352"/>
      <c r="M993" s="352"/>
      <c r="N993" s="352"/>
      <c r="O993" s="352"/>
      <c r="P993" s="352"/>
      <c r="Q993" s="352"/>
      <c r="R993" s="352"/>
      <c r="S993" s="352"/>
      <c r="T993" s="352"/>
      <c r="U993" s="352"/>
      <c r="V993" s="352"/>
      <c r="W993" s="333"/>
      <c r="X993" s="333"/>
      <c r="Y993" s="333"/>
      <c r="Z993" s="333"/>
    </row>
    <row r="994" customFormat="false" ht="28.5" hidden="false" customHeight="true" outlineLevel="0" collapsed="false">
      <c r="A994" s="352"/>
      <c r="B994" s="352"/>
      <c r="C994" s="352"/>
      <c r="D994" s="353"/>
      <c r="E994" s="353"/>
      <c r="F994" s="352"/>
      <c r="G994" s="352"/>
      <c r="H994" s="352"/>
      <c r="I994" s="352"/>
      <c r="J994" s="352"/>
      <c r="K994" s="352"/>
      <c r="L994" s="352"/>
      <c r="M994" s="352"/>
      <c r="N994" s="352"/>
      <c r="O994" s="352"/>
      <c r="P994" s="352"/>
      <c r="Q994" s="352"/>
      <c r="R994" s="352"/>
      <c r="S994" s="352"/>
      <c r="T994" s="352"/>
      <c r="U994" s="352"/>
      <c r="V994" s="352"/>
      <c r="W994" s="333"/>
      <c r="X994" s="333"/>
      <c r="Y994" s="333"/>
      <c r="Z994" s="333"/>
    </row>
    <row r="995" customFormat="false" ht="28.5" hidden="false" customHeight="true" outlineLevel="0" collapsed="false">
      <c r="A995" s="352"/>
      <c r="B995" s="352"/>
      <c r="C995" s="352"/>
      <c r="D995" s="353"/>
      <c r="E995" s="353"/>
      <c r="F995" s="352"/>
      <c r="G995" s="352"/>
      <c r="H995" s="352"/>
      <c r="I995" s="352"/>
      <c r="J995" s="352"/>
      <c r="K995" s="352"/>
      <c r="L995" s="352"/>
      <c r="M995" s="352"/>
      <c r="N995" s="352"/>
      <c r="O995" s="352"/>
      <c r="P995" s="352"/>
      <c r="Q995" s="352"/>
      <c r="R995" s="352"/>
      <c r="S995" s="352"/>
      <c r="T995" s="352"/>
      <c r="U995" s="352"/>
      <c r="V995" s="352"/>
      <c r="W995" s="333"/>
      <c r="X995" s="333"/>
      <c r="Y995" s="333"/>
      <c r="Z995" s="333"/>
    </row>
    <row r="996" customFormat="false" ht="28.5" hidden="false" customHeight="true" outlineLevel="0" collapsed="false">
      <c r="A996" s="352"/>
      <c r="B996" s="352"/>
      <c r="C996" s="352"/>
      <c r="D996" s="353"/>
      <c r="E996" s="353"/>
      <c r="F996" s="352"/>
      <c r="G996" s="352"/>
      <c r="H996" s="352"/>
      <c r="I996" s="352"/>
      <c r="J996" s="352"/>
      <c r="K996" s="352"/>
      <c r="L996" s="352"/>
      <c r="M996" s="352"/>
      <c r="N996" s="352"/>
      <c r="O996" s="352"/>
      <c r="P996" s="352"/>
      <c r="Q996" s="352"/>
      <c r="R996" s="352"/>
      <c r="S996" s="352"/>
      <c r="T996" s="352"/>
      <c r="U996" s="352"/>
      <c r="V996" s="352"/>
      <c r="W996" s="333"/>
      <c r="X996" s="333"/>
      <c r="Y996" s="333"/>
      <c r="Z996" s="333"/>
    </row>
    <row r="997" customFormat="false" ht="28.5" hidden="false" customHeight="true" outlineLevel="0" collapsed="false">
      <c r="A997" s="352"/>
      <c r="B997" s="352"/>
      <c r="C997" s="352"/>
      <c r="D997" s="353"/>
      <c r="E997" s="353"/>
      <c r="F997" s="352"/>
      <c r="G997" s="352"/>
      <c r="H997" s="352"/>
      <c r="I997" s="352"/>
      <c r="J997" s="352"/>
      <c r="K997" s="352"/>
      <c r="L997" s="352"/>
      <c r="M997" s="352"/>
      <c r="N997" s="352"/>
      <c r="O997" s="352"/>
      <c r="P997" s="352"/>
      <c r="Q997" s="352"/>
      <c r="R997" s="352"/>
      <c r="S997" s="352"/>
      <c r="T997" s="352"/>
      <c r="U997" s="352"/>
      <c r="V997" s="352"/>
      <c r="W997" s="333"/>
      <c r="X997" s="333"/>
      <c r="Y997" s="333"/>
      <c r="Z997" s="333"/>
    </row>
    <row r="998" customFormat="false" ht="28.5" hidden="false" customHeight="true" outlineLevel="0" collapsed="false">
      <c r="A998" s="352"/>
      <c r="B998" s="352"/>
      <c r="C998" s="352"/>
      <c r="D998" s="353"/>
      <c r="E998" s="353"/>
      <c r="F998" s="352"/>
      <c r="G998" s="352"/>
      <c r="H998" s="352"/>
      <c r="I998" s="352"/>
      <c r="J998" s="352"/>
      <c r="K998" s="352"/>
      <c r="L998" s="352"/>
      <c r="M998" s="352"/>
      <c r="N998" s="352"/>
      <c r="O998" s="352"/>
      <c r="P998" s="352"/>
      <c r="Q998" s="352"/>
      <c r="R998" s="352"/>
      <c r="S998" s="352"/>
      <c r="T998" s="352"/>
      <c r="U998" s="352"/>
      <c r="V998" s="352"/>
      <c r="W998" s="333"/>
      <c r="X998" s="333"/>
      <c r="Y998" s="333"/>
      <c r="Z998" s="333"/>
    </row>
    <row r="999" customFormat="false" ht="28.5" hidden="false" customHeight="true" outlineLevel="0" collapsed="false">
      <c r="A999" s="352"/>
      <c r="B999" s="352"/>
      <c r="C999" s="352"/>
      <c r="D999" s="353"/>
      <c r="E999" s="353"/>
      <c r="F999" s="352"/>
      <c r="G999" s="352"/>
      <c r="H999" s="352"/>
      <c r="I999" s="352"/>
      <c r="J999" s="352"/>
      <c r="K999" s="352"/>
      <c r="L999" s="352"/>
      <c r="M999" s="352"/>
      <c r="N999" s="352"/>
      <c r="O999" s="352"/>
      <c r="P999" s="352"/>
      <c r="Q999" s="352"/>
      <c r="R999" s="352"/>
      <c r="S999" s="352"/>
      <c r="T999" s="352"/>
      <c r="U999" s="352"/>
      <c r="V999" s="352"/>
      <c r="W999" s="333"/>
      <c r="X999" s="333"/>
      <c r="Y999" s="333"/>
      <c r="Z999" s="333"/>
    </row>
    <row r="1000" customFormat="false" ht="28.5" hidden="false" customHeight="true" outlineLevel="0" collapsed="false">
      <c r="A1000" s="352"/>
      <c r="B1000" s="352"/>
      <c r="C1000" s="352"/>
      <c r="D1000" s="353"/>
      <c r="E1000" s="353"/>
      <c r="F1000" s="352"/>
      <c r="G1000" s="352"/>
      <c r="H1000" s="352"/>
      <c r="I1000" s="352"/>
      <c r="J1000" s="352"/>
      <c r="K1000" s="352"/>
      <c r="L1000" s="352"/>
      <c r="M1000" s="352"/>
      <c r="N1000" s="352"/>
      <c r="O1000" s="352"/>
      <c r="P1000" s="352"/>
      <c r="Q1000" s="352"/>
      <c r="R1000" s="352"/>
      <c r="S1000" s="352"/>
      <c r="T1000" s="352"/>
      <c r="U1000" s="352"/>
      <c r="V1000" s="352"/>
      <c r="W1000" s="333"/>
      <c r="X1000" s="333"/>
      <c r="Y1000" s="333"/>
      <c r="Z1000" s="333"/>
    </row>
  </sheetData>
  <sheetProtection sheet="true" formatCells="false" formatColumns="false" formatRows="false" sort="false" autoFilter="false"/>
  <mergeCells count="3">
    <mergeCell ref="A1:V1"/>
    <mergeCell ref="A2:V2"/>
    <mergeCell ref="A3:V3"/>
  </mergeCells>
  <conditionalFormatting sqref="S6:S45">
    <cfRule type="expression" priority="2" aboveAverage="0" equalAverage="0" bottom="0" percent="0" rank="0" text="" dxfId="2">
      <formula>$S6="Fail"</formula>
    </cfRule>
    <cfRule type="expression" priority="3" aboveAverage="0" equalAverage="0" bottom="0" percent="0" rank="0" text="" dxfId="3">
      <formula>$S6="Pass"</formula>
    </cfRule>
    <cfRule type="expression" priority="4" aboveAverage="0" equalAverage="0" bottom="0" percent="0" rank="0" text="" dxfId="12">
      <formula>$S6="Fail"</formula>
    </cfRule>
    <cfRule type="expression" priority="5" aboveAverage="0" equalAverage="0" bottom="0" percent="0" rank="0" text="" dxfId="13">
      <formula>$S6="Passed"</formula>
    </cfRule>
    <cfRule type="expression" priority="6" aboveAverage="0" equalAverage="0" bottom="0" percent="0" rank="0" text="" dxfId="14">
      <formula>OR($S6="Incomplete",$S6="Setup Required")</formula>
    </cfRule>
  </conditionalFormatting>
  <conditionalFormatting sqref="V6:V45">
    <cfRule type="expression" priority="7" aboveAverage="0" equalAverage="0" bottom="0" percent="0" rank="0" text="" dxfId="14">
      <formula>$V6&lt;&gt;"OK"</formula>
    </cfRule>
  </conditionalFormatting>
  <conditionalFormatting sqref="O6:O45">
    <cfRule type="dataBar" priority="8">
      <dataBar showValue="1" minLength="10" maxLength="90">
        <cfvo type="min" val="0"/>
        <cfvo type="max" val="0"/>
        <color rgb="FF4F81BD"/>
      </dataBar>
      <extLst>
        <ext uri="{B025F937-C7B1-47D3-B67F-A62EFF666E3E}">
          <ns1:id>{45DFD030-6A4D-4B71-BAB2-602964691F66}</ns1:id>
        </ext>
      </extLst>
    </cfRule>
  </conditionalFormatting>
  <conditionalFormatting sqref="Q6:Q45">
    <cfRule type="iconSet" priority="9">
      <iconSet iconSet="3Symbols2">
        <cfvo type="percent" val="0"/>
        <cfvo type="percent" val="40"/>
        <cfvo type="percent" val="80"/>
      </iconSet>
    </cfRule>
  </conditionalFormatting>
  <conditionalFormatting sqref="G6:N45">
    <cfRule type="expression" priority="10" aboveAverage="0" equalAverage="0" bottom="0" percent="0" rank="0" text="" dxfId="15">
      <formula>AND(ISNUMBER(G6), G6 &lt; G$4 * 0.33)</formula>
    </cfRule>
  </conditionalFormatting>
  <conditionalFormatting sqref="T6:T45">
    <cfRule type="colorScale" priority="11">
      <colorScale>
        <cfvo type="num" val="0"/>
        <cfvo type="num" val="75"/>
        <cfvo type="num" val="100"/>
        <color rgb="FFF7FBFF"/>
        <color rgb="FF6BAED6"/>
        <color rgb="FF08519C"/>
      </colorScale>
    </cfRule>
  </conditionalFormatting>
  <dataValidations count="2">
    <dataValidation allowBlank="true" errorStyle="stop" operator="between" showDropDown="false" showErrorMessage="false" showInputMessage="false" sqref="G6:N45 T6:T45" type="decimal">
      <formula1>0</formula1>
      <formula2>100</formula2>
    </dataValidation>
    <dataValidation allowBlank="true" errorStyle="stop" operator="between" showDropDown="false" showErrorMessage="false" showInputMessage="false" sqref="B6:B45" type="decimal">
      <formula1>1</formula1>
      <formula2>9999</formula2>
    </dataValidation>
  </dataValidations>
  <printOptions headings="false" gridLines="false" gridLinesSet="true" horizontalCentered="true" verticalCentered="false"/>
  <pageMargins left="0.25" right="0.25" top="0.25" bottom="0.2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uri="{78C0D931-6437-407d-A8EE-F0AAD7539E65}">
      <ns1:conditionalFormattings>
        <ns1:conditionalFormatting>
          <ns1:cfRule type="dataBar" id="{45DFD030-6A4D-4B71-BAB2-602964691F66}">
            <ns1:dataBar minLength="10" maxLength="90" axisPosition="none" gradient="true">
              <ns1:cfvo type="min"/>
              <ns1:cfvo type="max"/>
              <ns1:negativeFillColor rgb="FF4F81BD"/>
              <ns1:axisColor rgb="FF000000"/>
            </ns1:dataBar>
          </ns1:cfRule>
          <ns2:sqref>O6:O45</ns2:sqref>
        </ns1:conditionalFormatting>
      </ns1:conditionalFormattings>
    </ext>
  </extLst>
</worksheet>
</file>

<file path=xl/worksheets/sheet26.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9.63"/>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354" t="str">
        <f aca="false">IFERROR(Settings!$B$5,"")</f>
        <v>বেজখন্ড সঃ প্রাঃ বিদ্যালয়</v>
      </c>
      <c r="B1" s="354"/>
      <c r="C1" s="354"/>
      <c r="D1" s="354"/>
      <c r="E1" s="354"/>
      <c r="F1" s="354"/>
      <c r="G1" s="354"/>
      <c r="H1" s="354"/>
      <c r="I1" s="354"/>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 | ",Settings!$B$11),"")</f>
        <v>গ্রাম: বেজখন্ড, পোস্ট: মাত্রাই, উপজেলা: কালাই, জেলা: জয়পুরহাট।</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প্রথম","")</f>
        <v>প্রথম প্রান্তিক মূল্যায়ন  |  Academic Session - ২০২৬  |  Class: প্রথম</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355" t="n">
        <v>1</v>
      </c>
      <c r="D5" s="18" t="s">
        <v>9</v>
      </c>
      <c r="E5" s="18"/>
      <c r="F5" s="18"/>
      <c r="G5" s="19" t="s">
        <v>10</v>
      </c>
      <c r="H5" s="20" t="str">
        <f aca="false">IFERROR(IF(COUNTIF(প্রথম!$B$6:$C$55,$C$5)=0,"",VLOOKUP($C$5,প্রথম!$B$6:$V$45,18,FALSE())),"")</f>
        <v>Passed</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IFERROR(IF(COUNTIF(প্রথম!$B$6:$C$55,$C$5)=0,"",IF(VLOOKUP($C$5,প্রথম!$B$6:$V$45,3,FALSE())=0,"",VLOOKUP($C$5,প্রথম!$B$6:$V$45,3,FALSE()))),"")</f>
        <v>মেঘনা</v>
      </c>
      <c r="D6" s="22"/>
      <c r="E6" s="22"/>
      <c r="F6" s="22"/>
      <c r="G6" s="23" t="s">
        <v>12</v>
      </c>
      <c r="H6" s="23"/>
      <c r="I6" s="24" t="n">
        <f aca="false">IFERROR($C$5,"")</f>
        <v>1</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IFERROR(IF(COUNTIF(প্রথম!$B$6:$C$55,$C$5)=0,"",IF(VLOOKUP($C$5,প্রথম!$B$6:$V$45,4,FALSE())=0,"",VLOOKUP($C$5,প্রথম!$B$6:$V$45,4,FALSE()))),"")</f>
        <v>মাজেদা</v>
      </c>
      <c r="D7" s="22"/>
      <c r="E7" s="22"/>
      <c r="F7" s="22"/>
      <c r="G7" s="23" t="s">
        <v>14</v>
      </c>
      <c r="H7" s="23"/>
      <c r="I7" s="25" t="n">
        <f aca="false">IFERROR(IF(COUNTIF(প্রথম!$B$6:$C$55,$C$5)=0,"",IF(VLOOKUP($C$5,প্রথম!$B$6:$V$45,2,FALSE())=0,"",VLOOKUP($C$5,প্রথম!$B$6:$V$45,2,FALSE()))),"")</f>
        <v>2</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IFERROR(IF(COUNTIF(প্রথম!$B$6:$C$55,$C$5)=0,"",IF(VLOOKUP($C$5,প্রথম!$B$6:$V$45,5,FALSE())=0,"",VLOOKUP($C$5,প্রথম!$B$6:$V$45,5,FALSE()))),"")</f>
        <v>হিমাইল</v>
      </c>
      <c r="D8" s="22"/>
      <c r="E8" s="22"/>
      <c r="F8" s="22"/>
      <c r="G8" s="23" t="s">
        <v>16</v>
      </c>
      <c r="H8" s="23"/>
      <c r="I8" s="26" t="n">
        <f aca="false">IFERROR(IF(COUNTIF(প্রথম!$B$6:$C$55,$C$5)=0,"",IF(VLOOKUP($C$5,প্রথম!$B$6:$V$45,19,FALSE())=0,"",VLOOKUP($C$5,প্রথম!$B$6:$V$45,19,FALSE()))),"")</f>
        <v>96</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IFERROR(IF(প্রথম!G$4&gt;0,প্রথম!G$5,""),"")</f>
        <v>বাংলা</v>
      </c>
      <c r="B12" s="40" t="n">
        <f aca="false">IFERROR(IF(প্রথম!G$4&gt;0,প্রথম!G$4,""),"")</f>
        <v>50</v>
      </c>
      <c r="C12" s="40" t="n">
        <f aca="false">IFERROR(IF($B12="","",IF(COUNTIF(প্রথম!$B$6:$C$55,$C$5)=0,"",VLOOKUP($C$5,প্রথম!$B$6:$V$45,6,FALSE()))),"")</f>
        <v>50</v>
      </c>
      <c r="D12" s="41" t="n">
        <f aca="false">IFERROR(IF(OR($B12="",$C12="",NOT(ISNUMBER($B12)),NOT(ISNUMBER($C12)),$B12&lt;=0),"",ROUND($C12/$B12*100,2)),"")</f>
        <v>100</v>
      </c>
      <c r="E12" s="42" t="n">
        <f aca="false">IFERROR(IF($D12="","",IF($G12="Fail",0,VLOOKUP($D12,Settings!$A$16:$C$22,3,TRUE()))),"")</f>
        <v>5</v>
      </c>
      <c r="F12" s="43" t="str">
        <f aca="false">IFERROR(IF($D12="","",IF($G12="Fail","F",VLOOKUP($D12,Settings!$A$16:$B$22,2,TRUE()))),"")</f>
        <v>A+</v>
      </c>
      <c r="G12" s="43" t="str">
        <f aca="false">IFERROR(IF($B12="","",IF(OR($C12="",NOT(ISNUMBER($C12))),"",IF($D12&gt;=Settings!$K$27,"Pass","Fail"))),"")</f>
        <v>Pass</v>
      </c>
      <c r="H12" s="43" t="str">
        <f aca="false">IFERROR(IF($A12="","",IF($G12="Fail","Needs Support",IF($D12&gt;=90,"Outstanding",IF($D12&gt;=80,"Excellent","Good")))),"")</f>
        <v>Outstanding</v>
      </c>
      <c r="I12" s="44" t="str">
        <f aca="false">IFERROR(IF($A12="","",IF($C12="","Missing","OK")),"")</f>
        <v>OK</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IFERROR(IF(প্রথম!H$4&gt;0,প্রথম!H$5,""),"")</f>
        <v>English</v>
      </c>
      <c r="B13" s="40" t="n">
        <f aca="false">IFERROR(IF(প্রথম!H$4&gt;0,প্রথম!H$4,""),"")</f>
        <v>50</v>
      </c>
      <c r="C13" s="40" t="n">
        <f aca="false">IFERROR(IF($B13="","",IF(COUNTIF(প্রথম!$B$6:$C$55,$C$5)=0,"",VLOOKUP($C$5,প্রথম!$B$6:$V$45,7,FALSE()))),"")</f>
        <v>49</v>
      </c>
      <c r="D13" s="41" t="n">
        <f aca="false">IFERROR(IF(OR($B13="",$C13="",NOT(ISNUMBER($B13)),NOT(ISNUMBER($C13)),$B13&lt;=0),"",ROUND($C13/$B13*100,2)),"")</f>
        <v>98</v>
      </c>
      <c r="E13" s="42" t="n">
        <f aca="false">IFERROR(IF($D13="","",IF($G13="Fail",0,VLOOKUP($D13,Settings!$A$16:$C$22,3,TRUE()))),"")</f>
        <v>5</v>
      </c>
      <c r="F13" s="43" t="str">
        <f aca="false">IFERROR(IF($D13="","",IF($G13="Fail","F",VLOOKUP($D13,Settings!$A$16:$B$22,2,TRUE()))),"")</f>
        <v>A+</v>
      </c>
      <c r="G13" s="43" t="str">
        <f aca="false">IFERROR(IF($B13="","",IF(OR($C13="",NOT(ISNUMBER($C13))),"",IF($D13&gt;=Settings!$K$27,"Pass","Fail"))),"")</f>
        <v>Pass</v>
      </c>
      <c r="H13" s="43" t="str">
        <f aca="false">IFERROR(IF($A13="","",IF($G13="Fail","Needs Support",IF($D13&gt;=90,"Outstanding",IF($D13&gt;=80,"Excellent","Good")))),"")</f>
        <v>Outstanding</v>
      </c>
      <c r="I13" s="44" t="str">
        <f aca="false">IFERROR(IF($A13="","",IF($C13="","Missing","OK")),"")</f>
        <v>OK</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IFERROR(IF(প্রথম!I$4&gt;0,প্রথম!I$5,""),"")</f>
        <v>গণিত</v>
      </c>
      <c r="B14" s="40" t="n">
        <f aca="false">IFERROR(IF(প্রথম!I$4&gt;0,প্রথম!I$4,""),"")</f>
        <v>50</v>
      </c>
      <c r="C14" s="356" t="n">
        <f aca="false">IFERROR(IF($B14="","",IF(COUNTIF(প্রথম!$B$6:$C$55,$C$5)=0,"",VLOOKUP($C$5,প্রথম!$B$6:$V$45,8,FALSE()))),"")</f>
        <v>49</v>
      </c>
      <c r="D14" s="41" t="n">
        <f aca="false">IFERROR(IF(OR($B14="",$C14="",NOT(ISNUMBER($B14)),NOT(ISNUMBER($C14)),$B14&lt;=0),"",ROUND($C14/$B14*100,2)),"")</f>
        <v>98</v>
      </c>
      <c r="E14" s="42" t="n">
        <f aca="false">IFERROR(IF($D14="","",IF($G14="Fail",0,VLOOKUP($D14,Settings!$A$16:$C$22,3,TRUE()))),"")</f>
        <v>5</v>
      </c>
      <c r="F14" s="43" t="str">
        <f aca="false">IFERROR(IF($D14="","",IF($G14="Fail","F",VLOOKUP($D14,Settings!$A$16:$B$22,2,TRUE()))),"")</f>
        <v>A+</v>
      </c>
      <c r="G14" s="43" t="str">
        <f aca="false">IFERROR(IF($B14="","",IF(OR($C14="",NOT(ISNUMBER($C14))),"",IF($D14&gt;=Settings!$K$27,"Pass","Fail"))),"")</f>
        <v>Pass</v>
      </c>
      <c r="H14" s="43" t="str">
        <f aca="false">IFERROR(IF($A14="","",IF($G14="Fail","Needs Support",IF($D14&gt;=90,"Outstanding",IF($D14&gt;=80,"Excellent","Good")))),"")</f>
        <v>Outstanding</v>
      </c>
      <c r="I14" s="44" t="str">
        <f aca="false">IFERROR(IF($A14="","",IF($C14="","Missing","OK")),"")</f>
        <v>OK</v>
      </c>
      <c r="J14" s="12"/>
      <c r="K14" s="12"/>
      <c r="L14" s="12"/>
      <c r="M14" s="12"/>
      <c r="N14" s="12"/>
      <c r="O14" s="12"/>
      <c r="P14" s="12"/>
      <c r="Q14" s="12"/>
      <c r="R14" s="12"/>
      <c r="S14" s="12"/>
      <c r="T14" s="12"/>
      <c r="U14" s="12"/>
      <c r="V14" s="12"/>
      <c r="W14" s="12"/>
      <c r="X14" s="12"/>
      <c r="Y14" s="12"/>
      <c r="Z14" s="12"/>
    </row>
    <row r="15" customFormat="false" ht="24" hidden="true" customHeight="true" outlineLevel="0" collapsed="false">
      <c r="A15" s="45" t="str">
        <f aca="false">IFERROR(IF(প্রথম!J$4&gt;0,প্রথম!J$5,""),"")</f>
        <v/>
      </c>
      <c r="B15" s="43" t="str">
        <f aca="false">IFERROR(IF(প্রথম!J$4&gt;0,প্রথম!J$4,""),"")</f>
        <v/>
      </c>
      <c r="C15" s="356" t="str">
        <f aca="false">IFERROR(IF($B15="","",IF(COUNTIF(প্রথম!$B$6:$C$55,$C$5)=0,"",VLOOKUP($C$5,প্রথম!$B$6:$V$45,9,FALSE()))),"")</f>
        <v/>
      </c>
      <c r="D15" s="41" t="str">
        <f aca="false">IFERROR(IF(OR($B15="",$C15="",NOT(ISNUMBER($B15)),NOT(ISNUMBER($C15)),$B15&lt;=0),"",ROUND($C15/$B15*100,2)),"")</f>
        <v/>
      </c>
      <c r="E15" s="42" t="str">
        <f aca="false">IFERROR(IF($D15="","",IF($G15="Fail",0,VLOOKUP($D15,Settings!$A$16:$C$22,3,TRUE()))),"")</f>
        <v/>
      </c>
      <c r="F15" s="43" t="str">
        <f aca="false">IFERROR(IF($D15="","",IF($G15="Fail","F",VLOOKUP($D15,Settings!$A$16:$B$22,2,TRUE()))),"")</f>
        <v/>
      </c>
      <c r="G15" s="43" t="str">
        <f aca="false">IFERROR(IF($B15="","",IF(OR($C15="",NOT(ISNUMBER($C15))),"",IF($D15&gt;=Settings!$K$27,"Pass","Fail"))),"")</f>
        <v/>
      </c>
      <c r="H15" s="43" t="str">
        <f aca="false">IFERROR(IF($A15="","",IF($G15="Fail","Needs Support",IF($D15&gt;=90,"Outstanding",IF($D15&gt;=80,"Excellent","Good")))),"")</f>
        <v/>
      </c>
      <c r="I15" s="44" t="str">
        <f aca="false">IFERROR(IF($A15="","",IF($C15="","Missing","OK")),"")</f>
        <v/>
      </c>
      <c r="J15" s="12"/>
      <c r="K15" s="12"/>
      <c r="L15" s="12"/>
      <c r="M15" s="12"/>
      <c r="N15" s="12"/>
      <c r="O15" s="12"/>
      <c r="P15" s="12"/>
      <c r="Q15" s="12"/>
      <c r="R15" s="12"/>
      <c r="S15" s="12"/>
      <c r="T15" s="12"/>
      <c r="U15" s="12"/>
      <c r="V15" s="12"/>
      <c r="W15" s="12"/>
      <c r="X15" s="12"/>
      <c r="Y15" s="12"/>
      <c r="Z15" s="12"/>
    </row>
    <row r="16" customFormat="false" ht="24" hidden="true" customHeight="true" outlineLevel="0" collapsed="false">
      <c r="A16" s="45" t="str">
        <f aca="false">IFERROR(IF(প্রথম!K$4&gt;0,প্রথম!K$5,""),"")</f>
        <v/>
      </c>
      <c r="B16" s="43" t="str">
        <f aca="false">IFERROR(IF(প্রথম!K$4&gt;0,প্রথম!K$4,""),"")</f>
        <v/>
      </c>
      <c r="C16" s="356" t="str">
        <f aca="false">IFERROR(IF($B16="","",IF(COUNTIF(প্রথম!$B$6:$C$55,$C$5)=0,"",VLOOKUP($C$5,প্রথম!$B$6:$V$45,10,FALSE()))),"")</f>
        <v/>
      </c>
      <c r="D16" s="41" t="str">
        <f aca="false">IFERROR(IF(OR($B16="",$C16="",NOT(ISNUMBER($B16)),NOT(ISNUMBER($C16)),$B16&lt;=0),"",ROUND($C16/$B16*100,2)),"")</f>
        <v/>
      </c>
      <c r="E16" s="42" t="str">
        <f aca="false">IFERROR(IF($D16="","",IF($G16="Fail",0,VLOOKUP($D16,Settings!$A$16:$C$22,3,TRUE()))),"")</f>
        <v/>
      </c>
      <c r="F16" s="43" t="str">
        <f aca="false">IFERROR(IF($D16="","",IF($G16="Fail","F",VLOOKUP($D16,Settings!$A$16:$B$22,2,TRUE()))),"")</f>
        <v/>
      </c>
      <c r="G16" s="43" t="str">
        <f aca="false">IFERROR(IF($B16="","",IF(OR($C16="",NOT(ISNUMBER($C16))),"",IF($D16&gt;=Settings!$K$27,"Pass","Fail"))),"")</f>
        <v/>
      </c>
      <c r="H16" s="43" t="str">
        <f aca="false">IFERROR(IF($A16="","",IF($G16="Fail","Needs Support",IF($D16&gt;=90,"Outstanding",IF($D16&gt;=80,"Excellent","Good")))),"")</f>
        <v/>
      </c>
      <c r="I16" s="44" t="str">
        <f aca="false">IFERROR(IF($A16="","",IF($C16="","Missing","OK")),"")</f>
        <v/>
      </c>
      <c r="J16" s="12"/>
      <c r="K16" s="12"/>
      <c r="L16" s="12"/>
      <c r="M16" s="12"/>
      <c r="N16" s="12"/>
      <c r="O16" s="12"/>
      <c r="P16" s="12"/>
      <c r="Q16" s="12"/>
      <c r="R16" s="12"/>
      <c r="S16" s="12"/>
      <c r="T16" s="12"/>
      <c r="U16" s="12"/>
      <c r="V16" s="12"/>
      <c r="W16" s="12"/>
      <c r="X16" s="12"/>
      <c r="Y16" s="12"/>
      <c r="Z16" s="12"/>
    </row>
    <row r="17" customFormat="false" ht="24" hidden="true" customHeight="true" outlineLevel="0" collapsed="false">
      <c r="A17" s="45" t="str">
        <f aca="false">IFERROR(IF(প্রথম!L$4&gt;0,প্রথম!L$5,""),"")</f>
        <v/>
      </c>
      <c r="B17" s="43" t="str">
        <f aca="false">IFERROR(IF(প্রথম!L$4&gt;0,প্রথম!L$4,""),"")</f>
        <v/>
      </c>
      <c r="C17" s="356" t="str">
        <f aca="false">IFERROR(IF($B17="","",IF(COUNTIF(প্রথম!$B$6:$C$55,$C$5)=0,"",VLOOKUP($C$5,প্রথম!$B$6:$V$45,11,FALSE()))),"")</f>
        <v/>
      </c>
      <c r="D17" s="41" t="str">
        <f aca="false">IFERROR(IF(OR($B17="",$C17="",NOT(ISNUMBER($B17)),NOT(ISNUMBER($C17)),$B17&lt;=0),"",ROUND($C17/$B17*100,2)),"")</f>
        <v/>
      </c>
      <c r="E17" s="42" t="str">
        <f aca="false">IFERROR(IF($D17="","",IF($G17="Fail",0,VLOOKUP($D17,Settings!$A$16:$C$22,3,TRUE()))),"")</f>
        <v/>
      </c>
      <c r="F17" s="43" t="str">
        <f aca="false">IFERROR(IF($D17="","",IF($G17="Fail","F",VLOOKUP($D17,Settings!$A$16:$B$22,2,TRUE()))),"")</f>
        <v/>
      </c>
      <c r="G17" s="43" t="str">
        <f aca="false">IFERROR(IF($B17="","",IF(OR($C17="",NOT(ISNUMBER($C17))),"",IF($D17&gt;=Settings!$K$27,"Pass","Fail"))),"")</f>
        <v/>
      </c>
      <c r="H17" s="43" t="str">
        <f aca="false">IFERROR(IF($A17="","",IF($G17="Fail","Needs Support",IF($D17&gt;=90,"Outstanding",IF($D17&gt;=80,"Excellent","Good")))),"")</f>
        <v/>
      </c>
      <c r="I17" s="44" t="str">
        <f aca="false">IFERROR(IF($A17="","",IF($C17="","Missing","OK")),"")</f>
        <v/>
      </c>
      <c r="J17" s="12"/>
      <c r="K17" s="12"/>
      <c r="L17" s="12"/>
      <c r="M17" s="12"/>
      <c r="N17" s="12"/>
      <c r="O17" s="12"/>
      <c r="P17" s="12"/>
      <c r="Q17" s="12"/>
      <c r="R17" s="12"/>
      <c r="S17" s="12"/>
      <c r="T17" s="12"/>
      <c r="U17" s="12"/>
      <c r="V17" s="12"/>
      <c r="W17" s="12"/>
      <c r="X17" s="12"/>
      <c r="Y17" s="12"/>
      <c r="Z17" s="12"/>
    </row>
    <row r="18" customFormat="false" ht="25.5" hidden="true" customHeight="true" outlineLevel="0" collapsed="false">
      <c r="A18" s="46" t="s">
        <v>29</v>
      </c>
      <c r="B18" s="357" t="n">
        <f aca="false">IFERROR(IF(COUNTIF(প্রথম!$B$6:$C$55,$C$5)=0,"",VLOOKUP($C$5,প্রথম!$B$6:$V$45,14,FALSE())),"")</f>
        <v>148</v>
      </c>
      <c r="C18" s="48" t="s">
        <v>30</v>
      </c>
      <c r="D18" s="49" t="n">
        <f aca="false">IFERROR(SUMIF(প্রথম!$G$4:$N$4,"&gt;0",প্রথম!$G$4:$N$4),"")</f>
        <v>150</v>
      </c>
      <c r="E18" s="50" t="s">
        <v>31</v>
      </c>
      <c r="F18" s="49" t="n">
        <f aca="false">IFERROR(IF(COUNTIF(প্রথম!$B$6:$C$55,$C$5)=0,"",VLOOKUP($C$5,প্রথম!$B$6:$V$45,15,FALSE())),"")</f>
        <v>98.67</v>
      </c>
      <c r="G18" s="51" t="s">
        <v>25</v>
      </c>
      <c r="H18" s="47" t="str">
        <f aca="false">IFERROR(IF(COUNTIF(প্রথম!$B$6:$C$55,$C$5)=0,"",VLOOKUP($C$5,প্রথম!$B$6:$V$45,17,FALSE())),"")</f>
        <v>A+</v>
      </c>
      <c r="I18" s="52" t="str">
        <f aca="false">IFERROR(IF($H$5="Passed","Promoted",IF($H$5="","","Support")),"")</f>
        <v>Promoted</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v>
      </c>
      <c r="C19" s="54"/>
      <c r="D19" s="54"/>
      <c r="E19" s="55" t="s">
        <v>33</v>
      </c>
      <c r="F19" s="55"/>
      <c r="G19" s="56" t="n">
        <f aca="false">IFERROR(IF(COUNTIF(প্রথম!$B$6:$C$55,$C$5)=0,"",VLOOKUP($C$5,প্রথম!$B$6:$V$45,16,FALSE())),"")</f>
        <v>5</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77"/>
      <c r="B34" s="77"/>
      <c r="C34" s="77"/>
      <c r="D34" s="77"/>
      <c r="E34" s="77"/>
      <c r="F34" s="77"/>
      <c r="G34" s="77"/>
      <c r="H34" s="77"/>
      <c r="I34" s="77"/>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2.2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H4">
    <cfRule type="expression" priority="2" aboveAverage="0" equalAverage="0" bottom="0" percent="0" rank="0" text="" dxfId="0">
      <formula>H4="Passed"</formula>
    </cfRule>
    <cfRule type="expression" priority="3" aboveAverage="0" equalAverage="0" bottom="0" percent="0" rank="0" text="" dxfId="1">
      <formula>H4="Needs Improvement"</formula>
    </cfRule>
  </conditionalFormatting>
  <conditionalFormatting sqref="G11:G18">
    <cfRule type="expression" priority="4" aboveAverage="0" equalAverage="0" bottom="0" percent="0" rank="0" text="" dxfId="0">
      <formula>G11="Pass"</formula>
    </cfRule>
    <cfRule type="expression" priority="5" aboveAverage="0" equalAverage="0" bottom="0" percent="0" rank="0" text="" dxfId="1">
      <formula>G11="Needs Care"</formula>
    </cfRule>
    <cfRule type="expression" priority="6" aboveAverage="0" equalAverage="0" bottom="0" percent="0" rank="0" text="" dxfId="2">
      <formula>G11="Fail"</formula>
    </cfRule>
    <cfRule type="expression" priority="7" aboveAverage="0" equalAverage="0" bottom="0" percent="0" rank="0" text="" dxfId="3">
      <formula>G11="Pass"</formula>
    </cfRule>
  </conditionalFormatting>
  <conditionalFormatting sqref="A11:G18">
    <cfRule type="expression" priority="8" aboveAverage="0" equalAverage="0" bottom="0" percent="0" rank="0" text="" dxfId="4">
      <formula>$G11="Fail"</formula>
    </cfRule>
    <cfRule type="expression" priority="9" aboveAverage="0" equalAverage="0" bottom="0" percent="0" rank="0" text="" dxfId="5">
      <formula>$G11="Pass"</formula>
    </cfRule>
  </conditionalFormatting>
  <conditionalFormatting sqref="C11:C18">
    <cfRule type="expression" priority="10" aboveAverage="0" equalAverage="0" bottom="0" percent="0" rank="0" text="" dxfId="6">
      <formula>AND($B11&gt;0,$C11="")</formula>
    </cfRule>
  </conditionalFormatting>
  <conditionalFormatting sqref="A4:G7">
    <cfRule type="containsText" priority="11" operator="containsText" aboveAverage="0" equalAverage="0" bottom="0" percent="0" rank="0" text="Fail" dxfId="4">
      <formula>NOT(ISERROR(SEARCH("Fail",A4)))</formula>
    </cfRule>
    <cfRule type="containsText" priority="12" operator="containsText" aboveAverage="0" equalAverage="0" bottom="0" percent="0" rank="0" text="Passed" dxfId="5">
      <formula>NOT(ISERROR(SEARCH("Passed",A4)))</formula>
    </cfRule>
  </conditionalFormatting>
  <conditionalFormatting sqref="F11:F18">
    <cfRule type="expression" priority="13" aboveAverage="0" equalAverage="0" bottom="0" percent="0" rank="0" text="" dxfId="7">
      <formula>$F11="A+"</formula>
    </cfRule>
  </conditionalFormatting>
  <conditionalFormatting sqref="G4">
    <cfRule type="expression" priority="14" aboveAverage="0" equalAverage="0" bottom="0" percent="0" rank="0" text="" dxfId="2">
      <formula>$G$4="Fail"</formula>
    </cfRule>
    <cfRule type="expression" priority="15" aboveAverage="0" equalAverage="0" bottom="0" percent="0" rank="0" text="" dxfId="3">
      <formula>$G$4="Pass"</formula>
    </cfRule>
  </conditionalFormatting>
  <conditionalFormatting sqref="D11:D18">
    <cfRule type="colorScale" priority="16">
      <colorScale>
        <cfvo type="formula" val="0"/>
        <cfvo type="formula" val="60"/>
        <cfvo type="formula" val="100"/>
        <color rgb="FFFEE2E2"/>
        <color rgb="FFFEF3C7"/>
        <color rgb="FFDCFCE7"/>
      </colorScale>
    </cfRule>
  </conditionalFormatting>
  <conditionalFormatting sqref="G12:G19">
    <cfRule type="cellIs" priority="17" operator="equal" aboveAverage="0" equalAverage="0" bottom="0" percent="0" rank="0" text="" dxfId="8">
      <formula>"Fail"</formula>
    </cfRule>
    <cfRule type="cellIs" priority="18" operator="equal" aboveAverage="0" equalAverage="0" bottom="0" percent="0" rank="0" text="" dxfId="9">
      <formula>"Pass"</formula>
    </cfRule>
  </conditionalFormatting>
  <conditionalFormatting sqref="G5">
    <cfRule type="cellIs" priority="19" operator="equal" aboveAverage="0" equalAverage="0" bottom="0" percent="0" rank="0" text="" dxfId="10">
      <formula>"Fail"</formula>
    </cfRule>
    <cfRule type="cellIs" priority="20" operator="equal" aboveAverage="0" equalAverage="0" bottom="0" percent="0" rank="0" text="" dxfId="11">
      <formula>"Passed"</formula>
    </cfRule>
  </conditionalFormatting>
  <dataValidations count="1">
    <dataValidation allowBlank="true" errorStyle="stop" operator="between" showDropDown="false" showErrorMessage="false" showInputMessage="false" sqref="C5" type="decimal">
      <formula1>1</formula1>
      <formula2>40</formula2>
    </dataValidation>
  </dataValidations>
  <printOptions headings="false" gridLines="false" gridLinesSet="true" horizontalCentered="true" verticalCentered="false"/>
  <pageMargins left="0.25" right="0.25" top="0.25" bottom="0.25" header="0.511811023622047" footer="0.511811023622047"/>
  <pageSetup paperSize="9" scale="100" fitToWidth="0"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9.25"/>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354" t="str">
        <f aca="false">IFERROR(Settings!$B$5,"")</f>
        <v>বেজখন্ড সঃ প্রাঃ বিদ্যালয়</v>
      </c>
      <c r="B1" s="354"/>
      <c r="C1" s="354"/>
      <c r="D1" s="354"/>
      <c r="E1" s="354"/>
      <c r="F1" s="354"/>
      <c r="G1" s="354"/>
      <c r="H1" s="354"/>
      <c r="I1" s="354"/>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 | ",Settings!$B$11),"")</f>
        <v>গ্রাম: বেজখন্ড, পোস্ট: মাত্রাই, উপজেলা: কালাই, জেলা: জয়পুরহাট।</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দ্বিতীয়","")</f>
        <v>প্রথম প্রান্তিক মূল্যায়ন  |  Academic Session - ২০২৬  |  Class: দ্বিতীয়</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355" t="n">
        <v>6</v>
      </c>
      <c r="D5" s="18" t="s">
        <v>9</v>
      </c>
      <c r="E5" s="18"/>
      <c r="F5" s="18"/>
      <c r="G5" s="19" t="s">
        <v>10</v>
      </c>
      <c r="H5" s="20" t="str">
        <f aca="false">IFERROR(IF(COUNTIF(দ্বিতীয়!$B$6:$C$55,$C$5)=0,"",VLOOKUP($C$5,দ্বিতীয়!$B$6:$V$45,18,FALSE())),"")</f>
        <v>Fail</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IFERROR(IF(COUNTIF(দ্বিতীয়!$B$6:$C$55,$C$5)=0,"",IF(VLOOKUP($C$5,দ্বিতীয়!$B$6:$V$45,3,FALSE())=0,"",VLOOKUP($C$5,দ্বিতীয়!$B$6:$V$45,3,FALSE()))),"")</f>
        <v>আব্দুর রহিম</v>
      </c>
      <c r="D6" s="22"/>
      <c r="E6" s="22"/>
      <c r="F6" s="22"/>
      <c r="G6" s="23" t="s">
        <v>12</v>
      </c>
      <c r="H6" s="23"/>
      <c r="I6" s="24" t="n">
        <f aca="false">IFERROR($C$5,"")</f>
        <v>6</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IFERROR(IF(COUNTIF(দ্বিতীয়!$B$6:$C$55,$C$5)=0,"",IF(VLOOKUP($C$5,দ্বিতীয়!$B$6:$V$45,4,FALSE())=0,"",VLOOKUP($C$5,দ্বিতীয়!$B$6:$V$45,4,FALSE()))),"")</f>
        <v/>
      </c>
      <c r="D7" s="22"/>
      <c r="E7" s="22"/>
      <c r="F7" s="22"/>
      <c r="G7" s="23" t="s">
        <v>14</v>
      </c>
      <c r="H7" s="23"/>
      <c r="I7" s="25" t="str">
        <f aca="false">IFERROR(IF(COUNTIF(দ্বিতীয়!$B$6:$C$55,$C$5)=0,"",IF(VLOOKUP($C$5,দ্বিতীয়!$B$6:$V$45,2,FALSE())=0,"",VLOOKUP($C$5,দ্বিতীয়!$B$6:$V$45,2,FALSE()))),"")</f>
        <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IFERROR(IF(COUNTIF(দ্বিতীয়!$B$6:$C$55,$C$5)=0,"",IF(VLOOKUP($C$5,দ্বিতীয়!$B$6:$V$45,5,FALSE())=0,"",VLOOKUP($C$5,দ্বিতীয়!$B$6:$V$45,5,FALSE()))),"")</f>
        <v/>
      </c>
      <c r="D8" s="22"/>
      <c r="E8" s="22"/>
      <c r="F8" s="22"/>
      <c r="G8" s="23" t="s">
        <v>16</v>
      </c>
      <c r="H8" s="23"/>
      <c r="I8" s="26" t="n">
        <f aca="false">IFERROR(IF(COUNTIF(দ্বিতীয়!$B$6:$C$55,$C$5)=0,"",IF(VLOOKUP($C$5,দ্বিতীয়!$B$6:$V$45,19,FALSE())=0,"",VLOOKUP($C$5,দ্বিতীয়!$B$6:$V$45,19,FALSE()))),"")</f>
        <v>89</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IFERROR(IF(দ্বিতীয়!G$4&gt;0,দ্বিতীয়!G$5,""),"")</f>
        <v>বাংলা</v>
      </c>
      <c r="B12" s="40" t="n">
        <f aca="false">IFERROR(IF(দ্বিতীয়!G$4&gt;0,দ্বিতীয়!G$4,""),"")</f>
        <v>50</v>
      </c>
      <c r="C12" s="40" t="n">
        <f aca="false">IFERROR(IF($B12="","",IF(COUNTIF(দ্বিতীয়!$B$6:$C$55,$C$5)=0,"",VLOOKUP($C$5,দ্বিতীয়!$B$6:$V$45,6,FALSE()))),"")</f>
        <v>12</v>
      </c>
      <c r="D12" s="41" t="n">
        <f aca="false">IFERROR(IF(OR($B12="",$C12="",NOT(ISNUMBER($B12)),NOT(ISNUMBER($C12)),$B12&lt;=0),"",ROUND($C12/$B12*100,2)),"")</f>
        <v>24</v>
      </c>
      <c r="E12" s="42" t="n">
        <f aca="false">IFERROR(IF($D12="","",IF($G12="Fail",0,VLOOKUP($D12,Settings!$A$16:$C$22,3,TRUE()))),"")</f>
        <v>0</v>
      </c>
      <c r="F12" s="43" t="str">
        <f aca="false">IFERROR(IF($D12="","",IF($G12="Fail","F",VLOOKUP($D12,Settings!$A$16:$B$22,2,TRUE()))),"")</f>
        <v>F</v>
      </c>
      <c r="G12" s="43" t="str">
        <f aca="false">IFERROR(IF($B12="","",IF(OR($C12="",NOT(ISNUMBER($C12))),"",IF($D12&gt;=Settings!$K$27,"Pass","Fail"))),"")</f>
        <v>Fail</v>
      </c>
      <c r="H12" s="43" t="str">
        <f aca="false">IFERROR(IF($A12="","",IF($G12="Fail","Needs Support",IF($D12&gt;=90,"Outstanding",IF($D12&gt;=80,"Excellent","Good")))),"")</f>
        <v>Needs Support</v>
      </c>
      <c r="I12" s="44" t="str">
        <f aca="false">IFERROR(IF($A12="","",IF($C12="","Missing","OK")),"")</f>
        <v>OK</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IFERROR(IF(দ্বিতীয়!H$4&gt;0,দ্বিতীয়!H$5,""),"")</f>
        <v>English</v>
      </c>
      <c r="B13" s="40" t="n">
        <f aca="false">IFERROR(IF(দ্বিতীয়!H$4&gt;0,দ্বিতীয়!H$4,""),"")</f>
        <v>50</v>
      </c>
      <c r="C13" s="40" t="n">
        <f aca="false">IFERROR(IF($B13="","",IF(COUNTIF(দ্বিতীয়!$B$6:$C$55,$C$5)=0,"",VLOOKUP($C$5,দ্বিতীয়!$B$6:$V$45,7,FALSE()))),"")</f>
        <v>27</v>
      </c>
      <c r="D13" s="41" t="n">
        <f aca="false">IFERROR(IF(OR($B13="",$C13="",NOT(ISNUMBER($B13)),NOT(ISNUMBER($C13)),$B13&lt;=0),"",ROUND($C13/$B13*100,2)),"")</f>
        <v>54</v>
      </c>
      <c r="E13" s="42" t="n">
        <f aca="false">IFERROR(IF($D13="","",IF($G13="Fail",0,VLOOKUP($D13,Settings!$A$16:$C$22,3,TRUE()))),"")</f>
        <v>3</v>
      </c>
      <c r="F13" s="43" t="str">
        <f aca="false">IFERROR(IF($D13="","",IF($G13="Fail","F",VLOOKUP($D13,Settings!$A$16:$B$22,2,TRUE()))),"")</f>
        <v>B</v>
      </c>
      <c r="G13" s="43" t="str">
        <f aca="false">IFERROR(IF($B13="","",IF(OR($C13="",NOT(ISNUMBER($C13))),"",IF($D13&gt;=Settings!$K$27,"Pass","Fail"))),"")</f>
        <v>Pass</v>
      </c>
      <c r="H13" s="43" t="str">
        <f aca="false">IFERROR(IF($A13="","",IF($G13="Fail","Needs Support",IF($D13&gt;=90,"Outstanding",IF($D13&gt;=80,"Excellent","Good")))),"")</f>
        <v>Good</v>
      </c>
      <c r="I13" s="44" t="str">
        <f aca="false">IFERROR(IF($A13="","",IF($C13="","Missing","OK")),"")</f>
        <v>OK</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IFERROR(IF(দ্বিতীয়!I$4&gt;0,দ্বিতীয়!I$5,""),"")</f>
        <v>গণিত</v>
      </c>
      <c r="B14" s="40" t="n">
        <f aca="false">IFERROR(IF(দ্বিতীয়!I$4&gt;0,দ্বিতীয়!I$4,""),"")</f>
        <v>50</v>
      </c>
      <c r="C14" s="356" t="n">
        <f aca="false">IFERROR(IF($B14="","",IF(COUNTIF(দ্বিতীয়!$B$6:$C$55,$C$5)=0,"",VLOOKUP($C$5,দ্বিতীয়!$B$6:$V$45,8,FALSE()))),"")</f>
        <v>29</v>
      </c>
      <c r="D14" s="41" t="n">
        <f aca="false">IFERROR(IF(OR($B14="",$C14="",NOT(ISNUMBER($B14)),NOT(ISNUMBER($C14)),$B14&lt;=0),"",ROUND($C14/$B14*100,2)),"")</f>
        <v>58</v>
      </c>
      <c r="E14" s="42" t="n">
        <f aca="false">IFERROR(IF($D14="","",IF($G14="Fail",0,VLOOKUP($D14,Settings!$A$16:$C$22,3,TRUE()))),"")</f>
        <v>3</v>
      </c>
      <c r="F14" s="43" t="str">
        <f aca="false">IFERROR(IF($D14="","",IF($G14="Fail","F",VLOOKUP($D14,Settings!$A$16:$B$22,2,TRUE()))),"")</f>
        <v>B</v>
      </c>
      <c r="G14" s="43" t="str">
        <f aca="false">IFERROR(IF($B14="","",IF(OR($C14="",NOT(ISNUMBER($C14))),"",IF($D14&gt;=Settings!$K$27,"Pass","Fail"))),"")</f>
        <v>Pass</v>
      </c>
      <c r="H14" s="43" t="str">
        <f aca="false">IFERROR(IF($A14="","",IF($G14="Fail","Needs Support",IF($D14&gt;=90,"Outstanding",IF($D14&gt;=80,"Excellent","Good")))),"")</f>
        <v>Good</v>
      </c>
      <c r="I14" s="44" t="str">
        <f aca="false">IFERROR(IF($A14="","",IF($C14="","Missing","OK")),"")</f>
        <v>OK</v>
      </c>
      <c r="J14" s="12"/>
      <c r="K14" s="12"/>
      <c r="L14" s="12"/>
      <c r="M14" s="12"/>
      <c r="N14" s="12"/>
      <c r="O14" s="12"/>
      <c r="P14" s="12"/>
      <c r="Q14" s="12"/>
      <c r="R14" s="12"/>
      <c r="S14" s="12"/>
      <c r="T14" s="12"/>
      <c r="U14" s="12"/>
      <c r="V14" s="12"/>
      <c r="W14" s="12"/>
      <c r="X14" s="12"/>
      <c r="Y14" s="12"/>
      <c r="Z14" s="12"/>
    </row>
    <row r="15" customFormat="false" ht="24" hidden="true" customHeight="true" outlineLevel="0" collapsed="false">
      <c r="A15" s="45" t="str">
        <f aca="false">IFERROR(IF(দ্বিতীয়!J$4&gt;0,দ্বিতীয়!J$5,""),"")</f>
        <v/>
      </c>
      <c r="B15" s="43" t="str">
        <f aca="false">IFERROR(IF(দ্বিতীয়!J$4&gt;0,দ্বিতীয়!J$4,""),"")</f>
        <v/>
      </c>
      <c r="C15" s="356" t="str">
        <f aca="false">IFERROR(IF($B15="","",IF(COUNTIF(দ্বিতীয়!$B$6:$C$55,$C$5)=0,"",VLOOKUP($C$5,দ্বিতীয়!$B$6:$V$45,9,FALSE()))),"")</f>
        <v/>
      </c>
      <c r="D15" s="41" t="str">
        <f aca="false">IFERROR(IF(OR($B15="",$C15="",NOT(ISNUMBER($B15)),NOT(ISNUMBER($C15)),$B15&lt;=0),"",ROUND($C15/$B15*100,2)),"")</f>
        <v/>
      </c>
      <c r="E15" s="42" t="str">
        <f aca="false">IFERROR(IF($D15="","",IF($G15="Fail",0,VLOOKUP($D15,Settings!$A$16:$C$22,3,TRUE()))),"")</f>
        <v/>
      </c>
      <c r="F15" s="43" t="str">
        <f aca="false">IFERROR(IF($D15="","",IF($G15="Fail","F",VLOOKUP($D15,Settings!$A$16:$B$22,2,TRUE()))),"")</f>
        <v/>
      </c>
      <c r="G15" s="43" t="str">
        <f aca="false">IFERROR(IF($B15="","",IF(OR($C15="",NOT(ISNUMBER($C15))),"",IF($D15&gt;=Settings!$K$27,"Pass","Fail"))),"")</f>
        <v/>
      </c>
      <c r="H15" s="43" t="str">
        <f aca="false">IFERROR(IF($A15="","",IF($G15="Fail","Needs Support",IF($D15&gt;=90,"Outstanding",IF($D15&gt;=80,"Excellent","Good")))),"")</f>
        <v/>
      </c>
      <c r="I15" s="44" t="str">
        <f aca="false">IFERROR(IF($A15="","",IF($C15="","Missing","OK")),"")</f>
        <v/>
      </c>
      <c r="J15" s="12"/>
      <c r="K15" s="12"/>
      <c r="L15" s="12"/>
      <c r="M15" s="12"/>
      <c r="N15" s="12"/>
      <c r="O15" s="12"/>
      <c r="P15" s="12"/>
      <c r="Q15" s="12"/>
      <c r="R15" s="12"/>
      <c r="S15" s="12"/>
      <c r="T15" s="12"/>
      <c r="U15" s="12"/>
      <c r="V15" s="12"/>
      <c r="W15" s="12"/>
      <c r="X15" s="12"/>
      <c r="Y15" s="12"/>
      <c r="Z15" s="12"/>
    </row>
    <row r="16" customFormat="false" ht="24" hidden="true" customHeight="true" outlineLevel="0" collapsed="false">
      <c r="A16" s="45" t="str">
        <f aca="false">IFERROR(IF(দ্বিতীয়!K$4&gt;0,দ্বিতীয়!K$5,""),"")</f>
        <v/>
      </c>
      <c r="B16" s="43" t="str">
        <f aca="false">IFERROR(IF(দ্বিতীয়!K$4&gt;0,দ্বিতীয়!K$4,""),"")</f>
        <v/>
      </c>
      <c r="C16" s="356" t="str">
        <f aca="false">IFERROR(IF($B16="","",IF(COUNTIF(দ্বিতীয়!$B$6:$C$55,$C$5)=0,"",VLOOKUP($C$5,দ্বিতীয়!$B$6:$V$45,10,FALSE()))),"")</f>
        <v/>
      </c>
      <c r="D16" s="41" t="str">
        <f aca="false">IFERROR(IF(OR($B16="",$C16="",NOT(ISNUMBER($B16)),NOT(ISNUMBER($C16)),$B16&lt;=0),"",ROUND($C16/$B16*100,2)),"")</f>
        <v/>
      </c>
      <c r="E16" s="42" t="str">
        <f aca="false">IFERROR(IF($D16="","",IF($G16="Fail",0,VLOOKUP($D16,Settings!$A$16:$C$22,3,TRUE()))),"")</f>
        <v/>
      </c>
      <c r="F16" s="43" t="str">
        <f aca="false">IFERROR(IF($D16="","",IF($G16="Fail","F",VLOOKUP($D16,Settings!$A$16:$B$22,2,TRUE()))),"")</f>
        <v/>
      </c>
      <c r="G16" s="43" t="str">
        <f aca="false">IFERROR(IF($B16="","",IF(OR($C16="",NOT(ISNUMBER($C16))),"",IF($D16&gt;=Settings!$K$27,"Pass","Fail"))),"")</f>
        <v/>
      </c>
      <c r="H16" s="43" t="str">
        <f aca="false">IFERROR(IF($A16="","",IF($G16="Fail","Needs Support",IF($D16&gt;=90,"Outstanding",IF($D16&gt;=80,"Excellent","Good")))),"")</f>
        <v/>
      </c>
      <c r="I16" s="44" t="str">
        <f aca="false">IFERROR(IF($A16="","",IF($C16="","Missing","OK")),"")</f>
        <v/>
      </c>
      <c r="J16" s="12"/>
      <c r="K16" s="12"/>
      <c r="L16" s="12"/>
      <c r="M16" s="12"/>
      <c r="N16" s="12"/>
      <c r="O16" s="12"/>
      <c r="P16" s="12"/>
      <c r="Q16" s="12"/>
      <c r="R16" s="12"/>
      <c r="S16" s="12"/>
      <c r="T16" s="12"/>
      <c r="U16" s="12"/>
      <c r="V16" s="12"/>
      <c r="W16" s="12"/>
      <c r="X16" s="12"/>
      <c r="Y16" s="12"/>
      <c r="Z16" s="12"/>
    </row>
    <row r="17" customFormat="false" ht="24" hidden="true" customHeight="true" outlineLevel="0" collapsed="false">
      <c r="A17" s="45" t="str">
        <f aca="false">IFERROR(IF(দ্বিতীয়!L$4&gt;0,দ্বিতীয়!L$5,""),"")</f>
        <v/>
      </c>
      <c r="B17" s="43" t="str">
        <f aca="false">IFERROR(IF(দ্বিতীয়!L$4&gt;0,দ্বিতীয়!L$4,""),"")</f>
        <v/>
      </c>
      <c r="C17" s="356" t="str">
        <f aca="false">IFERROR(IF($B17="","",IF(COUNTIF(দ্বিতীয়!$B$6:$C$55,$C$5)=0,"",VLOOKUP($C$5,দ্বিতীয়!$B$6:$V$45,11,FALSE()))),"")</f>
        <v/>
      </c>
      <c r="D17" s="41" t="str">
        <f aca="false">IFERROR(IF(OR($B17="",$C17="",NOT(ISNUMBER($B17)),NOT(ISNUMBER($C17)),$B17&lt;=0),"",ROUND($C17/$B17*100,2)),"")</f>
        <v/>
      </c>
      <c r="E17" s="42" t="str">
        <f aca="false">IFERROR(IF($D17="","",IF($G17="Fail",0,VLOOKUP($D17,Settings!$A$16:$C$22,3,TRUE()))),"")</f>
        <v/>
      </c>
      <c r="F17" s="43" t="str">
        <f aca="false">IFERROR(IF($D17="","",IF($G17="Fail","F",VLOOKUP($D17,Settings!$A$16:$B$22,2,TRUE()))),"")</f>
        <v/>
      </c>
      <c r="G17" s="43" t="str">
        <f aca="false">IFERROR(IF($B17="","",IF(OR($C17="",NOT(ISNUMBER($C17))),"",IF($D17&gt;=Settings!$K$27,"Pass","Fail"))),"")</f>
        <v/>
      </c>
      <c r="H17" s="43" t="str">
        <f aca="false">IFERROR(IF($A17="","",IF($G17="Fail","Needs Support",IF($D17&gt;=90,"Outstanding",IF($D17&gt;=80,"Excellent","Good")))),"")</f>
        <v/>
      </c>
      <c r="I17" s="44" t="str">
        <f aca="false">IFERROR(IF($A17="","",IF($C17="","Missing","OK")),"")</f>
        <v/>
      </c>
      <c r="J17" s="12"/>
      <c r="K17" s="12"/>
      <c r="L17" s="12"/>
      <c r="M17" s="12"/>
      <c r="N17" s="12"/>
      <c r="O17" s="12"/>
      <c r="P17" s="12"/>
      <c r="Q17" s="12"/>
      <c r="R17" s="12"/>
      <c r="S17" s="12"/>
      <c r="T17" s="12"/>
      <c r="U17" s="12"/>
      <c r="V17" s="12"/>
      <c r="W17" s="12"/>
      <c r="X17" s="12"/>
      <c r="Y17" s="12"/>
      <c r="Z17" s="12"/>
    </row>
    <row r="18" customFormat="false" ht="25.5" hidden="true" customHeight="true" outlineLevel="0" collapsed="false">
      <c r="A18" s="46" t="s">
        <v>29</v>
      </c>
      <c r="B18" s="357" t="n">
        <f aca="false">IFERROR(IF(COUNTIF(দ্বিতীয়!$B$6:$C$55,$C$5)=0,"",VLOOKUP($C$5,দ্বিতীয়!$B$6:$V$45,14,FALSE())),"")</f>
        <v>68</v>
      </c>
      <c r="C18" s="48" t="s">
        <v>30</v>
      </c>
      <c r="D18" s="49" t="n">
        <f aca="false">IFERROR(SUMIF(দ্বিতীয়!$G$4:$N$4,"&gt;0",দ্বিতীয়!$G$4:$N$4),"")</f>
        <v>150</v>
      </c>
      <c r="E18" s="50" t="s">
        <v>31</v>
      </c>
      <c r="F18" s="49" t="n">
        <f aca="false">IFERROR(IF(COUNTIF(দ্বিতীয়!$B$6:$C$55,$C$5)=0,"",VLOOKUP($C$5,দ্বিতীয়!$B$6:$V$45,15,FALSE())),"")</f>
        <v>45.33</v>
      </c>
      <c r="G18" s="51" t="s">
        <v>25</v>
      </c>
      <c r="H18" s="47" t="str">
        <f aca="false">IFERROR(IF(COUNTIF(দ্বিতীয়!$B$6:$C$55,$C$5)=0,"",VLOOKUP($C$5,দ্বিতীয়!$B$6:$V$45,17,FALSE())),"")</f>
        <v>F</v>
      </c>
      <c r="I18" s="52" t="str">
        <f aca="false">IFERROR(IF($H$5="Passed","Promoted",IF($H$5="","","Support")),"")</f>
        <v>Support</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v>
      </c>
      <c r="C19" s="54"/>
      <c r="D19" s="54"/>
      <c r="E19" s="55" t="s">
        <v>33</v>
      </c>
      <c r="F19" s="55"/>
      <c r="G19" s="56" t="n">
        <f aca="false">IFERROR(IF(COUNTIF(দ্বিতীয়!$B$6:$C$55,$C$5)=0,"",VLOOKUP($C$5,দ্বিতীয়!$B$6:$V$45,16,FALSE())),"")</f>
        <v>0</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77"/>
      <c r="B34" s="77"/>
      <c r="C34" s="77"/>
      <c r="D34" s="77"/>
      <c r="E34" s="77"/>
      <c r="F34" s="77"/>
      <c r="G34" s="77"/>
      <c r="H34" s="77"/>
      <c r="I34" s="77"/>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H4">
    <cfRule type="expression" priority="2" aboveAverage="0" equalAverage="0" bottom="0" percent="0" rank="0" text="" dxfId="0">
      <formula>H4="Passed"</formula>
    </cfRule>
    <cfRule type="expression" priority="3" aboveAverage="0" equalAverage="0" bottom="0" percent="0" rank="0" text="" dxfId="1">
      <formula>H4="Needs Improvement"</formula>
    </cfRule>
  </conditionalFormatting>
  <conditionalFormatting sqref="G11:G18">
    <cfRule type="expression" priority="4" aboveAverage="0" equalAverage="0" bottom="0" percent="0" rank="0" text="" dxfId="0">
      <formula>G11="Pass"</formula>
    </cfRule>
    <cfRule type="expression" priority="5" aboveAverage="0" equalAverage="0" bottom="0" percent="0" rank="0" text="" dxfId="1">
      <formula>G11="Needs Care"</formula>
    </cfRule>
    <cfRule type="expression" priority="6" aboveAverage="0" equalAverage="0" bottom="0" percent="0" rank="0" text="" dxfId="2">
      <formula>G11="Fail"</formula>
    </cfRule>
    <cfRule type="expression" priority="7" aboveAverage="0" equalAverage="0" bottom="0" percent="0" rank="0" text="" dxfId="3">
      <formula>G11="Pass"</formula>
    </cfRule>
  </conditionalFormatting>
  <conditionalFormatting sqref="A11:G18">
    <cfRule type="expression" priority="8" aboveAverage="0" equalAverage="0" bottom="0" percent="0" rank="0" text="" dxfId="4">
      <formula>$G11="Fail"</formula>
    </cfRule>
    <cfRule type="expression" priority="9" aboveAverage="0" equalAverage="0" bottom="0" percent="0" rank="0" text="" dxfId="5">
      <formula>$G11="Pass"</formula>
    </cfRule>
  </conditionalFormatting>
  <conditionalFormatting sqref="C11:C18">
    <cfRule type="expression" priority="10" aboveAverage="0" equalAverage="0" bottom="0" percent="0" rank="0" text="" dxfId="6">
      <formula>AND($B11&gt;0,$C11="")</formula>
    </cfRule>
  </conditionalFormatting>
  <conditionalFormatting sqref="A4:G7">
    <cfRule type="containsText" priority="11" operator="containsText" aboveAverage="0" equalAverage="0" bottom="0" percent="0" rank="0" text="Fail" dxfId="4">
      <formula>NOT(ISERROR(SEARCH("Fail",A4)))</formula>
    </cfRule>
    <cfRule type="containsText" priority="12" operator="containsText" aboveAverage="0" equalAverage="0" bottom="0" percent="0" rank="0" text="Passed" dxfId="5">
      <formula>NOT(ISERROR(SEARCH("Passed",A4)))</formula>
    </cfRule>
  </conditionalFormatting>
  <conditionalFormatting sqref="F11:F18">
    <cfRule type="expression" priority="13" aboveAverage="0" equalAverage="0" bottom="0" percent="0" rank="0" text="" dxfId="7">
      <formula>$F11="A+"</formula>
    </cfRule>
  </conditionalFormatting>
  <conditionalFormatting sqref="G4">
    <cfRule type="expression" priority="14" aboveAverage="0" equalAverage="0" bottom="0" percent="0" rank="0" text="" dxfId="2">
      <formula>$G$4="Fail"</formula>
    </cfRule>
    <cfRule type="expression" priority="15" aboveAverage="0" equalAverage="0" bottom="0" percent="0" rank="0" text="" dxfId="3">
      <formula>$G$4="Pass"</formula>
    </cfRule>
  </conditionalFormatting>
  <conditionalFormatting sqref="D11:D18">
    <cfRule type="colorScale" priority="16">
      <colorScale>
        <cfvo type="formula" val="0"/>
        <cfvo type="formula" val="60"/>
        <cfvo type="formula" val="100"/>
        <color rgb="FFFEE2E2"/>
        <color rgb="FFFEF3C7"/>
        <color rgb="FFDCFCE7"/>
      </colorScale>
    </cfRule>
  </conditionalFormatting>
  <conditionalFormatting sqref="G12:G19">
    <cfRule type="cellIs" priority="17" operator="equal" aboveAverage="0" equalAverage="0" bottom="0" percent="0" rank="0" text="" dxfId="8">
      <formula>"Fail"</formula>
    </cfRule>
    <cfRule type="cellIs" priority="18" operator="equal" aboveAverage="0" equalAverage="0" bottom="0" percent="0" rank="0" text="" dxfId="9">
      <formula>"Pass"</formula>
    </cfRule>
  </conditionalFormatting>
  <conditionalFormatting sqref="G5">
    <cfRule type="cellIs" priority="19" operator="equal" aboveAverage="0" equalAverage="0" bottom="0" percent="0" rank="0" text="" dxfId="10">
      <formula>"Fail"</formula>
    </cfRule>
    <cfRule type="cellIs" priority="20" operator="equal" aboveAverage="0" equalAverage="0" bottom="0" percent="0" rank="0" text="" dxfId="11">
      <formula>"Passed"</formula>
    </cfRule>
  </conditionalFormatting>
  <dataValidations count="1">
    <dataValidation allowBlank="true" errorStyle="stop" operator="between" showDropDown="false" showErrorMessage="false" showInputMessage="false" sqref="C5" type="decimal">
      <formula1>1</formula1>
      <formula2>40</formula2>
    </dataValidation>
  </dataValidations>
  <printOptions headings="false" gridLines="false" gridLinesSet="true" horizontalCentered="true" verticalCentered="false"/>
  <pageMargins left="0.25" right="0.25"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8.63"/>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354" t="str">
        <f aca="false">IFERROR(Settings!$B$5,"")</f>
        <v>বেজখন্ড সঃ প্রাঃ বিদ্যালয়</v>
      </c>
      <c r="B1" s="354"/>
      <c r="C1" s="354"/>
      <c r="D1" s="354"/>
      <c r="E1" s="354"/>
      <c r="F1" s="354"/>
      <c r="G1" s="354"/>
      <c r="H1" s="354"/>
      <c r="I1" s="354"/>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 | ",Settings!$B$11),"")</f>
        <v>গ্রাম: বেজখন্ড, পোস্ট: মাত্রাই, উপজেলা: কালাই, জেলা: জয়পুরহাট।</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তৃতীয়","")</f>
        <v>প্রথম প্রান্তিক মূল্যায়ন  |  Academic Session - ২০২৬  |  Class: তৃতীয়</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358" t="n">
        <v>3</v>
      </c>
      <c r="D5" s="18" t="s">
        <v>9</v>
      </c>
      <c r="E5" s="18"/>
      <c r="F5" s="18"/>
      <c r="G5" s="19" t="s">
        <v>10</v>
      </c>
      <c r="H5" s="20" t="str">
        <f aca="false">IFERROR(IF(COUNTIF(তৃতীয়!$B$6:$C$55,$C$5)=0,"",VLOOKUP($C$5,তৃতীয়!$B$6:$V$45,18,FALSE())),"")</f>
        <v>Passed</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IFERROR(IF(COUNTIF(তৃতীয়!$B$6:$C$55,$C$5)=0,"",IF(VLOOKUP($C$5,তৃতীয়!$B$6:$V$45,3,FALSE())=0,"",VLOOKUP($C$5,তৃতীয়!$B$6:$V$45,3,FALSE()))),"")</f>
        <v>জান্নাতি আক্তার</v>
      </c>
      <c r="D6" s="22"/>
      <c r="E6" s="22"/>
      <c r="F6" s="22"/>
      <c r="G6" s="23" t="s">
        <v>12</v>
      </c>
      <c r="H6" s="23"/>
      <c r="I6" s="24" t="n">
        <f aca="false">IFERROR($C$5,"")</f>
        <v>3</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IFERROR(IF(COUNTIF(তৃতীয়!$B$6:$C$55,$C$5)=0,"",IF(VLOOKUP($C$5,তৃতীয়!$B$6:$V$45,4,FALSE())=0,"",VLOOKUP($C$5,তৃতীয়!$B$6:$V$45,4,FALSE()))),"")</f>
        <v>হাজেরা খাতুন</v>
      </c>
      <c r="D7" s="22"/>
      <c r="E7" s="22"/>
      <c r="F7" s="22"/>
      <c r="G7" s="23" t="s">
        <v>14</v>
      </c>
      <c r="H7" s="23"/>
      <c r="I7" s="25" t="n">
        <f aca="false">IFERROR(IF(COUNTIF(তৃতীয়!$B$6:$C$55,$C$5)=0,"",IF(VLOOKUP($C$5,তৃতীয়!$B$6:$V$45,2,FALSE())=0,"",VLOOKUP($C$5,তৃতীয়!$B$6:$V$45,2,FALSE()))),"")</f>
        <v>2</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IFERROR(IF(COUNTIF(তৃতীয়!$B$6:$C$55,$C$5)=0,"",IF(VLOOKUP($C$5,তৃতীয়!$B$6:$V$45,5,FALSE())=0,"",VLOOKUP($C$5,তৃতীয়!$B$6:$V$45,5,FALSE()))),"")</f>
        <v>হিমাইল</v>
      </c>
      <c r="D8" s="22"/>
      <c r="E8" s="22"/>
      <c r="F8" s="22"/>
      <c r="G8" s="23" t="s">
        <v>16</v>
      </c>
      <c r="H8" s="23"/>
      <c r="I8" s="26" t="n">
        <f aca="false">IFERROR(IF(COUNTIF(তৃতীয়!$B$6:$C$55,$C$5)=0,"",IF(VLOOKUP($C$5,তৃতীয়!$B$6:$V$45,19,FALSE())=0,"",VLOOKUP($C$5,তৃতীয়!$B$6:$V$45,19,FALSE()))),"")</f>
        <v>88</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IFERROR(IF(তৃতীয়!G$4&gt;0,তৃতীয়!G$5,""),"")</f>
        <v>বাংলা</v>
      </c>
      <c r="B12" s="40" t="n">
        <f aca="false">IFERROR(IF(তৃতীয়!G$4&gt;0,তৃতীয়!G$4,""),"")</f>
        <v>70</v>
      </c>
      <c r="C12" s="40" t="n">
        <f aca="false">IFERROR(IF($B12="","",IF(COUNTIF(তৃতীয়!$B$6:$C$55,$C$5)=0,"",VLOOKUP($C$5,তৃতীয়!$B$6:$V$45,6,FALSE()))),"")</f>
        <v>47</v>
      </c>
      <c r="D12" s="41" t="n">
        <f aca="false">IFERROR(IF(OR($B12="",$C12="",NOT(ISNUMBER($B12)),NOT(ISNUMBER($C12)),$B12&lt;=0),"",ROUND($C12/$B12*100,2)),"")</f>
        <v>67.14</v>
      </c>
      <c r="E12" s="42" t="n">
        <f aca="false">IFERROR(IF($D12="","",IF($G12="Fail",0,VLOOKUP($D12,Settings!$A$16:$C$22,3,TRUE()))),"")</f>
        <v>3.5</v>
      </c>
      <c r="F12" s="43" t="str">
        <f aca="false">IFERROR(IF($D12="","",IF($G12="Fail","F",VLOOKUP($D12,Settings!$A$16:$B$22,2,TRUE()))),"")</f>
        <v>A-</v>
      </c>
      <c r="G12" s="43" t="str">
        <f aca="false">IFERROR(IF($B12="","",IF(OR($C12="",NOT(ISNUMBER($C12))),"",IF($D12&gt;=Settings!$K$27,"Pass","Fail"))),"")</f>
        <v>Pass</v>
      </c>
      <c r="H12" s="43" t="str">
        <f aca="false">IFERROR(IF($A12="","",IF($G12="Fail","Needs Support",IF($D12&gt;=90,"Outstanding",IF($D12&gt;=80,"Excellent","Good")))),"")</f>
        <v>Good</v>
      </c>
      <c r="I12" s="44" t="str">
        <f aca="false">IFERROR(IF($A12="","",IF($C12="","Missing","OK")),"")</f>
        <v>OK</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IFERROR(IF(তৃতীয়!H$4&gt;0,তৃতীয়!H$5,""),"")</f>
        <v>English</v>
      </c>
      <c r="B13" s="40" t="n">
        <f aca="false">IFERROR(IF(তৃতীয়!H$4&gt;0,তৃতীয়!H$4,""),"")</f>
        <v>70</v>
      </c>
      <c r="C13" s="40" t="n">
        <f aca="false">IFERROR(IF($B13="","",IF(COUNTIF(তৃতীয়!$B$6:$C$55,$C$5)=0,"",VLOOKUP($C$5,তৃতীয়!$B$6:$V$45,7,FALSE()))),"")</f>
        <v>53</v>
      </c>
      <c r="D13" s="41" t="n">
        <f aca="false">IFERROR(IF(OR($B13="",$C13="",NOT(ISNUMBER($B13)),NOT(ISNUMBER($C13)),$B13&lt;=0),"",ROUND($C13/$B13*100,2)),"")</f>
        <v>75.71</v>
      </c>
      <c r="E13" s="42" t="n">
        <f aca="false">IFERROR(IF($D13="","",IF($G13="Fail",0,VLOOKUP($D13,Settings!$A$16:$C$22,3,TRUE()))),"")</f>
        <v>4</v>
      </c>
      <c r="F13" s="43" t="str">
        <f aca="false">IFERROR(IF($D13="","",IF($G13="Fail","F",VLOOKUP($D13,Settings!$A$16:$B$22,2,TRUE()))),"")</f>
        <v>A</v>
      </c>
      <c r="G13" s="43" t="str">
        <f aca="false">IFERROR(IF($B13="","",IF(OR($C13="",NOT(ISNUMBER($C13))),"",IF($D13&gt;=Settings!$K$27,"Pass","Fail"))),"")</f>
        <v>Pass</v>
      </c>
      <c r="H13" s="43" t="str">
        <f aca="false">IFERROR(IF($A13="","",IF($G13="Fail","Needs Support",IF($D13&gt;=90,"Outstanding",IF($D13&gt;=80,"Excellent","Good")))),"")</f>
        <v>Good</v>
      </c>
      <c r="I13" s="44" t="str">
        <f aca="false">IFERROR(IF($A13="","",IF($C13="","Missing","OK")),"")</f>
        <v>OK</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IFERROR(IF(তৃতীয়!I$4&gt;0,তৃতীয়!I$5,""),"")</f>
        <v>গণিত</v>
      </c>
      <c r="B14" s="40" t="n">
        <f aca="false">IFERROR(IF(তৃতীয়!I$4&gt;0,তৃতীয়!I$4,""),"")</f>
        <v>70</v>
      </c>
      <c r="C14" s="40" t="n">
        <f aca="false">IFERROR(IF($B14="","",IF(COUNTIF(তৃতীয়!$B$6:$C$55,$C$5)=0,"",VLOOKUP($C$5,তৃতীয়!$B$6:$V$45,8,FALSE()))),"")</f>
        <v>53</v>
      </c>
      <c r="D14" s="41" t="n">
        <f aca="false">IFERROR(IF(OR($B14="",$C14="",NOT(ISNUMBER($B14)),NOT(ISNUMBER($C14)),$B14&lt;=0),"",ROUND($C14/$B14*100,2)),"")</f>
        <v>75.71</v>
      </c>
      <c r="E14" s="42" t="n">
        <f aca="false">IFERROR(IF($D14="","",IF($G14="Fail",0,VLOOKUP($D14,Settings!$A$16:$C$22,3,TRUE()))),"")</f>
        <v>4</v>
      </c>
      <c r="F14" s="43" t="str">
        <f aca="false">IFERROR(IF($D14="","",IF($G14="Fail","F",VLOOKUP($D14,Settings!$A$16:$B$22,2,TRUE()))),"")</f>
        <v>A</v>
      </c>
      <c r="G14" s="43" t="str">
        <f aca="false">IFERROR(IF($B14="","",IF(OR($C14="",NOT(ISNUMBER($C14))),"",IF($D14&gt;=Settings!$K$27,"Pass","Fail"))),"")</f>
        <v>Pass</v>
      </c>
      <c r="H14" s="43" t="str">
        <f aca="false">IFERROR(IF($A14="","",IF($G14="Fail","Needs Support",IF($D14&gt;=90,"Outstanding",IF($D14&gt;=80,"Excellent","Good")))),"")</f>
        <v>Good</v>
      </c>
      <c r="I14" s="44" t="str">
        <f aca="false">IFERROR(IF($A14="","",IF($C14="","Missing","OK")),"")</f>
        <v>OK</v>
      </c>
      <c r="J14" s="12"/>
      <c r="K14" s="12"/>
      <c r="L14" s="12"/>
      <c r="M14" s="12"/>
      <c r="N14" s="12"/>
      <c r="O14" s="12"/>
      <c r="P14" s="12"/>
      <c r="Q14" s="12"/>
      <c r="R14" s="12"/>
      <c r="S14" s="12"/>
      <c r="T14" s="12"/>
      <c r="U14" s="12"/>
      <c r="V14" s="12"/>
      <c r="W14" s="12"/>
      <c r="X14" s="12"/>
      <c r="Y14" s="12"/>
      <c r="Z14" s="12"/>
    </row>
    <row r="15" customFormat="false" ht="24" hidden="false" customHeight="true" outlineLevel="0" collapsed="false">
      <c r="A15" s="39" t="str">
        <f aca="false">IFERROR(IF(তৃতীয়!J$4&gt;0,তৃতীয়!J$5,""),"")</f>
        <v>প্রাথমিক বিজ্ঞান</v>
      </c>
      <c r="B15" s="40" t="n">
        <f aca="false">IFERROR(IF(তৃতীয়!J$4&gt;0,তৃতীয়!J$4,""),"")</f>
        <v>70</v>
      </c>
      <c r="C15" s="40" t="n">
        <f aca="false">IFERROR(IF($B15="","",IF(COUNTIF(তৃতীয়!$B$6:$C$55,$C$5)=0,"",VLOOKUP($C$5,তৃতীয়!$B$6:$V$45,9,FALSE()))),"")</f>
        <v>47</v>
      </c>
      <c r="D15" s="41" t="n">
        <f aca="false">IFERROR(IF(OR($B15="",$C15="",NOT(ISNUMBER($B15)),NOT(ISNUMBER($C15)),$B15&lt;=0),"",ROUND($C15/$B15*100,2)),"")</f>
        <v>67.14</v>
      </c>
      <c r="E15" s="42" t="n">
        <f aca="false">IFERROR(IF($D15="","",IF($G15="Fail",0,VLOOKUP($D15,Settings!$A$16:$C$22,3,TRUE()))),"")</f>
        <v>3.5</v>
      </c>
      <c r="F15" s="43" t="str">
        <f aca="false">IFERROR(IF($D15="","",IF($G15="Fail","F",VLOOKUP($D15,Settings!$A$16:$B$22,2,TRUE()))),"")</f>
        <v>A-</v>
      </c>
      <c r="G15" s="43" t="str">
        <f aca="false">IFERROR(IF($B15="","",IF(OR($C15="",NOT(ISNUMBER($C15))),"",IF($D15&gt;=Settings!$K$27,"Pass","Fail"))),"")</f>
        <v>Pass</v>
      </c>
      <c r="H15" s="43" t="str">
        <f aca="false">IFERROR(IF($A15="","",IF($G15="Fail","Needs Support",IF($D15&gt;=90,"Outstanding",IF($D15&gt;=80,"Excellent","Good")))),"")</f>
        <v>Good</v>
      </c>
      <c r="I15" s="44" t="str">
        <f aca="false">IFERROR(IF($A15="","",IF($C15="","Missing","OK")),"")</f>
        <v>OK</v>
      </c>
      <c r="J15" s="12"/>
      <c r="K15" s="12"/>
      <c r="L15" s="12"/>
      <c r="M15" s="12"/>
      <c r="N15" s="12"/>
      <c r="O15" s="12"/>
      <c r="P15" s="12"/>
      <c r="Q15" s="12"/>
      <c r="R15" s="12"/>
      <c r="S15" s="12"/>
      <c r="T15" s="12"/>
      <c r="U15" s="12"/>
      <c r="V15" s="12"/>
      <c r="W15" s="12"/>
      <c r="X15" s="12"/>
      <c r="Y15" s="12"/>
      <c r="Z15" s="12"/>
    </row>
    <row r="16" customFormat="false" ht="24" hidden="false" customHeight="true" outlineLevel="0" collapsed="false">
      <c r="A16" s="39" t="str">
        <f aca="false">IFERROR(IF(তৃতীয়!K$4&gt;0,তৃতীয়!K$5,""),"")</f>
        <v>বাংলাদেশ ও বিশ্বপরিচয়</v>
      </c>
      <c r="B16" s="40" t="n">
        <f aca="false">IFERROR(IF(তৃতীয়!K$4&gt;0,তৃতীয়!K$4,""),"")</f>
        <v>70</v>
      </c>
      <c r="C16" s="40" t="n">
        <f aca="false">IFERROR(IF($B16="","",IF(COUNTIF(তৃতীয়!$B$6:$C$55,$C$5)=0,"",VLOOKUP($C$5,তৃতীয়!$B$6:$V$45,10,FALSE()))),"")</f>
        <v>35</v>
      </c>
      <c r="D16" s="41" t="n">
        <f aca="false">IFERROR(IF(OR($B16="",$C16="",NOT(ISNUMBER($B16)),NOT(ISNUMBER($C16)),$B16&lt;=0),"",ROUND($C16/$B16*100,2)),"")</f>
        <v>50</v>
      </c>
      <c r="E16" s="42" t="n">
        <f aca="false">IFERROR(IF($D16="","",IF($G16="Fail",0,VLOOKUP($D16,Settings!$A$16:$C$22,3,TRUE()))),"")</f>
        <v>3</v>
      </c>
      <c r="F16" s="43" t="str">
        <f aca="false">IFERROR(IF($D16="","",IF($G16="Fail","F",VLOOKUP($D16,Settings!$A$16:$B$22,2,TRUE()))),"")</f>
        <v>B</v>
      </c>
      <c r="G16" s="43" t="str">
        <f aca="false">IFERROR(IF($B16="","",IF(OR($C16="",NOT(ISNUMBER($C16))),"",IF($D16&gt;=Settings!$K$27,"Pass","Fail"))),"")</f>
        <v>Pass</v>
      </c>
      <c r="H16" s="43" t="str">
        <f aca="false">IFERROR(IF($A16="","",IF($G16="Fail","Needs Support",IF($D16&gt;=90,"Outstanding",IF($D16&gt;=80,"Excellent","Good")))),"")</f>
        <v>Good</v>
      </c>
      <c r="I16" s="44" t="str">
        <f aca="false">IFERROR(IF($A16="","",IF($C16="","Missing","OK")),"")</f>
        <v>OK</v>
      </c>
      <c r="J16" s="12"/>
      <c r="K16" s="12"/>
      <c r="L16" s="12"/>
      <c r="M16" s="12"/>
      <c r="N16" s="12"/>
      <c r="O16" s="12"/>
      <c r="P16" s="12"/>
      <c r="Q16" s="12"/>
      <c r="R16" s="12"/>
      <c r="S16" s="12"/>
      <c r="T16" s="12"/>
      <c r="U16" s="12"/>
      <c r="V16" s="12"/>
      <c r="W16" s="12"/>
      <c r="X16" s="12"/>
      <c r="Y16" s="12"/>
      <c r="Z16" s="12"/>
    </row>
    <row r="17" customFormat="false" ht="24" hidden="false" customHeight="true" outlineLevel="0" collapsed="false">
      <c r="A17" s="45" t="str">
        <f aca="false">IFERROR(IF(তৃতীয়!L$4&gt;0,তৃতীয়!L$5,""),"")</f>
        <v>ধর্ম</v>
      </c>
      <c r="B17" s="40" t="n">
        <f aca="false">IFERROR(IF(তৃতীয়!L$4&gt;0,তৃতীয়!L$4,""),"")</f>
        <v>70</v>
      </c>
      <c r="C17" s="356" t="n">
        <f aca="false">IFERROR(IF($B17="","",IF(COUNTIF(তৃতীয়!$B$6:$C$55,$C$5)=0,"",VLOOKUP($C$5,তৃতীয়!$B$6:$V$45,11,FALSE()))),"")</f>
        <v>33</v>
      </c>
      <c r="D17" s="41" t="n">
        <f aca="false">IFERROR(IF(OR($B17="",$C17="",NOT(ISNUMBER($B17)),NOT(ISNUMBER($C17)),$B17&lt;=0),"",ROUND($C17/$B17*100,2)),"")</f>
        <v>47.14</v>
      </c>
      <c r="E17" s="42" t="n">
        <f aca="false">IFERROR(IF($D17="","",IF($G17="Fail",0,VLOOKUP($D17,Settings!$A$16:$C$22,3,TRUE()))),"")</f>
        <v>2</v>
      </c>
      <c r="F17" s="43" t="str">
        <f aca="false">IFERROR(IF($D17="","",IF($G17="Fail","F",VLOOKUP($D17,Settings!$A$16:$B$22,2,TRUE()))),"")</f>
        <v>C</v>
      </c>
      <c r="G17" s="43" t="str">
        <f aca="false">IFERROR(IF($B17="","",IF(OR($C17="",NOT(ISNUMBER($C17))),"",IF($D17&gt;=Settings!$K$27,"Pass","Fail"))),"")</f>
        <v>Pass</v>
      </c>
      <c r="H17" s="43" t="str">
        <f aca="false">IFERROR(IF($A17="","",IF($G17="Fail","Needs Support",IF($D17&gt;=90,"Outstanding",IF($D17&gt;=80,"Excellent","Good")))),"")</f>
        <v>Good</v>
      </c>
      <c r="I17" s="44" t="str">
        <f aca="false">IFERROR(IF($A17="","",IF($C17="","Missing","OK")),"")</f>
        <v>OK</v>
      </c>
      <c r="J17" s="12"/>
      <c r="K17" s="12"/>
      <c r="L17" s="12"/>
      <c r="M17" s="12"/>
      <c r="N17" s="12"/>
      <c r="O17" s="12"/>
      <c r="P17" s="12"/>
      <c r="Q17" s="12"/>
      <c r="R17" s="12"/>
      <c r="S17" s="12"/>
      <c r="T17" s="12"/>
      <c r="U17" s="12"/>
      <c r="V17" s="12"/>
      <c r="W17" s="12"/>
      <c r="X17" s="12"/>
      <c r="Y17" s="12"/>
      <c r="Z17" s="12"/>
    </row>
    <row r="18" customFormat="false" ht="25.5" hidden="false" customHeight="true" outlineLevel="0" collapsed="false">
      <c r="A18" s="46" t="s">
        <v>29</v>
      </c>
      <c r="B18" s="357" t="n">
        <f aca="false">IFERROR(SUMIF(তৃতীয়!$G$4:$N$4,"&gt;0",তৃতীয়!$G$4:$N$4),"")</f>
        <v>420</v>
      </c>
      <c r="C18" s="359" t="n">
        <f aca="false">IFERROR(IF(SUMIF(তৃতীয়!$B$6:$C$55,$C$5)=0,"",VLOOKUP($C$5,তৃতীয়!$B$6:$V$45,15,FALSE())),"")</f>
        <v>63.81</v>
      </c>
      <c r="D18" s="49" t="n">
        <f aca="false">IFERROR(IF(COUNTIF(তৃতীয়!$B$6:$C$55,$C$5)=0,"",VLOOKUP($C$5,তৃতীয়!$B$6:$V$45,15,FALSE())),"")</f>
        <v>63.81</v>
      </c>
      <c r="E18" s="50" t="s">
        <v>31</v>
      </c>
      <c r="F18" s="49"/>
      <c r="G18" s="51" t="s">
        <v>25</v>
      </c>
      <c r="H18" s="47" t="str">
        <f aca="false">IFERROR(IF(COUNTIF(তৃতীয়!$B$6:$C$55,$C$5)=0,"",VLOOKUP($C$5,তৃতীয়!$B$6:$V$45,17,FALSE())),"")</f>
        <v>A-</v>
      </c>
      <c r="I18" s="52" t="str">
        <f aca="false">IFERROR(IF($H$5="Passed","Promoted",IF($H$5="","","Support")),"")</f>
        <v>Promoted</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
      </c>
      <c r="C19" s="54"/>
      <c r="D19" s="54"/>
      <c r="E19" s="55" t="s">
        <v>33</v>
      </c>
      <c r="F19" s="55"/>
      <c r="G19" s="56" t="n">
        <f aca="false">IFERROR(IF(COUNTIF(তৃতীয়!$B$6:$C$55,$C$5)=0,"",VLOOKUP($C$5,তৃতীয়!$B$6:$V$45,16,FALSE())),"")</f>
        <v>3.5</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360"/>
      <c r="B34" s="360"/>
      <c r="C34" s="360"/>
      <c r="D34" s="360"/>
      <c r="E34" s="360"/>
      <c r="F34" s="360"/>
      <c r="G34" s="360"/>
      <c r="H34" s="360"/>
      <c r="I34" s="360"/>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H4">
    <cfRule type="expression" priority="2" aboveAverage="0" equalAverage="0" bottom="0" percent="0" rank="0" text="" dxfId="0">
      <formula>H4="Passed"</formula>
    </cfRule>
    <cfRule type="expression" priority="3" aboveAverage="0" equalAverage="0" bottom="0" percent="0" rank="0" text="" dxfId="1">
      <formula>H4="Needs Improvement"</formula>
    </cfRule>
  </conditionalFormatting>
  <conditionalFormatting sqref="G11:G18">
    <cfRule type="expression" priority="4" aboveAverage="0" equalAverage="0" bottom="0" percent="0" rank="0" text="" dxfId="0">
      <formula>G11="Pass"</formula>
    </cfRule>
    <cfRule type="expression" priority="5" aboveAverage="0" equalAverage="0" bottom="0" percent="0" rank="0" text="" dxfId="1">
      <formula>G11="Needs Care"</formula>
    </cfRule>
    <cfRule type="expression" priority="6" aboveAverage="0" equalAverage="0" bottom="0" percent="0" rank="0" text="" dxfId="2">
      <formula>G11="Fail"</formula>
    </cfRule>
    <cfRule type="expression" priority="7" aboveAverage="0" equalAverage="0" bottom="0" percent="0" rank="0" text="" dxfId="3">
      <formula>G11="Pass"</formula>
    </cfRule>
  </conditionalFormatting>
  <conditionalFormatting sqref="A11:G18">
    <cfRule type="expression" priority="8" aboveAverage="0" equalAverage="0" bottom="0" percent="0" rank="0" text="" dxfId="4">
      <formula>$G11="Fail"</formula>
    </cfRule>
    <cfRule type="expression" priority="9" aboveAverage="0" equalAverage="0" bottom="0" percent="0" rank="0" text="" dxfId="5">
      <formula>$G11="Pass"</formula>
    </cfRule>
  </conditionalFormatting>
  <conditionalFormatting sqref="C11:C18">
    <cfRule type="expression" priority="10" aboveAverage="0" equalAverage="0" bottom="0" percent="0" rank="0" text="" dxfId="6">
      <formula>AND($B11&gt;0,$C11="")</formula>
    </cfRule>
  </conditionalFormatting>
  <conditionalFormatting sqref="A4:G7">
    <cfRule type="containsText" priority="11" operator="containsText" aboveAverage="0" equalAverage="0" bottom="0" percent="0" rank="0" text="Fail" dxfId="4">
      <formula>NOT(ISERROR(SEARCH("Fail",A4)))</formula>
    </cfRule>
    <cfRule type="containsText" priority="12" operator="containsText" aboveAverage="0" equalAverage="0" bottom="0" percent="0" rank="0" text="Passed" dxfId="5">
      <formula>NOT(ISERROR(SEARCH("Passed",A4)))</formula>
    </cfRule>
  </conditionalFormatting>
  <conditionalFormatting sqref="F11:F18">
    <cfRule type="expression" priority="13" aboveAverage="0" equalAverage="0" bottom="0" percent="0" rank="0" text="" dxfId="7">
      <formula>$F11="A+"</formula>
    </cfRule>
  </conditionalFormatting>
  <conditionalFormatting sqref="G4">
    <cfRule type="expression" priority="14" aboveAverage="0" equalAverage="0" bottom="0" percent="0" rank="0" text="" dxfId="2">
      <formula>$G$4="Fail"</formula>
    </cfRule>
    <cfRule type="expression" priority="15" aboveAverage="0" equalAverage="0" bottom="0" percent="0" rank="0" text="" dxfId="3">
      <formula>$G$4="Pass"</formula>
    </cfRule>
  </conditionalFormatting>
  <conditionalFormatting sqref="D11:D18">
    <cfRule type="colorScale" priority="16">
      <colorScale>
        <cfvo type="formula" val="0"/>
        <cfvo type="formula" val="60"/>
        <cfvo type="formula" val="100"/>
        <color rgb="FFFEE2E2"/>
        <color rgb="FFFEF3C7"/>
        <color rgb="FFDCFCE7"/>
      </colorScale>
    </cfRule>
  </conditionalFormatting>
  <conditionalFormatting sqref="G12:G19">
    <cfRule type="cellIs" priority="17" operator="equal" aboveAverage="0" equalAverage="0" bottom="0" percent="0" rank="0" text="" dxfId="8">
      <formula>"Fail"</formula>
    </cfRule>
    <cfRule type="cellIs" priority="18" operator="equal" aboveAverage="0" equalAverage="0" bottom="0" percent="0" rank="0" text="" dxfId="9">
      <formula>"Pass"</formula>
    </cfRule>
  </conditionalFormatting>
  <conditionalFormatting sqref="G5">
    <cfRule type="cellIs" priority="19" operator="equal" aboveAverage="0" equalAverage="0" bottom="0" percent="0" rank="0" text="" dxfId="10">
      <formula>"Fail"</formula>
    </cfRule>
    <cfRule type="cellIs" priority="20" operator="equal" aboveAverage="0" equalAverage="0" bottom="0" percent="0" rank="0" text="" dxfId="11">
      <formula>"Passed"</formula>
    </cfRule>
  </conditionalFormatting>
  <dataValidations count="1">
    <dataValidation allowBlank="true" errorStyle="stop" operator="between" showDropDown="false" showErrorMessage="false" showInputMessage="false" sqref="C5" type="decimal">
      <formula1>1</formula1>
      <formula2>40</formula2>
    </dataValidation>
  </dataValidations>
  <printOptions headings="false" gridLines="false" gridLinesSet="true" horizontalCentered="true" verticalCentered="false"/>
  <pageMargins left="0.25" right="0.25"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9.63"/>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354" t="str">
        <f aca="false">IFERROR(Settings!$B$5,"")</f>
        <v>বেজখন্ড সঃ প্রাঃ বিদ্যালয়</v>
      </c>
      <c r="B1" s="354"/>
      <c r="C1" s="354"/>
      <c r="D1" s="354"/>
      <c r="E1" s="354"/>
      <c r="F1" s="354"/>
      <c r="G1" s="354"/>
      <c r="H1" s="354"/>
      <c r="I1" s="354"/>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 | ",Settings!$B$11),"")</f>
        <v>গ্রাম: বেজখন্ড, পোস্ট: মাত্রাই, উপজেলা: কালাই, জেলা: জয়পুরহাট।</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চতুর্থ","")</f>
        <v>প্রথম প্রান্তিক মূল্যায়ন  |  Academic Session - ২০২৬  |  Class: চতুর্থ</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355" t="n">
        <v>1</v>
      </c>
      <c r="D5" s="18" t="s">
        <v>9</v>
      </c>
      <c r="E5" s="18"/>
      <c r="F5" s="18"/>
      <c r="G5" s="19" t="s">
        <v>10</v>
      </c>
      <c r="H5" s="20" t="str">
        <f aca="false">IFERROR(IF(COUNTIF(চতুর্থ!$B$6:$C$55,$C$5)=0,"",VLOOKUP($C$5,চতুর্থ!$B$6:$V$45,18,FALSE())),"")</f>
        <v>Incomplete</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IFERROR(IF(COUNTIF(চতুর্থ!$B$6:$C$55,$C$5)=0,"",IF(VLOOKUP($C$5,চতুর্থ!$B$6:$V$45,3,FALSE())=0,"",VLOOKUP($C$5,চতুর্থ!$B$6:$V$45,3,FALSE()))),"")</f>
        <v>সুমাইয়া জাফরিন</v>
      </c>
      <c r="D6" s="22"/>
      <c r="E6" s="22"/>
      <c r="F6" s="22"/>
      <c r="G6" s="23" t="s">
        <v>12</v>
      </c>
      <c r="H6" s="23"/>
      <c r="I6" s="24" t="n">
        <f aca="false">IFERROR($C$5,"")</f>
        <v>1</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IFERROR(IF(COUNTIF(চতুর্থ!$B$6:$C$55,$C$5)=0,"",IF(VLOOKUP($C$5,চতুর্থ!$B$6:$V$45,4,FALSE())=0,"",VLOOKUP($C$5,চতুর্থ!$B$6:$V$45,4,FALSE()))),"")</f>
        <v>শাপলা পারভীন</v>
      </c>
      <c r="D7" s="22"/>
      <c r="E7" s="22"/>
      <c r="F7" s="22"/>
      <c r="G7" s="23" t="s">
        <v>14</v>
      </c>
      <c r="H7" s="23"/>
      <c r="I7" s="25" t="str">
        <f aca="false">IFERROR(IF(COUNTIF(চতুর্থ!$B$6:$C$55,$C$5)=0,"",IF(VLOOKUP($C$5,চতুর্থ!$B$6:$V$45,2,FALSE())=0,"",VLOOKUP($C$5,চতুর্থ!$B$6:$V$45,2,FALSE()))),"")</f>
        <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IFERROR(IF(COUNTIF(চতুর্থ!$B$6:$C$55,$C$5)=0,"",IF(VLOOKUP($C$5,চতুর্থ!$B$6:$V$45,5,FALSE())=0,"",VLOOKUP($C$5,চতুর্থ!$B$6:$V$45,5,FALSE()))),"")</f>
        <v>বিয়ালা</v>
      </c>
      <c r="D8" s="22"/>
      <c r="E8" s="22"/>
      <c r="F8" s="22"/>
      <c r="G8" s="23" t="s">
        <v>16</v>
      </c>
      <c r="H8" s="23"/>
      <c r="I8" s="26" t="str">
        <f aca="false">IFERROR(IF(COUNTIF(চতুর্থ!$B$6:$C$55,$C$5)=0,"",IF(VLOOKUP($C$5,চতুর্থ!$B$6:$V$45,19,FALSE())=0,"",VLOOKUP($C$5,চতুর্থ!$B$6:$V$45,19,FALSE()))),"")</f>
        <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IFERROR(IF(চতুর্থ!G$4&gt;0,চতুর্থ!G$5,""),"")</f>
        <v>বাংলা</v>
      </c>
      <c r="B12" s="40" t="n">
        <f aca="false">IFERROR(IF(চতুর্থ!G$4&gt;0,চতুর্থ!G$4,""),"")</f>
        <v>70</v>
      </c>
      <c r="C12" s="40" t="n">
        <f aca="false">IFERROR(IF($B12="","",IF(COUNTIF(চতুর্থ!$B$6:$C$55,$C$5)=0,"",VLOOKUP($C$5,চতুর্থ!$B$6:$V$45,6,FALSE()))),"")</f>
        <v>44</v>
      </c>
      <c r="D12" s="41" t="n">
        <f aca="false">IFERROR(IF(OR($B12="",$C12="",NOT(ISNUMBER($B12)),NOT(ISNUMBER($C12)),$B12&lt;=0),"",ROUND($C12/$B12*100,2)),"")</f>
        <v>62.86</v>
      </c>
      <c r="E12" s="42" t="n">
        <f aca="false">IFERROR(IF($D12="","",IF($G12="Fail",0,VLOOKUP($D12,Settings!$A$16:$C$22,3,TRUE()))),"")</f>
        <v>3.5</v>
      </c>
      <c r="F12" s="43" t="str">
        <f aca="false">IFERROR(IF($D12="","",IF($G12="Fail","F",VLOOKUP($D12,Settings!$A$16:$B$22,2,TRUE()))),"")</f>
        <v>A-</v>
      </c>
      <c r="G12" s="43" t="str">
        <f aca="false">IFERROR(IF($B12="","",IF(OR($C12="",NOT(ISNUMBER($C12))),"",IF($D12&gt;=Settings!$K$27,"Pass","Fail"))),"")</f>
        <v>Pass</v>
      </c>
      <c r="H12" s="43" t="str">
        <f aca="false">IFERROR(IF($A12="","",IF($G12="Fail","Needs Support",IF($D12&gt;=90,"Outstanding",IF($D12&gt;=80,"Excellent","Good")))),"")</f>
        <v>Good</v>
      </c>
      <c r="I12" s="44" t="str">
        <f aca="false">IFERROR(IF($A12="","",IF($C12="","Missing","OK")),"")</f>
        <v>OK</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IFERROR(IF(চতুর্থ!H$4&gt;0,চতুর্থ!H$5,""),"")</f>
        <v>English</v>
      </c>
      <c r="B13" s="40" t="n">
        <f aca="false">IFERROR(IF(চতুর্থ!G$4&gt;0,চতুর্থ!G$4,""),"")</f>
        <v>70</v>
      </c>
      <c r="C13" s="40" t="n">
        <f aca="false">IFERROR(IF($B13="","",IF(COUNTIF(চতুর্থ!$B$6:$C$55,$C$5)=0,"",VLOOKUP($C$5,চতুর্থ!$B$6:$V$45,7,FALSE()))),"")</f>
        <v>66</v>
      </c>
      <c r="D13" s="41" t="n">
        <f aca="false">IFERROR(IF(OR($B13="",$C13="",NOT(ISNUMBER($B13)),NOT(ISNUMBER($C13)),$B13&lt;=0),"",ROUND($C13/$B13*100,2)),"")</f>
        <v>94.29</v>
      </c>
      <c r="E13" s="42" t="n">
        <f aca="false">IFERROR(IF($D13="","",IF($G13="Fail",0,VLOOKUP($D13,Settings!$A$16:$C$22,3,TRUE()))),"")</f>
        <v>5</v>
      </c>
      <c r="F13" s="43" t="str">
        <f aca="false">IFERROR(IF($D13="","",IF($G13="Fail","F",VLOOKUP($D13,Settings!$A$16:$B$22,2,TRUE()))),"")</f>
        <v>A+</v>
      </c>
      <c r="G13" s="43" t="str">
        <f aca="false">IFERROR(IF($B13="","",IF(OR($C13="",NOT(ISNUMBER($C13))),"",IF($D13&gt;=Settings!$K$27,"Pass","Fail"))),"")</f>
        <v>Pass</v>
      </c>
      <c r="H13" s="43" t="str">
        <f aca="false">IFERROR(IF($A13="","",IF($G13="Fail","Needs Support",IF($D13&gt;=90,"Outstanding",IF($D13&gt;=80,"Excellent","Good")))),"")</f>
        <v>Outstanding</v>
      </c>
      <c r="I13" s="44" t="str">
        <f aca="false">IFERROR(IF($A13="","",IF($C13="","Missing","OK")),"")</f>
        <v>OK</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IFERROR(IF(চতুর্থ!I$4&gt;0,চতুর্থ!I$5,""),"")</f>
        <v>গণিত</v>
      </c>
      <c r="B14" s="40" t="n">
        <f aca="false">IFERROR(IF(চতুর্থ!G$4&gt;0,চতুর্থ!G$4,""),"")</f>
        <v>70</v>
      </c>
      <c r="C14" s="40" t="n">
        <f aca="false">IFERROR(IF($B14="","",IF(COUNTIF(চতুর্থ!$B$6:$C$55,$C$5)=0,"",VLOOKUP($C$5,চতুর্থ!$B$6:$V$45,8,FALSE()))),"")</f>
        <v>0</v>
      </c>
      <c r="D14" s="41" t="str">
        <f aca="false">IFERROR(IF(OR($B14="",$C14="",NOT(ISNUMBER($B14)),NOT(ISNUMBER($C14)),$B14&lt;=0),"",ROUND($C14/$B14*100,2)),"")</f>
        <v/>
      </c>
      <c r="E14" s="42" t="str">
        <f aca="false">IFERROR(IF($D14="","",IF($G14="Fail",0,VLOOKUP($D14,Settings!$A$16:$C$22,3,TRUE()))),"")</f>
        <v/>
      </c>
      <c r="F14" s="43" t="str">
        <f aca="false">IFERROR(IF($D14="","",IF($G14="Fail","F",VLOOKUP($D14,Settings!$A$16:$B$22,2,TRUE()))),"")</f>
        <v/>
      </c>
      <c r="G14" s="43" t="str">
        <f aca="false">IFERROR(IF($B14="","",IF(OR($C14="",NOT(ISNUMBER($C14))),"",IF($D14&gt;=Settings!$K$27,"Pass","Fail"))),"")</f>
        <v/>
      </c>
      <c r="H14" s="43" t="str">
        <f aca="false">IFERROR(IF($A14="","",IF($G14="Fail","Needs Support",IF($D14&gt;=90,"Outstanding",IF($D14&gt;=80,"Excellent","Good")))),"")</f>
        <v>Outstanding</v>
      </c>
      <c r="I14" s="44" t="str">
        <f aca="false">IFERROR(IF($A14="","",IF($C14="","Missing","OK")),"")</f>
        <v>Missing</v>
      </c>
      <c r="J14" s="12"/>
      <c r="K14" s="12"/>
      <c r="L14" s="12"/>
      <c r="M14" s="12"/>
      <c r="N14" s="12"/>
      <c r="O14" s="12"/>
      <c r="P14" s="12"/>
      <c r="Q14" s="12"/>
      <c r="R14" s="12"/>
      <c r="S14" s="12"/>
      <c r="T14" s="12"/>
      <c r="U14" s="12"/>
      <c r="V14" s="12"/>
      <c r="W14" s="12"/>
      <c r="X14" s="12"/>
      <c r="Y14" s="12"/>
      <c r="Z14" s="12"/>
    </row>
    <row r="15" customFormat="false" ht="24" hidden="false" customHeight="true" outlineLevel="0" collapsed="false">
      <c r="A15" s="39" t="str">
        <f aca="false">IFERROR(IF(চতুর্থ!J$4&gt;0,চতুর্থ!J$5,""),"")</f>
        <v>প্রাথমিক বিজ্ঞান</v>
      </c>
      <c r="B15" s="40" t="n">
        <f aca="false">IFERROR(IF(চতুর্থ!G$4&gt;0,চতুর্থ!G$4,""),"")</f>
        <v>70</v>
      </c>
      <c r="C15" s="40" t="n">
        <f aca="false">IFERROR(IF($B15="","",IF(COUNTIF(চতুর্থ!$B$6:$C$55,$C$5)=0,"",VLOOKUP($C$5,চতুর্থ!$B$6:$V$45,9,FALSE()))),"")</f>
        <v>0</v>
      </c>
      <c r="D15" s="41" t="str">
        <f aca="false">IFERROR(IF(OR($B15="",$C15="",NOT(ISNUMBER($B15)),NOT(ISNUMBER($C15)),$B15&lt;=0),"",ROUND($C15/$B15*100,2)),"")</f>
        <v/>
      </c>
      <c r="E15" s="42" t="str">
        <f aca="false">IFERROR(IF($D15="","",IF($G15="Fail",0,VLOOKUP($D15,Settings!$A$16:$C$22,3,TRUE()))),"")</f>
        <v/>
      </c>
      <c r="F15" s="43" t="str">
        <f aca="false">IFERROR(IF($D15="","",IF($G15="Fail","F",VLOOKUP($D15,Settings!$A$16:$B$22,2,TRUE()))),"")</f>
        <v/>
      </c>
      <c r="G15" s="43" t="str">
        <f aca="false">IFERROR(IF($B15="","",IF(OR($C15="",NOT(ISNUMBER($C15))),"",IF($D15&gt;=Settings!$K$27,"Pass","Fail"))),"")</f>
        <v/>
      </c>
      <c r="H15" s="43" t="str">
        <f aca="false">IFERROR(IF($A15="","",IF($G15="Fail","Needs Support",IF($D15&gt;=90,"Outstanding",IF($D15&gt;=80,"Excellent","Good")))),"")</f>
        <v>Outstanding</v>
      </c>
      <c r="I15" s="44" t="str">
        <f aca="false">IFERROR(IF($A15="","",IF($C15="","Missing","OK")),"")</f>
        <v>Missing</v>
      </c>
      <c r="J15" s="12"/>
      <c r="K15" s="12"/>
      <c r="L15" s="12"/>
      <c r="M15" s="12"/>
      <c r="N15" s="12"/>
      <c r="O15" s="12"/>
      <c r="P15" s="12"/>
      <c r="Q15" s="12"/>
      <c r="R15" s="12"/>
      <c r="S15" s="12"/>
      <c r="T15" s="12"/>
      <c r="U15" s="12"/>
      <c r="V15" s="12"/>
      <c r="W15" s="12"/>
      <c r="X15" s="12"/>
      <c r="Y15" s="12"/>
      <c r="Z15" s="12"/>
    </row>
    <row r="16" customFormat="false" ht="24" hidden="false" customHeight="true" outlineLevel="0" collapsed="false">
      <c r="A16" s="39" t="str">
        <f aca="false">IFERROR(IF(চতুর্থ!K$4&gt;0,চতুর্থ!K$5,""),"")</f>
        <v>বাংলাদেশ ও বিশ্বপরিচয়</v>
      </c>
      <c r="B16" s="40" t="n">
        <f aca="false">IFERROR(IF(চতুর্থ!G$4&gt;0,চতুর্থ!G$4,""),"")</f>
        <v>70</v>
      </c>
      <c r="C16" s="40" t="n">
        <f aca="false">IFERROR(IF($B16="","",IF(COUNTIF(চতুর্থ!$B$6:$C$55,$C$5)=0,"",VLOOKUP($C$5,চতুর্থ!$B$6:$V$45,10,FALSE()))),"")</f>
        <v>0</v>
      </c>
      <c r="D16" s="41" t="str">
        <f aca="false">IFERROR(IF(OR($B16="",$C16="",NOT(ISNUMBER($B16)),NOT(ISNUMBER($C16)),$B16&lt;=0),"",ROUND($C16/$B16*100,2)),"")</f>
        <v/>
      </c>
      <c r="E16" s="42" t="str">
        <f aca="false">IFERROR(IF($D16="","",IF($G16="Fail",0,VLOOKUP($D16,Settings!$A$16:$C$22,3,TRUE()))),"")</f>
        <v/>
      </c>
      <c r="F16" s="43" t="str">
        <f aca="false">IFERROR(IF($D16="","",IF($G16="Fail","F",VLOOKUP($D16,Settings!$A$16:$B$22,2,TRUE()))),"")</f>
        <v/>
      </c>
      <c r="G16" s="43" t="str">
        <f aca="false">IFERROR(IF($B16="","",IF(OR($C16="",NOT(ISNUMBER($C16))),"",IF($D16&gt;=Settings!$K$27,"Pass","Fail"))),"")</f>
        <v/>
      </c>
      <c r="H16" s="43" t="str">
        <f aca="false">IFERROR(IF($A16="","",IF($G16="Fail","Needs Support",IF($D16&gt;=90,"Outstanding",IF($D16&gt;=80,"Excellent","Good")))),"")</f>
        <v>Outstanding</v>
      </c>
      <c r="I16" s="44" t="str">
        <f aca="false">IFERROR(IF($A16="","",IF($C16="","Missing","OK")),"")</f>
        <v>Missing</v>
      </c>
      <c r="J16" s="12"/>
      <c r="K16" s="12"/>
      <c r="L16" s="12"/>
      <c r="M16" s="12"/>
      <c r="N16" s="12"/>
      <c r="O16" s="12"/>
      <c r="P16" s="12"/>
      <c r="Q16" s="12"/>
      <c r="R16" s="12"/>
      <c r="S16" s="12"/>
      <c r="T16" s="12"/>
      <c r="U16" s="12"/>
      <c r="V16" s="12"/>
      <c r="W16" s="12"/>
      <c r="X16" s="12"/>
      <c r="Y16" s="12"/>
      <c r="Z16" s="12"/>
    </row>
    <row r="17" customFormat="false" ht="24" hidden="false" customHeight="true" outlineLevel="0" collapsed="false">
      <c r="A17" s="45" t="str">
        <f aca="false">IFERROR(IF(চতুর্থ!L$4&gt;0,চতুর্থ!L$5,""),"")</f>
        <v>ধর্ম</v>
      </c>
      <c r="B17" s="40" t="n">
        <f aca="false">IFERROR(IF(চতুর্থ!G$4&gt;0,চতুর্থ!G$4,""),"")</f>
        <v>70</v>
      </c>
      <c r="C17" s="356" t="n">
        <f aca="false">IFERROR(IF($B17="","",IF(COUNTIF(চতুর্থ!$B$6:$C$55,$C$5)=0,"",VLOOKUP($C$5,চতুর্থ!$B$6:$V$45,11,FALSE()))),"")</f>
        <v>0</v>
      </c>
      <c r="D17" s="41" t="str">
        <f aca="false">IFERROR(IF(OR($B17="",$C17="",NOT(ISNUMBER($B17)),NOT(ISNUMBER($C17)),$B17&lt;=0),"",ROUND($C17/$B17*100,2)),"")</f>
        <v/>
      </c>
      <c r="E17" s="42" t="str">
        <f aca="false">IFERROR(IF($D17="","",IF($G17="Fail",0,VLOOKUP($D17,Settings!$A$16:$C$22,3,TRUE()))),"")</f>
        <v/>
      </c>
      <c r="F17" s="43" t="str">
        <f aca="false">IFERROR(IF($D17="","",IF($G17="Fail","F",VLOOKUP($D17,Settings!$A$16:$B$22,2,TRUE()))),"")</f>
        <v/>
      </c>
      <c r="G17" s="43" t="str">
        <f aca="false">IFERROR(IF($B17="","",IF(OR($C17="",NOT(ISNUMBER($C17))),"",IF($D17&gt;=Settings!$K$27,"Pass","Fail"))),"")</f>
        <v/>
      </c>
      <c r="H17" s="43" t="str">
        <f aca="false">IFERROR(IF($A17="","",IF($G17="Fail","Needs Support",IF($D17&gt;=90,"Outstanding",IF($D17&gt;=80,"Excellent","Good")))),"")</f>
        <v>Outstanding</v>
      </c>
      <c r="I17" s="44" t="str">
        <f aca="false">IFERROR(IF($A17="","",IF($C17="","Missing","OK")),"")</f>
        <v>Missing</v>
      </c>
      <c r="J17" s="12"/>
      <c r="K17" s="12"/>
      <c r="L17" s="12"/>
      <c r="M17" s="12"/>
      <c r="N17" s="12"/>
      <c r="O17" s="12"/>
      <c r="P17" s="12"/>
      <c r="Q17" s="12"/>
      <c r="R17" s="12"/>
      <c r="S17" s="12"/>
      <c r="T17" s="12"/>
      <c r="U17" s="12"/>
      <c r="V17" s="12"/>
      <c r="W17" s="12"/>
      <c r="X17" s="12"/>
      <c r="Y17" s="12"/>
      <c r="Z17" s="12"/>
    </row>
    <row r="18" customFormat="false" ht="25.5" hidden="false" customHeight="true" outlineLevel="0" collapsed="false">
      <c r="A18" s="46" t="s">
        <v>29</v>
      </c>
      <c r="B18" s="357" t="n">
        <f aca="false">IFERROR(IF(SUMIF(চতুর্থ!$B$6:$C$55,$C$5)=0,"",VLOOKUP($C$5,চতুর্থ!$B$6:$V$45,14,FALSE())),"")</f>
        <v>110</v>
      </c>
      <c r="C18" s="48" t="s">
        <v>30</v>
      </c>
      <c r="D18" s="49" t="n">
        <f aca="false">IFERROR(SUMIF(চতুর্থ!$G$4:$N$4,"&gt;0",চতুর্থ!$G$4:$N$4),"")</f>
        <v>420</v>
      </c>
      <c r="E18" s="50" t="s">
        <v>31</v>
      </c>
      <c r="F18" s="49" t="n">
        <f aca="false">IFERROR(IF(COUNTIF(চতুর্থ!$B$6:$C$55,$C$5)=0,"",VLOOKUP($C$5,চতুর্থ!$B$6:$V$45,15,FALSE())),"")</f>
        <v>26.19</v>
      </c>
      <c r="G18" s="51" t="s">
        <v>25</v>
      </c>
      <c r="H18" s="47" t="str">
        <f aca="false">IFERROR(IF(COUNTIF(চতুর্থ!$B$6:$C$55,$C$5)=0,"",VLOOKUP($C$5,চতুর্থ!$B$6:$V$45,17,FALSE())),"")</f>
        <v/>
      </c>
      <c r="I18" s="52" t="str">
        <f aca="false">IFERROR(IF($H$5="Passed","Promoted",IF($H$5="","","Support")),"")</f>
        <v>Support</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v>
      </c>
      <c r="C19" s="54"/>
      <c r="D19" s="54"/>
      <c r="E19" s="55" t="s">
        <v>33</v>
      </c>
      <c r="F19" s="55"/>
      <c r="G19" s="56" t="str">
        <f aca="false">IFERROR(IF(COUNTIF(চতুর্থ!$B$6:$C$55,$C$5)=0,"",VLOOKUP($C$5,চতুর্থ!$B$6:$V$45,16,FALSE())),"")</f>
        <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77"/>
      <c r="B34" s="77"/>
      <c r="C34" s="77"/>
      <c r="D34" s="77"/>
      <c r="E34" s="77"/>
      <c r="F34" s="77"/>
      <c r="G34" s="77"/>
      <c r="H34" s="77"/>
      <c r="I34" s="77"/>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H4">
    <cfRule type="expression" priority="2" aboveAverage="0" equalAverage="0" bottom="0" percent="0" rank="0" text="" dxfId="0">
      <formula>H4="Passed"</formula>
    </cfRule>
    <cfRule type="expression" priority="3" aboveAverage="0" equalAverage="0" bottom="0" percent="0" rank="0" text="" dxfId="1">
      <formula>H4="Needs Improvement"</formula>
    </cfRule>
  </conditionalFormatting>
  <conditionalFormatting sqref="G11:G18">
    <cfRule type="expression" priority="4" aboveAverage="0" equalAverage="0" bottom="0" percent="0" rank="0" text="" dxfId="0">
      <formula>G11="Pass"</formula>
    </cfRule>
    <cfRule type="expression" priority="5" aboveAverage="0" equalAverage="0" bottom="0" percent="0" rank="0" text="" dxfId="1">
      <formula>G11="Needs Care"</formula>
    </cfRule>
    <cfRule type="expression" priority="6" aboveAverage="0" equalAverage="0" bottom="0" percent="0" rank="0" text="" dxfId="2">
      <formula>G11="Fail"</formula>
    </cfRule>
    <cfRule type="expression" priority="7" aboveAverage="0" equalAverage="0" bottom="0" percent="0" rank="0" text="" dxfId="3">
      <formula>G11="Pass"</formula>
    </cfRule>
  </conditionalFormatting>
  <conditionalFormatting sqref="A11:G18">
    <cfRule type="expression" priority="8" aboveAverage="0" equalAverage="0" bottom="0" percent="0" rank="0" text="" dxfId="4">
      <formula>$G11="Fail"</formula>
    </cfRule>
    <cfRule type="expression" priority="9" aboveAverage="0" equalAverage="0" bottom="0" percent="0" rank="0" text="" dxfId="5">
      <formula>$G11="Pass"</formula>
    </cfRule>
  </conditionalFormatting>
  <conditionalFormatting sqref="C11:C18">
    <cfRule type="expression" priority="10" aboveAverage="0" equalAverage="0" bottom="0" percent="0" rank="0" text="" dxfId="6">
      <formula>AND($B11&gt;0,$C11="")</formula>
    </cfRule>
  </conditionalFormatting>
  <conditionalFormatting sqref="A4:G7">
    <cfRule type="containsText" priority="11" operator="containsText" aboveAverage="0" equalAverage="0" bottom="0" percent="0" rank="0" text="Fail" dxfId="4">
      <formula>NOT(ISERROR(SEARCH("Fail",A4)))</formula>
    </cfRule>
    <cfRule type="containsText" priority="12" operator="containsText" aboveAverage="0" equalAverage="0" bottom="0" percent="0" rank="0" text="Passed" dxfId="5">
      <formula>NOT(ISERROR(SEARCH("Passed",A4)))</formula>
    </cfRule>
  </conditionalFormatting>
  <conditionalFormatting sqref="F11:F18">
    <cfRule type="expression" priority="13" aboveAverage="0" equalAverage="0" bottom="0" percent="0" rank="0" text="" dxfId="7">
      <formula>$F11="A+"</formula>
    </cfRule>
  </conditionalFormatting>
  <conditionalFormatting sqref="G4">
    <cfRule type="expression" priority="14" aboveAverage="0" equalAverage="0" bottom="0" percent="0" rank="0" text="" dxfId="2">
      <formula>$G$4="Fail"</formula>
    </cfRule>
    <cfRule type="expression" priority="15" aboveAverage="0" equalAverage="0" bottom="0" percent="0" rank="0" text="" dxfId="3">
      <formula>$G$4="Pass"</formula>
    </cfRule>
  </conditionalFormatting>
  <conditionalFormatting sqref="D11:D18">
    <cfRule type="colorScale" priority="16">
      <colorScale>
        <cfvo type="formula" val="0"/>
        <cfvo type="formula" val="60"/>
        <cfvo type="formula" val="100"/>
        <color rgb="FFFEE2E2"/>
        <color rgb="FFFEF3C7"/>
        <color rgb="FFDCFCE7"/>
      </colorScale>
    </cfRule>
  </conditionalFormatting>
  <conditionalFormatting sqref="G12:G19">
    <cfRule type="cellIs" priority="17" operator="equal" aboveAverage="0" equalAverage="0" bottom="0" percent="0" rank="0" text="" dxfId="8">
      <formula>"Fail"</formula>
    </cfRule>
    <cfRule type="cellIs" priority="18" operator="equal" aboveAverage="0" equalAverage="0" bottom="0" percent="0" rank="0" text="" dxfId="9">
      <formula>"Pass"</formula>
    </cfRule>
  </conditionalFormatting>
  <conditionalFormatting sqref="G5">
    <cfRule type="cellIs" priority="19" operator="equal" aboveAverage="0" equalAverage="0" bottom="0" percent="0" rank="0" text="" dxfId="10">
      <formula>"Fail"</formula>
    </cfRule>
    <cfRule type="cellIs" priority="20" operator="equal" aboveAverage="0" equalAverage="0" bottom="0" percent="0" rank="0" text="" dxfId="11">
      <formula>"Passed"</formula>
    </cfRule>
  </conditionalFormatting>
  <dataValidations count="1">
    <dataValidation allowBlank="true" errorStyle="stop" operator="between" showDropDown="false" showErrorMessage="false" showInputMessage="false" sqref="C5" type="decimal">
      <formula1>1</formula1>
      <formula2>40</formula2>
    </dataValidation>
  </dataValidations>
  <printOptions headings="false" gridLines="false" gridLinesSet="true" horizontalCentered="true" verticalCentered="false"/>
  <pageMargins left="0.25" right="0.25"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sheetPr filterMode="false">
    <tabColor rgb="FF548235"/>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2.6328125" defaultRowHeight="15" zeroHeight="false" outlineLevelRow="0" outlineLevelCol="0"/>
  <cols>
    <col collapsed="false" customWidth="true" hidden="false" outlineLevel="0" max="1" min="1" style="1" width="19.25"/>
    <col collapsed="false" customWidth="true" hidden="false" outlineLevel="0" max="2" min="2" style="1" width="11.5"/>
    <col collapsed="false" customWidth="true" hidden="false" outlineLevel="0" max="4" min="3" style="1" width="12"/>
    <col collapsed="false" customWidth="true" hidden="false" outlineLevel="0" max="6" min="5" style="1" width="13"/>
    <col collapsed="false" customWidth="true" hidden="false" outlineLevel="0" max="7" min="7" style="1" width="13.5"/>
    <col collapsed="false" customWidth="true" hidden="false" outlineLevel="0" max="8" min="8" style="1" width="12"/>
    <col collapsed="false" customWidth="true" hidden="false" outlineLevel="0" max="9" min="9" style="1" width="12.5"/>
    <col collapsed="false" customWidth="true" hidden="false" outlineLevel="0" max="26" min="10" style="1" width="14"/>
  </cols>
  <sheetData>
    <row r="1" customFormat="false" ht="30" hidden="false" customHeight="true" outlineLevel="0" collapsed="false">
      <c r="A1" s="354" t="str">
        <f aca="false">IFERROR(Settings!$B$5,"")</f>
        <v>বেজখন্ড সঃ প্রাঃ বিদ্যালয়</v>
      </c>
      <c r="B1" s="354"/>
      <c r="C1" s="354"/>
      <c r="D1" s="354"/>
      <c r="E1" s="354"/>
      <c r="F1" s="354"/>
      <c r="G1" s="354"/>
      <c r="H1" s="354"/>
      <c r="I1" s="354"/>
      <c r="J1" s="12"/>
      <c r="K1" s="12"/>
      <c r="L1" s="12"/>
      <c r="M1" s="12"/>
      <c r="N1" s="12"/>
      <c r="O1" s="12"/>
      <c r="P1" s="12"/>
      <c r="Q1" s="12"/>
      <c r="R1" s="12"/>
      <c r="S1" s="12"/>
      <c r="T1" s="12"/>
      <c r="U1" s="12"/>
      <c r="V1" s="12"/>
      <c r="W1" s="12"/>
      <c r="X1" s="12"/>
      <c r="Y1" s="12"/>
      <c r="Z1" s="12"/>
    </row>
    <row r="2" customFormat="false" ht="19.5" hidden="false" customHeight="true" outlineLevel="0" collapsed="false">
      <c r="A2" s="13" t="str">
        <f aca="false">IFERROR(IF(Settings!$B$11="","Progress Report | ",Settings!$B$11),"")</f>
        <v>গ্রাম: বেজখন্ড, পোস্ট: মাত্রাই, উপজেলা: কালাই, জেলা: জয়পুরহাট।</v>
      </c>
      <c r="B2" s="13"/>
      <c r="C2" s="13"/>
      <c r="D2" s="13"/>
      <c r="E2" s="13"/>
      <c r="F2" s="13"/>
      <c r="G2" s="13"/>
      <c r="H2" s="13"/>
      <c r="I2" s="13"/>
      <c r="J2" s="12"/>
      <c r="K2" s="12"/>
      <c r="L2" s="12"/>
      <c r="M2" s="12"/>
      <c r="N2" s="12"/>
      <c r="O2" s="12"/>
      <c r="P2" s="12"/>
      <c r="Q2" s="12"/>
      <c r="R2" s="12"/>
      <c r="S2" s="12"/>
      <c r="T2" s="12"/>
      <c r="U2" s="12"/>
      <c r="V2" s="12"/>
      <c r="W2" s="12"/>
      <c r="X2" s="12"/>
      <c r="Y2" s="12"/>
      <c r="Z2" s="12"/>
    </row>
    <row r="3" customFormat="false" ht="24.75" hidden="false" customHeight="true" outlineLevel="0" collapsed="false">
      <c r="A3" s="14" t="s">
        <v>7</v>
      </c>
      <c r="B3" s="14"/>
      <c r="C3" s="14"/>
      <c r="D3" s="14"/>
      <c r="E3" s="14"/>
      <c r="F3" s="14"/>
      <c r="G3" s="14"/>
      <c r="H3" s="14"/>
      <c r="I3" s="14"/>
      <c r="J3" s="12"/>
      <c r="K3" s="12"/>
      <c r="L3" s="12"/>
      <c r="M3" s="12"/>
      <c r="N3" s="12"/>
      <c r="O3" s="12"/>
      <c r="P3" s="12"/>
      <c r="Q3" s="12"/>
      <c r="R3" s="12"/>
      <c r="S3" s="12"/>
      <c r="T3" s="12"/>
      <c r="U3" s="12"/>
      <c r="V3" s="12"/>
      <c r="W3" s="12"/>
      <c r="X3" s="12"/>
      <c r="Y3" s="12"/>
      <c r="Z3" s="12"/>
    </row>
    <row r="4" customFormat="false" ht="21.75" hidden="false" customHeight="true" outlineLevel="0" collapsed="false">
      <c r="A4" s="15" t="str">
        <f aca="false">IFERROR(Settings!$B$6&amp;"  |  Academic Session - "&amp;Settings!$B$7&amp;"  |  Class: পঞ্চম","")</f>
        <v>প্রথম প্রান্তিক মূল্যায়ন  |  Academic Session - ২০২৬  |  Class: পঞ্চম</v>
      </c>
      <c r="B4" s="15"/>
      <c r="C4" s="15"/>
      <c r="D4" s="15"/>
      <c r="E4" s="15"/>
      <c r="F4" s="15"/>
      <c r="G4" s="15"/>
      <c r="H4" s="15"/>
      <c r="I4" s="15"/>
      <c r="J4" s="12"/>
      <c r="K4" s="12"/>
      <c r="L4" s="12"/>
      <c r="M4" s="12"/>
      <c r="N4" s="12"/>
      <c r="O4" s="12"/>
      <c r="P4" s="12"/>
      <c r="Q4" s="12"/>
      <c r="R4" s="12"/>
      <c r="S4" s="12"/>
      <c r="T4" s="12"/>
      <c r="U4" s="12"/>
      <c r="V4" s="12"/>
      <c r="W4" s="12"/>
      <c r="X4" s="12"/>
      <c r="Y4" s="12"/>
      <c r="Z4" s="12"/>
    </row>
    <row r="5" customFormat="false" ht="24" hidden="false" customHeight="true" outlineLevel="0" collapsed="false">
      <c r="A5" s="16" t="s">
        <v>8</v>
      </c>
      <c r="B5" s="16"/>
      <c r="C5" s="358" t="n">
        <v>6</v>
      </c>
      <c r="D5" s="18" t="s">
        <v>9</v>
      </c>
      <c r="E5" s="18"/>
      <c r="F5" s="18"/>
      <c r="G5" s="19" t="s">
        <v>10</v>
      </c>
      <c r="H5" s="20" t="str">
        <f aca="false">IFERROR(IF(COUNTIF(পঞ্চম!$B$6:$C$55,$C$5)=0,"",VLOOKUP($C$5,পঞ্চম!$B$6:$V$45,18,FALSE())),"")</f>
        <v>Fail</v>
      </c>
      <c r="I5" s="20"/>
      <c r="J5" s="12"/>
      <c r="K5" s="12"/>
      <c r="L5" s="12"/>
      <c r="M5" s="12"/>
      <c r="N5" s="12"/>
      <c r="O5" s="12"/>
      <c r="P5" s="12"/>
      <c r="Q5" s="12"/>
      <c r="R5" s="12"/>
      <c r="S5" s="12"/>
      <c r="T5" s="12"/>
      <c r="U5" s="12"/>
      <c r="V5" s="12"/>
      <c r="W5" s="12"/>
      <c r="X5" s="12"/>
      <c r="Y5" s="12"/>
      <c r="Z5" s="12"/>
    </row>
    <row r="6" customFormat="false" ht="22.5" hidden="false" customHeight="true" outlineLevel="0" collapsed="false">
      <c r="A6" s="21" t="s">
        <v>11</v>
      </c>
      <c r="B6" s="21"/>
      <c r="C6" s="22" t="str">
        <f aca="false">IFERROR(IF(COUNTIF(পঞ্চম!$B$6:$C$55,$C$5)=0,"",IF(VLOOKUP($C$5,পঞ্চম!$B$6:$V$45,3,FALSE())=0,"",VLOOKUP($C$5,পঞ্চম!$B$6:$V$45,3,FALSE()))),"")</f>
        <v>আবির</v>
      </c>
      <c r="D6" s="22"/>
      <c r="E6" s="22"/>
      <c r="F6" s="22"/>
      <c r="G6" s="23" t="s">
        <v>12</v>
      </c>
      <c r="H6" s="23"/>
      <c r="I6" s="24" t="n">
        <f aca="false">IFERROR($C$5,"")</f>
        <v>6</v>
      </c>
      <c r="J6" s="12"/>
      <c r="K6" s="12"/>
      <c r="L6" s="12"/>
      <c r="M6" s="12"/>
      <c r="N6" s="12"/>
      <c r="O6" s="12"/>
      <c r="P6" s="12"/>
      <c r="Q6" s="12"/>
      <c r="R6" s="12"/>
      <c r="S6" s="12"/>
      <c r="T6" s="12"/>
      <c r="U6" s="12"/>
      <c r="V6" s="12"/>
      <c r="W6" s="12"/>
      <c r="X6" s="12"/>
      <c r="Y6" s="12"/>
      <c r="Z6" s="12"/>
    </row>
    <row r="7" customFormat="false" ht="22.5" hidden="false" customHeight="true" outlineLevel="0" collapsed="false">
      <c r="A7" s="21" t="s">
        <v>13</v>
      </c>
      <c r="B7" s="21"/>
      <c r="C7" s="22" t="str">
        <f aca="false">IFERROR(IF(COUNTIF(পঞ্চম!$B$6:$C$55,$C$5)=0,"",IF(VLOOKUP($C$5,পঞ্চম!$B$6:$V$45,4,FALSE())=0,"",VLOOKUP($C$5,পঞ্চম!$B$6:$V$45,4,FALSE()))),"")</f>
        <v>শেলী</v>
      </c>
      <c r="D7" s="22"/>
      <c r="E7" s="22"/>
      <c r="F7" s="22"/>
      <c r="G7" s="23" t="s">
        <v>14</v>
      </c>
      <c r="H7" s="23"/>
      <c r="I7" s="25" t="str">
        <f aca="false">IFERROR(IF(COUNTIF(পঞ্চম!$B$6:$C$55,$C$5)=0,"",IF(VLOOKUP($C$5,পঞ্চম!$B$6:$V$45,2,FALSE())=0,"",VLOOKUP($C$5,পঞ্চম!$B$6:$V$45,2,FALSE()))),"")</f>
        <v/>
      </c>
      <c r="J7" s="12"/>
      <c r="K7" s="12"/>
      <c r="L7" s="12"/>
      <c r="M7" s="12"/>
      <c r="N7" s="12"/>
      <c r="O7" s="12"/>
      <c r="P7" s="12"/>
      <c r="Q7" s="12"/>
      <c r="R7" s="12"/>
      <c r="S7" s="12"/>
      <c r="T7" s="12"/>
      <c r="U7" s="12"/>
      <c r="V7" s="12"/>
      <c r="W7" s="12"/>
      <c r="X7" s="12"/>
      <c r="Y7" s="12"/>
      <c r="Z7" s="12"/>
    </row>
    <row r="8" customFormat="false" ht="22.5" hidden="false" customHeight="true" outlineLevel="0" collapsed="false">
      <c r="A8" s="21" t="s">
        <v>15</v>
      </c>
      <c r="B8" s="21"/>
      <c r="C8" s="22" t="str">
        <f aca="false">IFERROR(IF(COUNTIF(পঞ্চম!$B$6:$C$55,$C$5)=0,"",IF(VLOOKUP($C$5,পঞ্চম!$B$6:$V$45,5,FALSE())=0,"",VLOOKUP($C$5,পঞ্চম!$B$6:$V$45,5,FALSE()))),"")</f>
        <v>হিমাইল</v>
      </c>
      <c r="D8" s="22"/>
      <c r="E8" s="22"/>
      <c r="F8" s="22"/>
      <c r="G8" s="23" t="s">
        <v>16</v>
      </c>
      <c r="H8" s="23"/>
      <c r="I8" s="26" t="str">
        <f aca="false">IFERROR(IF(COUNTIF(পঞ্চম!$B$6:$C$55,$C$5)=0,"",IF(VLOOKUP($C$5,পঞ্চম!$B$6:$V$45,19,FALSE())=0,"",VLOOKUP($C$5,পঞ্চম!$B$6:$V$45,19,FALSE()))),"")</f>
        <v/>
      </c>
      <c r="J8" s="12"/>
      <c r="K8" s="12"/>
      <c r="L8" s="12"/>
      <c r="M8" s="12"/>
      <c r="N8" s="12"/>
      <c r="O8" s="12"/>
      <c r="P8" s="12"/>
      <c r="Q8" s="12"/>
      <c r="R8" s="12"/>
      <c r="S8" s="12"/>
      <c r="T8" s="12"/>
      <c r="U8" s="12"/>
      <c r="V8" s="12"/>
      <c r="W8" s="12"/>
      <c r="X8" s="12"/>
      <c r="Y8" s="12"/>
      <c r="Z8" s="12"/>
    </row>
    <row r="9" customFormat="false" ht="15" hidden="false" customHeight="true" outlineLevel="0" collapsed="false">
      <c r="A9" s="27"/>
      <c r="B9" s="28"/>
      <c r="C9" s="28"/>
      <c r="D9" s="28"/>
      <c r="E9" s="28"/>
      <c r="F9" s="28"/>
      <c r="G9" s="28"/>
      <c r="H9" s="28"/>
      <c r="I9" s="29"/>
      <c r="J9" s="12"/>
      <c r="K9" s="12"/>
      <c r="L9" s="12"/>
      <c r="M9" s="12"/>
      <c r="N9" s="12"/>
      <c r="O9" s="12"/>
      <c r="P9" s="12"/>
      <c r="Q9" s="12"/>
      <c r="R9" s="12"/>
      <c r="S9" s="12"/>
      <c r="T9" s="12"/>
      <c r="U9" s="12"/>
      <c r="V9" s="12"/>
      <c r="W9" s="12"/>
      <c r="X9" s="12"/>
      <c r="Y9" s="12"/>
      <c r="Z9" s="12"/>
    </row>
    <row r="10" customFormat="false" ht="27" hidden="false" customHeight="true" outlineLevel="0" collapsed="false">
      <c r="A10" s="30" t="s">
        <v>17</v>
      </c>
      <c r="B10" s="30"/>
      <c r="C10" s="30"/>
      <c r="D10" s="31" t="s">
        <v>18</v>
      </c>
      <c r="E10" s="31"/>
      <c r="F10" s="31"/>
      <c r="G10" s="32" t="s">
        <v>19</v>
      </c>
      <c r="H10" s="32"/>
      <c r="I10" s="32"/>
      <c r="J10" s="12"/>
      <c r="K10" s="12"/>
      <c r="L10" s="12"/>
      <c r="M10" s="12"/>
      <c r="N10" s="12"/>
      <c r="O10" s="12"/>
      <c r="P10" s="12"/>
      <c r="Q10" s="12"/>
      <c r="R10" s="12"/>
      <c r="S10" s="12"/>
      <c r="T10" s="12"/>
      <c r="U10" s="12"/>
      <c r="V10" s="12"/>
      <c r="W10" s="12"/>
      <c r="X10" s="12"/>
      <c r="Y10" s="12"/>
      <c r="Z10" s="12"/>
    </row>
    <row r="11" customFormat="false" ht="24.75" hidden="false" customHeight="true" outlineLevel="0" collapsed="false">
      <c r="A11" s="33" t="s">
        <v>20</v>
      </c>
      <c r="B11" s="34" t="s">
        <v>21</v>
      </c>
      <c r="C11" s="35" t="s">
        <v>22</v>
      </c>
      <c r="D11" s="36" t="s">
        <v>23</v>
      </c>
      <c r="E11" s="37" t="s">
        <v>24</v>
      </c>
      <c r="F11" s="34" t="s">
        <v>25</v>
      </c>
      <c r="G11" s="34" t="s">
        <v>26</v>
      </c>
      <c r="H11" s="34" t="s">
        <v>27</v>
      </c>
      <c r="I11" s="38" t="s">
        <v>28</v>
      </c>
      <c r="J11" s="12"/>
      <c r="K11" s="12"/>
      <c r="L11" s="12"/>
      <c r="M11" s="12"/>
      <c r="N11" s="12"/>
      <c r="O11" s="12"/>
      <c r="P11" s="12"/>
      <c r="Q11" s="12"/>
      <c r="R11" s="12"/>
      <c r="S11" s="12"/>
      <c r="T11" s="12"/>
      <c r="U11" s="12"/>
      <c r="V11" s="12"/>
      <c r="W11" s="12"/>
      <c r="X11" s="12"/>
      <c r="Y11" s="12"/>
      <c r="Z11" s="12"/>
    </row>
    <row r="12" customFormat="false" ht="24" hidden="false" customHeight="true" outlineLevel="0" collapsed="false">
      <c r="A12" s="39" t="str">
        <f aca="false">IFERROR(IF(পঞ্চম!G$4&gt;0,পঞ্চম!G$5,""),"")</f>
        <v>বাংলা</v>
      </c>
      <c r="B12" s="40" t="n">
        <f aca="false">IFERROR(IF(পঞ্চম!G$4&gt;0,পঞ্চম!G$4,""),"")</f>
        <v>70</v>
      </c>
      <c r="C12" s="40" t="n">
        <f aca="false">IFERROR(IF($B12="","",IF(COUNTIF(পঞ্চম!$B$6:$C$55,$C$5)=0,"",VLOOKUP($C$5,পঞ্চম!$B$6:$V$45,6,FALSE()))),"")</f>
        <v>57</v>
      </c>
      <c r="D12" s="41" t="n">
        <f aca="false">IFERROR(IF(OR($B12="",$C12="",NOT(ISNUMBER($B12)),NOT(ISNUMBER($C12)),$B12&lt;=0),"",ROUND($C12/$B12*100,2)),"")</f>
        <v>81.43</v>
      </c>
      <c r="E12" s="42" t="n">
        <f aca="false">IFERROR(IF($D12="","",IF($G12="Fail",0,VLOOKUP($D12,Settings!$A$16:$C$22,3,TRUE()))),"")</f>
        <v>5</v>
      </c>
      <c r="F12" s="43" t="str">
        <f aca="false">IFERROR(IF($D12="","",IF($G12="Fail","F",VLOOKUP($D12,Settings!$A$16:$B$22,2,TRUE()))),"")</f>
        <v>A+</v>
      </c>
      <c r="G12" s="43" t="str">
        <f aca="false">IFERROR(IF($B12="","",IF(OR($C12="",NOT(ISNUMBER($C12))),"",IF($D12&gt;=Settings!$K$27,"Pass","Fail"))),"")</f>
        <v>Pass</v>
      </c>
      <c r="H12" s="43" t="str">
        <f aca="false">IFERROR(IF($A12="","",IF($G12="Fail","Needs Support",IF($D12&gt;=90,"Outstanding",IF($D12&gt;=80,"Excellent","Good")))),"")</f>
        <v>Excellent</v>
      </c>
      <c r="I12" s="44" t="str">
        <f aca="false">IFERROR(IF($A12="","",IF($C12="","Missing","OK")),"")</f>
        <v>OK</v>
      </c>
      <c r="J12" s="12"/>
      <c r="K12" s="12"/>
      <c r="L12" s="12"/>
      <c r="M12" s="12"/>
      <c r="N12" s="12"/>
      <c r="O12" s="12"/>
      <c r="P12" s="12"/>
      <c r="Q12" s="12"/>
      <c r="R12" s="12"/>
      <c r="S12" s="12"/>
      <c r="T12" s="12"/>
      <c r="U12" s="12"/>
      <c r="V12" s="12"/>
      <c r="W12" s="12"/>
      <c r="X12" s="12"/>
      <c r="Y12" s="12"/>
      <c r="Z12" s="12"/>
    </row>
    <row r="13" customFormat="false" ht="24" hidden="false" customHeight="true" outlineLevel="0" collapsed="false">
      <c r="A13" s="39" t="str">
        <f aca="false">IFERROR(IF(পঞ্চম!H$4&gt;0,পঞ্চম!H$5,""),"")</f>
        <v>English</v>
      </c>
      <c r="B13" s="40" t="n">
        <f aca="false">IFERROR(IF(পঞ্চম!H$4&gt;0,পঞ্চম!H$4,""),"")</f>
        <v>70</v>
      </c>
      <c r="C13" s="40" t="n">
        <f aca="false">IFERROR(IF($B13="","",IF(COUNTIF(পঞ্চম!$B$6:$C$55,$C$5)=0,"",VLOOKUP($C$5,পঞ্চম!$B$6:$V$45,7,FALSE()))),"")</f>
        <v>53</v>
      </c>
      <c r="D13" s="41" t="n">
        <f aca="false">IFERROR(IF(OR($B13="",$C13="",NOT(ISNUMBER($B13)),NOT(ISNUMBER($C13)),$B13&lt;=0),"",ROUND($C13/$B13*100,2)),"")</f>
        <v>75.71</v>
      </c>
      <c r="E13" s="42" t="n">
        <f aca="false">IFERROR(IF($D13="","",IF($G13="Fail",0,VLOOKUP($D13,Settings!$A$16:$C$22,3,TRUE()))),"")</f>
        <v>4</v>
      </c>
      <c r="F13" s="43" t="str">
        <f aca="false">IFERROR(IF($D13="","",IF($G13="Fail","F",VLOOKUP($D13,Settings!$A$16:$B$22,2,TRUE()))),"")</f>
        <v>A</v>
      </c>
      <c r="G13" s="43" t="str">
        <f aca="false">IFERROR(IF($B13="","",IF(OR($C13="",NOT(ISNUMBER($C13))),"",IF($D13&gt;=Settings!$K$27,"Pass","Fail"))),"")</f>
        <v>Pass</v>
      </c>
      <c r="H13" s="43" t="str">
        <f aca="false">IFERROR(IF($A13="","",IF($G13="Fail","Needs Support",IF($D13&gt;=90,"Outstanding",IF($D13&gt;=80,"Excellent","Good")))),"")</f>
        <v>Good</v>
      </c>
      <c r="I13" s="44" t="str">
        <f aca="false">IFERROR(IF($A13="","",IF($C13="","Missing","OK")),"")</f>
        <v>OK</v>
      </c>
      <c r="J13" s="12"/>
      <c r="K13" s="12"/>
      <c r="L13" s="12"/>
      <c r="M13" s="12"/>
      <c r="N13" s="12"/>
      <c r="O13" s="12"/>
      <c r="P13" s="12"/>
      <c r="Q13" s="12"/>
      <c r="R13" s="12"/>
      <c r="S13" s="12"/>
      <c r="T13" s="12"/>
      <c r="U13" s="12"/>
      <c r="V13" s="12"/>
      <c r="W13" s="12"/>
      <c r="X13" s="12"/>
      <c r="Y13" s="12"/>
      <c r="Z13" s="12"/>
    </row>
    <row r="14" customFormat="false" ht="24" hidden="false" customHeight="true" outlineLevel="0" collapsed="false">
      <c r="A14" s="39" t="str">
        <f aca="false">IFERROR(IF(পঞ্চম!I$4&gt;0,পঞ্চম!I$5,""),"")</f>
        <v>গণিত</v>
      </c>
      <c r="B14" s="40" t="n">
        <f aca="false">IFERROR(IF(পঞ্চম!I$4&gt;0,পঞ্চম!I$4,""),"")</f>
        <v>70</v>
      </c>
      <c r="C14" s="40" t="n">
        <f aca="false">IFERROR(IF($B14="","",IF(COUNTIF(পঞ্চম!$B$6:$C$55,$C$5)=0,"",VLOOKUP($C$5,পঞ্চম!$B$6:$V$45,8,FALSE()))),"")</f>
        <v>16</v>
      </c>
      <c r="D14" s="41" t="n">
        <f aca="false">IFERROR(IF(OR($B14="",$C14="",NOT(ISNUMBER($B14)),NOT(ISNUMBER($C14)),$B14&lt;=0),"",ROUND($C14/$B14*100,2)),"")</f>
        <v>22.86</v>
      </c>
      <c r="E14" s="42" t="n">
        <f aca="false">IFERROR(IF($D14="","",IF($G14="Fail",0,VLOOKUP($D14,Settings!$A$16:$C$22,3,TRUE()))),"")</f>
        <v>0</v>
      </c>
      <c r="F14" s="43" t="str">
        <f aca="false">IFERROR(IF($D14="","",IF($G14="Fail","F",VLOOKUP($D14,Settings!$A$16:$B$22,2,TRUE()))),"")</f>
        <v>F</v>
      </c>
      <c r="G14" s="43" t="str">
        <f aca="false">IFERROR(IF($B14="","",IF(OR($C14="",NOT(ISNUMBER($C14))),"",IF($D14&gt;=Settings!$K$27,"Pass","Fail"))),"")</f>
        <v>Fail</v>
      </c>
      <c r="H14" s="43" t="str">
        <f aca="false">IFERROR(IF($A14="","",IF($G14="Fail","Needs Support",IF($D14&gt;=90,"Outstanding",IF($D14&gt;=80,"Excellent","Good")))),"")</f>
        <v>Needs Support</v>
      </c>
      <c r="I14" s="44" t="str">
        <f aca="false">IFERROR(IF($A14="","",IF($C14="","Missing","OK")),"")</f>
        <v>OK</v>
      </c>
      <c r="J14" s="12"/>
      <c r="K14" s="12"/>
      <c r="L14" s="12"/>
      <c r="M14" s="12"/>
      <c r="N14" s="12"/>
      <c r="O14" s="12"/>
      <c r="P14" s="12"/>
      <c r="Q14" s="12"/>
      <c r="R14" s="12"/>
      <c r="S14" s="12"/>
      <c r="T14" s="12"/>
      <c r="U14" s="12"/>
      <c r="V14" s="12"/>
      <c r="W14" s="12"/>
      <c r="X14" s="12"/>
      <c r="Y14" s="12"/>
      <c r="Z14" s="12"/>
    </row>
    <row r="15" customFormat="false" ht="24" hidden="false" customHeight="true" outlineLevel="0" collapsed="false">
      <c r="A15" s="39" t="str">
        <f aca="false">IFERROR(IF(পঞ্চম!J$4&gt;0,পঞ্চম!J$5,""),"")</f>
        <v>প্রাথমিক বিজ্ঞান</v>
      </c>
      <c r="B15" s="40" t="n">
        <f aca="false">IFERROR(IF(পঞ্চম!J$4&gt;0,পঞ্চম!J$4,""),"")</f>
        <v>70</v>
      </c>
      <c r="C15" s="40" t="n">
        <f aca="false">IFERROR(IF($B15="","",IF(COUNTIF(পঞ্চম!$B$6:$C$55,$C$5)=0,"",VLOOKUP($C$5,পঞ্চম!$B$6:$V$45,9,FALSE()))),"")</f>
        <v>45</v>
      </c>
      <c r="D15" s="41" t="n">
        <f aca="false">IFERROR(IF(OR($B15="",$C15="",NOT(ISNUMBER($B15)),NOT(ISNUMBER($C15)),$B15&lt;=0),"",ROUND($C15/$B15*100,2)),"")</f>
        <v>64.29</v>
      </c>
      <c r="E15" s="42" t="n">
        <f aca="false">IFERROR(IF($D15="","",IF($G15="Fail",0,VLOOKUP($D15,Settings!$A$16:$C$22,3,TRUE()))),"")</f>
        <v>3.5</v>
      </c>
      <c r="F15" s="43" t="str">
        <f aca="false">IFERROR(IF($D15="","",IF($G15="Fail","F",VLOOKUP($D15,Settings!$A$16:$B$22,2,TRUE()))),"")</f>
        <v>A-</v>
      </c>
      <c r="G15" s="43" t="str">
        <f aca="false">IFERROR(IF($B15="","",IF(OR($C15="",NOT(ISNUMBER($C15))),"",IF($D15&gt;=Settings!$K$27,"Pass","Fail"))),"")</f>
        <v>Pass</v>
      </c>
      <c r="H15" s="43" t="str">
        <f aca="false">IFERROR(IF($A15="","",IF($G15="Fail","Needs Support",IF($D15&gt;=90,"Outstanding",IF($D15&gt;=80,"Excellent","Good")))),"")</f>
        <v>Good</v>
      </c>
      <c r="I15" s="44" t="str">
        <f aca="false">IFERROR(IF($A15="","",IF($C15="","Missing","OK")),"")</f>
        <v>OK</v>
      </c>
      <c r="J15" s="12"/>
      <c r="K15" s="12"/>
      <c r="L15" s="12"/>
      <c r="M15" s="12"/>
      <c r="N15" s="12"/>
      <c r="O15" s="12"/>
      <c r="P15" s="12"/>
      <c r="Q15" s="12"/>
      <c r="R15" s="12"/>
      <c r="S15" s="12"/>
      <c r="T15" s="12"/>
      <c r="U15" s="12"/>
      <c r="V15" s="12"/>
      <c r="W15" s="12"/>
      <c r="X15" s="12"/>
      <c r="Y15" s="12"/>
      <c r="Z15" s="12"/>
    </row>
    <row r="16" customFormat="false" ht="24" hidden="false" customHeight="true" outlineLevel="0" collapsed="false">
      <c r="A16" s="39" t="str">
        <f aca="false">IFERROR(IF(পঞ্চম!K$4&gt;0,পঞ্চম!K$5,""),"")</f>
        <v>বাংলাদেশ ও বিশ্বপরিচয়</v>
      </c>
      <c r="B16" s="40" t="n">
        <f aca="false">IFERROR(IF(পঞ্চম!K$4&gt;0,পঞ্চম!K$4,""),"")</f>
        <v>70</v>
      </c>
      <c r="C16" s="40" t="n">
        <f aca="false">IFERROR(IF($B16="","",IF(COUNTIF(পঞ্চম!$B$6:$C$55,$C$5)=0,"",VLOOKUP($C$5,পঞ্চম!$B$6:$V$45,10,FALSE()))),"")</f>
        <v>40</v>
      </c>
      <c r="D16" s="41" t="n">
        <f aca="false">IFERROR(IF(OR($B16="",$C16="",NOT(ISNUMBER($B16)),NOT(ISNUMBER($C16)),$B16&lt;=0),"",ROUND($C16/$B16*100,2)),"")</f>
        <v>57.14</v>
      </c>
      <c r="E16" s="42" t="n">
        <f aca="false">IFERROR(IF($D16="","",IF($G16="Fail",0,VLOOKUP($D16,Settings!$A$16:$C$22,3,TRUE()))),"")</f>
        <v>3</v>
      </c>
      <c r="F16" s="43" t="str">
        <f aca="false">IFERROR(IF($D16="","",IF($G16="Fail","F",VLOOKUP($D16,Settings!$A$16:$B$22,2,TRUE()))),"")</f>
        <v>B</v>
      </c>
      <c r="G16" s="43" t="str">
        <f aca="false">IFERROR(IF($B16="","",IF(OR($C16="",NOT(ISNUMBER($C16))),"",IF($D16&gt;=Settings!$K$27,"Pass","Fail"))),"")</f>
        <v>Pass</v>
      </c>
      <c r="H16" s="43" t="str">
        <f aca="false">IFERROR(IF($A16="","",IF($G16="Fail","Needs Support",IF($D16&gt;=90,"Outstanding",IF($D16&gt;=80,"Excellent","Good")))),"")</f>
        <v>Good</v>
      </c>
      <c r="I16" s="44" t="str">
        <f aca="false">IFERROR(IF($A16="","",IF($C16="","Missing","OK")),"")</f>
        <v>OK</v>
      </c>
      <c r="J16" s="12"/>
      <c r="K16" s="12"/>
      <c r="L16" s="12"/>
      <c r="M16" s="12"/>
      <c r="N16" s="12"/>
      <c r="O16" s="12"/>
      <c r="P16" s="12"/>
      <c r="Q16" s="12"/>
      <c r="R16" s="12"/>
      <c r="S16" s="12"/>
      <c r="T16" s="12"/>
      <c r="U16" s="12"/>
      <c r="V16" s="12"/>
      <c r="W16" s="12"/>
      <c r="X16" s="12"/>
      <c r="Y16" s="12"/>
      <c r="Z16" s="12"/>
    </row>
    <row r="17" customFormat="false" ht="24" hidden="false" customHeight="true" outlineLevel="0" collapsed="false">
      <c r="A17" s="45" t="str">
        <f aca="false">IFERROR(IF(পঞ্চম!L$4&gt;0,পঞ্চম!L$5,""),"")</f>
        <v>ধর্ম</v>
      </c>
      <c r="B17" s="40" t="n">
        <f aca="false">IFERROR(IF(পঞ্চম!L$4&gt;0,পঞ্চম!L$4,""),"")</f>
        <v>70</v>
      </c>
      <c r="C17" s="356" t="n">
        <f aca="false">IFERROR(IF($B17="","",IF(COUNTIF(পঞ্চম!$B$6:$C$55,$C$5)=0,"",VLOOKUP($C$5,পঞ্চম!$B$6:$V$45,11,FALSE()))),"")</f>
        <v>30</v>
      </c>
      <c r="D17" s="41" t="n">
        <f aca="false">IFERROR(IF(OR($B17="",$C17="",NOT(ISNUMBER($B17)),NOT(ISNUMBER($C17)),$B17&lt;=0),"",ROUND($C17/$B17*100,2)),"")</f>
        <v>42.86</v>
      </c>
      <c r="E17" s="42" t="n">
        <f aca="false">IFERROR(IF($D17="","",IF($G17="Fail",0,VLOOKUP($D17,Settings!$A$16:$C$22,3,TRUE()))),"")</f>
        <v>2</v>
      </c>
      <c r="F17" s="43" t="str">
        <f aca="false">IFERROR(IF($D17="","",IF($G17="Fail","F",VLOOKUP($D17,Settings!$A$16:$B$22,2,TRUE()))),"")</f>
        <v>C</v>
      </c>
      <c r="G17" s="43" t="str">
        <f aca="false">IFERROR(IF($B17="","",IF(OR($C17="",NOT(ISNUMBER($C17))),"",IF($D17&gt;=Settings!$K$27,"Pass","Fail"))),"")</f>
        <v>Pass</v>
      </c>
      <c r="H17" s="43" t="str">
        <f aca="false">IFERROR(IF($A17="","",IF($G17="Fail","Needs Support",IF($D17&gt;=90,"Outstanding",IF($D17&gt;=80,"Excellent","Good")))),"")</f>
        <v>Good</v>
      </c>
      <c r="I17" s="44" t="str">
        <f aca="false">IFERROR(IF($A17="","",IF($C17="","Missing","OK")),"")</f>
        <v>OK</v>
      </c>
      <c r="J17" s="12"/>
      <c r="K17" s="12"/>
      <c r="L17" s="12"/>
      <c r="M17" s="12"/>
      <c r="N17" s="12"/>
      <c r="O17" s="12"/>
      <c r="P17" s="12"/>
      <c r="Q17" s="12"/>
      <c r="R17" s="12"/>
      <c r="S17" s="12"/>
      <c r="T17" s="12"/>
      <c r="U17" s="12"/>
      <c r="V17" s="12"/>
      <c r="W17" s="12"/>
      <c r="X17" s="12"/>
      <c r="Y17" s="12"/>
      <c r="Z17" s="12"/>
    </row>
    <row r="18" customFormat="false" ht="25.5" hidden="false" customHeight="true" outlineLevel="0" collapsed="false">
      <c r="A18" s="46" t="s">
        <v>29</v>
      </c>
      <c r="B18" s="357" t="n">
        <f aca="false">IFERROR(IF(COUNTIF(পঞ্চম!$B$6:$C$55,$C$5)=0,"",VLOOKUP($C$5,পঞ্চম!$B$6:$V$45,14,FALSE())),"")</f>
        <v>241</v>
      </c>
      <c r="C18" s="48" t="s">
        <v>30</v>
      </c>
      <c r="D18" s="49" t="n">
        <f aca="false">IFERROR(SUMIF(পঞ্চম!$G$4:$N$4,"&gt;0",পঞ্চম!$G$4:$N$4),"")</f>
        <v>420</v>
      </c>
      <c r="E18" s="50" t="s">
        <v>31</v>
      </c>
      <c r="F18" s="49" t="n">
        <f aca="false">IFERROR(IF(COUNTIF(পঞ্চম!$B$6:$C$55,$C$5)=0,"",VLOOKUP($C$5,পঞ্চম!$B$6:$V$45,15,FALSE())),"")</f>
        <v>57.38</v>
      </c>
      <c r="G18" s="51" t="s">
        <v>25</v>
      </c>
      <c r="H18" s="47" t="str">
        <f aca="false">IFERROR(IF(COUNTIF(পঞ্চম!$B$6:$C$55,$C$5)=0,"",VLOOKUP($C$5,পঞ্চম!$B$6:$V$45,17,FALSE())),"")</f>
        <v>F</v>
      </c>
      <c r="I18" s="52" t="str">
        <f aca="false">IFERROR(IF($H$5="Passed","Promoted",IF($H$5="","","Support")),"")</f>
        <v>Support</v>
      </c>
      <c r="J18" s="12"/>
      <c r="K18" s="12"/>
      <c r="L18" s="12"/>
      <c r="M18" s="12"/>
      <c r="N18" s="12"/>
      <c r="O18" s="12"/>
      <c r="P18" s="12"/>
      <c r="Q18" s="12"/>
      <c r="R18" s="12"/>
      <c r="S18" s="12"/>
      <c r="T18" s="12"/>
      <c r="U18" s="12"/>
      <c r="V18" s="12"/>
      <c r="W18" s="12"/>
      <c r="X18" s="12"/>
      <c r="Y18" s="12"/>
      <c r="Z18" s="12"/>
    </row>
    <row r="19" customFormat="false" ht="25.5" hidden="false" customHeight="true" outlineLevel="0" collapsed="false">
      <c r="A19" s="53" t="s">
        <v>32</v>
      </c>
      <c r="B19" s="54" t="str">
        <f aca="false">IFERROR(IF($F$18="","",REPT("■",MAX(1,MIN(10,ROUND(IF($F$18&gt;1,$F$18/10,$F$18*10),0))))),"")</f>
        <v>■■■■■■</v>
      </c>
      <c r="C19" s="54"/>
      <c r="D19" s="54"/>
      <c r="E19" s="55" t="s">
        <v>33</v>
      </c>
      <c r="F19" s="55"/>
      <c r="G19" s="56" t="n">
        <f aca="false">IFERROR(IF(COUNTIF(পঞ্চম!$B$6:$C$55,$C$5)=0,"",VLOOKUP($C$5,পঞ্চম!$B$6:$V$45,16,FALSE())),"")</f>
        <v>0</v>
      </c>
      <c r="H19" s="56"/>
      <c r="I19" s="56"/>
      <c r="J19" s="12"/>
      <c r="K19" s="12"/>
      <c r="L19" s="12"/>
      <c r="M19" s="12"/>
      <c r="N19" s="12"/>
      <c r="O19" s="12"/>
      <c r="P19" s="12"/>
      <c r="Q19" s="12"/>
      <c r="R19" s="12"/>
      <c r="S19" s="12"/>
      <c r="T19" s="12"/>
      <c r="U19" s="12"/>
      <c r="V19" s="12"/>
      <c r="W19" s="12"/>
      <c r="X19" s="12"/>
      <c r="Y19" s="12"/>
      <c r="Z19" s="12"/>
    </row>
    <row r="20" customFormat="false" ht="27" hidden="false" customHeight="true" outlineLevel="0" collapsed="false">
      <c r="A20" s="30" t="s">
        <v>34</v>
      </c>
      <c r="B20" s="30"/>
      <c r="C20" s="30"/>
      <c r="D20" s="30"/>
      <c r="E20" s="57" t="s">
        <v>35</v>
      </c>
      <c r="F20" s="57"/>
      <c r="G20" s="58" t="s">
        <v>36</v>
      </c>
      <c r="H20" s="58"/>
      <c r="I20" s="58"/>
      <c r="J20" s="12"/>
      <c r="K20" s="12"/>
      <c r="L20" s="12"/>
      <c r="M20" s="12"/>
      <c r="N20" s="12"/>
      <c r="O20" s="12"/>
      <c r="P20" s="12"/>
      <c r="Q20" s="12"/>
      <c r="R20" s="12"/>
      <c r="S20" s="12"/>
      <c r="T20" s="12"/>
      <c r="U20" s="12"/>
      <c r="V20" s="12"/>
      <c r="W20" s="12"/>
      <c r="X20" s="12"/>
      <c r="Y20" s="12"/>
      <c r="Z20" s="12"/>
    </row>
    <row r="21" customFormat="false" ht="24" hidden="false" customHeight="true" outlineLevel="0" collapsed="false">
      <c r="A21" s="59" t="s">
        <v>37</v>
      </c>
      <c r="B21" s="60"/>
      <c r="C21" s="60"/>
      <c r="D21" s="61" t="s">
        <v>38</v>
      </c>
      <c r="E21" s="62" t="s">
        <v>39</v>
      </c>
      <c r="F21" s="62"/>
      <c r="G21" s="63" t="s">
        <v>40</v>
      </c>
      <c r="H21" s="64"/>
      <c r="I21" s="65" t="s">
        <v>38</v>
      </c>
      <c r="J21" s="12"/>
      <c r="K21" s="12"/>
      <c r="L21" s="12"/>
      <c r="M21" s="12"/>
      <c r="N21" s="12"/>
      <c r="O21" s="12"/>
      <c r="P21" s="12"/>
      <c r="Q21" s="12"/>
      <c r="R21" s="12"/>
      <c r="S21" s="12"/>
      <c r="T21" s="12"/>
      <c r="U21" s="12"/>
      <c r="V21" s="12"/>
      <c r="W21" s="12"/>
      <c r="X21" s="12"/>
      <c r="Y21" s="12"/>
      <c r="Z21" s="12"/>
    </row>
    <row r="22" customFormat="false" ht="24" hidden="false" customHeight="true" outlineLevel="0" collapsed="false">
      <c r="A22" s="59" t="s">
        <v>41</v>
      </c>
      <c r="B22" s="60"/>
      <c r="C22" s="60"/>
      <c r="D22" s="61" t="s">
        <v>38</v>
      </c>
      <c r="E22" s="62"/>
      <c r="F22" s="62"/>
      <c r="G22" s="66" t="s">
        <v>42</v>
      </c>
      <c r="H22" s="64"/>
      <c r="I22" s="65" t="s">
        <v>38</v>
      </c>
      <c r="J22" s="12"/>
      <c r="K22" s="12"/>
      <c r="L22" s="12"/>
      <c r="M22" s="12"/>
      <c r="N22" s="12"/>
      <c r="O22" s="12"/>
      <c r="P22" s="12"/>
      <c r="Q22" s="12"/>
      <c r="R22" s="12"/>
      <c r="S22" s="12"/>
      <c r="T22" s="12"/>
      <c r="U22" s="12"/>
      <c r="V22" s="12"/>
      <c r="W22" s="12"/>
      <c r="X22" s="12"/>
      <c r="Y22" s="12"/>
      <c r="Z22" s="12"/>
    </row>
    <row r="23" customFormat="false" ht="24" hidden="false" customHeight="true" outlineLevel="0" collapsed="false">
      <c r="A23" s="59" t="s">
        <v>43</v>
      </c>
      <c r="B23" s="60"/>
      <c r="C23" s="60"/>
      <c r="D23" s="61" t="s">
        <v>38</v>
      </c>
      <c r="E23" s="62"/>
      <c r="F23" s="62"/>
      <c r="G23" s="66" t="s">
        <v>44</v>
      </c>
      <c r="H23" s="64"/>
      <c r="I23" s="65" t="s">
        <v>38</v>
      </c>
      <c r="J23" s="12"/>
      <c r="K23" s="12"/>
      <c r="L23" s="12"/>
      <c r="M23" s="12"/>
      <c r="N23" s="12"/>
      <c r="O23" s="12"/>
      <c r="P23" s="12"/>
      <c r="Q23" s="12"/>
      <c r="R23" s="12"/>
      <c r="S23" s="12"/>
      <c r="T23" s="12"/>
      <c r="U23" s="12"/>
      <c r="V23" s="12"/>
      <c r="W23" s="12"/>
      <c r="X23" s="12"/>
      <c r="Y23" s="12"/>
      <c r="Z23" s="12"/>
    </row>
    <row r="24" customFormat="false" ht="24" hidden="false" customHeight="true" outlineLevel="0" collapsed="false">
      <c r="A24" s="59" t="s">
        <v>45</v>
      </c>
      <c r="B24" s="60"/>
      <c r="C24" s="60"/>
      <c r="D24" s="61" t="s">
        <v>38</v>
      </c>
      <c r="E24" s="62"/>
      <c r="F24" s="62"/>
      <c r="G24" s="66" t="s">
        <v>46</v>
      </c>
      <c r="H24" s="64"/>
      <c r="I24" s="65" t="s">
        <v>38</v>
      </c>
      <c r="J24" s="12"/>
      <c r="K24" s="12"/>
      <c r="L24" s="12"/>
      <c r="M24" s="12"/>
      <c r="N24" s="12"/>
      <c r="O24" s="12"/>
      <c r="P24" s="12"/>
      <c r="Q24" s="12"/>
      <c r="R24" s="12"/>
      <c r="S24" s="12"/>
      <c r="T24" s="12"/>
      <c r="U24" s="12"/>
      <c r="V24" s="12"/>
      <c r="W24" s="12"/>
      <c r="X24" s="12"/>
      <c r="Y24" s="12"/>
      <c r="Z24" s="12"/>
    </row>
    <row r="25" customFormat="false" ht="24" hidden="false" customHeight="true" outlineLevel="0" collapsed="false">
      <c r="A25" s="67" t="s">
        <v>47</v>
      </c>
      <c r="B25" s="67"/>
      <c r="C25" s="67"/>
      <c r="D25" s="67"/>
      <c r="E25" s="67"/>
      <c r="F25" s="67"/>
      <c r="G25" s="67"/>
      <c r="H25" s="67"/>
      <c r="I25" s="67"/>
      <c r="J25" s="12"/>
      <c r="K25" s="12"/>
      <c r="L25" s="12"/>
      <c r="M25" s="12"/>
      <c r="N25" s="12"/>
      <c r="O25" s="12"/>
      <c r="P25" s="12"/>
      <c r="Q25" s="12"/>
      <c r="R25" s="12"/>
      <c r="S25" s="12"/>
      <c r="T25" s="12"/>
      <c r="U25" s="12"/>
      <c r="V25" s="12"/>
      <c r="W25" s="12"/>
      <c r="X25" s="12"/>
      <c r="Y25" s="12"/>
      <c r="Z25" s="12"/>
    </row>
    <row r="26" customFormat="false" ht="25.5" hidden="false" customHeight="true" outlineLevel="0" collapsed="false">
      <c r="A26" s="68" t="s">
        <v>48</v>
      </c>
      <c r="B26" s="69" t="s">
        <v>49</v>
      </c>
      <c r="C26" s="69" t="s">
        <v>50</v>
      </c>
      <c r="D26" s="69" t="s">
        <v>51</v>
      </c>
      <c r="E26" s="69" t="s">
        <v>52</v>
      </c>
      <c r="F26" s="69" t="s">
        <v>53</v>
      </c>
      <c r="G26" s="69" t="s">
        <v>54</v>
      </c>
      <c r="H26" s="69" t="s">
        <v>55</v>
      </c>
      <c r="I26" s="70" t="s">
        <v>56</v>
      </c>
      <c r="J26" s="12"/>
      <c r="K26" s="12"/>
      <c r="L26" s="12"/>
      <c r="M26" s="12"/>
      <c r="N26" s="12"/>
      <c r="O26" s="12"/>
      <c r="P26" s="12"/>
      <c r="Q26" s="12"/>
      <c r="R26" s="12"/>
      <c r="S26" s="12"/>
      <c r="T26" s="12"/>
      <c r="U26" s="12"/>
      <c r="V26" s="12"/>
      <c r="W26" s="12"/>
      <c r="X26" s="12"/>
      <c r="Y26" s="12"/>
      <c r="Z26" s="12"/>
    </row>
    <row r="27" customFormat="false" ht="24" hidden="false" customHeight="true" outlineLevel="0" collapsed="false">
      <c r="A27" s="71" t="s">
        <v>25</v>
      </c>
      <c r="B27" s="72" t="s">
        <v>57</v>
      </c>
      <c r="C27" s="72" t="s">
        <v>58</v>
      </c>
      <c r="D27" s="72" t="s">
        <v>59</v>
      </c>
      <c r="E27" s="72" t="s">
        <v>60</v>
      </c>
      <c r="F27" s="72" t="s">
        <v>61</v>
      </c>
      <c r="G27" s="72" t="s">
        <v>62</v>
      </c>
      <c r="H27" s="72" t="s">
        <v>63</v>
      </c>
      <c r="I27" s="73" t="s">
        <v>64</v>
      </c>
      <c r="J27" s="12"/>
      <c r="K27" s="12"/>
      <c r="L27" s="12"/>
      <c r="M27" s="12"/>
      <c r="N27" s="12"/>
      <c r="O27" s="12"/>
      <c r="P27" s="12"/>
      <c r="Q27" s="12"/>
      <c r="R27" s="12"/>
      <c r="S27" s="12"/>
      <c r="T27" s="12"/>
      <c r="U27" s="12"/>
      <c r="V27" s="12"/>
      <c r="W27" s="12"/>
      <c r="X27" s="12"/>
      <c r="Y27" s="12"/>
      <c r="Z27" s="12"/>
    </row>
    <row r="28" customFormat="false" ht="24" hidden="false" customHeight="true" outlineLevel="0" collapsed="false">
      <c r="A28" s="27"/>
      <c r="B28" s="28"/>
      <c r="C28" s="28"/>
      <c r="D28" s="28"/>
      <c r="E28" s="28"/>
      <c r="F28" s="28"/>
      <c r="G28" s="28"/>
      <c r="H28" s="28"/>
      <c r="I28" s="29"/>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27"/>
      <c r="B29" s="28"/>
      <c r="C29" s="28"/>
      <c r="D29" s="28"/>
      <c r="E29" s="28"/>
      <c r="F29" s="28"/>
      <c r="G29" s="28"/>
      <c r="H29" s="28"/>
      <c r="I29" s="29"/>
      <c r="J29" s="12"/>
      <c r="K29" s="12"/>
      <c r="L29" s="12"/>
      <c r="M29" s="12"/>
      <c r="N29" s="12"/>
      <c r="O29" s="12"/>
      <c r="P29" s="12"/>
      <c r="Q29" s="12"/>
      <c r="R29" s="12"/>
      <c r="S29" s="12"/>
      <c r="T29" s="12"/>
      <c r="U29" s="12"/>
      <c r="V29" s="12"/>
      <c r="W29" s="12"/>
      <c r="X29" s="12"/>
      <c r="Y29" s="12"/>
      <c r="Z29" s="12"/>
    </row>
    <row r="30" customFormat="false" ht="25.5" hidden="false" customHeight="true" outlineLevel="0" collapsed="false">
      <c r="A30" s="74" t="s">
        <v>65</v>
      </c>
      <c r="B30" s="74"/>
      <c r="C30" s="74"/>
      <c r="D30" s="75" t="s">
        <v>66</v>
      </c>
      <c r="E30" s="75"/>
      <c r="F30" s="75"/>
      <c r="G30" s="75" t="s">
        <v>67</v>
      </c>
      <c r="H30" s="75"/>
      <c r="I30" s="75"/>
      <c r="J30" s="12"/>
      <c r="K30" s="12"/>
      <c r="L30" s="12"/>
      <c r="M30" s="12"/>
      <c r="N30" s="12"/>
      <c r="O30" s="12"/>
      <c r="P30" s="12"/>
      <c r="Q30" s="12"/>
      <c r="R30" s="12"/>
      <c r="S30" s="12"/>
      <c r="T30" s="12"/>
      <c r="U30" s="12"/>
      <c r="V30" s="12"/>
      <c r="W30" s="12"/>
      <c r="X30" s="12"/>
      <c r="Y30" s="12"/>
      <c r="Z30" s="12"/>
    </row>
    <row r="31" customFormat="false" ht="25.5" hidden="false" customHeight="true" outlineLevel="0" collapsed="false">
      <c r="A31" s="27" t="s">
        <v>68</v>
      </c>
      <c r="B31" s="27"/>
      <c r="C31" s="27"/>
      <c r="D31" s="28" t="s">
        <v>68</v>
      </c>
      <c r="E31" s="28"/>
      <c r="F31" s="28"/>
      <c r="G31" s="28" t="s">
        <v>68</v>
      </c>
      <c r="H31" s="28"/>
      <c r="I31" s="28"/>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27"/>
      <c r="B32" s="28"/>
      <c r="C32" s="28"/>
      <c r="D32" s="28"/>
      <c r="E32" s="28"/>
      <c r="F32" s="28"/>
      <c r="G32" s="28"/>
      <c r="H32" s="28"/>
      <c r="I32" s="29"/>
      <c r="J32" s="12"/>
      <c r="K32" s="12"/>
      <c r="L32" s="12"/>
      <c r="M32" s="12"/>
      <c r="N32" s="12"/>
      <c r="O32" s="12"/>
      <c r="P32" s="12"/>
      <c r="Q32" s="12"/>
      <c r="R32" s="12"/>
      <c r="S32" s="12"/>
      <c r="T32" s="12"/>
      <c r="U32" s="12"/>
      <c r="V32" s="12"/>
      <c r="W32" s="12"/>
      <c r="X32" s="12"/>
      <c r="Y32" s="12"/>
      <c r="Z32" s="12"/>
    </row>
    <row r="33" customFormat="false" ht="18.75" hidden="false" customHeight="true" outlineLevel="0" collapsed="false">
      <c r="A33" s="76"/>
      <c r="B33" s="76"/>
      <c r="C33" s="76"/>
      <c r="D33" s="76"/>
      <c r="E33" s="76"/>
      <c r="F33" s="76"/>
      <c r="G33" s="76"/>
      <c r="H33" s="76"/>
      <c r="I33" s="76"/>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77"/>
      <c r="B34" s="77"/>
      <c r="C34" s="77"/>
      <c r="D34" s="77"/>
      <c r="E34" s="77"/>
      <c r="F34" s="77"/>
      <c r="G34" s="77"/>
      <c r="H34" s="77"/>
      <c r="I34" s="77"/>
      <c r="J34" s="12"/>
      <c r="K34" s="12"/>
      <c r="L34" s="12"/>
      <c r="M34" s="12"/>
      <c r="N34" s="12"/>
      <c r="O34" s="12"/>
      <c r="P34" s="12"/>
      <c r="Q34" s="12"/>
      <c r="R34" s="12"/>
      <c r="S34" s="12"/>
      <c r="T34" s="12"/>
      <c r="U34" s="12"/>
      <c r="V34" s="12"/>
      <c r="W34" s="12"/>
      <c r="X34" s="12"/>
      <c r="Y34" s="12"/>
      <c r="Z34" s="12"/>
    </row>
    <row r="35" customFormat="false" ht="15" hidden="true" customHeight="tru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5.75" hidden="true" customHeight="tru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5.75" hidden="true" customHeight="tru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5.75" hidden="true" customHeight="tru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5.75" hidden="true" customHeight="tru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5.75" hidden="true" customHeight="tru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5.75" hidden="true" customHeight="tru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5.75" hidden="true" customHeight="tru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5.75" hidden="true" customHeight="tru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5.75" hidden="true" customHeight="tru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5.75" hidden="true" customHeight="tru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5.75" hidden="true" customHeight="tru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5.75" hidden="true" customHeight="tru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5.75" hidden="true" customHeight="tru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5.75" hidden="true" customHeight="tru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5.75" hidden="true" customHeight="tru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5.75" hidden="true" customHeight="tru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5.75" hidden="true" customHeight="tru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5.75" hidden="true" customHeight="tru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5.75" hidden="true" customHeight="tru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5.75" hidden="true" customHeight="tru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5.75" hidden="true" customHeight="tru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5.75" hidden="true" customHeight="tru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5.75" hidden="true" customHeight="tru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5.75" hidden="true" customHeight="tru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5.75" hidden="true" customHeight="tru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5.75" hidden="true" customHeight="tru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5.75" hidden="true" customHeight="tru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5.75" hidden="true" customHeight="tru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5.75" hidden="true" customHeight="tru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5.75" hidden="true" customHeight="tru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5.75" hidden="true" customHeight="tru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5.75" hidden="true" customHeight="tru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5.75" hidden="true" customHeight="tru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5.75" hidden="true" customHeight="tru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5.75" hidden="true" customHeight="tru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5.75" hidden="true" customHeight="tru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5.75" hidden="true" customHeight="tru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5.75" hidden="true" customHeight="tru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5.75" hidden="true" customHeight="tru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5.75" hidden="true" customHeight="tru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5.75" hidden="true" customHeight="tru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5.75" hidden="true" customHeight="tru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5.75" hidden="true" customHeight="tru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5.75" hidden="true" customHeight="tru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5.75" hidden="true" customHeight="tru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5.75" hidden="true" customHeight="tru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5.75" hidden="true" customHeight="tru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5.75" hidden="true" customHeight="tru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5.75" hidden="true" customHeight="tru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5.75" hidden="true" customHeight="tru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5.75" hidden="true" customHeight="tru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5.75" hidden="true" customHeight="tru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5.75" hidden="true" customHeight="tru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5.75" hidden="true" customHeight="tru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5.75" hidden="true" customHeight="tru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5.75" hidden="true" customHeight="tru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5.75" hidden="true" customHeight="tru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5.75" hidden="true" customHeight="tru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5.75" hidden="true" customHeight="tru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5.75" hidden="true" customHeight="tru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5.75" hidden="true" customHeight="tru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5.75" hidden="true" customHeight="tru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5.75" hidden="true" customHeight="tru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5.75" hidden="true" customHeight="tru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5.75" hidden="true" customHeight="tru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5.75" hidden="true" customHeight="tru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5.75" hidden="true" customHeight="tru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5.75" hidden="true" customHeight="tru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5.75" hidden="true" customHeight="tru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5.75" hidden="true" customHeight="tru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5.75" hidden="true" customHeight="tru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5.75" hidden="true" customHeight="tru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5.75" hidden="true" customHeight="tru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5.75" hidden="true" customHeight="tru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5.75" hidden="true" customHeight="tru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5.75" hidden="true" customHeight="tru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5.75" hidden="true" customHeight="tru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5.75" hidden="true" customHeight="tru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5.75" hidden="true" customHeight="tru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5.75" hidden="true" customHeight="tru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5.75" hidden="true" customHeight="tru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5.75" hidden="true" customHeight="tru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5.75" hidden="true" customHeight="tru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5.75" hidden="true" customHeight="tru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5.75" hidden="true" customHeight="tru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5.75" hidden="true" customHeight="tru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5.75" hidden="true" customHeight="tru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5.75" hidden="true" customHeight="tru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5.75" hidden="true" customHeight="tru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5.75" hidden="true" customHeight="tru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5.75" hidden="true" customHeight="tru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5.75" hidden="true" customHeight="tru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5.75" hidden="true" customHeight="tru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5.75" hidden="true" customHeight="tru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5.75" hidden="true" customHeight="tru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5.75" hidden="true" customHeight="tru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5.75" hidden="true" customHeight="tru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5.75" hidden="true" customHeight="tru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5.75" hidden="true" customHeight="tru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5.75" hidden="true" customHeight="tru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5.75" hidden="true" customHeight="tru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5.75" hidden="true" customHeight="tru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5.75" hidden="true" customHeight="tru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5.75" hidden="true" customHeight="tru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5.75" hidden="true" customHeight="tru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5.75" hidden="true" customHeight="tru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5.75" hidden="true" customHeight="tru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5.75" hidden="true" customHeight="tru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5.75" hidden="true" customHeight="tru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5.75" hidden="true" customHeight="tru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5.75" hidden="true" customHeight="tru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5.75" hidden="true" customHeight="tru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5.75" hidden="true" customHeight="tru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5.75" hidden="true" customHeight="tru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5.75" hidden="true" customHeight="tru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5.75" hidden="true" customHeight="tru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5.75" hidden="true" customHeight="tru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5.75" hidden="true" customHeight="tru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5.75" hidden="true" customHeight="tru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5.75" hidden="true" customHeight="tru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5.75" hidden="true" customHeight="tru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5.75" hidden="true" customHeight="tru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5.75" hidden="true" customHeight="tru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5.75" hidden="true" customHeight="tru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5.75" hidden="true" customHeight="tru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5.75" hidden="true" customHeight="tru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5.75" hidden="true" customHeight="tru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5.75" hidden="true" customHeight="tru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5.75" hidden="true" customHeight="tru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5.75" hidden="true" customHeight="tru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5.75" hidden="true" customHeight="tru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5.75" hidden="true" customHeight="tru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5.75" hidden="true" customHeight="tru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5.75" hidden="true" customHeight="tru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5.75" hidden="true" customHeight="tru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5.75" hidden="true" customHeight="tru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5.75" hidden="true" customHeight="tru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5.75" hidden="true" customHeight="tru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5.75" hidden="true" customHeight="tru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5.75" hidden="true" customHeight="tru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5.75" hidden="true" customHeight="tru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5.75" hidden="true" customHeight="tru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5.75" hidden="true" customHeight="tru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5.75" hidden="true" customHeight="tru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5.75" hidden="true" customHeight="tru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5.75" hidden="true" customHeight="tru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5.75" hidden="true" customHeight="tru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5.75" hidden="true" customHeight="tru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5.75" hidden="true" customHeight="tru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5.75" hidden="true" customHeight="tru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5.75" hidden="true" customHeight="tru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5.75" hidden="true" customHeight="tru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5.75" hidden="true" customHeight="tru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5.75" hidden="true" customHeight="tru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5.75" hidden="true" customHeight="tru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5.75" hidden="true" customHeight="tru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5.75" hidden="true" customHeight="tru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5.75" hidden="true" customHeight="tru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5.75" hidden="true" customHeight="tru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5.75" hidden="true" customHeight="tru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5.75" hidden="true" customHeight="tru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5.75" hidden="true" customHeight="tru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5.75" hidden="true" customHeight="tru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5.75" hidden="true" customHeight="tru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5.75" hidden="false" customHeight="tru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5.75" hidden="false" customHeight="tru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5.75" hidden="false" customHeight="tru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5.75" hidden="false" customHeight="tru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5.75" hidden="false" customHeight="tru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5.75" hidden="false" customHeight="tru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5.75" hidden="false" customHeight="tru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5.75" hidden="false" customHeight="tru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5.75" hidden="false" customHeight="tru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5.75" hidden="false" customHeight="tru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5.75" hidden="false" customHeight="tru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5.75" hidden="false" customHeight="tru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5.75" hidden="false" customHeight="tru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5.75" hidden="false" customHeight="tru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5.75" hidden="false" customHeight="tru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5.75" hidden="false" customHeight="tru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5.75" hidden="false" customHeight="tru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5.75" hidden="false" customHeight="tru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5.75" hidden="false" customHeight="tru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5.75" hidden="false" customHeight="tru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5.75" hidden="false" customHeight="tru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5.75" hidden="false" customHeight="tru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5.75" hidden="false" customHeight="tru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5.75" hidden="false" customHeight="tru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5.75" hidden="false" customHeight="tru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5.75" hidden="false" customHeight="tru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5.75" hidden="false" customHeight="tru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5.75" hidden="false" customHeight="tru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5.75" hidden="false" customHeight="tru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5.75" hidden="false" customHeight="tru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5.75" hidden="false" customHeight="tru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5.75" hidden="false" customHeight="tru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5.75" hidden="false" customHeight="tru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5.75" hidden="false" customHeight="tru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5.75" hidden="false" customHeight="tru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5.75" hidden="false" customHeight="tru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5.75" hidden="false" customHeight="tru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5.75" hidden="false" customHeight="tru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5.75" hidden="false" customHeight="tru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5.75" hidden="false" customHeight="tru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5.75" hidden="false" customHeight="tru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5.75" hidden="false" customHeight="tru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5.75" hidden="false" customHeight="tru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5.75" hidden="false" customHeight="tru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5.75" hidden="false" customHeight="tru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5.75" hidden="false" customHeight="tru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5.75" hidden="false" customHeight="tru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5.75" hidden="false" customHeight="tru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5.75" hidden="false" customHeight="tru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5.75" hidden="false" customHeight="tru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5.75" hidden="false" customHeight="tru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5.75" hidden="false" customHeight="tru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5.75" hidden="false" customHeight="tru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5.75" hidden="false" customHeight="tru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5.75" hidden="false" customHeight="tru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5.75" hidden="false" customHeight="tru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5.75" hidden="false" customHeight="tru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5.75" hidden="false" customHeight="tru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5.75" hidden="false" customHeight="tru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5.75" hidden="false" customHeight="tru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5.75" hidden="false" customHeight="tru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5.75" hidden="false" customHeight="tru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5.75" hidden="false" customHeight="tru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5.75" hidden="false" customHeight="tru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5.75" hidden="false" customHeight="tru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5.75" hidden="false" customHeight="tru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5.75" hidden="false" customHeight="tru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5.75" hidden="false" customHeight="tru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5.75" hidden="false" customHeight="tru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5.75" hidden="false" customHeight="tru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5.75" hidden="false" customHeight="tru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5.75" hidden="false" customHeight="tru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5.75" hidden="false" customHeight="tru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5.75" hidden="false" customHeight="tru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5.75" hidden="false" customHeight="tru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5.75" hidden="false" customHeight="tru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5.75" hidden="false" customHeight="tru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5.75" hidden="false" customHeight="tru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5.75" hidden="false" customHeight="tru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5.75" hidden="false" customHeight="tru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5.75" hidden="false" customHeight="tru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5.75" hidden="false" customHeight="tru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5.75" hidden="false" customHeight="tru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5.75" hidden="false" customHeight="tru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5.75" hidden="false" customHeight="tru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5.75" hidden="false" customHeight="tru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5.75" hidden="false" customHeight="tru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5.75" hidden="false" customHeight="tru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5.75" hidden="false" customHeight="tru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5.75" hidden="false" customHeight="tru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5.75" hidden="false" customHeight="tru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5.75" hidden="false" customHeight="tru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5.75" hidden="false" customHeight="tru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5.75" hidden="false" customHeight="tru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5.75" hidden="false" customHeight="tru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5.75" hidden="false" customHeight="tru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5.75" hidden="false" customHeight="tru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5.75" hidden="false" customHeight="tru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5.75" hidden="false" customHeight="tru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5.75" hidden="false" customHeight="tru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5.75" hidden="false" customHeight="tru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5.75" hidden="false" customHeight="tru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5.75" hidden="false" customHeight="tru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5.75" hidden="false" customHeight="tru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5.75" hidden="false" customHeight="tru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5.75" hidden="false" customHeight="tru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5.75" hidden="false" customHeight="tru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5.75" hidden="false" customHeight="tru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5.75" hidden="false" customHeight="tru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5.75" hidden="false" customHeight="tru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5.75" hidden="false" customHeight="tru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5.75" hidden="false" customHeight="tru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5.75" hidden="false" customHeight="tru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5.75" hidden="false" customHeight="tru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5.75" hidden="false" customHeight="tru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5.75" hidden="false" customHeight="tru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5.75" hidden="false" customHeight="tru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5.75" hidden="false" customHeight="tru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5.75" hidden="false" customHeight="tru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5.75" hidden="false" customHeight="tru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5.75" hidden="false" customHeight="tru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5.75" hidden="false" customHeight="tru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5.75" hidden="false" customHeight="tru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5.75" hidden="false" customHeight="tru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5.75" hidden="false" customHeight="tru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5.75" hidden="false" customHeight="tru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5.75" hidden="false" customHeight="tru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5.75" hidden="false" customHeight="tru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5.75" hidden="false" customHeight="tru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5.75" hidden="false" customHeight="tru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5.75" hidden="false" customHeight="tru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5.75" hidden="false" customHeight="tru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5.75" hidden="false" customHeight="tru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5.75" hidden="false" customHeight="tru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5.75" hidden="false" customHeight="tru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5.75" hidden="false" customHeight="tru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5.75" hidden="false" customHeight="tru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5.75" hidden="false" customHeight="tru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5.75" hidden="false" customHeight="tru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5.75" hidden="false" customHeight="tru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5.75" hidden="false" customHeight="tru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5.75" hidden="false" customHeight="tru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5.75" hidden="false" customHeight="tru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5.75" hidden="false" customHeight="tru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5.75" hidden="false" customHeight="tru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5.75" hidden="false" customHeight="tru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5.75" hidden="false" customHeight="tru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5.75" hidden="false" customHeight="tru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5.75" hidden="false" customHeight="tru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5.75" hidden="false" customHeight="tru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5.75" hidden="false" customHeight="tru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5.75" hidden="false" customHeight="tru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5.75" hidden="false" customHeight="tru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5.75" hidden="false" customHeight="tru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5.75" hidden="false" customHeight="tru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5.75" hidden="false" customHeight="tru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5.75" hidden="false" customHeight="tru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5.75" hidden="false" customHeight="tru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5.75" hidden="false" customHeight="tru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5.75" hidden="false" customHeight="tru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5.75" hidden="false" customHeight="tru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5.75" hidden="false" customHeight="tru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5.75" hidden="false" customHeight="tru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5.75" hidden="false" customHeight="tru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5.75" hidden="false" customHeight="tru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5.75" hidden="false" customHeight="tru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5.75" hidden="false" customHeight="tru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5.75" hidden="false" customHeight="tru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5.75" hidden="false" customHeight="tru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5.75" hidden="false" customHeight="tru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5.75" hidden="false" customHeight="tru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5.75" hidden="false" customHeight="tru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5.75" hidden="false" customHeight="tru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5.75" hidden="false" customHeight="tru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5.75" hidden="false" customHeight="tru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5.75" hidden="false" customHeight="tru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5.75" hidden="false" customHeight="tru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5.75" hidden="false" customHeight="tru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5.75" hidden="false" customHeight="tru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5.75" hidden="false" customHeight="tru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5.75" hidden="false" customHeight="tru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5.75" hidden="false" customHeight="tru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5.75" hidden="false" customHeight="tru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5.75" hidden="false" customHeight="tru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5.75" hidden="false" customHeight="tru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5.75" hidden="false" customHeight="tru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5.75" hidden="false" customHeight="tru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5.75" hidden="false" customHeight="tru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5.75" hidden="false" customHeight="tru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5.75" hidden="false" customHeight="tru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5.75" hidden="false" customHeight="tru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5.75" hidden="false" customHeight="tru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5.75" hidden="false" customHeight="tru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5.75" hidden="false" customHeight="tru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5.75" hidden="false" customHeight="tru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5.75" hidden="false" customHeight="tru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5.75" hidden="false" customHeight="tru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5.75" hidden="false" customHeight="tru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5.75" hidden="false" customHeight="tru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5.75" hidden="false" customHeight="tru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5.75" hidden="false" customHeight="tru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5.75" hidden="false" customHeight="tru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5.75" hidden="false" customHeight="tru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5.75" hidden="false" customHeight="tru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5.75" hidden="false" customHeight="tru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5.75" hidden="false" customHeight="tru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5.75" hidden="false" customHeight="tru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5.75" hidden="false" customHeight="tru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5.75" hidden="false" customHeight="tru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5.75" hidden="false" customHeight="tru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5.75" hidden="false" customHeight="tru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5.75" hidden="false" customHeight="tru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5.75" hidden="false" customHeight="tru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5.75" hidden="false" customHeight="tru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5.75" hidden="false" customHeight="tru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5.75" hidden="false" customHeight="tru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5.75" hidden="false" customHeight="tru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5.75" hidden="false" customHeight="tru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5.75" hidden="false" customHeight="tru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5.75" hidden="false" customHeight="tru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5.75" hidden="false" customHeight="tru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5.75" hidden="false" customHeight="tru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5.75" hidden="false" customHeight="tru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5.75" hidden="false" customHeight="tru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5.75" hidden="false" customHeight="tru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5.75" hidden="false" customHeight="tru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5.75" hidden="false" customHeight="tru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5.75" hidden="false" customHeight="tru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5.75" hidden="false" customHeight="tru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5.75" hidden="false" customHeight="tru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5.75" hidden="false" customHeight="tru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5.75" hidden="false" customHeight="tru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5.75" hidden="false" customHeight="tru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5.75" hidden="false" customHeight="tru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5.75" hidden="false" customHeight="tru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5.75" hidden="false" customHeight="tru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5.75" hidden="false" customHeight="tru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5.75" hidden="false" customHeight="tru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5.75" hidden="false" customHeight="tru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5.75" hidden="false" customHeight="tru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5.75" hidden="false" customHeight="tru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5.75" hidden="false" customHeight="tru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5.75" hidden="false" customHeight="tru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5.75" hidden="false" customHeight="tru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5.75" hidden="false" customHeight="tru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5.75" hidden="false" customHeight="tru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5.75" hidden="false" customHeight="tru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5.75" hidden="false" customHeight="tru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5.75" hidden="false" customHeight="tru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5.75" hidden="false" customHeight="tru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5.75" hidden="false" customHeight="tru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5.75" hidden="false" customHeight="tru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5.75" hidden="false" customHeight="tru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5.75" hidden="false" customHeight="tru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5.75" hidden="false" customHeight="tru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5.75" hidden="false" customHeight="tru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5.75" hidden="false" customHeight="tru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5.75" hidden="false" customHeight="tru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5.75" hidden="false" customHeight="tru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5.75" hidden="false" customHeight="tru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5.75" hidden="false" customHeight="tru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5.75" hidden="false" customHeight="tru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5.75" hidden="false" customHeight="tru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5.75" hidden="false" customHeight="tru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5.75" hidden="false" customHeight="tru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5.75" hidden="false" customHeight="tru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5.75" hidden="false" customHeight="tru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5.75" hidden="false" customHeight="tru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5.75" hidden="false" customHeight="tru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5.75" hidden="false" customHeight="tru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5.75" hidden="false" customHeight="tru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5.75" hidden="false" customHeight="tru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5.75" hidden="false" customHeight="tru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5.75" hidden="false" customHeight="tru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5.75" hidden="false" customHeight="tru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5.75" hidden="false" customHeight="tru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5.75" hidden="false" customHeight="tru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5.75" hidden="false" customHeight="tru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5.75" hidden="false" customHeight="tru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5.75" hidden="false" customHeight="tru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5.75" hidden="false" customHeight="tru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5.75" hidden="false" customHeight="tru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5.75" hidden="false" customHeight="tru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5.75" hidden="false" customHeight="tru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5.75" hidden="false" customHeight="tru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5.75" hidden="false" customHeight="tru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5.75" hidden="false" customHeight="tru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5.75" hidden="false" customHeight="tru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5.75" hidden="false" customHeight="tru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5.75" hidden="false" customHeight="tru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5.75" hidden="false" customHeight="tru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5.75" hidden="false" customHeight="tru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5.75" hidden="false" customHeight="tru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5.75" hidden="false" customHeight="tru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5.75" hidden="false" customHeight="tru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5.75" hidden="false" customHeight="tru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5.75" hidden="false" customHeight="tru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5.75" hidden="false" customHeight="tru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5.75" hidden="false" customHeight="tru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5.75" hidden="false" customHeight="tru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5.75" hidden="false" customHeight="tru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5.75" hidden="false" customHeight="tru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5.75" hidden="false" customHeight="tru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5.75" hidden="false" customHeight="tru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5.75" hidden="false" customHeight="tru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5.75" hidden="false" customHeight="tru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5.75" hidden="false" customHeight="tru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5.75" hidden="false" customHeight="tru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5.75" hidden="false" customHeight="tru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5.75" hidden="false" customHeight="tru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5.75" hidden="false" customHeight="tru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5.75" hidden="false" customHeight="tru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5.75" hidden="false" customHeight="tru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5.75" hidden="false" customHeight="tru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5.75" hidden="false" customHeight="tru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5.75" hidden="false" customHeight="tru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5.75" hidden="false" customHeight="tru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5.75" hidden="false" customHeight="tru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5.75" hidden="false" customHeight="tru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5.75" hidden="false" customHeight="tru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5.75" hidden="false" customHeight="tru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5.75" hidden="false" customHeight="tru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5.75" hidden="false" customHeight="tru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5.75" hidden="false" customHeight="tru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5.75" hidden="false" customHeight="tru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5.75" hidden="false" customHeight="tru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5.75" hidden="false" customHeight="tru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5.75" hidden="false" customHeight="tru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5.75" hidden="false" customHeight="tru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5.75" hidden="false" customHeight="tru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5.75" hidden="false" customHeight="tru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5.75" hidden="false" customHeight="tru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5.75" hidden="false" customHeight="tru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5.75" hidden="false" customHeight="tru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5.75" hidden="false" customHeight="tru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5.75" hidden="false" customHeight="tru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5.75" hidden="false" customHeight="tru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5.75" hidden="false" customHeight="tru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5.75" hidden="false" customHeight="tru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5.75" hidden="false" customHeight="tru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5.75" hidden="false" customHeight="tru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5.75" hidden="false" customHeight="tru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5.75" hidden="false" customHeight="tru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5.75" hidden="false" customHeight="tru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5.75" hidden="false" customHeight="tru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5.75" hidden="false" customHeight="tru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5.75" hidden="false" customHeight="tru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5.75" hidden="false" customHeight="tru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5.75" hidden="false" customHeight="tru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5.75" hidden="false" customHeight="tru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5.75" hidden="false" customHeight="tru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5.75" hidden="false" customHeight="tru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5.75" hidden="false" customHeight="tru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5.75" hidden="false" customHeight="tru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5.75" hidden="false" customHeight="tru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5.75" hidden="false" customHeight="tru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5.75" hidden="false" customHeight="tru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5.75" hidden="false" customHeight="tru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5.75" hidden="false" customHeight="tru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5.75" hidden="false" customHeight="tru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5.75" hidden="false" customHeight="tru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5.75" hidden="false" customHeight="tru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5.75" hidden="false" customHeight="tru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5.75" hidden="false" customHeight="tru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5.75" hidden="false" customHeight="tru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5.75" hidden="false" customHeight="tru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5.75" hidden="false" customHeight="tru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5.75" hidden="false" customHeight="tru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5.75" hidden="false" customHeight="tru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5.75" hidden="false" customHeight="tru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5.75" hidden="false" customHeight="tru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5.75" hidden="false" customHeight="tru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5.75" hidden="false" customHeight="tru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5.75" hidden="false" customHeight="tru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5.75" hidden="false" customHeight="tru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5.75" hidden="false" customHeight="tru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5.75" hidden="false" customHeight="tru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5.75" hidden="false" customHeight="tru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5.75" hidden="false" customHeight="tru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5.75" hidden="false" customHeight="tru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5.75" hidden="false" customHeight="tru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5.75" hidden="false" customHeight="tru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5.75" hidden="false" customHeight="tru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5.75" hidden="false" customHeight="tru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5.75" hidden="false" customHeight="tru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5.75" hidden="false" customHeight="tru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5.75" hidden="false" customHeight="tru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5.75" hidden="false" customHeight="tru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5.75" hidden="false" customHeight="tru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5.75" hidden="false" customHeight="tru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5.75" hidden="false" customHeight="tru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5.75" hidden="false" customHeight="tru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5.75" hidden="false" customHeight="tru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5.75" hidden="false" customHeight="tru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5.75" hidden="false" customHeight="tru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5.75" hidden="false" customHeight="tru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5.75" hidden="false" customHeight="tru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5.75" hidden="false" customHeight="tru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5.75" hidden="false" customHeight="tru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5.75" hidden="false" customHeight="tru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5.75" hidden="false" customHeight="tru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5.75" hidden="false" customHeight="tru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5.75" hidden="false" customHeight="tru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5.75" hidden="false" customHeight="tru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5.75" hidden="false" customHeight="tru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5.75" hidden="false" customHeight="tru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5.75" hidden="false" customHeight="tru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5.75" hidden="false" customHeight="tru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5.75" hidden="false" customHeight="tru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5.75" hidden="false" customHeight="tru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5.75" hidden="false" customHeight="tru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5.75" hidden="false" customHeight="tru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5.75" hidden="false" customHeight="tru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5.75" hidden="false" customHeight="tru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5.75" hidden="false" customHeight="tru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5.75" hidden="false" customHeight="tru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5.75" hidden="false" customHeight="tru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5.75" hidden="false" customHeight="tru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5.75" hidden="false" customHeight="tru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5.75" hidden="false" customHeight="tru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5.75" hidden="false" customHeight="tru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5.75" hidden="false" customHeight="tru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5.75" hidden="false" customHeight="tru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5.75" hidden="false" customHeight="tru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5.75" hidden="false" customHeight="tru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5.75" hidden="false" customHeight="tru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5.75" hidden="false" customHeight="tru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5.75" hidden="false" customHeight="tru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5.75" hidden="false" customHeight="tru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5.75" hidden="false" customHeight="tru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5.75" hidden="false" customHeight="tru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5.75" hidden="false" customHeight="tru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5.75" hidden="false" customHeight="tru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5.75" hidden="false" customHeight="tru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5.75" hidden="false" customHeight="tru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5.75" hidden="false" customHeight="tru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5.75" hidden="false" customHeight="tru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5.75" hidden="false" customHeight="tru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5.75" hidden="false" customHeight="tru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5.75" hidden="false" customHeight="tru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5.75" hidden="false" customHeight="tru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5.75" hidden="false" customHeight="tru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5.75" hidden="false" customHeight="tru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5.75" hidden="false" customHeight="tru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5.75" hidden="false" customHeight="tru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5.75" hidden="false" customHeight="tru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5.75" hidden="false" customHeight="tru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5.75" hidden="false" customHeight="tru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5.75" hidden="false" customHeight="tru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5.75" hidden="false" customHeight="tru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5.75" hidden="false" customHeight="tru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5.75" hidden="false" customHeight="tru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5.75" hidden="false" customHeight="tru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5.75" hidden="false" customHeight="tru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5.75" hidden="false" customHeight="tru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5.75" hidden="false" customHeight="tru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5.75" hidden="false" customHeight="tru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5.75" hidden="false" customHeight="tru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5.75" hidden="false" customHeight="tru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5.75" hidden="false" customHeight="tru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5.75" hidden="false" customHeight="tru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5.75" hidden="false" customHeight="tru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5.75" hidden="false" customHeight="tru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5.75" hidden="false" customHeight="tru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5.75" hidden="false" customHeight="tru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5.75" hidden="false" customHeight="tru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5.75" hidden="false" customHeight="tru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5.75" hidden="false" customHeight="tru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5.75" hidden="false" customHeight="tru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5.75" hidden="false" customHeight="tru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5.75" hidden="false" customHeight="tru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5.75" hidden="false" customHeight="tru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5.75" hidden="false" customHeight="tru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5.75" hidden="false" customHeight="tru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5.75" hidden="false" customHeight="tru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5.75" hidden="false" customHeight="tru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5.75" hidden="false" customHeight="tru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5.75" hidden="false" customHeight="tru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5.75" hidden="false" customHeight="tru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5.75" hidden="false" customHeight="tru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5.75" hidden="false" customHeight="tru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5.75" hidden="false" customHeight="tru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5.75" hidden="false" customHeight="tru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5.75" hidden="false" customHeight="tru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5.75" hidden="false" customHeight="tru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5.75" hidden="false" customHeight="tru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5.75" hidden="false" customHeight="tru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5.75" hidden="false" customHeight="tru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5.75" hidden="false" customHeight="tru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5.75" hidden="false" customHeight="tru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5.75" hidden="false" customHeight="tru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5.75" hidden="false" customHeight="tru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5.75" hidden="false" customHeight="tru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5.75" hidden="false" customHeight="tru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5.75" hidden="false" customHeight="tru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5.75" hidden="false" customHeight="tru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5.75" hidden="false" customHeight="tru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5.75" hidden="false" customHeight="tru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5.75" hidden="false" customHeight="tru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5.75" hidden="false" customHeight="tru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5.75" hidden="false" customHeight="tru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5.75" hidden="false" customHeight="tru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5.75" hidden="false" customHeight="tru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5.75" hidden="false" customHeight="tru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5.75" hidden="false" customHeight="tru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5.75" hidden="false" customHeight="tru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5.75" hidden="false" customHeight="tru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5.75" hidden="false" customHeight="tru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5.75" hidden="false" customHeight="tru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5.75" hidden="false" customHeight="tru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5.75" hidden="false" customHeight="tru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5.75" hidden="false" customHeight="tru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5.75" hidden="false" customHeight="tru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5.75" hidden="false" customHeight="tru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5.75" hidden="false" customHeight="tru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5.75" hidden="false" customHeight="tru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5.75" hidden="false" customHeight="tru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5.75" hidden="false" customHeight="tru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5.75" hidden="false" customHeight="tru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5.75" hidden="false" customHeight="tru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5.75" hidden="false" customHeight="tru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5.75" hidden="false" customHeight="tru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5.75" hidden="false" customHeight="tru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5.75" hidden="false" customHeight="tru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5.75" hidden="false" customHeight="tru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5.75" hidden="false" customHeight="tru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5.75" hidden="false" customHeight="tru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5.75" hidden="false" customHeight="tru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5.75" hidden="false" customHeight="tru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5.75" hidden="false" customHeight="tru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5.75" hidden="false" customHeight="tru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5.75" hidden="false" customHeight="tru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5.75" hidden="false" customHeight="tru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5.75" hidden="false" customHeight="tru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5.75" hidden="false" customHeight="tru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5.75" hidden="false" customHeight="tru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5.75" hidden="false" customHeight="tru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5.75" hidden="false" customHeight="tru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5.75" hidden="false" customHeight="tru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5.75" hidden="false" customHeight="tru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5.75" hidden="false" customHeight="tru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5.75" hidden="false" customHeight="tru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5.75" hidden="false" customHeight="tru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5.75" hidden="false" customHeight="tru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5.75" hidden="false" customHeight="tru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5.75" hidden="false" customHeight="tru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5.75" hidden="false" customHeight="tru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5.75" hidden="false" customHeight="tru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5.75" hidden="false" customHeight="tru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5.75" hidden="false" customHeight="tru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5.75" hidden="false" customHeight="tru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5.75" hidden="false" customHeight="tru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5.75" hidden="false" customHeight="tru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5.75" hidden="false" customHeight="tru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5.75" hidden="false" customHeight="tru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5.75" hidden="false" customHeight="tru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5.75" hidden="false" customHeight="tru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5.75" hidden="false" customHeight="tru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5.75" hidden="false" customHeight="tru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5.75" hidden="false" customHeight="tru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5.75" hidden="false" customHeight="tru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5.75" hidden="false" customHeight="tru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5.75" hidden="false" customHeight="tru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5.75" hidden="false" customHeight="tru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5.75" hidden="false" customHeight="tru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5.75" hidden="false" customHeight="tru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5.75" hidden="false" customHeight="tru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5.75" hidden="false" customHeight="tru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5.75" hidden="false" customHeight="tru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5.75" hidden="false" customHeight="tru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5.75" hidden="false" customHeight="tru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5.75" hidden="false" customHeight="tru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5.75" hidden="false" customHeight="tru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5.75" hidden="false" customHeight="tru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5.75" hidden="false" customHeight="tru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5.75" hidden="false" customHeight="tru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5.75" hidden="false" customHeight="tru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5.75" hidden="false" customHeight="tru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5.75" hidden="false" customHeight="tru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5.75" hidden="false" customHeight="tru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5.75" hidden="false" customHeight="tru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5.75" hidden="false" customHeight="tru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5.75" hidden="false" customHeight="tru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5.75" hidden="false" customHeight="tru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5.75" hidden="false" customHeight="tru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5.75" hidden="false" customHeight="tru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5.75" hidden="false" customHeight="tru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5.75" hidden="false" customHeight="tru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5.75" hidden="false" customHeight="tru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5.75" hidden="false" customHeight="tru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5.75" hidden="false" customHeight="tru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5.75" hidden="false" customHeight="tru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5.75" hidden="false" customHeight="tru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5.75" hidden="false" customHeight="tru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5.75" hidden="false" customHeight="tru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5.75" hidden="false" customHeight="tru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5.75" hidden="false" customHeight="tru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5.75" hidden="false" customHeight="tru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5.75" hidden="false" customHeight="tru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5.75" hidden="false" customHeight="tru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5.75" hidden="false" customHeight="tru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5.75" hidden="false" customHeight="tru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5.75" hidden="false" customHeight="tru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5.75" hidden="false" customHeight="tru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5.75" hidden="false" customHeight="tru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5.75" hidden="false" customHeight="tru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5.75" hidden="false" customHeight="tru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5.75" hidden="false" customHeight="tru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5.75" hidden="false" customHeight="tru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5.75" hidden="false" customHeight="tru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5.75" hidden="false" customHeight="tru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5.75" hidden="false" customHeight="tru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5.75" hidden="false" customHeight="tru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5.75" hidden="false" customHeight="tru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5.75" hidden="false" customHeight="tru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5.75" hidden="false" customHeight="tru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5.75" hidden="false" customHeight="tru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5.75" hidden="false" customHeight="tru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5.75" hidden="false" customHeight="tru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5.75" hidden="false" customHeight="tru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5.75" hidden="false" customHeight="tru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5.75" hidden="false" customHeight="tru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5.75" hidden="false" customHeight="tru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5.75" hidden="false" customHeight="tru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5.75" hidden="false" customHeight="tru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5.75" hidden="false" customHeight="tru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5.75" hidden="false" customHeight="tru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5.75" hidden="false" customHeight="tru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5.75" hidden="false" customHeight="tru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5.75" hidden="false" customHeight="tru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5.75" hidden="false" customHeight="tru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5.75" hidden="false" customHeight="tru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5.75" hidden="false" customHeight="tru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5.75" hidden="false" customHeight="tru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5.75" hidden="false" customHeight="tru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5.75" hidden="false" customHeight="tru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5.75" hidden="false" customHeight="tru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5.75" hidden="false" customHeight="tru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5.75" hidden="false" customHeight="tru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5.75" hidden="false" customHeight="tru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5.75" hidden="false" customHeight="tru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5.75" hidden="false" customHeight="tru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5.75" hidden="false" customHeight="tru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5.75" hidden="false" customHeight="tru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5.75" hidden="false" customHeight="tru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5.75" hidden="false" customHeight="tru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5.75" hidden="false" customHeight="tru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5.75" hidden="false" customHeight="tru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5.75" hidden="false" customHeight="tru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5.75" hidden="false" customHeight="tru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5.75" hidden="false" customHeight="tru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5.75" hidden="false" customHeight="tru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5.75" hidden="false" customHeight="tru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5.75" hidden="false" customHeight="tru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5.75" hidden="false" customHeight="tru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5.75" hidden="false" customHeight="tru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5.75" hidden="false" customHeight="tru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5.75" hidden="false" customHeight="tru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5.75" hidden="false" customHeight="tru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5.75" hidden="false" customHeight="tru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5.75" hidden="false" customHeight="tru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5.75" hidden="false" customHeight="tru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5.75" hidden="false" customHeight="tru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5.75" hidden="false" customHeight="tru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5.75" hidden="false" customHeight="tru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5.75" hidden="false" customHeight="tru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5.75" hidden="false" customHeight="tru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5.75" hidden="false" customHeight="tru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5.75" hidden="false" customHeight="tru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5.75" hidden="false" customHeight="tru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5.75" hidden="false" customHeight="tru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5.75" hidden="false" customHeight="tru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5.75" hidden="false" customHeight="tru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5.75" hidden="false" customHeight="tru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5.75" hidden="false" customHeight="tru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5.75" hidden="false" customHeight="tru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5.75" hidden="false" customHeight="tru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5.75" hidden="false" customHeight="tru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5.75" hidden="false" customHeight="tru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5.75" hidden="false" customHeight="tru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5.75" hidden="false" customHeight="tru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5.75" hidden="false" customHeight="tru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5.75" hidden="false" customHeight="tru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5.75" hidden="false" customHeight="tru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5.75" hidden="false" customHeight="tru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5.75" hidden="false" customHeight="tru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5.75" hidden="false" customHeight="tru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5.75" hidden="false" customHeight="tru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5.75" hidden="false" customHeight="tru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5.75" hidden="false" customHeight="tru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5.75" hidden="false" customHeight="tru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5.75" hidden="false" customHeight="tru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5.75" hidden="false" customHeight="tru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5.75" hidden="false" customHeight="tru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5.75" hidden="false" customHeight="tru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5.75" hidden="false" customHeight="tru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5.75" hidden="false" customHeight="tru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5.75" hidden="false" customHeight="tru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5.75" hidden="false" customHeight="tru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5.75" hidden="false" customHeight="tru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5.75" hidden="false" customHeight="tru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5.75" hidden="false" customHeight="tru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5.75" hidden="false" customHeight="tru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5.75" hidden="false" customHeight="tru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5.75" hidden="false" customHeight="tru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5.75" hidden="false" customHeight="tru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5.75" hidden="false" customHeight="tru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5.75" hidden="false" customHeight="tru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5.75" hidden="false" customHeight="tru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5.75" hidden="false" customHeight="tru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5.75" hidden="false" customHeight="tru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5.75" hidden="false" customHeight="tru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5.75" hidden="false" customHeight="tru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5.75" hidden="false" customHeight="tru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5.75" hidden="false" customHeight="tru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5.75" hidden="false" customHeight="tru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5.75" hidden="false" customHeight="tru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5.75" hidden="false" customHeight="tru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5.75" hidden="false" customHeight="tru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5.75" hidden="false" customHeight="tru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5.75" hidden="false" customHeight="tru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5.75" hidden="false" customHeight="tru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5.75" hidden="false" customHeight="tru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5.75" hidden="false" customHeight="tru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5.75" hidden="false" customHeight="tru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5.75" hidden="false" customHeight="tru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5.75" hidden="false" customHeight="tru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5.75" hidden="false" customHeight="tru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5.75" hidden="false" customHeight="tru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5.75" hidden="false" customHeight="tru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5.75" hidden="false" customHeight="tru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5.75" hidden="false" customHeight="tru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5.75" hidden="false" customHeight="tru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5.75" hidden="false" customHeight="tru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5.75" hidden="false" customHeight="tru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5.75" hidden="false" customHeight="tru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5.75" hidden="false" customHeight="tru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5.75" hidden="false" customHeight="tru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5.75" hidden="false" customHeight="tru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5.75" hidden="false" customHeight="tru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5.75" hidden="false" customHeight="tru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5.75" hidden="false" customHeight="tru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5.75" hidden="false" customHeight="tru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5.75" hidden="false" customHeight="tru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5.75" hidden="false" customHeight="tru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5.75" hidden="false" customHeight="tru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5.75" hidden="false" customHeight="tru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5.75" hidden="false" customHeight="tru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5.75" hidden="false" customHeight="tru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5.75" hidden="false" customHeight="tru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5.75" hidden="false" customHeight="tru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5.75" hidden="false" customHeight="tru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5.75" hidden="false" customHeight="tru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5.75" hidden="false" customHeight="tru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5.75" hidden="false" customHeight="true" outlineLevel="0" collapsed="false">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5.75" hidden="false" customHeight="true" outlineLevel="0" collapsed="false">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5.75" hidden="false" customHeight="true" outlineLevel="0" collapsed="false">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5.75" hidden="false" customHeight="true" outlineLevel="0" collapsed="false">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5.75" hidden="false" customHeight="true" outlineLevel="0" collapsed="false">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5.75" hidden="false" customHeight="true" outlineLevel="0" collapsed="false">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5.75" hidden="false" customHeight="true" outlineLevel="0" collapsed="false">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5.75" hidden="false" customHeight="true" outlineLevel="0" collapsed="false">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5.75" hidden="false" customHeight="true" outlineLevel="0" collapsed="false">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5.75" hidden="false" customHeight="true" outlineLevel="0" collapsed="false">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5.75" hidden="false" customHeight="true" outlineLevel="0" collapsed="false">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5.75" hidden="false" customHeight="true" outlineLevel="0" collapsed="false">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5.75" hidden="false" customHeight="true" outlineLevel="0" collapsed="false">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5.75" hidden="false" customHeight="true" outlineLevel="0" collapsed="false">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5.75" hidden="false" customHeight="true" outlineLevel="0" collapsed="false">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5.75" hidden="false" customHeight="true" outlineLevel="0" collapsed="false">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5.75" hidden="false" customHeight="true" outlineLevel="0" collapsed="false">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5.75" hidden="false" customHeight="true" outlineLevel="0" collapsed="false">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5.75" hidden="false" customHeight="true" outlineLevel="0" collapsed="false">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5.75" hidden="false" customHeight="true" outlineLevel="0" collapsed="false">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5.75" hidden="false" customHeight="true" outlineLevel="0" collapsed="false">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5.75" hidden="false" customHeight="true" outlineLevel="0" collapsed="false">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5.75" hidden="false" customHeight="true" outlineLevel="0" collapsed="false">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5.75" hidden="false" customHeight="true" outlineLevel="0" collapsed="false">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5.75" hidden="false" customHeight="true" outlineLevel="0" collapsed="false">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5.75" hidden="false" customHeight="true" outlineLevel="0" collapsed="false">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5.75" hidden="false" customHeight="true" outlineLevel="0" collapsed="false">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5.75" hidden="false" customHeight="true" outlineLevel="0" collapsed="false">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5.75" hidden="false" customHeight="true" outlineLevel="0" collapsed="false">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5.75" hidden="false" customHeight="true" outlineLevel="0" collapsed="false">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5.75" hidden="false" customHeight="true" outlineLevel="0" collapsed="false">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5.75" hidden="false" customHeight="true" outlineLevel="0" collapsed="false">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5.75" hidden="false" customHeight="true" outlineLevel="0" collapsed="false">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5.75" hidden="false" customHeight="true" outlineLevel="0" collapsed="false">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5.75" hidden="false" customHeight="true" outlineLevel="0" collapsed="false">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5.75" hidden="false" customHeight="true" outlineLevel="0" collapsed="false">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5.75" hidden="false" customHeight="true" outlineLevel="0" collapsed="false">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5.75" hidden="false" customHeight="true" outlineLevel="0" collapsed="false">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5.75" hidden="false" customHeight="true" outlineLevel="0" collapsed="false">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5.75" hidden="false" customHeight="true" outlineLevel="0" collapsed="false">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5.75" hidden="false" customHeight="true" outlineLevel="0" collapsed="false">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5.75" hidden="false" customHeight="true" outlineLevel="0" collapsed="false">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5.75" hidden="false" customHeight="true" outlineLevel="0" collapsed="false">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5.75" hidden="false" customHeight="true" outlineLevel="0" collapsed="false">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5.75" hidden="false" customHeight="true" outlineLevel="0" collapsed="false">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5.75" hidden="false" customHeight="true" outlineLevel="0" collapsed="false">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5.75" hidden="false" customHeight="true" outlineLevel="0" collapsed="false">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sheetProtection sheet="true" formatCells="false" formatColumns="false" formatRows="false" sort="false" autoFilter="false"/>
  <mergeCells count="35">
    <mergeCell ref="A1:I1"/>
    <mergeCell ref="A2:I2"/>
    <mergeCell ref="A3:I3"/>
    <mergeCell ref="A4:I4"/>
    <mergeCell ref="A5:B5"/>
    <mergeCell ref="D5:F5"/>
    <mergeCell ref="H5:I5"/>
    <mergeCell ref="A6:B6"/>
    <mergeCell ref="C6:F6"/>
    <mergeCell ref="G6:H6"/>
    <mergeCell ref="A7:B7"/>
    <mergeCell ref="C7:F7"/>
    <mergeCell ref="G7:H7"/>
    <mergeCell ref="A8:B8"/>
    <mergeCell ref="C8:F8"/>
    <mergeCell ref="G8:H8"/>
    <mergeCell ref="A10:C10"/>
    <mergeCell ref="D10:F10"/>
    <mergeCell ref="G10:I10"/>
    <mergeCell ref="B19:D19"/>
    <mergeCell ref="E19:F19"/>
    <mergeCell ref="G19:I19"/>
    <mergeCell ref="A20:D20"/>
    <mergeCell ref="E20:F20"/>
    <mergeCell ref="G20:I20"/>
    <mergeCell ref="E21:F24"/>
    <mergeCell ref="A25:I25"/>
    <mergeCell ref="A30:C30"/>
    <mergeCell ref="D30:F30"/>
    <mergeCell ref="G30:I30"/>
    <mergeCell ref="A31:C31"/>
    <mergeCell ref="D31:F31"/>
    <mergeCell ref="G31:I31"/>
    <mergeCell ref="A33:I33"/>
    <mergeCell ref="A34:I34"/>
  </mergeCells>
  <conditionalFormatting sqref="H4">
    <cfRule type="expression" priority="2" aboveAverage="0" equalAverage="0" bottom="0" percent="0" rank="0" text="" dxfId="0">
      <formula>H4="Passed"</formula>
    </cfRule>
    <cfRule type="expression" priority="3" aboveAverage="0" equalAverage="0" bottom="0" percent="0" rank="0" text="" dxfId="1">
      <formula>H4="Needs Improvement"</formula>
    </cfRule>
  </conditionalFormatting>
  <conditionalFormatting sqref="G11:G18">
    <cfRule type="expression" priority="4" aboveAverage="0" equalAverage="0" bottom="0" percent="0" rank="0" text="" dxfId="0">
      <formula>G11="Pass"</formula>
    </cfRule>
    <cfRule type="expression" priority="5" aboveAverage="0" equalAverage="0" bottom="0" percent="0" rank="0" text="" dxfId="1">
      <formula>G11="Needs Care"</formula>
    </cfRule>
    <cfRule type="expression" priority="6" aboveAverage="0" equalAverage="0" bottom="0" percent="0" rank="0" text="" dxfId="2">
      <formula>G11="Fail"</formula>
    </cfRule>
    <cfRule type="expression" priority="7" aboveAverage="0" equalAverage="0" bottom="0" percent="0" rank="0" text="" dxfId="3">
      <formula>G11="Pass"</formula>
    </cfRule>
  </conditionalFormatting>
  <conditionalFormatting sqref="A11:G18">
    <cfRule type="expression" priority="8" aboveAverage="0" equalAverage="0" bottom="0" percent="0" rank="0" text="" dxfId="4">
      <formula>$G11="Fail"</formula>
    </cfRule>
    <cfRule type="expression" priority="9" aboveAverage="0" equalAverage="0" bottom="0" percent="0" rank="0" text="" dxfId="5">
      <formula>$G11="Pass"</formula>
    </cfRule>
  </conditionalFormatting>
  <conditionalFormatting sqref="C11:C18">
    <cfRule type="expression" priority="10" aboveAverage="0" equalAverage="0" bottom="0" percent="0" rank="0" text="" dxfId="6">
      <formula>AND($B11&gt;0,$C11="")</formula>
    </cfRule>
  </conditionalFormatting>
  <conditionalFormatting sqref="A4:G7">
    <cfRule type="containsText" priority="11" operator="containsText" aboveAverage="0" equalAverage="0" bottom="0" percent="0" rank="0" text="Fail" dxfId="4">
      <formula>NOT(ISERROR(SEARCH("Fail",A4)))</formula>
    </cfRule>
    <cfRule type="containsText" priority="12" operator="containsText" aboveAverage="0" equalAverage="0" bottom="0" percent="0" rank="0" text="Passed" dxfId="5">
      <formula>NOT(ISERROR(SEARCH("Passed",A4)))</formula>
    </cfRule>
  </conditionalFormatting>
  <conditionalFormatting sqref="F11:F18">
    <cfRule type="expression" priority="13" aboveAverage="0" equalAverage="0" bottom="0" percent="0" rank="0" text="" dxfId="7">
      <formula>$F11="A+"</formula>
    </cfRule>
  </conditionalFormatting>
  <conditionalFormatting sqref="G4">
    <cfRule type="expression" priority="14" aboveAverage="0" equalAverage="0" bottom="0" percent="0" rank="0" text="" dxfId="2">
      <formula>$G$4="Fail"</formula>
    </cfRule>
    <cfRule type="expression" priority="15" aboveAverage="0" equalAverage="0" bottom="0" percent="0" rank="0" text="" dxfId="3">
      <formula>$G$4="Pass"</formula>
    </cfRule>
  </conditionalFormatting>
  <conditionalFormatting sqref="D11:D18">
    <cfRule type="colorScale" priority="16">
      <colorScale>
        <cfvo type="formula" val="0"/>
        <cfvo type="formula" val="60"/>
        <cfvo type="formula" val="100"/>
        <color rgb="FFFEE2E2"/>
        <color rgb="FFFEF3C7"/>
        <color rgb="FFDCFCE7"/>
      </colorScale>
    </cfRule>
  </conditionalFormatting>
  <conditionalFormatting sqref="G12:G19">
    <cfRule type="cellIs" priority="17" operator="equal" aboveAverage="0" equalAverage="0" bottom="0" percent="0" rank="0" text="" dxfId="8">
      <formula>"Fail"</formula>
    </cfRule>
    <cfRule type="cellIs" priority="18" operator="equal" aboveAverage="0" equalAverage="0" bottom="0" percent="0" rank="0" text="" dxfId="9">
      <formula>"Pass"</formula>
    </cfRule>
  </conditionalFormatting>
  <conditionalFormatting sqref="G5">
    <cfRule type="cellIs" priority="19" operator="equal" aboveAverage="0" equalAverage="0" bottom="0" percent="0" rank="0" text="" dxfId="10">
      <formula>"Fail"</formula>
    </cfRule>
    <cfRule type="cellIs" priority="20" operator="equal" aboveAverage="0" equalAverage="0" bottom="0" percent="0" rank="0" text="" dxfId="11">
      <formula>"Passed"</formula>
    </cfRule>
  </conditionalFormatting>
  <dataValidations count="1">
    <dataValidation allowBlank="true" errorStyle="stop" operator="between" showDropDown="false" showErrorMessage="false" showInputMessage="false" sqref="C5" type="decimal">
      <formula1>1</formula1>
      <formula2>40</formula2>
    </dataValidation>
  </dataValidations>
  <printOptions headings="false" gridLines="false" gridLinesSet="true" horizontalCentered="true" verticalCentered="false"/>
  <pageMargins left="0.25" right="0.25" top="0.25" bottom="0.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sheetPr filterMode="false">
    <tabColor rgb="FF7030A0"/>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2"/>
    <col collapsed="false" customWidth="true" hidden="false" outlineLevel="0" max="6" min="4" style="1" width="15"/>
    <col collapsed="false" customWidth="true" hidden="false" outlineLevel="0" max="7" min="7" style="1" width="24"/>
  </cols>
  <sheetData>
    <row r="1" customFormat="false" ht="21.75" hidden="false" customHeight="true" outlineLevel="0" collapsed="false">
      <c r="A1" s="361" t="str">
        <f aca="false">IFERROR(Settings!$B$5,"")</f>
        <v>বেজখন্ড সঃ প্রাঃ বিদ্যালয়</v>
      </c>
      <c r="B1" s="361"/>
      <c r="C1" s="361"/>
      <c r="D1" s="361"/>
      <c r="E1" s="361"/>
      <c r="F1" s="361"/>
      <c r="G1" s="361"/>
    </row>
    <row r="2" customFormat="false" ht="19.5" hidden="false" customHeight="true" outlineLevel="0" collapsed="false">
      <c r="A2" s="362" t="s">
        <v>981</v>
      </c>
      <c r="B2" s="362"/>
      <c r="C2" s="362"/>
      <c r="D2" s="362"/>
      <c r="E2" s="362"/>
      <c r="F2" s="362"/>
      <c r="G2" s="362"/>
    </row>
    <row r="3" customFormat="false" ht="39.75" hidden="false" customHeight="true" outlineLevel="0" collapsed="false">
      <c r="A3" s="363" t="s">
        <v>810</v>
      </c>
      <c r="B3" s="363" t="s">
        <v>670</v>
      </c>
      <c r="C3" s="363" t="s">
        <v>812</v>
      </c>
      <c r="D3" s="363" t="s">
        <v>982</v>
      </c>
      <c r="E3" s="363" t="s">
        <v>983</v>
      </c>
      <c r="F3" s="363" t="s">
        <v>984</v>
      </c>
      <c r="G3" s="363" t="s">
        <v>985</v>
      </c>
    </row>
    <row r="4" customFormat="false" ht="15.75" hidden="false" customHeight="true" outlineLevel="0" collapsed="false">
      <c r="A4" s="364" t="n">
        <v>1</v>
      </c>
      <c r="B4" s="365" t="n">
        <f aca="false">IFERROR(IF(প্রথম!B6="","",প্রথম!B6),"")</f>
        <v>1</v>
      </c>
      <c r="C4" s="366" t="str">
        <f aca="false">IFERROR(IF(প্রথম!D6="","",প্রথম!D6),"")</f>
        <v>মেঘনা</v>
      </c>
      <c r="D4" s="367"/>
      <c r="E4" s="367"/>
      <c r="F4" s="367"/>
      <c r="G4" s="206" t="str">
        <f aca="false">IFERROR(IF($C4="","",IF(COUNTBLANK($D4:$F4)&gt;0,"মূল্যায়ন অসম্পূর্ণ",IF(COUNTIF($D4:$F4,"না")=0,"সকল দক্ষতা অর্জিত",COUNTIF($D4:$F4,"না")&amp;" টি দক্ষতা ঘাটতি"))),"")</f>
        <v>মূল্যায়ন অসম্পূর্ণ</v>
      </c>
    </row>
    <row r="5" customFormat="false" ht="15.75" hidden="false" customHeight="true" outlineLevel="0" collapsed="false">
      <c r="A5" s="364" t="n">
        <v>2</v>
      </c>
      <c r="B5" s="365" t="n">
        <f aca="false">IFERROR(IF(প্রথম!B7="","",প্রথম!B7),"")</f>
        <v>2</v>
      </c>
      <c r="C5" s="366" t="str">
        <f aca="false">IFERROR(IF(প্রথম!D7="","",প্রথম!D7),"")</f>
        <v>রওজা</v>
      </c>
      <c r="D5" s="367"/>
      <c r="E5" s="367"/>
      <c r="F5" s="367"/>
      <c r="G5" s="206" t="str">
        <f aca="false">IFERROR(IF($C5="","",IF(COUNTBLANK($D5:$F5)&gt;0,"মূল্যায়ন অসম্পূর্ণ",IF(COUNTIF($D5:$F5,"না")=0,"সকল দক্ষতা অর্জিত",COUNTIF($D5:$F5,"না")&amp;" টি দক্ষতা ঘাটতি"))),"")</f>
        <v>মূল্যায়ন অসম্পূর্ণ</v>
      </c>
    </row>
    <row r="6" customFormat="false" ht="15.75" hidden="false" customHeight="true" outlineLevel="0" collapsed="false">
      <c r="A6" s="364" t="n">
        <v>3</v>
      </c>
      <c r="B6" s="365" t="n">
        <f aca="false">IFERROR(IF(প্রথম!B8="","",প্রথম!B8),"")</f>
        <v>3</v>
      </c>
      <c r="C6" s="366" t="str">
        <f aca="false">IFERROR(IF(প্রথম!D8="","",প্রথম!D8),"")</f>
        <v>রামিশা</v>
      </c>
      <c r="D6" s="367"/>
      <c r="E6" s="367"/>
      <c r="F6" s="367"/>
      <c r="G6" s="206" t="str">
        <f aca="false">IFERROR(IF($C6="","",IF(COUNTBLANK($D6:$F6)&gt;0,"মূল্যায়ন অসম্পূর্ণ",IF(COUNTIF($D6:$F6,"না")=0,"সকল দক্ষতা অর্জিত",COUNTIF($D6:$F6,"না")&amp;" টি দক্ষতা ঘাটতি"))),"")</f>
        <v>মূল্যায়ন অসম্পূর্ণ</v>
      </c>
    </row>
    <row r="7" customFormat="false" ht="15.75" hidden="false" customHeight="true" outlineLevel="0" collapsed="false">
      <c r="A7" s="364" t="n">
        <v>4</v>
      </c>
      <c r="B7" s="365" t="n">
        <f aca="false">IFERROR(IF(প্রথম!B9="","",প্রথম!B9),"")</f>
        <v>4</v>
      </c>
      <c r="C7" s="366" t="str">
        <f aca="false">IFERROR(IF(প্রথম!D9="","",প্রথম!D9),"")</f>
        <v>ইবতিহাজ</v>
      </c>
      <c r="D7" s="367"/>
      <c r="E7" s="367"/>
      <c r="F7" s="367"/>
      <c r="G7" s="206" t="str">
        <f aca="false">IFERROR(IF($C7="","",IF(COUNTBLANK($D7:$F7)&gt;0,"মূল্যায়ন অসম্পূর্ণ",IF(COUNTIF($D7:$F7,"না")=0,"সকল দক্ষতা অর্জিত",COUNTIF($D7:$F7,"না")&amp;" টি দক্ষতা ঘাটতি"))),"")</f>
        <v>মূল্যায়ন অসম্পূর্ণ</v>
      </c>
    </row>
    <row r="8" customFormat="false" ht="15.75" hidden="false" customHeight="true" outlineLevel="0" collapsed="false">
      <c r="A8" s="364" t="n">
        <v>5</v>
      </c>
      <c r="B8" s="365" t="n">
        <f aca="false">IFERROR(IF(প্রথম!B10="","",প্রথম!B10),"")</f>
        <v>5</v>
      </c>
      <c r="C8" s="366" t="str">
        <f aca="false">IFERROR(IF(প্রথম!D10="","",প্রথম!D10),"")</f>
        <v>ফাহিম আব্দুল্লাহ</v>
      </c>
      <c r="D8" s="367"/>
      <c r="E8" s="367"/>
      <c r="F8" s="367"/>
      <c r="G8" s="206" t="str">
        <f aca="false">IFERROR(IF($C8="","",IF(COUNTBLANK($D8:$F8)&gt;0,"মূল্যায়ন অসম্পূর্ণ",IF(COUNTIF($D8:$F8,"না")=0,"সকল দক্ষতা অর্জিত",COUNTIF($D8:$F8,"না")&amp;" টি দক্ষতা ঘাটতি"))),"")</f>
        <v>মূল্যায়ন অসম্পূর্ণ</v>
      </c>
    </row>
    <row r="9" customFormat="false" ht="15.75" hidden="false" customHeight="true" outlineLevel="0" collapsed="false">
      <c r="A9" s="364" t="n">
        <v>6</v>
      </c>
      <c r="B9" s="365" t="n">
        <f aca="false">IFERROR(IF(প্রথম!B11="","",প্রথম!B11),"")</f>
        <v>6</v>
      </c>
      <c r="C9" s="366" t="str">
        <f aca="false">IFERROR(IF(প্রথম!D11="","",প্রথম!D11),"")</f>
        <v>রেজুওয়ান</v>
      </c>
      <c r="D9" s="367"/>
      <c r="E9" s="367"/>
      <c r="F9" s="367"/>
      <c r="G9" s="206" t="str">
        <f aca="false">IFERROR(IF($C9="","",IF(COUNTBLANK($D9:$F9)&gt;0,"মূল্যায়ন অসম্পূর্ণ",IF(COUNTIF($D9:$F9,"না")=0,"সকল দক্ষতা অর্জিত",COUNTIF($D9:$F9,"না")&amp;" টি দক্ষতা ঘাটতি"))),"")</f>
        <v>মূল্যায়ন অসম্পূর্ণ</v>
      </c>
    </row>
    <row r="10" customFormat="false" ht="15.75" hidden="false" customHeight="true" outlineLevel="0" collapsed="false">
      <c r="A10" s="364" t="n">
        <v>7</v>
      </c>
      <c r="B10" s="365" t="n">
        <f aca="false">IFERROR(IF(প্রথম!B12="","",প্রথম!B12),"")</f>
        <v>7</v>
      </c>
      <c r="C10" s="366" t="str">
        <f aca="false">IFERROR(IF(প্রথম!D12="","",প্রথম!D12),"")</f>
        <v>ফাতেমা</v>
      </c>
      <c r="D10" s="367"/>
      <c r="E10" s="367"/>
      <c r="F10" s="367"/>
      <c r="G10" s="206" t="str">
        <f aca="false">IFERROR(IF($C10="","",IF(COUNTBLANK($D10:$F10)&gt;0,"মূল্যায়ন অসম্পূর্ণ",IF(COUNTIF($D10:$F10,"না")=0,"সকল দক্ষতা অর্জিত",COUNTIF($D10:$F10,"না")&amp;" টি দক্ষতা ঘাটতি"))),"")</f>
        <v>মূল্যায়ন অসম্পূর্ণ</v>
      </c>
    </row>
    <row r="11" customFormat="false" ht="15.75" hidden="false" customHeight="true" outlineLevel="0" collapsed="false">
      <c r="A11" s="364" t="n">
        <v>8</v>
      </c>
      <c r="B11" s="365" t="n">
        <f aca="false">IFERROR(IF(প্রথম!B13="","",প্রথম!B13),"")</f>
        <v>8</v>
      </c>
      <c r="C11" s="366" t="str">
        <f aca="false">IFERROR(IF(প্রথম!D13="","",প্রথম!D13),"")</f>
        <v>এশা মুনি</v>
      </c>
      <c r="D11" s="367"/>
      <c r="E11" s="367"/>
      <c r="F11" s="367"/>
      <c r="G11" s="206" t="str">
        <f aca="false">IFERROR(IF($C11="","",IF(COUNTBLANK($D11:$F11)&gt;0,"মূল্যায়ন অসম্পূর্ণ",IF(COUNTIF($D11:$F11,"না")=0,"সকল দক্ষতা অর্জিত",COUNTIF($D11:$F11,"না")&amp;" টি দক্ষতা ঘাটতি"))),"")</f>
        <v>মূল্যায়ন অসম্পূর্ণ</v>
      </c>
    </row>
    <row r="12" customFormat="false" ht="15.75" hidden="false" customHeight="true" outlineLevel="0" collapsed="false">
      <c r="A12" s="364" t="n">
        <v>9</v>
      </c>
      <c r="B12" s="365" t="n">
        <f aca="false">IFERROR(IF(প্রথম!B14="","",প্রথম!B14),"")</f>
        <v>9</v>
      </c>
      <c r="C12" s="366" t="str">
        <f aca="false">IFERROR(IF(প্রথম!D14="","",প্রথম!D14),"")</f>
        <v>তাবাসসুম</v>
      </c>
      <c r="D12" s="367"/>
      <c r="E12" s="367"/>
      <c r="F12" s="367"/>
      <c r="G12" s="206" t="str">
        <f aca="false">IFERROR(IF($C12="","",IF(COUNTBLANK($D12:$F12)&gt;0,"মূল্যায়ন অসম্পূর্ণ",IF(COUNTIF($D12:$F12,"না")=0,"সকল দক্ষতা অর্জিত",COUNTIF($D12:$F12,"না")&amp;" টি দক্ষতা ঘাটতি"))),"")</f>
        <v>মূল্যায়ন অসম্পূর্ণ</v>
      </c>
    </row>
    <row r="13" customFormat="false" ht="15.75" hidden="false" customHeight="true" outlineLevel="0" collapsed="false">
      <c r="A13" s="364" t="n">
        <v>10</v>
      </c>
      <c r="B13" s="365" t="n">
        <f aca="false">IFERROR(IF(প্রথম!B15="","",প্রথম!B15),"")</f>
        <v>10</v>
      </c>
      <c r="C13" s="366" t="str">
        <f aca="false">IFERROR(IF(প্রথম!D15="","",প্রথম!D15),"")</f>
        <v>তানভীর</v>
      </c>
      <c r="D13" s="367"/>
      <c r="E13" s="367"/>
      <c r="F13" s="367"/>
      <c r="G13" s="206" t="str">
        <f aca="false">IFERROR(IF($C13="","",IF(COUNTBLANK($D13:$F13)&gt;0,"মূল্যায়ন অসম্পূর্ণ",IF(COUNTIF($D13:$F13,"না")=0,"সকল দক্ষতা অর্জিত",COUNTIF($D13:$F13,"না")&amp;" টি দক্ষতা ঘাটতি"))),"")</f>
        <v>মূল্যায়ন অসম্পূর্ণ</v>
      </c>
    </row>
    <row r="14" customFormat="false" ht="15.75" hidden="false" customHeight="true" outlineLevel="0" collapsed="false">
      <c r="A14" s="364" t="n">
        <v>11</v>
      </c>
      <c r="B14" s="365" t="n">
        <f aca="false">IFERROR(IF(প্রথম!B16="","",প্রথম!B16),"")</f>
        <v>11</v>
      </c>
      <c r="C14" s="366" t="str">
        <f aca="false">IFERROR(IF(প্রথম!D16="","",প্রথম!D16),"")</f>
        <v>জুনায়েদ  </v>
      </c>
      <c r="D14" s="367"/>
      <c r="E14" s="367"/>
      <c r="F14" s="367"/>
      <c r="G14" s="206" t="str">
        <f aca="false">IFERROR(IF($C14="","",IF(COUNTBLANK($D14:$F14)&gt;0,"মূল্যায়ন অসম্পূর্ণ",IF(COUNTIF($D14:$F14,"না")=0,"সকল দক্ষতা অর্জিত",COUNTIF($D14:$F14,"না")&amp;" টি দক্ষতা ঘাটতি"))),"")</f>
        <v>মূল্যায়ন অসম্পূর্ণ</v>
      </c>
    </row>
    <row r="15" customFormat="false" ht="15.75" hidden="false" customHeight="true" outlineLevel="0" collapsed="false">
      <c r="A15" s="364" t="n">
        <v>12</v>
      </c>
      <c r="B15" s="365" t="n">
        <f aca="false">IFERROR(IF(প্রথম!B17="","",প্রথম!B17),"")</f>
        <v>12</v>
      </c>
      <c r="C15" s="366" t="str">
        <f aca="false">IFERROR(IF(প্রথম!D17="","",প্রথম!D17),"")</f>
        <v>আব্দুল্লাহ মুরাদ</v>
      </c>
      <c r="D15" s="367"/>
      <c r="E15" s="367"/>
      <c r="F15" s="367"/>
      <c r="G15" s="206" t="str">
        <f aca="false">IFERROR(IF($C15="","",IF(COUNTBLANK($D15:$F15)&gt;0,"মূল্যায়ন অসম্পূর্ণ",IF(COUNTIF($D15:$F15,"না")=0,"সকল দক্ষতা অর্জিত",COUNTIF($D15:$F15,"না")&amp;" টি দক্ষতা ঘাটতি"))),"")</f>
        <v>মূল্যায়ন অসম্পূর্ণ</v>
      </c>
    </row>
    <row r="16" customFormat="false" ht="15.75" hidden="false" customHeight="true" outlineLevel="0" collapsed="false">
      <c r="A16" s="364" t="n">
        <v>13</v>
      </c>
      <c r="B16" s="365" t="n">
        <f aca="false">IFERROR(IF(প্রথম!B18="","",প্রথম!B18),"")</f>
        <v>13</v>
      </c>
      <c r="C16" s="366" t="str">
        <f aca="false">IFERROR(IF(প্রথম!D18="","",প্রথম!D18),"")</f>
        <v>আয়মান </v>
      </c>
      <c r="D16" s="367"/>
      <c r="E16" s="367"/>
      <c r="F16" s="367"/>
      <c r="G16" s="206" t="str">
        <f aca="false">IFERROR(IF($C16="","",IF(COUNTBLANK($D16:$F16)&gt;0,"মূল্যায়ন অসম্পূর্ণ",IF(COUNTIF($D16:$F16,"না")=0,"সকল দক্ষতা অর্জিত",COUNTIF($D16:$F16,"না")&amp;" টি দক্ষতা ঘাটতি"))),"")</f>
        <v>মূল্যায়ন অসম্পূর্ণ</v>
      </c>
    </row>
    <row r="17" customFormat="false" ht="15.75" hidden="false" customHeight="true" outlineLevel="0" collapsed="false">
      <c r="A17" s="364" t="n">
        <v>14</v>
      </c>
      <c r="B17" s="365" t="n">
        <f aca="false">IFERROR(IF(প্রথম!B19="","",প্রথম!B19),"")</f>
        <v>14</v>
      </c>
      <c r="C17" s="366" t="str">
        <f aca="false">IFERROR(IF(প্রথম!D19="","",প্রথম!D19),"")</f>
        <v>আল হাবিব  </v>
      </c>
      <c r="D17" s="367"/>
      <c r="E17" s="367"/>
      <c r="F17" s="367"/>
      <c r="G17" s="206" t="str">
        <f aca="false">IFERROR(IF($C17="","",IF(COUNTBLANK($D17:$F17)&gt;0,"মূল্যায়ন অসম্পূর্ণ",IF(COUNTIF($D17:$F17,"না")=0,"সকল দক্ষতা অর্জিত",COUNTIF($D17:$F17,"না")&amp;" টি দক্ষতা ঘাটতি"))),"")</f>
        <v>মূল্যায়ন অসম্পূর্ণ</v>
      </c>
    </row>
    <row r="18" customFormat="false" ht="15.75" hidden="false" customHeight="true" outlineLevel="0" collapsed="false">
      <c r="A18" s="364" t="n">
        <v>15</v>
      </c>
      <c r="B18" s="365" t="n">
        <f aca="false">IFERROR(IF(প্রথম!B20="","",প্রথম!B20),"")</f>
        <v>15</v>
      </c>
      <c r="C18" s="366" t="str">
        <f aca="false">IFERROR(IF(প্রথম!D20="","",প্রথম!D20),"")</f>
        <v>আলিফ</v>
      </c>
      <c r="D18" s="367"/>
      <c r="E18" s="367"/>
      <c r="F18" s="367"/>
      <c r="G18" s="206" t="str">
        <f aca="false">IFERROR(IF($C18="","",IF(COUNTBLANK($D18:$F18)&gt;0,"মূল্যায়ন অসম্পূর্ণ",IF(COUNTIF($D18:$F18,"না")=0,"সকল দক্ষতা অর্জিত",COUNTIF($D18:$F18,"না")&amp;" টি দক্ষতা ঘাটতি"))),"")</f>
        <v>মূল্যায়ন অসম্পূর্ণ</v>
      </c>
    </row>
    <row r="19" customFormat="false" ht="15.75" hidden="false" customHeight="true" outlineLevel="0" collapsed="false">
      <c r="A19" s="364" t="n">
        <v>16</v>
      </c>
      <c r="B19" s="365" t="n">
        <f aca="false">IFERROR(IF(প্রথম!B21="","",প্রথম!B21),"")</f>
        <v>16</v>
      </c>
      <c r="C19" s="366" t="str">
        <f aca="false">IFERROR(IF(প্রথম!D21="","",প্রথম!D21),"")</f>
        <v>মাসুদ রানা</v>
      </c>
      <c r="D19" s="367"/>
      <c r="E19" s="367"/>
      <c r="F19" s="367"/>
      <c r="G19" s="206" t="str">
        <f aca="false">IFERROR(IF($C19="","",IF(COUNTBLANK($D19:$F19)&gt;0,"মূল্যায়ন অসম্পূর্ণ",IF(COUNTIF($D19:$F19,"না")=0,"সকল দক্ষতা অর্জিত",COUNTIF($D19:$F19,"না")&amp;" টি দক্ষতা ঘাটতি"))),"")</f>
        <v>মূল্যায়ন অসম্পূর্ণ</v>
      </c>
    </row>
    <row r="20" customFormat="false" ht="15.75" hidden="false" customHeight="true" outlineLevel="0" collapsed="false">
      <c r="A20" s="364" t="n">
        <v>17</v>
      </c>
      <c r="B20" s="365" t="n">
        <f aca="false">IFERROR(IF(প্রথম!B22="","",প্রথম!B22),"")</f>
        <v>17</v>
      </c>
      <c r="C20" s="366" t="str">
        <f aca="false">IFERROR(IF(প্রথম!D22="","",প্রথম!D22),"")</f>
        <v>শারমিন  </v>
      </c>
      <c r="D20" s="367"/>
      <c r="E20" s="367"/>
      <c r="F20" s="367"/>
      <c r="G20" s="206" t="str">
        <f aca="false">IFERROR(IF($C20="","",IF(COUNTBLANK($D20:$F20)&gt;0,"মূল্যায়ন অসম্পূর্ণ",IF(COUNTIF($D20:$F20,"না")=0,"সকল দক্ষতা অর্জিত",COUNTIF($D20:$F20,"না")&amp;" টি দক্ষতা ঘাটতি"))),"")</f>
        <v>মূল্যায়ন অসম্পূর্ণ</v>
      </c>
    </row>
    <row r="21" customFormat="false" ht="15.75" hidden="false" customHeight="true" outlineLevel="0" collapsed="false">
      <c r="A21" s="364" t="n">
        <v>18</v>
      </c>
      <c r="B21" s="365" t="n">
        <f aca="false">IFERROR(IF(প্রথম!B23="","",প্রথম!B23),"")</f>
        <v>18</v>
      </c>
      <c r="C21" s="366" t="str">
        <f aca="false">IFERROR(IF(প্রথম!D23="","",প্রথম!D23),"")</f>
        <v>রিয়া</v>
      </c>
      <c r="D21" s="367"/>
      <c r="E21" s="367"/>
      <c r="F21" s="367"/>
      <c r="G21" s="206" t="str">
        <f aca="false">IFERROR(IF($C21="","",IF(COUNTBLANK($D21:$F21)&gt;0,"মূল্যায়ন অসম্পূর্ণ",IF(COUNTIF($D21:$F21,"না")=0,"সকল দক্ষতা অর্জিত",COUNTIF($D21:$F21,"না")&amp;" টি দক্ষতা ঘাটতি"))),"")</f>
        <v>মূল্যায়ন অসম্পূর্ণ</v>
      </c>
    </row>
    <row r="22" customFormat="false" ht="15.75" hidden="false" customHeight="true" outlineLevel="0" collapsed="false">
      <c r="A22" s="364" t="n">
        <v>19</v>
      </c>
      <c r="B22" s="365" t="n">
        <f aca="false">IFERROR(IF(প্রথম!B24="","",প্রথম!B24),"")</f>
        <v>19</v>
      </c>
      <c r="C22" s="366" t="str">
        <f aca="false">IFERROR(IF(প্রথম!D24="","",প্রথম!D24),"")</f>
        <v>তাসফিয়া</v>
      </c>
      <c r="D22" s="367"/>
      <c r="E22" s="367"/>
      <c r="F22" s="367"/>
      <c r="G22" s="206" t="str">
        <f aca="false">IFERROR(IF($C22="","",IF(COUNTBLANK($D22:$F22)&gt;0,"মূল্যায়ন অসম্পূর্ণ",IF(COUNTIF($D22:$F22,"না")=0,"সকল দক্ষতা অর্জিত",COUNTIF($D22:$F22,"না")&amp;" টি দক্ষতা ঘাটতি"))),"")</f>
        <v>মূল্যায়ন অসম্পূর্ণ</v>
      </c>
    </row>
    <row r="23" customFormat="false" ht="15.75" hidden="false" customHeight="true" outlineLevel="0" collapsed="false">
      <c r="A23" s="364" t="n">
        <v>20</v>
      </c>
      <c r="B23" s="365" t="n">
        <f aca="false">IFERROR(IF(প্রথম!B25="","",প্রথম!B25),"")</f>
        <v>20</v>
      </c>
      <c r="C23" s="366" t="str">
        <f aca="false">IFERROR(IF(প্রথম!D25="","",প্রথম!D25),"")</f>
        <v>মরিয়ম </v>
      </c>
      <c r="D23" s="367"/>
      <c r="E23" s="367"/>
      <c r="F23" s="367"/>
      <c r="G23" s="206" t="str">
        <f aca="false">IFERROR(IF($C23="","",IF(COUNTBLANK($D23:$F23)&gt;0,"মূল্যায়ন অসম্পূর্ণ",IF(COUNTIF($D23:$F23,"না")=0,"সকল দক্ষতা অর্জিত",COUNTIF($D23:$F23,"না")&amp;" টি দক্ষতা ঘাটতি"))),"")</f>
        <v>মূল্যায়ন অসম্পূর্ণ</v>
      </c>
    </row>
    <row r="24" customFormat="false" ht="15.75" hidden="false" customHeight="true" outlineLevel="0" collapsed="false">
      <c r="A24" s="364" t="n">
        <v>21</v>
      </c>
      <c r="B24" s="365" t="n">
        <f aca="false">IFERROR(IF(প্রথম!B26="","",প্রথম!B26),"")</f>
        <v>21</v>
      </c>
      <c r="C24" s="366" t="str">
        <f aca="false">IFERROR(IF(প্রথম!D26="","",প্রথম!D26),"")</f>
        <v>নবিউল্লাহ</v>
      </c>
      <c r="D24" s="367"/>
      <c r="E24" s="367"/>
      <c r="F24" s="367"/>
      <c r="G24" s="206" t="str">
        <f aca="false">IFERROR(IF($C24="","",IF(COUNTBLANK($D24:$F24)&gt;0,"মূল্যায়ন অসম্পূর্ণ",IF(COUNTIF($D24:$F24,"না")=0,"সকল দক্ষতা অর্জিত",COUNTIF($D24:$F24,"না")&amp;" টি দক্ষতা ঘাটতি"))),"")</f>
        <v>মূল্যায়ন অসম্পূর্ণ</v>
      </c>
    </row>
    <row r="25" customFormat="false" ht="15.75" hidden="false" customHeight="true" outlineLevel="0" collapsed="false">
      <c r="A25" s="364" t="n">
        <v>22</v>
      </c>
      <c r="B25" s="365" t="n">
        <f aca="false">IFERROR(IF(প্রথম!B27="","",প্রথম!B27),"")</f>
        <v>22</v>
      </c>
      <c r="C25" s="366" t="str">
        <f aca="false">IFERROR(IF(প্রথম!D27="","",প্রথম!D27),"")</f>
        <v>জুনায়েদ ২</v>
      </c>
      <c r="D25" s="367"/>
      <c r="E25" s="367"/>
      <c r="F25" s="367"/>
      <c r="G25" s="206" t="str">
        <f aca="false">IFERROR(IF($C25="","",IF(COUNTBLANK($D25:$F25)&gt;0,"মূল্যায়ন অসম্পূর্ণ",IF(COUNTIF($D25:$F25,"না")=0,"সকল দক্ষতা অর্জিত",COUNTIF($D25:$F25,"না")&amp;" টি দক্ষতা ঘাটতি"))),"")</f>
        <v>মূল্যায়ন অসম্পূর্ণ</v>
      </c>
    </row>
    <row r="26" customFormat="false" ht="15.75" hidden="false" customHeight="true" outlineLevel="0" collapsed="false">
      <c r="A26" s="364" t="n">
        <v>23</v>
      </c>
      <c r="B26" s="365" t="n">
        <f aca="false">IFERROR(IF(প্রথম!B28="","",প্রথম!B28),"")</f>
        <v>23</v>
      </c>
      <c r="C26" s="366" t="str">
        <f aca="false">IFERROR(IF(প্রথম!D28="","",প্রথম!D28),"")</f>
        <v>জিসান  </v>
      </c>
      <c r="D26" s="367"/>
      <c r="E26" s="367"/>
      <c r="F26" s="367"/>
      <c r="G26" s="206" t="str">
        <f aca="false">IFERROR(IF($C26="","",IF(COUNTBLANK($D26:$F26)&gt;0,"মূল্যায়ন অসম্পূর্ণ",IF(COUNTIF($D26:$F26,"না")=0,"সকল দক্ষতা অর্জিত",COUNTIF($D26:$F26,"না")&amp;" টি দক্ষতা ঘাটতি"))),"")</f>
        <v>মূল্যায়ন অসম্পূর্ণ</v>
      </c>
    </row>
    <row r="27" customFormat="false" ht="15.75" hidden="false" customHeight="true" outlineLevel="0" collapsed="false">
      <c r="A27" s="364" t="n">
        <v>24</v>
      </c>
      <c r="B27" s="365" t="n">
        <f aca="false">IFERROR(IF(প্রথম!B29="","",প্রথম!B29),"")</f>
        <v>24</v>
      </c>
      <c r="C27" s="366" t="str">
        <f aca="false">IFERROR(IF(প্রথম!D29="","",প্রথম!D29),"")</f>
        <v>শিহাব</v>
      </c>
      <c r="D27" s="367"/>
      <c r="E27" s="367"/>
      <c r="F27" s="367"/>
      <c r="G27" s="206" t="str">
        <f aca="false">IFERROR(IF($C27="","",IF(COUNTBLANK($D27:$F27)&gt;0,"মূল্যায়ন অসম্পূর্ণ",IF(COUNTIF($D27:$F27,"না")=0,"সকল দক্ষতা অর্জিত",COUNTIF($D27:$F27,"না")&amp;" টি দক্ষতা ঘাটতি"))),"")</f>
        <v>মূল্যায়ন অসম্পূর্ণ</v>
      </c>
    </row>
    <row r="28" customFormat="false" ht="15.75" hidden="false" customHeight="true" outlineLevel="0" collapsed="false">
      <c r="A28" s="364" t="n">
        <v>25</v>
      </c>
      <c r="B28" s="365" t="n">
        <f aca="false">IFERROR(IF(প্রথম!B30="","",প্রথম!B30),"")</f>
        <v>25</v>
      </c>
      <c r="C28" s="366" t="str">
        <f aca="false">IFERROR(IF(প্রথম!D30="","",প্রথম!D30),"")</f>
        <v>হাইবাতুল্লাহ</v>
      </c>
      <c r="D28" s="367"/>
      <c r="E28" s="367"/>
      <c r="F28" s="367"/>
      <c r="G28" s="206" t="str">
        <f aca="false">IFERROR(IF($C28="","",IF(COUNTBLANK($D28:$F28)&gt;0,"মূল্যায়ন অসম্পূর্ণ",IF(COUNTIF($D28:$F28,"না")=0,"সকল দক্ষতা অর্জিত",COUNTIF($D28:$F28,"না")&amp;" টি দক্ষতা ঘাটতি"))),"")</f>
        <v>মূল্যায়ন অসম্পূর্ণ</v>
      </c>
    </row>
    <row r="29" customFormat="false" ht="15.75" hidden="false" customHeight="true" outlineLevel="0" collapsed="false">
      <c r="A29" s="364" t="n">
        <v>26</v>
      </c>
      <c r="B29" s="365" t="n">
        <f aca="false">IFERROR(IF(প্রথম!B31="","",প্রথম!B31),"")</f>
        <v>26</v>
      </c>
      <c r="C29" s="366" t="str">
        <f aca="false">IFERROR(IF(প্রথম!D31="","",প্রথম!D31),"")</f>
        <v>রিমন  </v>
      </c>
      <c r="D29" s="367"/>
      <c r="E29" s="367"/>
      <c r="F29" s="367"/>
      <c r="G29" s="206" t="str">
        <f aca="false">IFERROR(IF($C29="","",IF(COUNTBLANK($D29:$F29)&gt;0,"মূল্যায়ন অসম্পূর্ণ",IF(COUNTIF($D29:$F29,"না")=0,"সকল দক্ষতা অর্জিত",COUNTIF($D29:$F29,"না")&amp;" টি দক্ষতা ঘাটতি"))),"")</f>
        <v>মূল্যায়ন অসম্পূর্ণ</v>
      </c>
    </row>
    <row r="30" customFormat="false" ht="15.75" hidden="false" customHeight="true" outlineLevel="0" collapsed="false">
      <c r="A30" s="364" t="n">
        <v>27</v>
      </c>
      <c r="B30" s="365" t="n">
        <f aca="false">IFERROR(IF(প্রথম!B32="","",প্রথম!B32),"")</f>
        <v>27</v>
      </c>
      <c r="C30" s="366" t="str">
        <f aca="false">IFERROR(IF(প্রথম!D32="","",প্রথম!D32),"")</f>
        <v>রবিউল</v>
      </c>
      <c r="D30" s="367"/>
      <c r="E30" s="367"/>
      <c r="F30" s="367"/>
      <c r="G30" s="206" t="str">
        <f aca="false">IFERROR(IF($C30="","",IF(COUNTBLANK($D30:$F30)&gt;0,"মূল্যায়ন অসম্পূর্ণ",IF(COUNTIF($D30:$F30,"না")=0,"সকল দক্ষতা অর্জিত",COUNTIF($D30:$F30,"না")&amp;" টি দক্ষতা ঘাটতি"))),"")</f>
        <v>মূল্যায়ন অসম্পূর্ণ</v>
      </c>
    </row>
    <row r="31" customFormat="false" ht="15.75" hidden="false" customHeight="true" outlineLevel="0" collapsed="false">
      <c r="A31" s="364" t="n">
        <v>28</v>
      </c>
      <c r="B31" s="365" t="n">
        <f aca="false">IFERROR(IF(প্রথম!B33="","",প্রথম!B33),"")</f>
        <v>28</v>
      </c>
      <c r="C31" s="366" t="str">
        <f aca="false">IFERROR(IF(প্রথম!D33="","",প্রথম!D33),"")</f>
        <v>সাদিকুল্লাহ</v>
      </c>
      <c r="D31" s="367"/>
      <c r="E31" s="367"/>
      <c r="F31" s="367"/>
      <c r="G31" s="206" t="str">
        <f aca="false">IFERROR(IF($C31="","",IF(COUNTBLANK($D31:$F31)&gt;0,"মূল্যায়ন অসম্পূর্ণ",IF(COUNTIF($D31:$F31,"না")=0,"সকল দক্ষতা অর্জিত",COUNTIF($D31:$F31,"না")&amp;" টি দক্ষতা ঘাটতি"))),"")</f>
        <v>মূল্যায়ন অসম্পূর্ণ</v>
      </c>
    </row>
    <row r="32" customFormat="false" ht="15.75" hidden="false" customHeight="true" outlineLevel="0" collapsed="false">
      <c r="A32" s="364" t="n">
        <v>29</v>
      </c>
      <c r="B32" s="365" t="n">
        <f aca="false">IFERROR(IF(প্রথম!B34="","",প্রথম!B34),"")</f>
        <v>29</v>
      </c>
      <c r="C32" s="366" t="str">
        <f aca="false">IFERROR(IF(প্রথম!D34="","",প্রথম!D34),"")</f>
        <v>তামিম  </v>
      </c>
      <c r="D32" s="367"/>
      <c r="E32" s="367"/>
      <c r="F32" s="367"/>
      <c r="G32" s="206" t="str">
        <f aca="false">IFERROR(IF($C32="","",IF(COUNTBLANK($D32:$F32)&gt;0,"মূল্যায়ন অসম্পূর্ণ",IF(COUNTIF($D32:$F32,"না")=0,"সকল দক্ষতা অর্জিত",COUNTIF($D32:$F32,"না")&amp;" টি দক্ষতা ঘাটতি"))),"")</f>
        <v>মূল্যায়ন অসম্পূর্ণ</v>
      </c>
    </row>
    <row r="33" customFormat="false" ht="15.75" hidden="false" customHeight="true" outlineLevel="0" collapsed="false">
      <c r="A33" s="364" t="n">
        <v>30</v>
      </c>
      <c r="B33" s="365" t="n">
        <f aca="false">IFERROR(IF(প্রথম!B35="","",প্রথম!B35),"")</f>
        <v>30</v>
      </c>
      <c r="C33" s="366" t="str">
        <f aca="false">IFERROR(IF(প্রথম!D35="","",প্রথম!D35),"")</f>
        <v>রিফাত</v>
      </c>
      <c r="D33" s="367"/>
      <c r="E33" s="367"/>
      <c r="F33" s="367"/>
      <c r="G33" s="206" t="str">
        <f aca="false">IFERROR(IF($C33="","",IF(COUNTBLANK($D33:$F33)&gt;0,"মূল্যায়ন অসম্পূর্ণ",IF(COUNTIF($D33:$F33,"না")=0,"সকল দক্ষতা অর্জিত",COUNTIF($D33:$F33,"না")&amp;" টি দক্ষতা ঘাটতি"))),"")</f>
        <v>মূল্যায়ন অসম্পূর্ণ</v>
      </c>
    </row>
    <row r="34" customFormat="false" ht="15.75" hidden="false" customHeight="true" outlineLevel="0" collapsed="false">
      <c r="A34" s="364" t="n">
        <v>31</v>
      </c>
      <c r="B34" s="365" t="n">
        <f aca="false">IFERROR(IF(প্রথম!B36="","",প্রথম!B36),"")</f>
        <v>31</v>
      </c>
      <c r="C34" s="366" t="str">
        <f aca="false">IFERROR(IF(প্রথম!D36="","",প্রথম!D36),"")</f>
        <v>মো. আলী</v>
      </c>
      <c r="D34" s="367"/>
      <c r="E34" s="367"/>
      <c r="F34" s="367"/>
      <c r="G34" s="206" t="str">
        <f aca="false">IFERROR(IF($C34="","",IF(COUNTBLANK($D34:$F34)&gt;0,"মূল্যায়ন অসম্পূর্ণ",IF(COUNTIF($D34:$F34,"না")=0,"সকল দক্ষতা অর্জিত",COUNTIF($D34:$F34,"না")&amp;" টি দক্ষতা ঘাটতি"))),"")</f>
        <v>মূল্যায়ন অসম্পূর্ণ</v>
      </c>
    </row>
    <row r="35" customFormat="false" ht="15.75" hidden="false" customHeight="true" outlineLevel="0" collapsed="false">
      <c r="A35" s="364" t="n">
        <v>32</v>
      </c>
      <c r="B35" s="365" t="n">
        <f aca="false">IFERROR(IF(প্রথম!B37="","",প্রথম!B37),"")</f>
        <v>32</v>
      </c>
      <c r="C35" s="366" t="str">
        <f aca="false">IFERROR(IF(প্রথম!D37="","",প্রথম!D37),"")</f>
        <v>নোমান</v>
      </c>
      <c r="D35" s="367"/>
      <c r="E35" s="367"/>
      <c r="F35" s="367"/>
      <c r="G35" s="206" t="str">
        <f aca="false">IFERROR(IF($C35="","",IF(COUNTBLANK($D35:$F35)&gt;0,"মূল্যায়ন অসম্পূর্ণ",IF(COUNTIF($D35:$F35,"না")=0,"সকল দক্ষতা অর্জিত",COUNTIF($D35:$F35,"না")&amp;" টি দক্ষতা ঘাটতি"))),"")</f>
        <v>মূল্যায়ন অসম্পূর্ণ</v>
      </c>
    </row>
    <row r="36" customFormat="false" ht="15.75" hidden="false" customHeight="true" outlineLevel="0" collapsed="false">
      <c r="A36" s="364" t="n">
        <v>33</v>
      </c>
      <c r="B36" s="365" t="n">
        <f aca="false">IFERROR(IF(প্রথম!B38="","",প্রথম!B38),"")</f>
        <v>33</v>
      </c>
      <c r="C36" s="366" t="str">
        <f aca="false">IFERROR(IF(প্রথম!D38="","",প্রথম!D38),"")</f>
        <v>জিহাদ</v>
      </c>
      <c r="D36" s="367"/>
      <c r="E36" s="367"/>
      <c r="F36" s="367"/>
      <c r="G36" s="206" t="str">
        <f aca="false">IFERROR(IF($C36="","",IF(COUNTBLANK($D36:$F36)&gt;0,"মূল্যায়ন অসম্পূর্ণ",IF(COUNTIF($D36:$F36,"না")=0,"সকল দক্ষতা অর্জিত",COUNTIF($D36:$F36,"না")&amp;" টি দক্ষতা ঘাটতি"))),"")</f>
        <v>মূল্যায়ন অসম্পূর্ণ</v>
      </c>
    </row>
    <row r="37" customFormat="false" ht="15.75" hidden="false" customHeight="true" outlineLevel="0" collapsed="false">
      <c r="A37" s="364" t="n">
        <v>34</v>
      </c>
      <c r="B37" s="365" t="n">
        <f aca="false">IFERROR(IF(প্রথম!B39="","",প্রথম!B39),"")</f>
        <v>34</v>
      </c>
      <c r="C37" s="366" t="str">
        <f aca="false">IFERROR(IF(প্রথম!D39="","",প্রথম!D39),"")</f>
        <v>সিয়াম </v>
      </c>
      <c r="D37" s="367"/>
      <c r="E37" s="367"/>
      <c r="F37" s="367"/>
      <c r="G37" s="206" t="str">
        <f aca="false">IFERROR(IF($C37="","",IF(COUNTBLANK($D37:$F37)&gt;0,"মূল্যায়ন অসম্পূর্ণ",IF(COUNTIF($D37:$F37,"না")=0,"সকল দক্ষতা অর্জিত",COUNTIF($D37:$F37,"না")&amp;" টি দক্ষতা ঘাটতি"))),"")</f>
        <v>মূল্যায়ন অসম্পূর্ণ</v>
      </c>
    </row>
    <row r="38" customFormat="false" ht="15.75" hidden="false" customHeight="true" outlineLevel="0" collapsed="false">
      <c r="A38" s="364" t="n">
        <v>35</v>
      </c>
      <c r="B38" s="365" t="n">
        <f aca="false">IFERROR(IF(প্রথম!B40="","",প্রথম!B40),"")</f>
        <v>35</v>
      </c>
      <c r="C38" s="366" t="str">
        <f aca="false">IFERROR(IF(প্রথম!D40="","",প্রথম!D40),"")</f>
        <v>জান্নাতি</v>
      </c>
      <c r="D38" s="367"/>
      <c r="E38" s="367"/>
      <c r="F38" s="367"/>
      <c r="G38" s="206" t="str">
        <f aca="false">IFERROR(IF($C38="","",IF(COUNTBLANK($D38:$F38)&gt;0,"মূল্যায়ন অসম্পূর্ণ",IF(COUNTIF($D38:$F38,"না")=0,"সকল দক্ষতা অর্জিত",COUNTIF($D38:$F38,"না")&amp;" টি দক্ষতা ঘাটতি"))),"")</f>
        <v>মূল্যায়ন অসম্পূর্ণ</v>
      </c>
    </row>
    <row r="39" customFormat="false" ht="15.75" hidden="false" customHeight="true" outlineLevel="0" collapsed="false">
      <c r="A39" s="364" t="n">
        <v>36</v>
      </c>
      <c r="B39" s="365" t="n">
        <f aca="false">IFERROR(IF(প্রথম!B41="","",প্রথম!B41),"")</f>
        <v>36</v>
      </c>
      <c r="C39" s="366" t="str">
        <f aca="false">IFERROR(IF(প্রথম!D41="","",প্রথম!D41),"")</f>
        <v/>
      </c>
      <c r="D39" s="367"/>
      <c r="E39" s="367"/>
      <c r="F39" s="367"/>
      <c r="G39" s="206" t="str">
        <f aca="false">IFERROR(IF($C39="","",IF(COUNTBLANK($D39:$F39)&gt;0,"মূল্যায়ন অসম্পূর্ণ",IF(COUNTIF($D39:$F39,"না")=0,"সকল দক্ষতা অর্জিত",COUNTIF($D39:$F39,"না")&amp;" টি দক্ষতা ঘাটতি"))),"")</f>
        <v/>
      </c>
    </row>
    <row r="40" customFormat="false" ht="15.75" hidden="false" customHeight="true" outlineLevel="0" collapsed="false">
      <c r="A40" s="364" t="n">
        <v>37</v>
      </c>
      <c r="B40" s="365" t="n">
        <f aca="false">IFERROR(IF(প্রথম!B42="","",প্রথম!B42),"")</f>
        <v>37</v>
      </c>
      <c r="C40" s="366" t="str">
        <f aca="false">IFERROR(IF(প্রথম!D42="","",প্রথম!D42),"")</f>
        <v/>
      </c>
      <c r="D40" s="367"/>
      <c r="E40" s="367"/>
      <c r="F40" s="367"/>
      <c r="G40" s="206" t="str">
        <f aca="false">IFERROR(IF($C40="","",IF(COUNTBLANK($D40:$F40)&gt;0,"মূল্যায়ন অসম্পূর্ণ",IF(COUNTIF($D40:$F40,"না")=0,"সকল দক্ষতা অর্জিত",COUNTIF($D40:$F40,"না")&amp;" টি দক্ষতা ঘাটতি"))),"")</f>
        <v/>
      </c>
    </row>
    <row r="41" customFormat="false" ht="15.75" hidden="false" customHeight="true" outlineLevel="0" collapsed="false">
      <c r="A41" s="364" t="n">
        <v>38</v>
      </c>
      <c r="B41" s="365" t="n">
        <f aca="false">IFERROR(IF(প্রথম!B43="","",প্রথম!B43),"")</f>
        <v>38</v>
      </c>
      <c r="C41" s="366" t="str">
        <f aca="false">IFERROR(IF(প্রথম!D43="","",প্রথম!D43),"")</f>
        <v/>
      </c>
      <c r="D41" s="367"/>
      <c r="E41" s="367"/>
      <c r="F41" s="367"/>
      <c r="G41" s="206" t="str">
        <f aca="false">IFERROR(IF($C41="","",IF(COUNTBLANK($D41:$F41)&gt;0,"মূল্যায়ন অসম্পূর্ণ",IF(COUNTIF($D41:$F41,"না")=0,"সকল দক্ষতা অর্জিত",COUNTIF($D41:$F41,"না")&amp;" টি দক্ষতা ঘাটতি"))),"")</f>
        <v/>
      </c>
    </row>
    <row r="42" customFormat="false" ht="15.75" hidden="false" customHeight="true" outlineLevel="0" collapsed="false">
      <c r="A42" s="364" t="n">
        <v>39</v>
      </c>
      <c r="B42" s="365" t="n">
        <f aca="false">IFERROR(IF(প্রথম!B44="","",প্রথম!B44),"")</f>
        <v>39</v>
      </c>
      <c r="C42" s="366" t="str">
        <f aca="false">IFERROR(IF(প্রথম!D44="","",প্রথম!D44),"")</f>
        <v/>
      </c>
      <c r="D42" s="367"/>
      <c r="E42" s="367"/>
      <c r="F42" s="367"/>
      <c r="G42" s="206" t="str">
        <f aca="false">IFERROR(IF($C42="","",IF(COUNTBLANK($D42:$F42)&gt;0,"মূল্যায়ন অসম্পূর্ণ",IF(COUNTIF($D42:$F42,"না")=0,"সকল দক্ষতা অর্জিত",COUNTIF($D42:$F42,"না")&amp;" টি দক্ষতা ঘাটতি"))),"")</f>
        <v/>
      </c>
    </row>
    <row r="43" customFormat="false" ht="15.75" hidden="false" customHeight="true" outlineLevel="0" collapsed="false">
      <c r="A43" s="364" t="n">
        <v>40</v>
      </c>
      <c r="B43" s="365" t="n">
        <f aca="false">IFERROR(IF(প্রথম!B45="","",প্রথম!B45),"")</f>
        <v>40</v>
      </c>
      <c r="C43" s="366" t="str">
        <f aca="false">IFERROR(IF(প্রথম!D45="","",প্রথম!D45),"")</f>
        <v/>
      </c>
      <c r="D43" s="367"/>
      <c r="E43" s="367"/>
      <c r="F43" s="367"/>
      <c r="G43" s="206" t="str">
        <f aca="false">IFERROR(IF($C43="","",IF(COUNTBLANK($D43:$F43)&gt;0,"মূল্যায়ন অসম্পূর্ণ",IF(COUNTIF($D43:$F43,"না")=0,"সকল দক্ষতা অর্জিত",COUNTIF($D43:$F43,"না")&amp;" টি দক্ষতা ঘাটতি"))),"")</f>
        <v/>
      </c>
    </row>
  </sheetData>
  <sheetProtection sheet="true" formatCells="false" formatColumns="false" formatRows="false" sort="false" autoFilter="false"/>
  <mergeCells count="2">
    <mergeCell ref="A1:G1"/>
    <mergeCell ref="A2:G2"/>
  </mergeCells>
  <conditionalFormatting sqref="D4:F43">
    <cfRule type="cellIs" priority="2" operator="equal" aboveAverage="0" equalAverage="0" bottom="0" percent="0" rank="0" text="" dxfId="16">
      <formula>"হ্যাঁ"</formula>
    </cfRule>
    <cfRule type="cellIs" priority="3" operator="equal" aboveAverage="0" equalAverage="0" bottom="0" percent="0" rank="0" text="" dxfId="17">
      <formula>"না"</formula>
    </cfRule>
  </conditionalFormatting>
  <dataValidations count="1">
    <dataValidation allowBlank="true" errorStyle="stop" operator="between" showDropDown="false" showErrorMessage="false" showInputMessage="false" sqref="D4:F43" type="list">
      <formula1>"হ্যাঁ,না"</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sheetPr filterMode="false">
    <tabColor rgb="FF7030A0"/>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2"/>
    <col collapsed="false" customWidth="true" hidden="false" outlineLevel="0" max="6" min="4" style="1" width="15"/>
    <col collapsed="false" customWidth="true" hidden="false" outlineLevel="0" max="7" min="7" style="1" width="24"/>
  </cols>
  <sheetData>
    <row r="1" customFormat="false" ht="21.75" hidden="false" customHeight="true" outlineLevel="0" collapsed="false">
      <c r="A1" s="361" t="str">
        <f aca="false">IFERROR(Settings!$B$5,"")</f>
        <v>বেজখন্ড সঃ প্রাঃ বিদ্যালয়</v>
      </c>
      <c r="B1" s="361"/>
      <c r="C1" s="361"/>
      <c r="D1" s="361"/>
      <c r="E1" s="361"/>
      <c r="F1" s="361"/>
      <c r="G1" s="361"/>
    </row>
    <row r="2" customFormat="false" ht="19.5" hidden="false" customHeight="true" outlineLevel="0" collapsed="false">
      <c r="A2" s="362" t="s">
        <v>986</v>
      </c>
      <c r="B2" s="362"/>
      <c r="C2" s="362"/>
      <c r="D2" s="362"/>
      <c r="E2" s="362"/>
      <c r="F2" s="362"/>
      <c r="G2" s="362"/>
    </row>
    <row r="3" customFormat="false" ht="39.75" hidden="false" customHeight="true" outlineLevel="0" collapsed="false">
      <c r="A3" s="363" t="s">
        <v>810</v>
      </c>
      <c r="B3" s="363" t="s">
        <v>670</v>
      </c>
      <c r="C3" s="363" t="s">
        <v>812</v>
      </c>
      <c r="D3" s="363" t="s">
        <v>982</v>
      </c>
      <c r="E3" s="363" t="s">
        <v>983</v>
      </c>
      <c r="F3" s="363" t="s">
        <v>984</v>
      </c>
      <c r="G3" s="363" t="s">
        <v>985</v>
      </c>
    </row>
    <row r="4" customFormat="false" ht="15.75" hidden="false" customHeight="true" outlineLevel="0" collapsed="false">
      <c r="A4" s="364" t="n">
        <v>1</v>
      </c>
      <c r="B4" s="365" t="n">
        <f aca="false">IFERROR(IF(দ্বিতীয়!B6="","",দ্বিতীয়!B6),"")</f>
        <v>1</v>
      </c>
      <c r="C4" s="366" t="str">
        <f aca="false">IFERROR(IF(দ্বিতীয়!D6="","",দ্বিতীয়!D6),"")</f>
        <v>রাব্বি হাসান  </v>
      </c>
      <c r="D4" s="367"/>
      <c r="E4" s="367"/>
      <c r="F4" s="367"/>
      <c r="G4" s="206" t="str">
        <f aca="false">IFERROR(IF($C4="","",IF(COUNTBLANK($D4:$F4)&gt;0,"মূল্যায়ন অসম্পূর্ণ",IF(COUNTIF($D4:$F4,"না")=0,"সকল দক্ষতা অর্জিত",COUNTIF($D4:$F4,"না")&amp;" টি দক্ষতা ঘাটতি"))),"")</f>
        <v>মূল্যায়ন অসম্পূর্ণ</v>
      </c>
    </row>
    <row r="5" customFormat="false" ht="15.75" hidden="false" customHeight="true" outlineLevel="0" collapsed="false">
      <c r="A5" s="364" t="n">
        <v>2</v>
      </c>
      <c r="B5" s="365" t="n">
        <f aca="false">IFERROR(IF(দ্বিতীয়!B7="","",দ্বিতীয়!B7),"")</f>
        <v>2</v>
      </c>
      <c r="C5" s="366" t="str">
        <f aca="false">IFERROR(IF(দ্বিতীয়!D7="","",দ্বিতীয়!D7),"")</f>
        <v>নাহিদা</v>
      </c>
      <c r="D5" s="367"/>
      <c r="E5" s="367"/>
      <c r="F5" s="367"/>
      <c r="G5" s="206" t="str">
        <f aca="false">IFERROR(IF($C5="","",IF(COUNTBLANK($D5:$F5)&gt;0,"মূল্যায়ন অসম্পূর্ণ",IF(COUNTIF($D5:$F5,"না")=0,"সকল দক্ষতা অর্জিত",COUNTIF($D5:$F5,"না")&amp;" টি দক্ষতা ঘাটতি"))),"")</f>
        <v>মূল্যায়ন অসম্পূর্ণ</v>
      </c>
    </row>
    <row r="6" customFormat="false" ht="15.75" hidden="false" customHeight="true" outlineLevel="0" collapsed="false">
      <c r="A6" s="364" t="n">
        <v>3</v>
      </c>
      <c r="B6" s="365" t="n">
        <f aca="false">IFERROR(IF(দ্বিতীয়!B8="","",দ্বিতীয়!B8),"")</f>
        <v>3</v>
      </c>
      <c r="C6" s="366" t="str">
        <f aca="false">IFERROR(IF(দ্বিতীয়!D8="","",দ্বিতীয়!D8),"")</f>
        <v>ইয়াসিন</v>
      </c>
      <c r="D6" s="367"/>
      <c r="E6" s="367"/>
      <c r="F6" s="367"/>
      <c r="G6" s="206" t="str">
        <f aca="false">IFERROR(IF($C6="","",IF(COUNTBLANK($D6:$F6)&gt;0,"মূল্যায়ন অসম্পূর্ণ",IF(COUNTIF($D6:$F6,"না")=0,"সকল দক্ষতা অর্জিত",COUNTIF($D6:$F6,"না")&amp;" টি দক্ষতা ঘাটতি"))),"")</f>
        <v>মূল্যায়ন অসম্পূর্ণ</v>
      </c>
    </row>
    <row r="7" customFormat="false" ht="15.75" hidden="false" customHeight="true" outlineLevel="0" collapsed="false">
      <c r="A7" s="364" t="n">
        <v>4</v>
      </c>
      <c r="B7" s="365" t="n">
        <f aca="false">IFERROR(IF(দ্বিতীয়!B9="","",দ্বিতীয়!B9),"")</f>
        <v>4</v>
      </c>
      <c r="C7" s="366" t="str">
        <f aca="false">IFERROR(IF(দ্বিতীয়!D9="","",দ্বিতীয়!D9),"")</f>
        <v>জুনাইরা  </v>
      </c>
      <c r="D7" s="367"/>
      <c r="E7" s="367"/>
      <c r="F7" s="367"/>
      <c r="G7" s="206" t="str">
        <f aca="false">IFERROR(IF($C7="","",IF(COUNTBLANK($D7:$F7)&gt;0,"মূল্যায়ন অসম্পূর্ণ",IF(COUNTIF($D7:$F7,"না")=0,"সকল দক্ষতা অর্জিত",COUNTIF($D7:$F7,"না")&amp;" টি দক্ষতা ঘাটতি"))),"")</f>
        <v>মূল্যায়ন অসম্পূর্ণ</v>
      </c>
    </row>
    <row r="8" customFormat="false" ht="15.75" hidden="false" customHeight="true" outlineLevel="0" collapsed="false">
      <c r="A8" s="364" t="n">
        <v>5</v>
      </c>
      <c r="B8" s="365" t="n">
        <f aca="false">IFERROR(IF(দ্বিতীয়!B10="","",দ্বিতীয়!B10),"")</f>
        <v>5</v>
      </c>
      <c r="C8" s="366" t="str">
        <f aca="false">IFERROR(IF(দ্বিতীয়!D10="","",দ্বিতীয়!D10),"")</f>
        <v>রেমি</v>
      </c>
      <c r="D8" s="367"/>
      <c r="E8" s="367"/>
      <c r="F8" s="367"/>
      <c r="G8" s="206" t="str">
        <f aca="false">IFERROR(IF($C8="","",IF(COUNTBLANK($D8:$F8)&gt;0,"মূল্যায়ন অসম্পূর্ণ",IF(COUNTIF($D8:$F8,"না")=0,"সকল দক্ষতা অর্জিত",COUNTIF($D8:$F8,"না")&amp;" টি দক্ষতা ঘাটতি"))),"")</f>
        <v>মূল্যায়ন অসম্পূর্ণ</v>
      </c>
    </row>
    <row r="9" customFormat="false" ht="15.75" hidden="false" customHeight="true" outlineLevel="0" collapsed="false">
      <c r="A9" s="364" t="n">
        <v>6</v>
      </c>
      <c r="B9" s="365" t="n">
        <f aca="false">IFERROR(IF(দ্বিতীয়!B11="","",দ্বিতীয়!B11),"")</f>
        <v>6</v>
      </c>
      <c r="C9" s="366" t="str">
        <f aca="false">IFERROR(IF(দ্বিতীয়!D11="","",দ্বিতীয়!D11),"")</f>
        <v>আব্দুর রহিম</v>
      </c>
      <c r="D9" s="367"/>
      <c r="E9" s="367"/>
      <c r="F9" s="367"/>
      <c r="G9" s="206" t="str">
        <f aca="false">IFERROR(IF($C9="","",IF(COUNTBLANK($D9:$F9)&gt;0,"মূল্যায়ন অসম্পূর্ণ",IF(COUNTIF($D9:$F9,"না")=0,"সকল দক্ষতা অর্জিত",COUNTIF($D9:$F9,"না")&amp;" টি দক্ষতা ঘাটতি"))),"")</f>
        <v>মূল্যায়ন অসম্পূর্ণ</v>
      </c>
    </row>
    <row r="10" customFormat="false" ht="15.75" hidden="false" customHeight="true" outlineLevel="0" collapsed="false">
      <c r="A10" s="364" t="n">
        <v>7</v>
      </c>
      <c r="B10" s="365" t="n">
        <f aca="false">IFERROR(IF(দ্বিতীয়!B12="","",দ্বিতীয়!B12),"")</f>
        <v>7</v>
      </c>
      <c r="C10" s="366" t="str">
        <f aca="false">IFERROR(IF(দ্বিতীয়!D12="","",দ্বিতীয়!D12),"")</f>
        <v>মোস্তাকিম  </v>
      </c>
      <c r="D10" s="367"/>
      <c r="E10" s="367"/>
      <c r="F10" s="367"/>
      <c r="G10" s="206" t="str">
        <f aca="false">IFERROR(IF($C10="","",IF(COUNTBLANK($D10:$F10)&gt;0,"মূল্যায়ন অসম্পূর্ণ",IF(COUNTIF($D10:$F10,"না")=0,"সকল দক্ষতা অর্জিত",COUNTIF($D10:$F10,"না")&amp;" টি দক্ষতা ঘাটতি"))),"")</f>
        <v>মূল্যায়ন অসম্পূর্ণ</v>
      </c>
    </row>
    <row r="11" customFormat="false" ht="15.75" hidden="false" customHeight="true" outlineLevel="0" collapsed="false">
      <c r="A11" s="364" t="n">
        <v>8</v>
      </c>
      <c r="B11" s="365" t="n">
        <f aca="false">IFERROR(IF(দ্বিতীয়!B13="","",দ্বিতীয়!B13),"")</f>
        <v>8</v>
      </c>
      <c r="C11" s="366" t="str">
        <f aca="false">IFERROR(IF(দ্বিতীয়!D13="","",দ্বিতীয়!D13),"")</f>
        <v>সাব্বির</v>
      </c>
      <c r="D11" s="367"/>
      <c r="E11" s="367"/>
      <c r="F11" s="367"/>
      <c r="G11" s="206" t="str">
        <f aca="false">IFERROR(IF($C11="","",IF(COUNTBLANK($D11:$F11)&gt;0,"মূল্যায়ন অসম্পূর্ণ",IF(COUNTIF($D11:$F11,"না")=0,"সকল দক্ষতা অর্জিত",COUNTIF($D11:$F11,"না")&amp;" টি দক্ষতা ঘাটতি"))),"")</f>
        <v>মূল্যায়ন অসম্পূর্ণ</v>
      </c>
    </row>
    <row r="12" customFormat="false" ht="15.75" hidden="false" customHeight="true" outlineLevel="0" collapsed="false">
      <c r="A12" s="364" t="n">
        <v>9</v>
      </c>
      <c r="B12" s="365" t="n">
        <f aca="false">IFERROR(IF(দ্বিতীয়!B14="","",দ্বিতীয়!B14),"")</f>
        <v>9</v>
      </c>
      <c r="C12" s="366" t="str">
        <f aca="false">IFERROR(IF(দ্বিতীয়!D14="","",দ্বিতীয়!D14),"")</f>
        <v>আব্দুর রহমান</v>
      </c>
      <c r="D12" s="367"/>
      <c r="E12" s="367"/>
      <c r="F12" s="367"/>
      <c r="G12" s="206" t="str">
        <f aca="false">IFERROR(IF($C12="","",IF(COUNTBLANK($D12:$F12)&gt;0,"মূল্যায়ন অসম্পূর্ণ",IF(COUNTIF($D12:$F12,"না")=0,"সকল দক্ষতা অর্জিত",COUNTIF($D12:$F12,"না")&amp;" টি দক্ষতা ঘাটতি"))),"")</f>
        <v>মূল্যায়ন অসম্পূর্ণ</v>
      </c>
    </row>
    <row r="13" customFormat="false" ht="15.75" hidden="false" customHeight="true" outlineLevel="0" collapsed="false">
      <c r="A13" s="364" t="n">
        <v>10</v>
      </c>
      <c r="B13" s="365" t="n">
        <f aca="false">IFERROR(IF(দ্বিতীয়!B15="","",দ্বিতীয়!B15),"")</f>
        <v>10</v>
      </c>
      <c r="C13" s="366" t="str">
        <f aca="false">IFERROR(IF(দ্বিতীয়!D15="","",দ্বিতীয়!D15),"")</f>
        <v>মোহনা </v>
      </c>
      <c r="D13" s="367"/>
      <c r="E13" s="367"/>
      <c r="F13" s="367"/>
      <c r="G13" s="206" t="str">
        <f aca="false">IFERROR(IF($C13="","",IF(COUNTBLANK($D13:$F13)&gt;0,"মূল্যায়ন অসম্পূর্ণ",IF(COUNTIF($D13:$F13,"না")=0,"সকল দক্ষতা অর্জিত",COUNTIF($D13:$F13,"না")&amp;" টি দক্ষতা ঘাটতি"))),"")</f>
        <v>মূল্যায়ন অসম্পূর্ণ</v>
      </c>
    </row>
    <row r="14" customFormat="false" ht="15.75" hidden="false" customHeight="true" outlineLevel="0" collapsed="false">
      <c r="A14" s="364" t="n">
        <v>11</v>
      </c>
      <c r="B14" s="365" t="n">
        <f aca="false">IFERROR(IF(দ্বিতীয়!B16="","",দ্বিতীয়!B16),"")</f>
        <v>11</v>
      </c>
      <c r="C14" s="366" t="str">
        <f aca="false">IFERROR(IF(দ্বিতীয়!D16="","",দ্বিতীয়!D16),"")</f>
        <v>লিজা মুনি </v>
      </c>
      <c r="D14" s="367"/>
      <c r="E14" s="367"/>
      <c r="F14" s="367"/>
      <c r="G14" s="206" t="str">
        <f aca="false">IFERROR(IF($C14="","",IF(COUNTBLANK($D14:$F14)&gt;0,"মূল্যায়ন অসম্পূর্ণ",IF(COUNTIF($D14:$F14,"না")=0,"সকল দক্ষতা অর্জিত",COUNTIF($D14:$F14,"না")&amp;" টি দক্ষতা ঘাটতি"))),"")</f>
        <v>মূল্যায়ন অসম্পূর্ণ</v>
      </c>
    </row>
    <row r="15" customFormat="false" ht="15.75" hidden="false" customHeight="true" outlineLevel="0" collapsed="false">
      <c r="A15" s="364" t="n">
        <v>12</v>
      </c>
      <c r="B15" s="365" t="n">
        <f aca="false">IFERROR(IF(দ্বিতীয়!B17="","",দ্বিতীয়!B17),"")</f>
        <v>12</v>
      </c>
      <c r="C15" s="366" t="str">
        <f aca="false">IFERROR(IF(দ্বিতীয়!D17="","",দ্বিতীয়!D17),"")</f>
        <v>আয়েশা</v>
      </c>
      <c r="D15" s="367"/>
      <c r="E15" s="367"/>
      <c r="F15" s="367"/>
      <c r="G15" s="206" t="str">
        <f aca="false">IFERROR(IF($C15="","",IF(COUNTBLANK($D15:$F15)&gt;0,"মূল্যায়ন অসম্পূর্ণ",IF(COUNTIF($D15:$F15,"না")=0,"সকল দক্ষতা অর্জিত",COUNTIF($D15:$F15,"না")&amp;" টি দক্ষতা ঘাটতি"))),"")</f>
        <v>মূল্যায়ন অসম্পূর্ণ</v>
      </c>
    </row>
    <row r="16" customFormat="false" ht="15.75" hidden="false" customHeight="true" outlineLevel="0" collapsed="false">
      <c r="A16" s="364" t="n">
        <v>13</v>
      </c>
      <c r="B16" s="365" t="n">
        <f aca="false">IFERROR(IF(দ্বিতীয়!B18="","",দ্বিতীয়!B18),"")</f>
        <v>13</v>
      </c>
      <c r="C16" s="366" t="str">
        <f aca="false">IFERROR(IF(দ্বিতীয়!D18="","",দ্বিতীয়!D18),"")</f>
        <v>আব্দুস সালাম  </v>
      </c>
      <c r="D16" s="367"/>
      <c r="E16" s="367"/>
      <c r="F16" s="367"/>
      <c r="G16" s="206" t="str">
        <f aca="false">IFERROR(IF($C16="","",IF(COUNTBLANK($D16:$F16)&gt;0,"মূল্যায়ন অসম্পূর্ণ",IF(COUNTIF($D16:$F16,"না")=0,"সকল দক্ষতা অর্জিত",COUNTIF($D16:$F16,"না")&amp;" টি দক্ষতা ঘাটতি"))),"")</f>
        <v>মূল্যায়ন অসম্পূর্ণ</v>
      </c>
    </row>
    <row r="17" customFormat="false" ht="15.75" hidden="false" customHeight="true" outlineLevel="0" collapsed="false">
      <c r="A17" s="364" t="n">
        <v>14</v>
      </c>
      <c r="B17" s="365" t="n">
        <f aca="false">IFERROR(IF(দ্বিতীয়!B19="","",দ্বিতীয়!B19),"")</f>
        <v>14</v>
      </c>
      <c r="C17" s="366" t="str">
        <f aca="false">IFERROR(IF(দ্বিতীয়!D19="","",দ্বিতীয়!D19),"")</f>
        <v>রাব্বি ২</v>
      </c>
      <c r="D17" s="367"/>
      <c r="E17" s="367"/>
      <c r="F17" s="367"/>
      <c r="G17" s="206" t="str">
        <f aca="false">IFERROR(IF($C17="","",IF(COUNTBLANK($D17:$F17)&gt;0,"মূল্যায়ন অসম্পূর্ণ",IF(COUNTIF($D17:$F17,"না")=0,"সকল দক্ষতা অর্জিত",COUNTIF($D17:$F17,"না")&amp;" টি দক্ষতা ঘাটতি"))),"")</f>
        <v>মূল্যায়ন অসম্পূর্ণ</v>
      </c>
    </row>
    <row r="18" customFormat="false" ht="15.75" hidden="false" customHeight="true" outlineLevel="0" collapsed="false">
      <c r="A18" s="364" t="n">
        <v>15</v>
      </c>
      <c r="B18" s="365" t="n">
        <f aca="false">IFERROR(IF(দ্বিতীয়!B20="","",দ্বিতীয়!B20),"")</f>
        <v>15</v>
      </c>
      <c r="C18" s="366" t="str">
        <f aca="false">IFERROR(IF(দ্বিতীয়!D20="","",দ্বিতীয়!D20),"")</f>
        <v>ফাহিম</v>
      </c>
      <c r="D18" s="367"/>
      <c r="E18" s="367"/>
      <c r="F18" s="367"/>
      <c r="G18" s="206" t="str">
        <f aca="false">IFERROR(IF($C18="","",IF(COUNTBLANK($D18:$F18)&gt;0,"মূল্যায়ন অসম্পূর্ণ",IF(COUNTIF($D18:$F18,"না")=0,"সকল দক্ষতা অর্জিত",COUNTIF($D18:$F18,"না")&amp;" টি দক্ষতা ঘাটতি"))),"")</f>
        <v>মূল্যায়ন অসম্পূর্ণ</v>
      </c>
    </row>
    <row r="19" customFormat="false" ht="15.75" hidden="false" customHeight="true" outlineLevel="0" collapsed="false">
      <c r="A19" s="364" t="n">
        <v>16</v>
      </c>
      <c r="B19" s="365" t="n">
        <f aca="false">IFERROR(IF(দ্বিতীয়!B21="","",দ্বিতীয়!B21),"")</f>
        <v>16</v>
      </c>
      <c r="C19" s="366" t="str">
        <f aca="false">IFERROR(IF(দ্বিতীয়!D21="","",দ্বিতীয়!D21),"")</f>
        <v>মীম</v>
      </c>
      <c r="D19" s="367"/>
      <c r="E19" s="367"/>
      <c r="F19" s="367"/>
      <c r="G19" s="206" t="str">
        <f aca="false">IFERROR(IF($C19="","",IF(COUNTBLANK($D19:$F19)&gt;0,"মূল্যায়ন অসম্পূর্ণ",IF(COUNTIF($D19:$F19,"না")=0,"সকল দক্ষতা অর্জিত",COUNTIF($D19:$F19,"না")&amp;" টি দক্ষতা ঘাটতি"))),"")</f>
        <v>মূল্যায়ন অসম্পূর্ণ</v>
      </c>
    </row>
    <row r="20" customFormat="false" ht="15.75" hidden="false" customHeight="true" outlineLevel="0" collapsed="false">
      <c r="A20" s="364" t="n">
        <v>17</v>
      </c>
      <c r="B20" s="365" t="n">
        <f aca="false">IFERROR(IF(দ্বিতীয়!B22="","",দ্বিতীয়!B22),"")</f>
        <v>17</v>
      </c>
      <c r="C20" s="366" t="str">
        <f aca="false">IFERROR(IF(দ্বিতীয়!D22="","",দ্বিতীয়!D22),"")</f>
        <v>হুমায়রা</v>
      </c>
      <c r="D20" s="367"/>
      <c r="E20" s="367"/>
      <c r="F20" s="367"/>
      <c r="G20" s="206" t="str">
        <f aca="false">IFERROR(IF($C20="","",IF(COUNTBLANK($D20:$F20)&gt;0,"মূল্যায়ন অসম্পূর্ণ",IF(COUNTIF($D20:$F20,"না")=0,"সকল দক্ষতা অর্জিত",COUNTIF($D20:$F20,"না")&amp;" টি দক্ষতা ঘাটতি"))),"")</f>
        <v>মূল্যায়ন অসম্পূর্ণ</v>
      </c>
    </row>
    <row r="21" customFormat="false" ht="15.75" hidden="false" customHeight="true" outlineLevel="0" collapsed="false">
      <c r="A21" s="364" t="n">
        <v>18</v>
      </c>
      <c r="B21" s="365" t="n">
        <f aca="false">IFERROR(IF(দ্বিতীয়!B23="","",দ্বিতীয়!B23),"")</f>
        <v>18</v>
      </c>
      <c r="C21" s="366" t="str">
        <f aca="false">IFERROR(IF(দ্বিতীয়!D23="","",দ্বিতীয়!D23),"")</f>
        <v>রাবেয়া</v>
      </c>
      <c r="D21" s="367"/>
      <c r="E21" s="367"/>
      <c r="F21" s="367"/>
      <c r="G21" s="206" t="str">
        <f aca="false">IFERROR(IF($C21="","",IF(COUNTBLANK($D21:$F21)&gt;0,"মূল্যায়ন অসম্পূর্ণ",IF(COUNTIF($D21:$F21,"না")=0,"সকল দক্ষতা অর্জিত",COUNTIF($D21:$F21,"না")&amp;" টি দক্ষতা ঘাটতি"))),"")</f>
        <v>মূল্যায়ন অসম্পূর্ণ</v>
      </c>
    </row>
    <row r="22" customFormat="false" ht="15.75" hidden="false" customHeight="true" outlineLevel="0" collapsed="false">
      <c r="A22" s="364" t="n">
        <v>19</v>
      </c>
      <c r="B22" s="365" t="n">
        <f aca="false">IFERROR(IF(দ্বিতীয়!B24="","",দ্বিতীয়!B24),"")</f>
        <v>19</v>
      </c>
      <c r="C22" s="366" t="str">
        <f aca="false">IFERROR(IF(দ্বিতীয়!D24="","",দ্বিতীয়!D24),"")</f>
        <v>ফাতেমা </v>
      </c>
      <c r="D22" s="367"/>
      <c r="E22" s="367"/>
      <c r="F22" s="367"/>
      <c r="G22" s="206" t="str">
        <f aca="false">IFERROR(IF($C22="","",IF(COUNTBLANK($D22:$F22)&gt;0,"মূল্যায়ন অসম্পূর্ণ",IF(COUNTIF($D22:$F22,"না")=0,"সকল দক্ষতা অর্জিত",COUNTIF($D22:$F22,"না")&amp;" টি দক্ষতা ঘাটতি"))),"")</f>
        <v>মূল্যায়ন অসম্পূর্ণ</v>
      </c>
    </row>
    <row r="23" customFormat="false" ht="15.75" hidden="false" customHeight="true" outlineLevel="0" collapsed="false">
      <c r="A23" s="364" t="n">
        <v>20</v>
      </c>
      <c r="B23" s="365" t="n">
        <f aca="false">IFERROR(IF(দ্বিতীয়!B25="","",দ্বিতীয়!B25),"")</f>
        <v>20</v>
      </c>
      <c r="C23" s="366" t="str">
        <f aca="false">IFERROR(IF(দ্বিতীয়!D25="","",দ্বিতীয়!D25),"")</f>
        <v>উম্মে কুলসুম</v>
      </c>
      <c r="D23" s="367"/>
      <c r="E23" s="367"/>
      <c r="F23" s="367"/>
      <c r="G23" s="206" t="str">
        <f aca="false">IFERROR(IF($C23="","",IF(COUNTBLANK($D23:$F23)&gt;0,"মূল্যায়ন অসম্পূর্ণ",IF(COUNTIF($D23:$F23,"না")=0,"সকল দক্ষতা অর্জিত",COUNTIF($D23:$F23,"না")&amp;" টি দক্ষতা ঘাটতি"))),"")</f>
        <v>মূল্যায়ন অসম্পূর্ণ</v>
      </c>
    </row>
    <row r="24" customFormat="false" ht="15.75" hidden="false" customHeight="true" outlineLevel="0" collapsed="false">
      <c r="A24" s="364" t="n">
        <v>21</v>
      </c>
      <c r="B24" s="365" t="n">
        <f aca="false">IFERROR(IF(দ্বিতীয়!B26="","",দ্বিতীয়!B26),"")</f>
        <v>21</v>
      </c>
      <c r="C24" s="366" t="str">
        <f aca="false">IFERROR(IF(দ্বিতীয়!D26="","",দ্বিতীয়!D26),"")</f>
        <v>ফাহমিদা </v>
      </c>
      <c r="D24" s="367"/>
      <c r="E24" s="367"/>
      <c r="F24" s="367"/>
      <c r="G24" s="206" t="str">
        <f aca="false">IFERROR(IF($C24="","",IF(COUNTBLANK($D24:$F24)&gt;0,"মূল্যায়ন অসম্পূর্ণ",IF(COUNTIF($D24:$F24,"না")=0,"সকল দক্ষতা অর্জিত",COUNTIF($D24:$F24,"না")&amp;" টি দক্ষতা ঘাটতি"))),"")</f>
        <v>মূল্যায়ন অসম্পূর্ণ</v>
      </c>
    </row>
    <row r="25" customFormat="false" ht="15.75" hidden="false" customHeight="true" outlineLevel="0" collapsed="false">
      <c r="A25" s="364" t="n">
        <v>22</v>
      </c>
      <c r="B25" s="365" t="n">
        <f aca="false">IFERROR(IF(দ্বিতীয়!B27="","",দ্বিতীয়!B27),"")</f>
        <v>22</v>
      </c>
      <c r="C25" s="366" t="str">
        <f aca="false">IFERROR(IF(দ্বিতীয়!D27="","",দ্বিতীয়!D27),"")</f>
        <v>আহাদ বাবু</v>
      </c>
      <c r="D25" s="367"/>
      <c r="E25" s="367"/>
      <c r="F25" s="367"/>
      <c r="G25" s="206" t="str">
        <f aca="false">IFERROR(IF($C25="","",IF(COUNTBLANK($D25:$F25)&gt;0,"মূল্যায়ন অসম্পূর্ণ",IF(COUNTIF($D25:$F25,"না")=0,"সকল দক্ষতা অর্জিত",COUNTIF($D25:$F25,"না")&amp;" টি দক্ষতা ঘাটতি"))),"")</f>
        <v>মূল্যায়ন অসম্পূর্ণ</v>
      </c>
    </row>
    <row r="26" customFormat="false" ht="15.75" hidden="false" customHeight="true" outlineLevel="0" collapsed="false">
      <c r="A26" s="364" t="n">
        <v>23</v>
      </c>
      <c r="B26" s="365" t="n">
        <f aca="false">IFERROR(IF(দ্বিতীয়!B28="","",দ্বিতীয়!B28),"")</f>
        <v>23</v>
      </c>
      <c r="C26" s="366" t="str">
        <f aca="false">IFERROR(IF(দ্বিতীয়!D28="","",দ্বিতীয়!D28),"")</f>
        <v/>
      </c>
      <c r="D26" s="367"/>
      <c r="E26" s="367"/>
      <c r="F26" s="367"/>
      <c r="G26" s="206" t="str">
        <f aca="false">IFERROR(IF($C26="","",IF(COUNTBLANK($D26:$F26)&gt;0,"মূল্যায়ন অসম্পূর্ণ",IF(COUNTIF($D26:$F26,"না")=0,"সকল দক্ষতা অর্জিত",COUNTIF($D26:$F26,"না")&amp;" টি দক্ষতা ঘাটতি"))),"")</f>
        <v/>
      </c>
    </row>
    <row r="27" customFormat="false" ht="15.75" hidden="false" customHeight="true" outlineLevel="0" collapsed="false">
      <c r="A27" s="364" t="n">
        <v>24</v>
      </c>
      <c r="B27" s="365" t="n">
        <f aca="false">IFERROR(IF(দ্বিতীয়!B29="","",দ্বিতীয়!B29),"")</f>
        <v>24</v>
      </c>
      <c r="C27" s="366" t="str">
        <f aca="false">IFERROR(IF(দ্বিতীয়!D29="","",দ্বিতীয়!D29),"")</f>
        <v/>
      </c>
      <c r="D27" s="367"/>
      <c r="E27" s="367"/>
      <c r="F27" s="367"/>
      <c r="G27" s="206" t="str">
        <f aca="false">IFERROR(IF($C27="","",IF(COUNTBLANK($D27:$F27)&gt;0,"মূল্যায়ন অসম্পূর্ণ",IF(COUNTIF($D27:$F27,"না")=0,"সকল দক্ষতা অর্জিত",COUNTIF($D27:$F27,"না")&amp;" টি দক্ষতা ঘাটতি"))),"")</f>
        <v/>
      </c>
    </row>
    <row r="28" customFormat="false" ht="15.75" hidden="false" customHeight="true" outlineLevel="0" collapsed="false">
      <c r="A28" s="364" t="n">
        <v>25</v>
      </c>
      <c r="B28" s="365" t="n">
        <f aca="false">IFERROR(IF(দ্বিতীয়!B30="","",দ্বিতীয়!B30),"")</f>
        <v>25</v>
      </c>
      <c r="C28" s="366" t="str">
        <f aca="false">IFERROR(IF(দ্বিতীয়!D30="","",দ্বিতীয়!D30),"")</f>
        <v/>
      </c>
      <c r="D28" s="367"/>
      <c r="E28" s="367"/>
      <c r="F28" s="367"/>
      <c r="G28" s="206" t="str">
        <f aca="false">IFERROR(IF($C28="","",IF(COUNTBLANK($D28:$F28)&gt;0,"মূল্যায়ন অসম্পূর্ণ",IF(COUNTIF($D28:$F28,"না")=0,"সকল দক্ষতা অর্জিত",COUNTIF($D28:$F28,"না")&amp;" টি দক্ষতা ঘাটতি"))),"")</f>
        <v/>
      </c>
    </row>
    <row r="29" customFormat="false" ht="15.75" hidden="false" customHeight="true" outlineLevel="0" collapsed="false">
      <c r="A29" s="364" t="n">
        <v>26</v>
      </c>
      <c r="B29" s="365" t="n">
        <f aca="false">IFERROR(IF(দ্বিতীয়!B31="","",দ্বিতীয়!B31),"")</f>
        <v>26</v>
      </c>
      <c r="C29" s="366" t="str">
        <f aca="false">IFERROR(IF(দ্বিতীয়!D31="","",দ্বিতীয়!D31),"")</f>
        <v/>
      </c>
      <c r="D29" s="367"/>
      <c r="E29" s="367"/>
      <c r="F29" s="367"/>
      <c r="G29" s="206" t="str">
        <f aca="false">IFERROR(IF($C29="","",IF(COUNTBLANK($D29:$F29)&gt;0,"মূল্যায়ন অসম্পূর্ণ",IF(COUNTIF($D29:$F29,"না")=0,"সকল দক্ষতা অর্জিত",COUNTIF($D29:$F29,"না")&amp;" টি দক্ষতা ঘাটতি"))),"")</f>
        <v/>
      </c>
    </row>
    <row r="30" customFormat="false" ht="15.75" hidden="false" customHeight="true" outlineLevel="0" collapsed="false">
      <c r="A30" s="364" t="n">
        <v>27</v>
      </c>
      <c r="B30" s="365" t="n">
        <f aca="false">IFERROR(IF(দ্বিতীয়!B32="","",দ্বিতীয়!B32),"")</f>
        <v>27</v>
      </c>
      <c r="C30" s="366" t="str">
        <f aca="false">IFERROR(IF(দ্বিতীয়!D32="","",দ্বিতীয়!D32),"")</f>
        <v/>
      </c>
      <c r="D30" s="367"/>
      <c r="E30" s="367"/>
      <c r="F30" s="367"/>
      <c r="G30" s="206" t="str">
        <f aca="false">IFERROR(IF($C30="","",IF(COUNTBLANK($D30:$F30)&gt;0,"মূল্যায়ন অসম্পূর্ণ",IF(COUNTIF($D30:$F30,"না")=0,"সকল দক্ষতা অর্জিত",COUNTIF($D30:$F30,"না")&amp;" টি দক্ষতা ঘাটতি"))),"")</f>
        <v/>
      </c>
    </row>
    <row r="31" customFormat="false" ht="15.75" hidden="false" customHeight="true" outlineLevel="0" collapsed="false">
      <c r="A31" s="364" t="n">
        <v>28</v>
      </c>
      <c r="B31" s="365" t="n">
        <f aca="false">IFERROR(IF(দ্বিতীয়!B33="","",দ্বিতীয়!B33),"")</f>
        <v>28</v>
      </c>
      <c r="C31" s="366" t="str">
        <f aca="false">IFERROR(IF(দ্বিতীয়!D33="","",দ্বিতীয়!D33),"")</f>
        <v/>
      </c>
      <c r="D31" s="367"/>
      <c r="E31" s="367"/>
      <c r="F31" s="367"/>
      <c r="G31" s="206" t="str">
        <f aca="false">IFERROR(IF($C31="","",IF(COUNTBLANK($D31:$F31)&gt;0,"মূল্যায়ন অসম্পূর্ণ",IF(COUNTIF($D31:$F31,"না")=0,"সকল দক্ষতা অর্জিত",COUNTIF($D31:$F31,"না")&amp;" টি দক্ষতা ঘাটতি"))),"")</f>
        <v/>
      </c>
    </row>
    <row r="32" customFormat="false" ht="15.75" hidden="false" customHeight="true" outlineLevel="0" collapsed="false">
      <c r="A32" s="364" t="n">
        <v>29</v>
      </c>
      <c r="B32" s="365" t="n">
        <f aca="false">IFERROR(IF(দ্বিতীয়!B34="","",দ্বিতীয়!B34),"")</f>
        <v>29</v>
      </c>
      <c r="C32" s="366" t="str">
        <f aca="false">IFERROR(IF(দ্বিতীয়!D34="","",দ্বিতীয়!D34),"")</f>
        <v/>
      </c>
      <c r="D32" s="367"/>
      <c r="E32" s="367"/>
      <c r="F32" s="367"/>
      <c r="G32" s="206" t="str">
        <f aca="false">IFERROR(IF($C32="","",IF(COUNTBLANK($D32:$F32)&gt;0,"মূল্যায়ন অসম্পূর্ণ",IF(COUNTIF($D32:$F32,"না")=0,"সকল দক্ষতা অর্জিত",COUNTIF($D32:$F32,"না")&amp;" টি দক্ষতা ঘাটতি"))),"")</f>
        <v/>
      </c>
    </row>
    <row r="33" customFormat="false" ht="15.75" hidden="false" customHeight="true" outlineLevel="0" collapsed="false">
      <c r="A33" s="364" t="n">
        <v>30</v>
      </c>
      <c r="B33" s="365" t="n">
        <f aca="false">IFERROR(IF(দ্বিতীয়!B35="","",দ্বিতীয়!B35),"")</f>
        <v>30</v>
      </c>
      <c r="C33" s="366" t="str">
        <f aca="false">IFERROR(IF(দ্বিতীয়!D35="","",দ্বিতীয়!D35),"")</f>
        <v/>
      </c>
      <c r="D33" s="367"/>
      <c r="E33" s="367"/>
      <c r="F33" s="367"/>
      <c r="G33" s="206" t="str">
        <f aca="false">IFERROR(IF($C33="","",IF(COUNTBLANK($D33:$F33)&gt;0,"মূল্যায়ন অসম্পূর্ণ",IF(COUNTIF($D33:$F33,"না")=0,"সকল দক্ষতা অর্জিত",COUNTIF($D33:$F33,"না")&amp;" টি দক্ষতা ঘাটতি"))),"")</f>
        <v/>
      </c>
    </row>
    <row r="34" customFormat="false" ht="15.75" hidden="false" customHeight="true" outlineLevel="0" collapsed="false">
      <c r="A34" s="364" t="n">
        <v>31</v>
      </c>
      <c r="B34" s="365" t="n">
        <f aca="false">IFERROR(IF(দ্বিতীয়!B36="","",দ্বিতীয়!B36),"")</f>
        <v>31</v>
      </c>
      <c r="C34" s="366" t="str">
        <f aca="false">IFERROR(IF(দ্বিতীয়!D36="","",দ্বিতীয়!D36),"")</f>
        <v/>
      </c>
      <c r="D34" s="367"/>
      <c r="E34" s="367"/>
      <c r="F34" s="367"/>
      <c r="G34" s="206" t="str">
        <f aca="false">IFERROR(IF($C34="","",IF(COUNTBLANK($D34:$F34)&gt;0,"মূল্যায়ন অসম্পূর্ণ",IF(COUNTIF($D34:$F34,"না")=0,"সকল দক্ষতা অর্জিত",COUNTIF($D34:$F34,"না")&amp;" টি দক্ষতা ঘাটতি"))),"")</f>
        <v/>
      </c>
    </row>
    <row r="35" customFormat="false" ht="15.75" hidden="false" customHeight="true" outlineLevel="0" collapsed="false">
      <c r="A35" s="364" t="n">
        <v>32</v>
      </c>
      <c r="B35" s="365" t="n">
        <f aca="false">IFERROR(IF(দ্বিতীয়!B37="","",দ্বিতীয়!B37),"")</f>
        <v>32</v>
      </c>
      <c r="C35" s="366" t="str">
        <f aca="false">IFERROR(IF(দ্বিতীয়!D37="","",দ্বিতীয়!D37),"")</f>
        <v/>
      </c>
      <c r="D35" s="367"/>
      <c r="E35" s="367"/>
      <c r="F35" s="367"/>
      <c r="G35" s="206" t="str">
        <f aca="false">IFERROR(IF($C35="","",IF(COUNTBLANK($D35:$F35)&gt;0,"মূল্যায়ন অসম্পূর্ণ",IF(COUNTIF($D35:$F35,"না")=0,"সকল দক্ষতা অর্জিত",COUNTIF($D35:$F35,"না")&amp;" টি দক্ষতা ঘাটতি"))),"")</f>
        <v/>
      </c>
    </row>
    <row r="36" customFormat="false" ht="15.75" hidden="false" customHeight="true" outlineLevel="0" collapsed="false">
      <c r="A36" s="364" t="n">
        <v>33</v>
      </c>
      <c r="B36" s="365" t="n">
        <f aca="false">IFERROR(IF(দ্বিতীয়!B38="","",দ্বিতীয়!B38),"")</f>
        <v>33</v>
      </c>
      <c r="C36" s="366" t="str">
        <f aca="false">IFERROR(IF(দ্বিতীয়!D38="","",দ্বিতীয়!D38),"")</f>
        <v/>
      </c>
      <c r="D36" s="367"/>
      <c r="E36" s="367"/>
      <c r="F36" s="367"/>
      <c r="G36" s="206" t="str">
        <f aca="false">IFERROR(IF($C36="","",IF(COUNTBLANK($D36:$F36)&gt;0,"মূল্যায়ন অসম্পূর্ণ",IF(COUNTIF($D36:$F36,"না")=0,"সকল দক্ষতা অর্জিত",COUNTIF($D36:$F36,"না")&amp;" টি দক্ষতা ঘাটতি"))),"")</f>
        <v/>
      </c>
    </row>
    <row r="37" customFormat="false" ht="15.75" hidden="false" customHeight="true" outlineLevel="0" collapsed="false">
      <c r="A37" s="364" t="n">
        <v>34</v>
      </c>
      <c r="B37" s="365" t="n">
        <f aca="false">IFERROR(IF(দ্বিতীয়!B39="","",দ্বিতীয়!B39),"")</f>
        <v>34</v>
      </c>
      <c r="C37" s="366" t="str">
        <f aca="false">IFERROR(IF(দ্বিতীয়!D39="","",দ্বিতীয়!D39),"")</f>
        <v/>
      </c>
      <c r="D37" s="367"/>
      <c r="E37" s="367"/>
      <c r="F37" s="367"/>
      <c r="G37" s="206" t="str">
        <f aca="false">IFERROR(IF($C37="","",IF(COUNTBLANK($D37:$F37)&gt;0,"মূল্যায়ন অসম্পূর্ণ",IF(COUNTIF($D37:$F37,"না")=0,"সকল দক্ষতা অর্জিত",COUNTIF($D37:$F37,"না")&amp;" টি দক্ষতা ঘাটতি"))),"")</f>
        <v/>
      </c>
    </row>
    <row r="38" customFormat="false" ht="15.75" hidden="false" customHeight="true" outlineLevel="0" collapsed="false">
      <c r="A38" s="364" t="n">
        <v>35</v>
      </c>
      <c r="B38" s="365" t="n">
        <f aca="false">IFERROR(IF(দ্বিতীয়!B40="","",দ্বিতীয়!B40),"")</f>
        <v>35</v>
      </c>
      <c r="C38" s="366" t="str">
        <f aca="false">IFERROR(IF(দ্বিতীয়!D40="","",দ্বিতীয়!D40),"")</f>
        <v/>
      </c>
      <c r="D38" s="367"/>
      <c r="E38" s="367"/>
      <c r="F38" s="367"/>
      <c r="G38" s="206" t="str">
        <f aca="false">IFERROR(IF($C38="","",IF(COUNTBLANK($D38:$F38)&gt;0,"মূল্যায়ন অসম্পূর্ণ",IF(COUNTIF($D38:$F38,"না")=0,"সকল দক্ষতা অর্জিত",COUNTIF($D38:$F38,"না")&amp;" টি দক্ষতা ঘাটতি"))),"")</f>
        <v/>
      </c>
    </row>
    <row r="39" customFormat="false" ht="15.75" hidden="false" customHeight="true" outlineLevel="0" collapsed="false">
      <c r="A39" s="364" t="n">
        <v>36</v>
      </c>
      <c r="B39" s="365" t="n">
        <f aca="false">IFERROR(IF(দ্বিতীয়!B41="","",দ্বিতীয়!B41),"")</f>
        <v>36</v>
      </c>
      <c r="C39" s="366" t="str">
        <f aca="false">IFERROR(IF(দ্বিতীয়!D41="","",দ্বিতীয়!D41),"")</f>
        <v/>
      </c>
      <c r="D39" s="367"/>
      <c r="E39" s="367"/>
      <c r="F39" s="367"/>
      <c r="G39" s="206" t="str">
        <f aca="false">IFERROR(IF($C39="","",IF(COUNTBLANK($D39:$F39)&gt;0,"মূল্যায়ন অসম্পূর্ণ",IF(COUNTIF($D39:$F39,"না")=0,"সকল দক্ষতা অর্জিত",COUNTIF($D39:$F39,"না")&amp;" টি দক্ষতা ঘাটতি"))),"")</f>
        <v/>
      </c>
    </row>
    <row r="40" customFormat="false" ht="15.75" hidden="false" customHeight="true" outlineLevel="0" collapsed="false">
      <c r="A40" s="364" t="n">
        <v>37</v>
      </c>
      <c r="B40" s="365" t="n">
        <f aca="false">IFERROR(IF(দ্বিতীয়!B42="","",দ্বিতীয়!B42),"")</f>
        <v>37</v>
      </c>
      <c r="C40" s="366" t="str">
        <f aca="false">IFERROR(IF(দ্বিতীয়!D42="","",দ্বিতীয়!D42),"")</f>
        <v/>
      </c>
      <c r="D40" s="367"/>
      <c r="E40" s="367"/>
      <c r="F40" s="367"/>
      <c r="G40" s="206" t="str">
        <f aca="false">IFERROR(IF($C40="","",IF(COUNTBLANK($D40:$F40)&gt;0,"মূল্যায়ন অসম্পূর্ণ",IF(COUNTIF($D40:$F40,"না")=0,"সকল দক্ষতা অর্জিত",COUNTIF($D40:$F40,"না")&amp;" টি দক্ষতা ঘাটতি"))),"")</f>
        <v/>
      </c>
    </row>
    <row r="41" customFormat="false" ht="15.75" hidden="false" customHeight="true" outlineLevel="0" collapsed="false">
      <c r="A41" s="364" t="n">
        <v>38</v>
      </c>
      <c r="B41" s="365" t="n">
        <f aca="false">IFERROR(IF(দ্বিতীয়!B43="","",দ্বিতীয়!B43),"")</f>
        <v>38</v>
      </c>
      <c r="C41" s="366" t="str">
        <f aca="false">IFERROR(IF(দ্বিতীয়!D43="","",দ্বিতীয়!D43),"")</f>
        <v/>
      </c>
      <c r="D41" s="367"/>
      <c r="E41" s="367"/>
      <c r="F41" s="367"/>
      <c r="G41" s="206" t="str">
        <f aca="false">IFERROR(IF($C41="","",IF(COUNTBLANK($D41:$F41)&gt;0,"মূল্যায়ন অসম্পূর্ণ",IF(COUNTIF($D41:$F41,"না")=0,"সকল দক্ষতা অর্জিত",COUNTIF($D41:$F41,"না")&amp;" টি দক্ষতা ঘাটতি"))),"")</f>
        <v/>
      </c>
    </row>
    <row r="42" customFormat="false" ht="15.75" hidden="false" customHeight="true" outlineLevel="0" collapsed="false">
      <c r="A42" s="364" t="n">
        <v>39</v>
      </c>
      <c r="B42" s="365" t="n">
        <f aca="false">IFERROR(IF(দ্বিতীয়!B44="","",দ্বিতীয়!B44),"")</f>
        <v>39</v>
      </c>
      <c r="C42" s="366" t="str">
        <f aca="false">IFERROR(IF(দ্বিতীয়!D44="","",দ্বিতীয়!D44),"")</f>
        <v/>
      </c>
      <c r="D42" s="367"/>
      <c r="E42" s="367"/>
      <c r="F42" s="367"/>
      <c r="G42" s="206" t="str">
        <f aca="false">IFERROR(IF($C42="","",IF(COUNTBLANK($D42:$F42)&gt;0,"মূল্যায়ন অসম্পূর্ণ",IF(COUNTIF($D42:$F42,"না")=0,"সকল দক্ষতা অর্জিত",COUNTIF($D42:$F42,"না")&amp;" টি দক্ষতা ঘাটতি"))),"")</f>
        <v/>
      </c>
    </row>
    <row r="43" customFormat="false" ht="15.75" hidden="false" customHeight="true" outlineLevel="0" collapsed="false">
      <c r="A43" s="364" t="n">
        <v>40</v>
      </c>
      <c r="B43" s="365" t="n">
        <f aca="false">IFERROR(IF(দ্বিতীয়!B45="","",দ্বিতীয়!B45),"")</f>
        <v>40</v>
      </c>
      <c r="C43" s="366" t="str">
        <f aca="false">IFERROR(IF(দ্বিতীয়!D45="","",দ্বিতীয়!D45),"")</f>
        <v/>
      </c>
      <c r="D43" s="367"/>
      <c r="E43" s="367"/>
      <c r="F43" s="367"/>
      <c r="G43" s="206" t="str">
        <f aca="false">IFERROR(IF($C43="","",IF(COUNTBLANK($D43:$F43)&gt;0,"মূল্যায়ন অসম্পূর্ণ",IF(COUNTIF($D43:$F43,"না")=0,"সকল দক্ষতা অর্জিত",COUNTIF($D43:$F43,"না")&amp;" টি দক্ষতা ঘাটতি"))),"")</f>
        <v/>
      </c>
    </row>
  </sheetData>
  <sheetProtection sheet="true" formatCells="false" formatColumns="false" formatRows="false" sort="false" autoFilter="false"/>
  <mergeCells count="2">
    <mergeCell ref="A1:G1"/>
    <mergeCell ref="A2:G2"/>
  </mergeCells>
  <conditionalFormatting sqref="D4:F43">
    <cfRule type="cellIs" priority="2" operator="equal" aboveAverage="0" equalAverage="0" bottom="0" percent="0" rank="0" text="" dxfId="16">
      <formula>"হ্যাঁ"</formula>
    </cfRule>
    <cfRule type="cellIs" priority="3" operator="equal" aboveAverage="0" equalAverage="0" bottom="0" percent="0" rank="0" text="" dxfId="17">
      <formula>"না"</formula>
    </cfRule>
  </conditionalFormatting>
  <dataValidations count="1">
    <dataValidation allowBlank="true" errorStyle="stop" operator="between" showDropDown="false" showErrorMessage="false" showInputMessage="false" sqref="D4:F43" type="list">
      <formula1>"হ্যাঁ,না"</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sheetPr filterMode="false">
    <tabColor rgb="FF7030A0"/>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2"/>
    <col collapsed="false" customWidth="true" hidden="false" outlineLevel="0" max="6" min="4" style="1" width="15"/>
    <col collapsed="false" customWidth="true" hidden="false" outlineLevel="0" max="7" min="7" style="1" width="24"/>
  </cols>
  <sheetData>
    <row r="1" customFormat="false" ht="21.75" hidden="false" customHeight="true" outlineLevel="0" collapsed="false">
      <c r="A1" s="361" t="str">
        <f aca="false">IFERROR(Settings!$B$5,"")</f>
        <v>বেজখন্ড সঃ প্রাঃ বিদ্যালয়</v>
      </c>
      <c r="B1" s="361"/>
      <c r="C1" s="361"/>
      <c r="D1" s="361"/>
      <c r="E1" s="361"/>
      <c r="F1" s="361"/>
      <c r="G1" s="361"/>
    </row>
    <row r="2" customFormat="false" ht="19.5" hidden="false" customHeight="true" outlineLevel="0" collapsed="false">
      <c r="A2" s="362" t="s">
        <v>987</v>
      </c>
      <c r="B2" s="362"/>
      <c r="C2" s="362"/>
      <c r="D2" s="362"/>
      <c r="E2" s="362"/>
      <c r="F2" s="362"/>
      <c r="G2" s="362"/>
    </row>
    <row r="3" customFormat="false" ht="39.75" hidden="false" customHeight="true" outlineLevel="0" collapsed="false">
      <c r="A3" s="363" t="s">
        <v>810</v>
      </c>
      <c r="B3" s="363" t="s">
        <v>670</v>
      </c>
      <c r="C3" s="363" t="s">
        <v>812</v>
      </c>
      <c r="D3" s="363" t="s">
        <v>982</v>
      </c>
      <c r="E3" s="363" t="s">
        <v>983</v>
      </c>
      <c r="F3" s="363" t="s">
        <v>984</v>
      </c>
      <c r="G3" s="363" t="s">
        <v>985</v>
      </c>
    </row>
    <row r="4" customFormat="false" ht="15.75" hidden="false" customHeight="true" outlineLevel="0" collapsed="false">
      <c r="A4" s="364" t="n">
        <v>1</v>
      </c>
      <c r="B4" s="365" t="n">
        <f aca="false">IFERROR(IF(তৃতীয়!B6="","",তৃতীয়!B6),"")</f>
        <v>1</v>
      </c>
      <c r="C4" s="366" t="str">
        <f aca="false">IFERROR(IF(তৃতীয়!D6="","",তৃতীয়!D6),"")</f>
        <v>আছিয়া আক্তার</v>
      </c>
      <c r="D4" s="367"/>
      <c r="E4" s="367"/>
      <c r="F4" s="367"/>
      <c r="G4" s="206" t="str">
        <f aca="false">IFERROR(IF($C4="","",IF(COUNTBLANK($D4:$F4)&gt;0,"মূল্যায়ন অসম্পূর্ণ",IF(COUNTIF($D4:$F4,"না")=0,"সকল দক্ষতা অর্জিত",COUNTIF($D4:$F4,"না")&amp;" টি দক্ষতা ঘাটতি"))),"")</f>
        <v>মূল্যায়ন অসম্পূর্ণ</v>
      </c>
    </row>
    <row r="5" customFormat="false" ht="15.75" hidden="false" customHeight="true" outlineLevel="0" collapsed="false">
      <c r="A5" s="364" t="n">
        <v>2</v>
      </c>
      <c r="B5" s="365" t="n">
        <f aca="false">IFERROR(IF(তৃতীয়!B7="","",তৃতীয়!B7),"")</f>
        <v>2</v>
      </c>
      <c r="C5" s="366" t="str">
        <f aca="false">IFERROR(IF(তৃতীয়!D7="","",তৃতীয়!D7),"")</f>
        <v>মো: হোজাইফা</v>
      </c>
      <c r="D5" s="367"/>
      <c r="E5" s="367"/>
      <c r="F5" s="367"/>
      <c r="G5" s="206" t="str">
        <f aca="false">IFERROR(IF($C5="","",IF(COUNTBLANK($D5:$F5)&gt;0,"মূল্যায়ন অসম্পূর্ণ",IF(COUNTIF($D5:$F5,"না")=0,"সকল দক্ষতা অর্জিত",COUNTIF($D5:$F5,"না")&amp;" টি দক্ষতা ঘাটতি"))),"")</f>
        <v>মূল্যায়ন অসম্পূর্ণ</v>
      </c>
    </row>
    <row r="6" customFormat="false" ht="15.75" hidden="false" customHeight="true" outlineLevel="0" collapsed="false">
      <c r="A6" s="364" t="n">
        <v>3</v>
      </c>
      <c r="B6" s="365" t="n">
        <f aca="false">IFERROR(IF(তৃতীয়!B8="","",তৃতীয়!B8),"")</f>
        <v>3</v>
      </c>
      <c r="C6" s="366" t="str">
        <f aca="false">IFERROR(IF(তৃতীয়!D8="","",তৃতীয়!D8),"")</f>
        <v>জান্নাতি আক্তার</v>
      </c>
      <c r="D6" s="367"/>
      <c r="E6" s="367"/>
      <c r="F6" s="367"/>
      <c r="G6" s="206" t="str">
        <f aca="false">IFERROR(IF($C6="","",IF(COUNTBLANK($D6:$F6)&gt;0,"মূল্যায়ন অসম্পূর্ণ",IF(COUNTIF($D6:$F6,"না")=0,"সকল দক্ষতা অর্জিত",COUNTIF($D6:$F6,"না")&amp;" টি দক্ষতা ঘাটতি"))),"")</f>
        <v>মূল্যায়ন অসম্পূর্ণ</v>
      </c>
    </row>
    <row r="7" customFormat="false" ht="15.75" hidden="false" customHeight="true" outlineLevel="0" collapsed="false">
      <c r="A7" s="364" t="n">
        <v>4</v>
      </c>
      <c r="B7" s="365" t="n">
        <f aca="false">IFERROR(IF(তৃতীয়!B9="","",তৃতীয়!B9),"")</f>
        <v>4</v>
      </c>
      <c r="C7" s="366" t="str">
        <f aca="false">IFERROR(IF(তৃতীয়!D9="","",তৃতীয়!D9),"")</f>
        <v>মিশু আক্তার</v>
      </c>
      <c r="D7" s="367"/>
      <c r="E7" s="367"/>
      <c r="F7" s="367"/>
      <c r="G7" s="206" t="str">
        <f aca="false">IFERROR(IF($C7="","",IF(COUNTBLANK($D7:$F7)&gt;0,"মূল্যায়ন অসম্পূর্ণ",IF(COUNTIF($D7:$F7,"না")=0,"সকল দক্ষতা অর্জিত",COUNTIF($D7:$F7,"না")&amp;" টি দক্ষতা ঘাটতি"))),"")</f>
        <v>মূল্যায়ন অসম্পূর্ণ</v>
      </c>
    </row>
    <row r="8" customFormat="false" ht="15.75" hidden="false" customHeight="true" outlineLevel="0" collapsed="false">
      <c r="A8" s="364" t="n">
        <v>5</v>
      </c>
      <c r="B8" s="365" t="n">
        <f aca="false">IFERROR(IF(তৃতীয়!B10="","",তৃতীয়!B10),"")</f>
        <v>5</v>
      </c>
      <c r="C8" s="366" t="str">
        <f aca="false">IFERROR(IF(তৃতীয়!D10="","",তৃতীয়!D10),"")</f>
        <v>মোছা: মাছতুরা</v>
      </c>
      <c r="D8" s="367"/>
      <c r="E8" s="367"/>
      <c r="F8" s="367"/>
      <c r="G8" s="206" t="str">
        <f aca="false">IFERROR(IF($C8="","",IF(COUNTBLANK($D8:$F8)&gt;0,"মূল্যায়ন অসম্পূর্ণ",IF(COUNTIF($D8:$F8,"না")=0,"সকল দক্ষতা অর্জিত",COUNTIF($D8:$F8,"না")&amp;" টি দক্ষতা ঘাটতি"))),"")</f>
        <v>মূল্যায়ন অসম্পূর্ণ</v>
      </c>
    </row>
    <row r="9" customFormat="false" ht="15.75" hidden="false" customHeight="true" outlineLevel="0" collapsed="false">
      <c r="A9" s="364" t="n">
        <v>6</v>
      </c>
      <c r="B9" s="365" t="n">
        <f aca="false">IFERROR(IF(তৃতীয়!B11="","",তৃতীয়!B11),"")</f>
        <v>6</v>
      </c>
      <c r="C9" s="366" t="str">
        <f aca="false">IFERROR(IF(তৃতীয়!D11="","",তৃতীয়!D11),"")</f>
        <v/>
      </c>
      <c r="D9" s="367"/>
      <c r="E9" s="367"/>
      <c r="F9" s="367"/>
      <c r="G9" s="206" t="str">
        <f aca="false">IFERROR(IF($C9="","",IF(COUNTBLANK($D9:$F9)&gt;0,"মূল্যায়ন অসম্পূর্ণ",IF(COUNTIF($D9:$F9,"না")=0,"সকল দক্ষতা অর্জিত",COUNTIF($D9:$F9,"না")&amp;" টি দক্ষতা ঘাটতি"))),"")</f>
        <v/>
      </c>
    </row>
    <row r="10" customFormat="false" ht="15.75" hidden="false" customHeight="true" outlineLevel="0" collapsed="false">
      <c r="A10" s="364" t="n">
        <v>7</v>
      </c>
      <c r="B10" s="365" t="n">
        <f aca="false">IFERROR(IF(তৃতীয়!B12="","",তৃতীয়!B12),"")</f>
        <v>7</v>
      </c>
      <c r="C10" s="366" t="str">
        <f aca="false">IFERROR(IF(তৃতীয়!D12="","",তৃতীয়!D12),"")</f>
        <v>লিমা আক্তার</v>
      </c>
      <c r="D10" s="367"/>
      <c r="E10" s="367"/>
      <c r="F10" s="367"/>
      <c r="G10" s="206" t="str">
        <f aca="false">IFERROR(IF($C10="","",IF(COUNTBLANK($D10:$F10)&gt;0,"মূল্যায়ন অসম্পূর্ণ",IF(COUNTIF($D10:$F10,"না")=0,"সকল দক্ষতা অর্জিত",COUNTIF($D10:$F10,"না")&amp;" টি দক্ষতা ঘাটতি"))),"")</f>
        <v>মূল্যায়ন অসম্পূর্ণ</v>
      </c>
    </row>
    <row r="11" customFormat="false" ht="15.75" hidden="false" customHeight="true" outlineLevel="0" collapsed="false">
      <c r="A11" s="364" t="n">
        <v>8</v>
      </c>
      <c r="B11" s="365" t="n">
        <f aca="false">IFERROR(IF(তৃতীয়!B13="","",তৃতীয়!B13),"")</f>
        <v>8</v>
      </c>
      <c r="C11" s="366" t="str">
        <f aca="false">IFERROR(IF(তৃতীয়!D13="","",তৃতীয়!D13),"")</f>
        <v>হালিমা তুস সাদিয়া</v>
      </c>
      <c r="D11" s="367"/>
      <c r="E11" s="367"/>
      <c r="F11" s="367"/>
      <c r="G11" s="206" t="str">
        <f aca="false">IFERROR(IF($C11="","",IF(COUNTBLANK($D11:$F11)&gt;0,"মূল্যায়ন অসম্পূর্ণ",IF(COUNTIF($D11:$F11,"না")=0,"সকল দক্ষতা অর্জিত",COUNTIF($D11:$F11,"না")&amp;" টি দক্ষতা ঘাটতি"))),"")</f>
        <v>মূল্যায়ন অসম্পূর্ণ</v>
      </c>
    </row>
    <row r="12" customFormat="false" ht="15.75" hidden="false" customHeight="true" outlineLevel="0" collapsed="false">
      <c r="A12" s="364" t="n">
        <v>9</v>
      </c>
      <c r="B12" s="365" t="n">
        <f aca="false">IFERROR(IF(তৃতীয়!B14="","",তৃতীয়!B14),"")</f>
        <v>9</v>
      </c>
      <c r="C12" s="366" t="str">
        <f aca="false">IFERROR(IF(তৃতীয়!D14="","",তৃতীয়!D14),"")</f>
        <v>ওয়াফ্ফুনাহার</v>
      </c>
      <c r="D12" s="367"/>
      <c r="E12" s="367"/>
      <c r="F12" s="367"/>
      <c r="G12" s="206" t="str">
        <f aca="false">IFERROR(IF($C12="","",IF(COUNTBLANK($D12:$F12)&gt;0,"মূল্যায়ন অসম্পূর্ণ",IF(COUNTIF($D12:$F12,"না")=0,"সকল দক্ষতা অর্জিত",COUNTIF($D12:$F12,"না")&amp;" টি দক্ষতা ঘাটতি"))),"")</f>
        <v>মূল্যায়ন অসম্পূর্ণ</v>
      </c>
    </row>
    <row r="13" customFormat="false" ht="15.75" hidden="false" customHeight="true" outlineLevel="0" collapsed="false">
      <c r="A13" s="364" t="n">
        <v>10</v>
      </c>
      <c r="B13" s="365" t="n">
        <f aca="false">IFERROR(IF(তৃতীয়!B15="","",তৃতীয়!B15),"")</f>
        <v>10</v>
      </c>
      <c r="C13" s="366" t="str">
        <f aca="false">IFERROR(IF(তৃতীয়!D15="","",তৃতীয়!D15),"")</f>
        <v>হিজবুল্লাহ</v>
      </c>
      <c r="D13" s="367"/>
      <c r="E13" s="367"/>
      <c r="F13" s="367"/>
      <c r="G13" s="206" t="str">
        <f aca="false">IFERROR(IF($C13="","",IF(COUNTBLANK($D13:$F13)&gt;0,"মূল্যায়ন অসম্পূর্ণ",IF(COUNTIF($D13:$F13,"না")=0,"সকল দক্ষতা অর্জিত",COUNTIF($D13:$F13,"না")&amp;" টি দক্ষতা ঘাটতি"))),"")</f>
        <v>মূল্যায়ন অসম্পূর্ণ</v>
      </c>
    </row>
    <row r="14" customFormat="false" ht="15.75" hidden="false" customHeight="true" outlineLevel="0" collapsed="false">
      <c r="A14" s="364" t="n">
        <v>11</v>
      </c>
      <c r="B14" s="365" t="n">
        <f aca="false">IFERROR(IF(তৃতীয়!B16="","",তৃতীয়!B16),"")</f>
        <v>11</v>
      </c>
      <c r="C14" s="366" t="str">
        <f aca="false">IFERROR(IF(তৃতীয়!D16="","",তৃতীয়!D16),"")</f>
        <v>আব্দুল্লাহ</v>
      </c>
      <c r="D14" s="367"/>
      <c r="E14" s="367"/>
      <c r="F14" s="367"/>
      <c r="G14" s="206" t="str">
        <f aca="false">IFERROR(IF($C14="","",IF(COUNTBLANK($D14:$F14)&gt;0,"মূল্যায়ন অসম্পূর্ণ",IF(COUNTIF($D14:$F14,"না")=0,"সকল দক্ষতা অর্জিত",COUNTIF($D14:$F14,"না")&amp;" টি দক্ষতা ঘাটতি"))),"")</f>
        <v>মূল্যায়ন অসম্পূর্ণ</v>
      </c>
    </row>
    <row r="15" customFormat="false" ht="15.75" hidden="false" customHeight="true" outlineLevel="0" collapsed="false">
      <c r="A15" s="364" t="n">
        <v>12</v>
      </c>
      <c r="B15" s="365" t="n">
        <f aca="false">IFERROR(IF(তৃতীয়!B17="","",তৃতীয়!B17),"")</f>
        <v>12</v>
      </c>
      <c r="C15" s="366" t="str">
        <f aca="false">IFERROR(IF(তৃতীয়!D17="","",তৃতীয়!D17),"")</f>
        <v>মেঘনা আক্তার</v>
      </c>
      <c r="D15" s="367"/>
      <c r="E15" s="367"/>
      <c r="F15" s="367"/>
      <c r="G15" s="206" t="str">
        <f aca="false">IFERROR(IF($C15="","",IF(COUNTBLANK($D15:$F15)&gt;0,"মূল্যায়ন অসম্পূর্ণ",IF(COUNTIF($D15:$F15,"না")=0,"সকল দক্ষতা অর্জিত",COUNTIF($D15:$F15,"না")&amp;" টি দক্ষতা ঘাটতি"))),"")</f>
        <v>মূল্যায়ন অসম্পূর্ণ</v>
      </c>
    </row>
    <row r="16" customFormat="false" ht="15.75" hidden="false" customHeight="true" outlineLevel="0" collapsed="false">
      <c r="A16" s="364" t="n">
        <v>13</v>
      </c>
      <c r="B16" s="365" t="n">
        <f aca="false">IFERROR(IF(তৃতীয়!B18="","",তৃতীয়!B18),"")</f>
        <v>13</v>
      </c>
      <c r="C16" s="366" t="str">
        <f aca="false">IFERROR(IF(তৃতীয়!D18="","",তৃতীয়!D18),"")</f>
        <v>মো: মোস্তাকিম</v>
      </c>
      <c r="D16" s="367"/>
      <c r="E16" s="367"/>
      <c r="F16" s="367"/>
      <c r="G16" s="206" t="str">
        <f aca="false">IFERROR(IF($C16="","",IF(COUNTBLANK($D16:$F16)&gt;0,"মূল্যায়ন অসম্পূর্ণ",IF(COUNTIF($D16:$F16,"না")=0,"সকল দক্ষতা অর্জিত",COUNTIF($D16:$F16,"না")&amp;" টি দক্ষতা ঘাটতি"))),"")</f>
        <v>মূল্যায়ন অসম্পূর্ণ</v>
      </c>
    </row>
    <row r="17" customFormat="false" ht="15.75" hidden="false" customHeight="true" outlineLevel="0" collapsed="false">
      <c r="A17" s="364" t="n">
        <v>14</v>
      </c>
      <c r="B17" s="365" t="n">
        <f aca="false">IFERROR(IF(তৃতীয়!B19="","",তৃতীয়!B19),"")</f>
        <v>14</v>
      </c>
      <c r="C17" s="366" t="str">
        <f aca="false">IFERROR(IF(তৃতীয়!D19="","",তৃতীয়!D19),"")</f>
        <v>মো: মোজাহিদ</v>
      </c>
      <c r="D17" s="367"/>
      <c r="E17" s="367"/>
      <c r="F17" s="367"/>
      <c r="G17" s="206" t="str">
        <f aca="false">IFERROR(IF($C17="","",IF(COUNTBLANK($D17:$F17)&gt;0,"মূল্যায়ন অসম্পূর্ণ",IF(COUNTIF($D17:$F17,"না")=0,"সকল দক্ষতা অর্জিত",COUNTIF($D17:$F17,"না")&amp;" টি দক্ষতা ঘাটতি"))),"")</f>
        <v>মূল্যায়ন অসম্পূর্ণ</v>
      </c>
    </row>
    <row r="18" customFormat="false" ht="15.75" hidden="false" customHeight="true" outlineLevel="0" collapsed="false">
      <c r="A18" s="364" t="n">
        <v>15</v>
      </c>
      <c r="B18" s="365" t="n">
        <f aca="false">IFERROR(IF(তৃতীয়!B20="","",তৃতীয়!B20),"")</f>
        <v>15</v>
      </c>
      <c r="C18" s="366" t="str">
        <f aca="false">IFERROR(IF(তৃতীয়!D20="","",তৃতীয়!D20),"")</f>
        <v>ওমর ফারুক</v>
      </c>
      <c r="D18" s="367"/>
      <c r="E18" s="367"/>
      <c r="F18" s="367"/>
      <c r="G18" s="206" t="str">
        <f aca="false">IFERROR(IF($C18="","",IF(COUNTBLANK($D18:$F18)&gt;0,"মূল্যায়ন অসম্পূর্ণ",IF(COUNTIF($D18:$F18,"না")=0,"সকল দক্ষতা অর্জিত",COUNTIF($D18:$F18,"না")&amp;" টি দক্ষতা ঘাটতি"))),"")</f>
        <v>মূল্যায়ন অসম্পূর্ণ</v>
      </c>
    </row>
    <row r="19" customFormat="false" ht="15.75" hidden="false" customHeight="true" outlineLevel="0" collapsed="false">
      <c r="A19" s="364" t="n">
        <v>16</v>
      </c>
      <c r="B19" s="365" t="n">
        <f aca="false">IFERROR(IF(তৃতীয়!B21="","",তৃতীয়!B21),"")</f>
        <v>16</v>
      </c>
      <c r="C19" s="366" t="str">
        <f aca="false">IFERROR(IF(তৃতীয়!D21="","",তৃতীয়!D21),"")</f>
        <v>মোজাহিদ</v>
      </c>
      <c r="D19" s="367"/>
      <c r="E19" s="367"/>
      <c r="F19" s="367"/>
      <c r="G19" s="206" t="str">
        <f aca="false">IFERROR(IF($C19="","",IF(COUNTBLANK($D19:$F19)&gt;0,"মূল্যায়ন অসম্পূর্ণ",IF(COUNTIF($D19:$F19,"না")=0,"সকল দক্ষতা অর্জিত",COUNTIF($D19:$F19,"না")&amp;" টি দক্ষতা ঘাটতি"))),"")</f>
        <v>মূল্যায়ন অসম্পূর্ণ</v>
      </c>
    </row>
    <row r="20" customFormat="false" ht="15.75" hidden="false" customHeight="true" outlineLevel="0" collapsed="false">
      <c r="A20" s="364" t="n">
        <v>17</v>
      </c>
      <c r="B20" s="365" t="n">
        <f aca="false">IFERROR(IF(তৃতীয়!B22="","",তৃতীয়!B22),"")</f>
        <v>17</v>
      </c>
      <c r="C20" s="366" t="str">
        <f aca="false">IFERROR(IF(তৃতীয়!D22="","",তৃতীয়!D22),"")</f>
        <v>মিথীলা</v>
      </c>
      <c r="D20" s="367"/>
      <c r="E20" s="367"/>
      <c r="F20" s="367"/>
      <c r="G20" s="206" t="str">
        <f aca="false">IFERROR(IF($C20="","",IF(COUNTBLANK($D20:$F20)&gt;0,"মূল্যায়ন অসম্পূর্ণ",IF(COUNTIF($D20:$F20,"না")=0,"সকল দক্ষতা অর্জিত",COUNTIF($D20:$F20,"না")&amp;" টি দক্ষতা ঘাটতি"))),"")</f>
        <v>মূল্যায়ন অসম্পূর্ণ</v>
      </c>
    </row>
    <row r="21" customFormat="false" ht="15.75" hidden="false" customHeight="true" outlineLevel="0" collapsed="false">
      <c r="A21" s="364" t="n">
        <v>18</v>
      </c>
      <c r="B21" s="365" t="n">
        <f aca="false">IFERROR(IF(তৃতীয়!B23="","",তৃতীয়!B23),"")</f>
        <v>18</v>
      </c>
      <c r="C21" s="366" t="str">
        <f aca="false">IFERROR(IF(তৃতীয়!D23="","",তৃতীয়!D23),"")</f>
        <v>তৌহিদ</v>
      </c>
      <c r="D21" s="367"/>
      <c r="E21" s="367"/>
      <c r="F21" s="367"/>
      <c r="G21" s="206" t="str">
        <f aca="false">IFERROR(IF($C21="","",IF(COUNTBLANK($D21:$F21)&gt;0,"মূল্যায়ন অসম্পূর্ণ",IF(COUNTIF($D21:$F21,"না")=0,"সকল দক্ষতা অর্জিত",COUNTIF($D21:$F21,"না")&amp;" টি দক্ষতা ঘাটতি"))),"")</f>
        <v>মূল্যায়ন অসম্পূর্ণ</v>
      </c>
    </row>
    <row r="22" customFormat="false" ht="15.75" hidden="false" customHeight="true" outlineLevel="0" collapsed="false">
      <c r="A22" s="364" t="n">
        <v>19</v>
      </c>
      <c r="B22" s="365" t="n">
        <f aca="false">IFERROR(IF(তৃতীয়!B24="","",তৃতীয়!B24),"")</f>
        <v>19</v>
      </c>
      <c r="C22" s="366" t="str">
        <f aca="false">IFERROR(IF(তৃতীয়!D24="","",তৃতীয়!D24),"")</f>
        <v>সাদিয়া আক্তার</v>
      </c>
      <c r="D22" s="367"/>
      <c r="E22" s="367"/>
      <c r="F22" s="367"/>
      <c r="G22" s="206" t="str">
        <f aca="false">IFERROR(IF($C22="","",IF(COUNTBLANK($D22:$F22)&gt;0,"মূল্যায়ন অসম্পূর্ণ",IF(COUNTIF($D22:$F22,"না")=0,"সকল দক্ষতা অর্জিত",COUNTIF($D22:$F22,"না")&amp;" টি দক্ষতা ঘাটতি"))),"")</f>
        <v>মূল্যায়ন অসম্পূর্ণ</v>
      </c>
    </row>
    <row r="23" customFormat="false" ht="15.75" hidden="false" customHeight="true" outlineLevel="0" collapsed="false">
      <c r="A23" s="364" t="n">
        <v>20</v>
      </c>
      <c r="B23" s="365" t="n">
        <f aca="false">IFERROR(IF(তৃতীয়!B25="","",তৃতীয়!B25),"")</f>
        <v>20</v>
      </c>
      <c r="C23" s="366" t="str">
        <f aca="false">IFERROR(IF(তৃতীয়!D25="","",তৃতীয়!D25),"")</f>
        <v>তাজমিনা আক্তার</v>
      </c>
      <c r="D23" s="367"/>
      <c r="E23" s="367"/>
      <c r="F23" s="367"/>
      <c r="G23" s="206" t="str">
        <f aca="false">IFERROR(IF($C23="","",IF(COUNTBLANK($D23:$F23)&gt;0,"মূল্যায়ন অসম্পূর্ণ",IF(COUNTIF($D23:$F23,"না")=0,"সকল দক্ষতা অর্জিত",COUNTIF($D23:$F23,"না")&amp;" টি দক্ষতা ঘাটতি"))),"")</f>
        <v>মূল্যায়ন অসম্পূর্ণ</v>
      </c>
    </row>
    <row r="24" customFormat="false" ht="15.75" hidden="false" customHeight="true" outlineLevel="0" collapsed="false">
      <c r="A24" s="364" t="n">
        <v>21</v>
      </c>
      <c r="B24" s="365" t="n">
        <f aca="false">IFERROR(IF(তৃতীয়!B26="","",তৃতীয়!B26),"")</f>
        <v>21</v>
      </c>
      <c r="C24" s="366" t="str">
        <f aca="false">IFERROR(IF(তৃতীয়!D26="","",তৃতীয়!D26),"")</f>
        <v>মিম আক্তার</v>
      </c>
      <c r="D24" s="367"/>
      <c r="E24" s="367"/>
      <c r="F24" s="367"/>
      <c r="G24" s="206" t="str">
        <f aca="false">IFERROR(IF($C24="","",IF(COUNTBLANK($D24:$F24)&gt;0,"মূল্যায়ন অসম্পূর্ণ",IF(COUNTIF($D24:$F24,"না")=0,"সকল দক্ষতা অর্জিত",COUNTIF($D24:$F24,"না")&amp;" টি দক্ষতা ঘাটতি"))),"")</f>
        <v>মূল্যায়ন অসম্পূর্ণ</v>
      </c>
    </row>
    <row r="25" customFormat="false" ht="15.75" hidden="false" customHeight="true" outlineLevel="0" collapsed="false">
      <c r="A25" s="364" t="n">
        <v>22</v>
      </c>
      <c r="B25" s="365" t="n">
        <f aca="false">IFERROR(IF(তৃতীয়!B27="","",তৃতীয়!B27),"")</f>
        <v>22</v>
      </c>
      <c r="C25" s="366" t="str">
        <f aca="false">IFERROR(IF(তৃতীয়!D27="","",তৃতীয়!D27),"")</f>
        <v/>
      </c>
      <c r="D25" s="367"/>
      <c r="E25" s="367"/>
      <c r="F25" s="367"/>
      <c r="G25" s="206" t="str">
        <f aca="false">IFERROR(IF($C25="","",IF(COUNTBLANK($D25:$F25)&gt;0,"মূল্যায়ন অসম্পূর্ণ",IF(COUNTIF($D25:$F25,"না")=0,"সকল দক্ষতা অর্জিত",COUNTIF($D25:$F25,"না")&amp;" টি দক্ষতা ঘাটতি"))),"")</f>
        <v/>
      </c>
    </row>
    <row r="26" customFormat="false" ht="15.75" hidden="false" customHeight="true" outlineLevel="0" collapsed="false">
      <c r="A26" s="364" t="n">
        <v>23</v>
      </c>
      <c r="B26" s="365" t="n">
        <f aca="false">IFERROR(IF(তৃতীয়!B28="","",তৃতীয়!B28),"")</f>
        <v>23</v>
      </c>
      <c r="C26" s="366" t="str">
        <f aca="false">IFERROR(IF(তৃতীয়!D28="","",তৃতীয়!D28),"")</f>
        <v/>
      </c>
      <c r="D26" s="367"/>
      <c r="E26" s="367"/>
      <c r="F26" s="367"/>
      <c r="G26" s="206" t="str">
        <f aca="false">IFERROR(IF($C26="","",IF(COUNTBLANK($D26:$F26)&gt;0,"মূল্যায়ন অসম্পূর্ণ",IF(COUNTIF($D26:$F26,"না")=0,"সকল দক্ষতা অর্জিত",COUNTIF($D26:$F26,"না")&amp;" টি দক্ষতা ঘাটতি"))),"")</f>
        <v/>
      </c>
    </row>
    <row r="27" customFormat="false" ht="15.75" hidden="false" customHeight="true" outlineLevel="0" collapsed="false">
      <c r="A27" s="364" t="n">
        <v>24</v>
      </c>
      <c r="B27" s="365" t="n">
        <f aca="false">IFERROR(IF(তৃতীয়!B29="","",তৃতীয়!B29),"")</f>
        <v>24</v>
      </c>
      <c r="C27" s="366" t="str">
        <f aca="false">IFERROR(IF(তৃতীয়!D29="","",তৃতীয়!D29),"")</f>
        <v/>
      </c>
      <c r="D27" s="367"/>
      <c r="E27" s="367"/>
      <c r="F27" s="367"/>
      <c r="G27" s="206" t="str">
        <f aca="false">IFERROR(IF($C27="","",IF(COUNTBLANK($D27:$F27)&gt;0,"মূল্যায়ন অসম্পূর্ণ",IF(COUNTIF($D27:$F27,"না")=0,"সকল দক্ষতা অর্জিত",COUNTIF($D27:$F27,"না")&amp;" টি দক্ষতা ঘাটতি"))),"")</f>
        <v/>
      </c>
    </row>
    <row r="28" customFormat="false" ht="15.75" hidden="false" customHeight="true" outlineLevel="0" collapsed="false">
      <c r="A28" s="364" t="n">
        <v>25</v>
      </c>
      <c r="B28" s="365" t="n">
        <f aca="false">IFERROR(IF(তৃতীয়!B30="","",তৃতীয়!B30),"")</f>
        <v>25</v>
      </c>
      <c r="C28" s="366" t="str">
        <f aca="false">IFERROR(IF(তৃতীয়!D30="","",তৃতীয়!D30),"")</f>
        <v/>
      </c>
      <c r="D28" s="367"/>
      <c r="E28" s="367"/>
      <c r="F28" s="367"/>
      <c r="G28" s="206" t="str">
        <f aca="false">IFERROR(IF($C28="","",IF(COUNTBLANK($D28:$F28)&gt;0,"মূল্যায়ন অসম্পূর্ণ",IF(COUNTIF($D28:$F28,"না")=0,"সকল দক্ষতা অর্জিত",COUNTIF($D28:$F28,"না")&amp;" টি দক্ষতা ঘাটতি"))),"")</f>
        <v/>
      </c>
    </row>
    <row r="29" customFormat="false" ht="15.75" hidden="false" customHeight="true" outlineLevel="0" collapsed="false">
      <c r="A29" s="364" t="n">
        <v>26</v>
      </c>
      <c r="B29" s="365" t="n">
        <f aca="false">IFERROR(IF(তৃতীয়!B31="","",তৃতীয়!B31),"")</f>
        <v>26</v>
      </c>
      <c r="C29" s="366" t="str">
        <f aca="false">IFERROR(IF(তৃতীয়!D31="","",তৃতীয়!D31),"")</f>
        <v/>
      </c>
      <c r="D29" s="367"/>
      <c r="E29" s="367"/>
      <c r="F29" s="367"/>
      <c r="G29" s="206" t="str">
        <f aca="false">IFERROR(IF($C29="","",IF(COUNTBLANK($D29:$F29)&gt;0,"মূল্যায়ন অসম্পূর্ণ",IF(COUNTIF($D29:$F29,"না")=0,"সকল দক্ষতা অর্জিত",COUNTIF($D29:$F29,"না")&amp;" টি দক্ষতা ঘাটতি"))),"")</f>
        <v/>
      </c>
    </row>
    <row r="30" customFormat="false" ht="15.75" hidden="false" customHeight="true" outlineLevel="0" collapsed="false">
      <c r="A30" s="364" t="n">
        <v>27</v>
      </c>
      <c r="B30" s="365" t="n">
        <f aca="false">IFERROR(IF(তৃতীয়!B32="","",তৃতীয়!B32),"")</f>
        <v>27</v>
      </c>
      <c r="C30" s="366" t="str">
        <f aca="false">IFERROR(IF(তৃতীয়!D32="","",তৃতীয়!D32),"")</f>
        <v/>
      </c>
      <c r="D30" s="367"/>
      <c r="E30" s="367"/>
      <c r="F30" s="367"/>
      <c r="G30" s="206" t="str">
        <f aca="false">IFERROR(IF($C30="","",IF(COUNTBLANK($D30:$F30)&gt;0,"মূল্যায়ন অসম্পূর্ণ",IF(COUNTIF($D30:$F30,"না")=0,"সকল দক্ষতা অর্জিত",COUNTIF($D30:$F30,"না")&amp;" টি দক্ষতা ঘাটতি"))),"")</f>
        <v/>
      </c>
    </row>
    <row r="31" customFormat="false" ht="15.75" hidden="false" customHeight="true" outlineLevel="0" collapsed="false">
      <c r="A31" s="364" t="n">
        <v>28</v>
      </c>
      <c r="B31" s="365" t="n">
        <f aca="false">IFERROR(IF(তৃতীয়!B33="","",তৃতীয়!B33),"")</f>
        <v>28</v>
      </c>
      <c r="C31" s="366" t="str">
        <f aca="false">IFERROR(IF(তৃতীয়!D33="","",তৃতীয়!D33),"")</f>
        <v/>
      </c>
      <c r="D31" s="367"/>
      <c r="E31" s="367"/>
      <c r="F31" s="367"/>
      <c r="G31" s="206" t="str">
        <f aca="false">IFERROR(IF($C31="","",IF(COUNTBLANK($D31:$F31)&gt;0,"মূল্যায়ন অসম্পূর্ণ",IF(COUNTIF($D31:$F31,"না")=0,"সকল দক্ষতা অর্জিত",COUNTIF($D31:$F31,"না")&amp;" টি দক্ষতা ঘাটতি"))),"")</f>
        <v/>
      </c>
    </row>
    <row r="32" customFormat="false" ht="15.75" hidden="false" customHeight="true" outlineLevel="0" collapsed="false">
      <c r="A32" s="364" t="n">
        <v>29</v>
      </c>
      <c r="B32" s="365" t="n">
        <f aca="false">IFERROR(IF(তৃতীয়!B34="","",তৃতীয়!B34),"")</f>
        <v>29</v>
      </c>
      <c r="C32" s="366" t="str">
        <f aca="false">IFERROR(IF(তৃতীয়!D34="","",তৃতীয়!D34),"")</f>
        <v/>
      </c>
      <c r="D32" s="367"/>
      <c r="E32" s="367"/>
      <c r="F32" s="367"/>
      <c r="G32" s="206" t="str">
        <f aca="false">IFERROR(IF($C32="","",IF(COUNTBLANK($D32:$F32)&gt;0,"মূল্যায়ন অসম্পূর্ণ",IF(COUNTIF($D32:$F32,"না")=0,"সকল দক্ষতা অর্জিত",COUNTIF($D32:$F32,"না")&amp;" টি দক্ষতা ঘাটতি"))),"")</f>
        <v/>
      </c>
    </row>
    <row r="33" customFormat="false" ht="15.75" hidden="false" customHeight="true" outlineLevel="0" collapsed="false">
      <c r="A33" s="364" t="n">
        <v>30</v>
      </c>
      <c r="B33" s="365" t="n">
        <f aca="false">IFERROR(IF(তৃতীয়!B35="","",তৃতীয়!B35),"")</f>
        <v>30</v>
      </c>
      <c r="C33" s="366" t="str">
        <f aca="false">IFERROR(IF(তৃতীয়!D35="","",তৃতীয়!D35),"")</f>
        <v/>
      </c>
      <c r="D33" s="367"/>
      <c r="E33" s="367"/>
      <c r="F33" s="367"/>
      <c r="G33" s="206" t="str">
        <f aca="false">IFERROR(IF($C33="","",IF(COUNTBLANK($D33:$F33)&gt;0,"মূল্যায়ন অসম্পূর্ণ",IF(COUNTIF($D33:$F33,"না")=0,"সকল দক্ষতা অর্জিত",COUNTIF($D33:$F33,"না")&amp;" টি দক্ষতা ঘাটতি"))),"")</f>
        <v/>
      </c>
    </row>
    <row r="34" customFormat="false" ht="15.75" hidden="false" customHeight="true" outlineLevel="0" collapsed="false">
      <c r="A34" s="364" t="n">
        <v>31</v>
      </c>
      <c r="B34" s="365" t="n">
        <f aca="false">IFERROR(IF(তৃতীয়!B36="","",তৃতীয়!B36),"")</f>
        <v>31</v>
      </c>
      <c r="C34" s="366" t="str">
        <f aca="false">IFERROR(IF(তৃতীয়!D36="","",তৃতীয়!D36),"")</f>
        <v/>
      </c>
      <c r="D34" s="367"/>
      <c r="E34" s="367"/>
      <c r="F34" s="367"/>
      <c r="G34" s="206" t="str">
        <f aca="false">IFERROR(IF($C34="","",IF(COUNTBLANK($D34:$F34)&gt;0,"মূল্যায়ন অসম্পূর্ণ",IF(COUNTIF($D34:$F34,"না")=0,"সকল দক্ষতা অর্জিত",COUNTIF($D34:$F34,"না")&amp;" টি দক্ষতা ঘাটতি"))),"")</f>
        <v/>
      </c>
    </row>
    <row r="35" customFormat="false" ht="15.75" hidden="false" customHeight="true" outlineLevel="0" collapsed="false">
      <c r="A35" s="364" t="n">
        <v>32</v>
      </c>
      <c r="B35" s="365" t="n">
        <f aca="false">IFERROR(IF(তৃতীয়!B37="","",তৃতীয়!B37),"")</f>
        <v>32</v>
      </c>
      <c r="C35" s="366" t="str">
        <f aca="false">IFERROR(IF(তৃতীয়!D37="","",তৃতীয়!D37),"")</f>
        <v/>
      </c>
      <c r="D35" s="367"/>
      <c r="E35" s="367"/>
      <c r="F35" s="367"/>
      <c r="G35" s="206" t="str">
        <f aca="false">IFERROR(IF($C35="","",IF(COUNTBLANK($D35:$F35)&gt;0,"মূল্যায়ন অসম্পূর্ণ",IF(COUNTIF($D35:$F35,"না")=0,"সকল দক্ষতা অর্জিত",COUNTIF($D35:$F35,"না")&amp;" টি দক্ষতা ঘাটতি"))),"")</f>
        <v/>
      </c>
    </row>
    <row r="36" customFormat="false" ht="15.75" hidden="false" customHeight="true" outlineLevel="0" collapsed="false">
      <c r="A36" s="364" t="n">
        <v>33</v>
      </c>
      <c r="B36" s="365" t="n">
        <f aca="false">IFERROR(IF(তৃতীয়!B38="","",তৃতীয়!B38),"")</f>
        <v>33</v>
      </c>
      <c r="C36" s="366" t="str">
        <f aca="false">IFERROR(IF(তৃতীয়!D38="","",তৃতীয়!D38),"")</f>
        <v/>
      </c>
      <c r="D36" s="367"/>
      <c r="E36" s="367"/>
      <c r="F36" s="367"/>
      <c r="G36" s="206" t="str">
        <f aca="false">IFERROR(IF($C36="","",IF(COUNTBLANK($D36:$F36)&gt;0,"মূল্যায়ন অসম্পূর্ণ",IF(COUNTIF($D36:$F36,"না")=0,"সকল দক্ষতা অর্জিত",COUNTIF($D36:$F36,"না")&amp;" টি দক্ষতা ঘাটতি"))),"")</f>
        <v/>
      </c>
    </row>
    <row r="37" customFormat="false" ht="15.75" hidden="false" customHeight="true" outlineLevel="0" collapsed="false">
      <c r="A37" s="364" t="n">
        <v>34</v>
      </c>
      <c r="B37" s="365" t="n">
        <f aca="false">IFERROR(IF(তৃতীয়!B39="","",তৃতীয়!B39),"")</f>
        <v>34</v>
      </c>
      <c r="C37" s="366" t="str">
        <f aca="false">IFERROR(IF(তৃতীয়!D39="","",তৃতীয়!D39),"")</f>
        <v/>
      </c>
      <c r="D37" s="367"/>
      <c r="E37" s="367"/>
      <c r="F37" s="367"/>
      <c r="G37" s="206" t="str">
        <f aca="false">IFERROR(IF($C37="","",IF(COUNTBLANK($D37:$F37)&gt;0,"মূল্যায়ন অসম্পূর্ণ",IF(COUNTIF($D37:$F37,"না")=0,"সকল দক্ষতা অর্জিত",COUNTIF($D37:$F37,"না")&amp;" টি দক্ষতা ঘাটতি"))),"")</f>
        <v/>
      </c>
    </row>
    <row r="38" customFormat="false" ht="15.75" hidden="false" customHeight="true" outlineLevel="0" collapsed="false">
      <c r="A38" s="364" t="n">
        <v>35</v>
      </c>
      <c r="B38" s="365" t="n">
        <f aca="false">IFERROR(IF(তৃতীয়!B40="","",তৃতীয়!B40),"")</f>
        <v>35</v>
      </c>
      <c r="C38" s="366" t="str">
        <f aca="false">IFERROR(IF(তৃতীয়!D40="","",তৃতীয়!D40),"")</f>
        <v/>
      </c>
      <c r="D38" s="367"/>
      <c r="E38" s="367"/>
      <c r="F38" s="367"/>
      <c r="G38" s="206" t="str">
        <f aca="false">IFERROR(IF($C38="","",IF(COUNTBLANK($D38:$F38)&gt;0,"মূল্যায়ন অসম্পূর্ণ",IF(COUNTIF($D38:$F38,"না")=0,"সকল দক্ষতা অর্জিত",COUNTIF($D38:$F38,"না")&amp;" টি দক্ষতা ঘাটতি"))),"")</f>
        <v/>
      </c>
    </row>
    <row r="39" customFormat="false" ht="15.75" hidden="false" customHeight="true" outlineLevel="0" collapsed="false">
      <c r="A39" s="364" t="n">
        <v>36</v>
      </c>
      <c r="B39" s="365" t="n">
        <f aca="false">IFERROR(IF(তৃতীয়!B41="","",তৃতীয়!B41),"")</f>
        <v>36</v>
      </c>
      <c r="C39" s="366" t="str">
        <f aca="false">IFERROR(IF(তৃতীয়!D41="","",তৃতীয়!D41),"")</f>
        <v/>
      </c>
      <c r="D39" s="367"/>
      <c r="E39" s="367"/>
      <c r="F39" s="367"/>
      <c r="G39" s="206" t="str">
        <f aca="false">IFERROR(IF($C39="","",IF(COUNTBLANK($D39:$F39)&gt;0,"মূল্যায়ন অসম্পূর্ণ",IF(COUNTIF($D39:$F39,"না")=0,"সকল দক্ষতা অর্জিত",COUNTIF($D39:$F39,"না")&amp;" টি দক্ষতা ঘাটতি"))),"")</f>
        <v/>
      </c>
    </row>
    <row r="40" customFormat="false" ht="15.75" hidden="false" customHeight="true" outlineLevel="0" collapsed="false">
      <c r="A40" s="364" t="n">
        <v>37</v>
      </c>
      <c r="B40" s="365" t="n">
        <f aca="false">IFERROR(IF(তৃতীয়!B42="","",তৃতীয়!B42),"")</f>
        <v>37</v>
      </c>
      <c r="C40" s="366" t="str">
        <f aca="false">IFERROR(IF(তৃতীয়!D42="","",তৃতীয়!D42),"")</f>
        <v/>
      </c>
      <c r="D40" s="367"/>
      <c r="E40" s="367"/>
      <c r="F40" s="367"/>
      <c r="G40" s="206" t="str">
        <f aca="false">IFERROR(IF($C40="","",IF(COUNTBLANK($D40:$F40)&gt;0,"মূল্যায়ন অসম্পূর্ণ",IF(COUNTIF($D40:$F40,"না")=0,"সকল দক্ষতা অর্জিত",COUNTIF($D40:$F40,"না")&amp;" টি দক্ষতা ঘাটতি"))),"")</f>
        <v/>
      </c>
    </row>
    <row r="41" customFormat="false" ht="15.75" hidden="false" customHeight="true" outlineLevel="0" collapsed="false">
      <c r="A41" s="364" t="n">
        <v>38</v>
      </c>
      <c r="B41" s="365" t="n">
        <f aca="false">IFERROR(IF(তৃতীয়!B43="","",তৃতীয়!B43),"")</f>
        <v>38</v>
      </c>
      <c r="C41" s="366" t="str">
        <f aca="false">IFERROR(IF(তৃতীয়!D43="","",তৃতীয়!D43),"")</f>
        <v/>
      </c>
      <c r="D41" s="367"/>
      <c r="E41" s="367"/>
      <c r="F41" s="367"/>
      <c r="G41" s="206" t="str">
        <f aca="false">IFERROR(IF($C41="","",IF(COUNTBLANK($D41:$F41)&gt;0,"মূল্যায়ন অসম্পূর্ণ",IF(COUNTIF($D41:$F41,"না")=0,"সকল দক্ষতা অর্জিত",COUNTIF($D41:$F41,"না")&amp;" টি দক্ষতা ঘাটতি"))),"")</f>
        <v/>
      </c>
    </row>
    <row r="42" customFormat="false" ht="15.75" hidden="false" customHeight="true" outlineLevel="0" collapsed="false">
      <c r="A42" s="364" t="n">
        <v>39</v>
      </c>
      <c r="B42" s="365" t="n">
        <f aca="false">IFERROR(IF(তৃতীয়!B44="","",তৃতীয়!B44),"")</f>
        <v>39</v>
      </c>
      <c r="C42" s="366" t="str">
        <f aca="false">IFERROR(IF(তৃতীয়!D44="","",তৃতীয়!D44),"")</f>
        <v/>
      </c>
      <c r="D42" s="367"/>
      <c r="E42" s="367"/>
      <c r="F42" s="367"/>
      <c r="G42" s="206" t="str">
        <f aca="false">IFERROR(IF($C42="","",IF(COUNTBLANK($D42:$F42)&gt;0,"মূল্যায়ন অসম্পূর্ণ",IF(COUNTIF($D42:$F42,"না")=0,"সকল দক্ষতা অর্জিত",COUNTIF($D42:$F42,"না")&amp;" টি দক্ষতা ঘাটতি"))),"")</f>
        <v/>
      </c>
    </row>
    <row r="43" customFormat="false" ht="15.75" hidden="false" customHeight="true" outlineLevel="0" collapsed="false">
      <c r="A43" s="364" t="n">
        <v>40</v>
      </c>
      <c r="B43" s="365" t="n">
        <f aca="false">IFERROR(IF(তৃতীয়!B45="","",তৃতীয়!B45),"")</f>
        <v>40</v>
      </c>
      <c r="C43" s="366" t="str">
        <f aca="false">IFERROR(IF(তৃতীয়!D45="","",তৃতীয়!D45),"")</f>
        <v/>
      </c>
      <c r="D43" s="367"/>
      <c r="E43" s="367"/>
      <c r="F43" s="367"/>
      <c r="G43" s="206" t="str">
        <f aca="false">IFERROR(IF($C43="","",IF(COUNTBLANK($D43:$F43)&gt;0,"মূল্যায়ন অসম্পূর্ণ",IF(COUNTIF($D43:$F43,"না")=0,"সকল দক্ষতা অর্জিত",COUNTIF($D43:$F43,"না")&amp;" টি দক্ষতা ঘাটতি"))),"")</f>
        <v/>
      </c>
    </row>
  </sheetData>
  <sheetProtection sheet="true" formatCells="false" formatColumns="false" formatRows="false" sort="false" autoFilter="false"/>
  <mergeCells count="2">
    <mergeCell ref="A1:G1"/>
    <mergeCell ref="A2:G2"/>
  </mergeCells>
  <conditionalFormatting sqref="D4:F43">
    <cfRule type="cellIs" priority="2" operator="equal" aboveAverage="0" equalAverage="0" bottom="0" percent="0" rank="0" text="" dxfId="16">
      <formula>"হ্যাঁ"</formula>
    </cfRule>
    <cfRule type="cellIs" priority="3" operator="equal" aboveAverage="0" equalAverage="0" bottom="0" percent="0" rank="0" text="" dxfId="17">
      <formula>"না"</formula>
    </cfRule>
  </conditionalFormatting>
  <dataValidations count="1">
    <dataValidation allowBlank="true" errorStyle="stop" operator="between" showDropDown="false" showErrorMessage="false" showInputMessage="false" sqref="D4:F43" type="list">
      <formula1>"হ্যাঁ,না"</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sheetPr filterMode="false">
    <tabColor rgb="FF7030A0"/>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2"/>
    <col collapsed="false" customWidth="true" hidden="false" outlineLevel="0" max="6" min="4" style="1" width="15"/>
    <col collapsed="false" customWidth="true" hidden="false" outlineLevel="0" max="7" min="7" style="1" width="24"/>
  </cols>
  <sheetData>
    <row r="1" customFormat="false" ht="21.75" hidden="false" customHeight="true" outlineLevel="0" collapsed="false">
      <c r="A1" s="361" t="str">
        <f aca="false">IFERROR(Settings!$B$5,"")</f>
        <v>বেজখন্ড সঃ প্রাঃ বিদ্যালয়</v>
      </c>
      <c r="B1" s="361"/>
      <c r="C1" s="361"/>
      <c r="D1" s="361"/>
      <c r="E1" s="361"/>
      <c r="F1" s="361"/>
      <c r="G1" s="361"/>
    </row>
    <row r="2" customFormat="false" ht="19.5" hidden="false" customHeight="true" outlineLevel="0" collapsed="false">
      <c r="A2" s="362" t="s">
        <v>988</v>
      </c>
      <c r="B2" s="362"/>
      <c r="C2" s="362"/>
      <c r="D2" s="362"/>
      <c r="E2" s="362"/>
      <c r="F2" s="362"/>
      <c r="G2" s="362"/>
    </row>
    <row r="3" customFormat="false" ht="39.75" hidden="false" customHeight="true" outlineLevel="0" collapsed="false">
      <c r="A3" s="363" t="s">
        <v>810</v>
      </c>
      <c r="B3" s="363" t="s">
        <v>670</v>
      </c>
      <c r="C3" s="363" t="s">
        <v>812</v>
      </c>
      <c r="D3" s="363" t="s">
        <v>982</v>
      </c>
      <c r="E3" s="363" t="s">
        <v>983</v>
      </c>
      <c r="F3" s="363" t="s">
        <v>984</v>
      </c>
      <c r="G3" s="363" t="s">
        <v>985</v>
      </c>
    </row>
    <row r="4" customFormat="false" ht="15.75" hidden="false" customHeight="true" outlineLevel="0" collapsed="false">
      <c r="A4" s="364" t="n">
        <v>1</v>
      </c>
      <c r="B4" s="365" t="n">
        <f aca="false">IFERROR(IF(চতুর্থ!B6="","",চতুর্থ!B6),"")</f>
        <v>1</v>
      </c>
      <c r="C4" s="366" t="str">
        <f aca="false">IFERROR(IF(চতুর্থ!D6="","",চতুর্থ!D6),"")</f>
        <v>সুমাইয়া জাফরিন</v>
      </c>
      <c r="D4" s="367"/>
      <c r="E4" s="367"/>
      <c r="F4" s="367"/>
      <c r="G4" s="206" t="str">
        <f aca="false">IFERROR(IF($C4="","",IF(COUNTBLANK($D4:$F4)&gt;0,"মূল্যায়ন অসম্পূর্ণ",IF(COUNTIF($D4:$F4,"না")=0,"সকল দক্ষতা অর্জিত",COUNTIF($D4:$F4,"না")&amp;" টি দক্ষতা ঘাটতি"))),"")</f>
        <v>মূল্যায়ন অসম্পূর্ণ</v>
      </c>
    </row>
    <row r="5" customFormat="false" ht="15.75" hidden="false" customHeight="true" outlineLevel="0" collapsed="false">
      <c r="A5" s="364" t="n">
        <v>2</v>
      </c>
      <c r="B5" s="365" t="n">
        <f aca="false">IFERROR(IF(চতুর্থ!B7="","",চতুর্থ!B7),"")</f>
        <v>2</v>
      </c>
      <c r="C5" s="366" t="str">
        <f aca="false">IFERROR(IF(চতুর্থ!D7="","",চতুর্থ!D7),"")</f>
        <v>জুই মুনি</v>
      </c>
      <c r="D5" s="367"/>
      <c r="E5" s="367"/>
      <c r="F5" s="367"/>
      <c r="G5" s="206" t="str">
        <f aca="false">IFERROR(IF($C5="","",IF(COUNTBLANK($D5:$F5)&gt;0,"মূল্যায়ন অসম্পূর্ণ",IF(COUNTIF($D5:$F5,"না")=0,"সকল দক্ষতা অর্জিত",COUNTIF($D5:$F5,"না")&amp;" টি দক্ষতা ঘাটতি"))),"")</f>
        <v>মূল্যায়ন অসম্পূর্ণ</v>
      </c>
    </row>
    <row r="6" customFormat="false" ht="15.75" hidden="false" customHeight="true" outlineLevel="0" collapsed="false">
      <c r="A6" s="364" t="n">
        <v>3</v>
      </c>
      <c r="B6" s="365" t="n">
        <f aca="false">IFERROR(IF(চতুর্থ!B8="","",চতুর্থ!B8),"")</f>
        <v>3</v>
      </c>
      <c r="C6" s="366" t="str">
        <f aca="false">IFERROR(IF(চতুর্থ!D8="","",চতুর্থ!D8),"")</f>
        <v>জান্নাতুন নাঈম</v>
      </c>
      <c r="D6" s="367"/>
      <c r="E6" s="367"/>
      <c r="F6" s="367"/>
      <c r="G6" s="206" t="str">
        <f aca="false">IFERROR(IF($C6="","",IF(COUNTBLANK($D6:$F6)&gt;0,"মূল্যায়ন অসম্পূর্ণ",IF(COUNTIF($D6:$F6,"না")=0,"সকল দক্ষতা অর্জিত",COUNTIF($D6:$F6,"না")&amp;" টি দক্ষতা ঘাটতি"))),"")</f>
        <v>মূল্যায়ন অসম্পূর্ণ</v>
      </c>
    </row>
    <row r="7" customFormat="false" ht="15.75" hidden="false" customHeight="true" outlineLevel="0" collapsed="false">
      <c r="A7" s="364" t="n">
        <v>4</v>
      </c>
      <c r="B7" s="365" t="n">
        <f aca="false">IFERROR(IF(চতুর্থ!B9="","",চতুর্থ!B9),"")</f>
        <v>4</v>
      </c>
      <c r="C7" s="366" t="str">
        <f aca="false">IFERROR(IF(চতুর্থ!D9="","",চতুর্থ!D9),"")</f>
        <v>বায়েজিদ</v>
      </c>
      <c r="D7" s="367"/>
      <c r="E7" s="367"/>
      <c r="F7" s="367"/>
      <c r="G7" s="206" t="str">
        <f aca="false">IFERROR(IF($C7="","",IF(COUNTBLANK($D7:$F7)&gt;0,"মূল্যায়ন অসম্পূর্ণ",IF(COUNTIF($D7:$F7,"না")=0,"সকল দক্ষতা অর্জিত",COUNTIF($D7:$F7,"না")&amp;" টি দক্ষতা ঘাটতি"))),"")</f>
        <v>মূল্যায়ন অসম্পূর্ণ</v>
      </c>
    </row>
    <row r="8" customFormat="false" ht="15.75" hidden="false" customHeight="true" outlineLevel="0" collapsed="false">
      <c r="A8" s="364" t="n">
        <v>5</v>
      </c>
      <c r="B8" s="365" t="n">
        <f aca="false">IFERROR(IF(চতুর্থ!B10="","",চতুর্থ!B10),"")</f>
        <v>5</v>
      </c>
      <c r="C8" s="366" t="str">
        <f aca="false">IFERROR(IF(চতুর্থ!D10="","",চতুর্থ!D10),"")</f>
        <v>শাহাদাত</v>
      </c>
      <c r="D8" s="367"/>
      <c r="E8" s="367"/>
      <c r="F8" s="367"/>
      <c r="G8" s="206" t="str">
        <f aca="false">IFERROR(IF($C8="","",IF(COUNTBLANK($D8:$F8)&gt;0,"মূল্যায়ন অসম্পূর্ণ",IF(COUNTIF($D8:$F8,"না")=0,"সকল দক্ষতা অর্জিত",COUNTIF($D8:$F8,"না")&amp;" টি দক্ষতা ঘাটতি"))),"")</f>
        <v>মূল্যায়ন অসম্পূর্ণ</v>
      </c>
    </row>
    <row r="9" customFormat="false" ht="15.75" hidden="false" customHeight="true" outlineLevel="0" collapsed="false">
      <c r="A9" s="364" t="n">
        <v>6</v>
      </c>
      <c r="B9" s="365" t="n">
        <f aca="false">IFERROR(IF(চতুর্থ!B11="","",চতুর্থ!B11),"")</f>
        <v>6</v>
      </c>
      <c r="C9" s="366" t="str">
        <f aca="false">IFERROR(IF(চতুর্থ!D11="","",চতুর্থ!D11),"")</f>
        <v>জান্নাতি</v>
      </c>
      <c r="D9" s="367"/>
      <c r="E9" s="367"/>
      <c r="F9" s="367"/>
      <c r="G9" s="206" t="str">
        <f aca="false">IFERROR(IF($C9="","",IF(COUNTBLANK($D9:$F9)&gt;0,"মূল্যায়ন অসম্পূর্ণ",IF(COUNTIF($D9:$F9,"না")=0,"সকল দক্ষতা অর্জিত",COUNTIF($D9:$F9,"না")&amp;" টি দক্ষতা ঘাটতি"))),"")</f>
        <v>মূল্যায়ন অসম্পূর্ণ</v>
      </c>
    </row>
    <row r="10" customFormat="false" ht="15.75" hidden="false" customHeight="true" outlineLevel="0" collapsed="false">
      <c r="A10" s="364" t="n">
        <v>7</v>
      </c>
      <c r="B10" s="365" t="n">
        <f aca="false">IFERROR(IF(চতুর্থ!B12="","",চতুর্থ!B12),"")</f>
        <v>7</v>
      </c>
      <c r="C10" s="366" t="str">
        <f aca="false">IFERROR(IF(চতুর্থ!D12="","",চতুর্থ!D12),"")</f>
        <v>মো: মোহসিন</v>
      </c>
      <c r="D10" s="367"/>
      <c r="E10" s="367"/>
      <c r="F10" s="367"/>
      <c r="G10" s="206" t="str">
        <f aca="false">IFERROR(IF($C10="","",IF(COUNTBLANK($D10:$F10)&gt;0,"মূল্যায়ন অসম্পূর্ণ",IF(COUNTIF($D10:$F10,"না")=0,"সকল দক্ষতা অর্জিত",COUNTIF($D10:$F10,"না")&amp;" টি দক্ষতা ঘাটতি"))),"")</f>
        <v>মূল্যায়ন অসম্পূর্ণ</v>
      </c>
    </row>
    <row r="11" customFormat="false" ht="15.75" hidden="false" customHeight="true" outlineLevel="0" collapsed="false">
      <c r="A11" s="364" t="n">
        <v>8</v>
      </c>
      <c r="B11" s="365" t="n">
        <f aca="false">IFERROR(IF(চতুর্থ!B13="","",চতুর্থ!B13),"")</f>
        <v>8</v>
      </c>
      <c r="C11" s="366" t="str">
        <f aca="false">IFERROR(IF(চতুর্থ!D13="","",চতুর্থ!D13),"")</f>
        <v>তামীম</v>
      </c>
      <c r="D11" s="367"/>
      <c r="E11" s="367"/>
      <c r="F11" s="367"/>
      <c r="G11" s="206" t="str">
        <f aca="false">IFERROR(IF($C11="","",IF(COUNTBLANK($D11:$F11)&gt;0,"মূল্যায়ন অসম্পূর্ণ",IF(COUNTIF($D11:$F11,"না")=0,"সকল দক্ষতা অর্জিত",COUNTIF($D11:$F11,"না")&amp;" টি দক্ষতা ঘাটতি"))),"")</f>
        <v>মূল্যায়ন অসম্পূর্ণ</v>
      </c>
    </row>
    <row r="12" customFormat="false" ht="15.75" hidden="false" customHeight="true" outlineLevel="0" collapsed="false">
      <c r="A12" s="364" t="n">
        <v>9</v>
      </c>
      <c r="B12" s="365" t="n">
        <f aca="false">IFERROR(IF(চতুর্থ!B14="","",চতুর্থ!B14),"")</f>
        <v>9</v>
      </c>
      <c r="C12" s="366" t="str">
        <f aca="false">IFERROR(IF(চতুর্থ!D14="","",চতুর্থ!D14),"")</f>
        <v>আদরী আক্তার</v>
      </c>
      <c r="D12" s="367"/>
      <c r="E12" s="367"/>
      <c r="F12" s="367"/>
      <c r="G12" s="206" t="str">
        <f aca="false">IFERROR(IF($C12="","",IF(COUNTBLANK($D12:$F12)&gt;0,"মূল্যায়ন অসম্পূর্ণ",IF(COUNTIF($D12:$F12,"না")=0,"সকল দক্ষতা অর্জিত",COUNTIF($D12:$F12,"না")&amp;" টি দক্ষতা ঘাটতি"))),"")</f>
        <v>মূল্যায়ন অসম্পূর্ণ</v>
      </c>
    </row>
    <row r="13" customFormat="false" ht="15.75" hidden="false" customHeight="true" outlineLevel="0" collapsed="false">
      <c r="A13" s="364" t="n">
        <v>10</v>
      </c>
      <c r="B13" s="365" t="n">
        <f aca="false">IFERROR(IF(চতুর্থ!B15="","",চতুর্থ!B15),"")</f>
        <v>10</v>
      </c>
      <c r="C13" s="366" t="str">
        <f aca="false">IFERROR(IF(চতুর্থ!D15="","",চতুর্থ!D15),"")</f>
        <v>মো: নাহিদ</v>
      </c>
      <c r="D13" s="367"/>
      <c r="E13" s="367"/>
      <c r="F13" s="367"/>
      <c r="G13" s="206" t="str">
        <f aca="false">IFERROR(IF($C13="","",IF(COUNTBLANK($D13:$F13)&gt;0,"মূল্যায়ন অসম্পূর্ণ",IF(COUNTIF($D13:$F13,"না")=0,"সকল দক্ষতা অর্জিত",COUNTIF($D13:$F13,"না")&amp;" টি দক্ষতা ঘাটতি"))),"")</f>
        <v>মূল্যায়ন অসম্পূর্ণ</v>
      </c>
    </row>
    <row r="14" customFormat="false" ht="15.75" hidden="false" customHeight="true" outlineLevel="0" collapsed="false">
      <c r="A14" s="364" t="n">
        <v>11</v>
      </c>
      <c r="B14" s="365" t="n">
        <f aca="false">IFERROR(IF(চতুর্থ!B16="","",চতুর্থ!B16),"")</f>
        <v>11</v>
      </c>
      <c r="C14" s="366" t="str">
        <f aca="false">IFERROR(IF(চতুর্থ!D16="","",চতুর্থ!D16),"")</f>
        <v>মোছা: হাফসা</v>
      </c>
      <c r="D14" s="367"/>
      <c r="E14" s="367"/>
      <c r="F14" s="367"/>
      <c r="G14" s="206" t="str">
        <f aca="false">IFERROR(IF($C14="","",IF(COUNTBLANK($D14:$F14)&gt;0,"মূল্যায়ন অসম্পূর্ণ",IF(COUNTIF($D14:$F14,"না")=0,"সকল দক্ষতা অর্জিত",COUNTIF($D14:$F14,"না")&amp;" টি দক্ষতা ঘাটতি"))),"")</f>
        <v>মূল্যায়ন অসম্পূর্ণ</v>
      </c>
    </row>
    <row r="15" customFormat="false" ht="15.75" hidden="false" customHeight="true" outlineLevel="0" collapsed="false">
      <c r="A15" s="364" t="n">
        <v>12</v>
      </c>
      <c r="B15" s="365" t="n">
        <f aca="false">IFERROR(IF(চতুর্থ!B17="","",চতুর্থ!B17),"")</f>
        <v>12</v>
      </c>
      <c r="C15" s="366" t="str">
        <f aca="false">IFERROR(IF(চতুর্থ!D17="","",চতুর্থ!D17),"")</f>
        <v>তানিশা আক্তার</v>
      </c>
      <c r="D15" s="367"/>
      <c r="E15" s="367"/>
      <c r="F15" s="367"/>
      <c r="G15" s="206" t="str">
        <f aca="false">IFERROR(IF($C15="","",IF(COUNTBLANK($D15:$F15)&gt;0,"মূল্যায়ন অসম্পূর্ণ",IF(COUNTIF($D15:$F15,"না")=0,"সকল দক্ষতা অর্জিত",COUNTIF($D15:$F15,"না")&amp;" টি দক্ষতা ঘাটতি"))),"")</f>
        <v>মূল্যায়ন অসম্পূর্ণ</v>
      </c>
    </row>
    <row r="16" customFormat="false" ht="15.75" hidden="false" customHeight="true" outlineLevel="0" collapsed="false">
      <c r="A16" s="364" t="n">
        <v>13</v>
      </c>
      <c r="B16" s="365" t="n">
        <f aca="false">IFERROR(IF(চতুর্থ!B18="","",চতুর্থ!B18),"")</f>
        <v>13</v>
      </c>
      <c r="C16" s="366" t="str">
        <f aca="false">IFERROR(IF(চতুর্থ!D18="","",চতুর্থ!D18),"")</f>
        <v>ফাহমিদা</v>
      </c>
      <c r="D16" s="367"/>
      <c r="E16" s="367"/>
      <c r="F16" s="367"/>
      <c r="G16" s="206" t="str">
        <f aca="false">IFERROR(IF($C16="","",IF(COUNTBLANK($D16:$F16)&gt;0,"মূল্যায়ন অসম্পূর্ণ",IF(COUNTIF($D16:$F16,"না")=0,"সকল দক্ষতা অর্জিত",COUNTIF($D16:$F16,"না")&amp;" টি দক্ষতা ঘাটতি"))),"")</f>
        <v>মূল্যায়ন অসম্পূর্ণ</v>
      </c>
    </row>
    <row r="17" customFormat="false" ht="15.75" hidden="false" customHeight="true" outlineLevel="0" collapsed="false">
      <c r="A17" s="364" t="n">
        <v>14</v>
      </c>
      <c r="B17" s="365" t="n">
        <f aca="false">IFERROR(IF(চতুর্থ!B19="","",চতুর্থ!B19),"")</f>
        <v>14</v>
      </c>
      <c r="C17" s="366" t="str">
        <f aca="false">IFERROR(IF(চতুর্থ!D19="","",চতুর্থ!D19),"")</f>
        <v>মো: হানজালা</v>
      </c>
      <c r="D17" s="367"/>
      <c r="E17" s="367"/>
      <c r="F17" s="367"/>
      <c r="G17" s="206" t="str">
        <f aca="false">IFERROR(IF($C17="","",IF(COUNTBLANK($D17:$F17)&gt;0,"মূল্যায়ন অসম্পূর্ণ",IF(COUNTIF($D17:$F17,"না")=0,"সকল দক্ষতা অর্জিত",COUNTIF($D17:$F17,"না")&amp;" টি দক্ষতা ঘাটতি"))),"")</f>
        <v>মূল্যায়ন অসম্পূর্ণ</v>
      </c>
    </row>
    <row r="18" customFormat="false" ht="15.75" hidden="false" customHeight="true" outlineLevel="0" collapsed="false">
      <c r="A18" s="364" t="n">
        <v>15</v>
      </c>
      <c r="B18" s="365" t="n">
        <f aca="false">IFERROR(IF(চতুর্থ!B20="","",চতুর্থ!B20),"")</f>
        <v>15</v>
      </c>
      <c r="C18" s="366" t="str">
        <f aca="false">IFERROR(IF(চতুর্থ!D20="","",চতুর্থ!D20),"")</f>
        <v>শাহরিয়ার</v>
      </c>
      <c r="D18" s="367"/>
      <c r="E18" s="367"/>
      <c r="F18" s="367"/>
      <c r="G18" s="206" t="str">
        <f aca="false">IFERROR(IF($C18="","",IF(COUNTBLANK($D18:$F18)&gt;0,"মূল্যায়ন অসম্পূর্ণ",IF(COUNTIF($D18:$F18,"না")=0,"সকল দক্ষতা অর্জিত",COUNTIF($D18:$F18,"না")&amp;" টি দক্ষতা ঘাটতি"))),"")</f>
        <v>মূল্যায়ন অসম্পূর্ণ</v>
      </c>
    </row>
    <row r="19" customFormat="false" ht="15.75" hidden="false" customHeight="true" outlineLevel="0" collapsed="false">
      <c r="A19" s="364" t="n">
        <v>16</v>
      </c>
      <c r="B19" s="365" t="n">
        <f aca="false">IFERROR(IF(চতুর্থ!B21="","",চতুর্থ!B21),"")</f>
        <v>16</v>
      </c>
      <c r="C19" s="366" t="str">
        <f aca="false">IFERROR(IF(চতুর্থ!D21="","",চতুর্থ!D21),"")</f>
        <v>লতিফুর রহমান</v>
      </c>
      <c r="D19" s="367"/>
      <c r="E19" s="367"/>
      <c r="F19" s="367"/>
      <c r="G19" s="206" t="str">
        <f aca="false">IFERROR(IF($C19="","",IF(COUNTBLANK($D19:$F19)&gt;0,"মূল্যায়ন অসম্পূর্ণ",IF(COUNTIF($D19:$F19,"না")=0,"সকল দক্ষতা অর্জিত",COUNTIF($D19:$F19,"না")&amp;" টি দক্ষতা ঘাটতি"))),"")</f>
        <v>মূল্যায়ন অসম্পূর্ণ</v>
      </c>
    </row>
    <row r="20" customFormat="false" ht="15.75" hidden="false" customHeight="true" outlineLevel="0" collapsed="false">
      <c r="A20" s="364" t="n">
        <v>17</v>
      </c>
      <c r="B20" s="365" t="n">
        <f aca="false">IFERROR(IF(চতুর্থ!B22="","",চতুর্থ!B22),"")</f>
        <v>17</v>
      </c>
      <c r="C20" s="366" t="str">
        <f aca="false">IFERROR(IF(চতুর্থ!D22="","",চতুর্থ!D22),"")</f>
        <v>ইয়া মুনি</v>
      </c>
      <c r="D20" s="367"/>
      <c r="E20" s="367"/>
      <c r="F20" s="367"/>
      <c r="G20" s="206" t="str">
        <f aca="false">IFERROR(IF($C20="","",IF(COUNTBLANK($D20:$F20)&gt;0,"মূল্যায়ন অসম্পূর্ণ",IF(COUNTIF($D20:$F20,"না")=0,"সকল দক্ষতা অর্জিত",COUNTIF($D20:$F20,"না")&amp;" টি দক্ষতা ঘাটতি"))),"")</f>
        <v>মূল্যায়ন অসম্পূর্ণ</v>
      </c>
    </row>
    <row r="21" customFormat="false" ht="15.75" hidden="false" customHeight="true" outlineLevel="0" collapsed="false">
      <c r="A21" s="364" t="n">
        <v>18</v>
      </c>
      <c r="B21" s="365" t="n">
        <f aca="false">IFERROR(IF(চতুর্থ!B23="","",চতুর্থ!B23),"")</f>
        <v>18</v>
      </c>
      <c r="C21" s="366" t="str">
        <f aca="false">IFERROR(IF(চতুর্থ!D23="","",চতুর্থ!D23),"")</f>
        <v/>
      </c>
      <c r="D21" s="367"/>
      <c r="E21" s="367"/>
      <c r="F21" s="367"/>
      <c r="G21" s="206" t="str">
        <f aca="false">IFERROR(IF($C21="","",IF(COUNTBLANK($D21:$F21)&gt;0,"মূল্যায়ন অসম্পূর্ণ",IF(COUNTIF($D21:$F21,"না")=0,"সকল দক্ষতা অর্জিত",COUNTIF($D21:$F21,"না")&amp;" টি দক্ষতা ঘাটতি"))),"")</f>
        <v/>
      </c>
    </row>
    <row r="22" customFormat="false" ht="15.75" hidden="false" customHeight="true" outlineLevel="0" collapsed="false">
      <c r="A22" s="364" t="n">
        <v>19</v>
      </c>
      <c r="B22" s="365" t="n">
        <f aca="false">IFERROR(IF(চতুর্থ!B24="","",চতুর্থ!B24),"")</f>
        <v>19</v>
      </c>
      <c r="C22" s="366" t="str">
        <f aca="false">IFERROR(IF(চতুর্থ!D24="","",চতুর্থ!D24),"")</f>
        <v/>
      </c>
      <c r="D22" s="367"/>
      <c r="E22" s="367"/>
      <c r="F22" s="367"/>
      <c r="G22" s="206" t="str">
        <f aca="false">IFERROR(IF($C22="","",IF(COUNTBLANK($D22:$F22)&gt;0,"মূল্যায়ন অসম্পূর্ণ",IF(COUNTIF($D22:$F22,"না")=0,"সকল দক্ষতা অর্জিত",COUNTIF($D22:$F22,"না")&amp;" টি দক্ষতা ঘাটতি"))),"")</f>
        <v/>
      </c>
    </row>
    <row r="23" customFormat="false" ht="15.75" hidden="false" customHeight="true" outlineLevel="0" collapsed="false">
      <c r="A23" s="364" t="n">
        <v>20</v>
      </c>
      <c r="B23" s="365" t="n">
        <f aca="false">IFERROR(IF(চতুর্থ!B25="","",চতুর্থ!B25),"")</f>
        <v>20</v>
      </c>
      <c r="C23" s="366" t="str">
        <f aca="false">IFERROR(IF(চতুর্থ!D25="","",চতুর্থ!D25),"")</f>
        <v/>
      </c>
      <c r="D23" s="367"/>
      <c r="E23" s="367"/>
      <c r="F23" s="367"/>
      <c r="G23" s="206" t="str">
        <f aca="false">IFERROR(IF($C23="","",IF(COUNTBLANK($D23:$F23)&gt;0,"মূল্যায়ন অসম্পূর্ণ",IF(COUNTIF($D23:$F23,"না")=0,"সকল দক্ষতা অর্জিত",COUNTIF($D23:$F23,"না")&amp;" টি দক্ষতা ঘাটতি"))),"")</f>
        <v/>
      </c>
    </row>
    <row r="24" customFormat="false" ht="15.75" hidden="false" customHeight="true" outlineLevel="0" collapsed="false">
      <c r="A24" s="364" t="n">
        <v>21</v>
      </c>
      <c r="B24" s="365" t="n">
        <f aca="false">IFERROR(IF(চতুর্থ!B26="","",চতুর্থ!B26),"")</f>
        <v>21</v>
      </c>
      <c r="C24" s="366" t="str">
        <f aca="false">IFERROR(IF(চতুর্থ!D26="","",চতুর্থ!D26),"")</f>
        <v/>
      </c>
      <c r="D24" s="367"/>
      <c r="E24" s="367"/>
      <c r="F24" s="367"/>
      <c r="G24" s="206" t="str">
        <f aca="false">IFERROR(IF($C24="","",IF(COUNTBLANK($D24:$F24)&gt;0,"মূল্যায়ন অসম্পূর্ণ",IF(COUNTIF($D24:$F24,"না")=0,"সকল দক্ষতা অর্জিত",COUNTIF($D24:$F24,"না")&amp;" টি দক্ষতা ঘাটতি"))),"")</f>
        <v/>
      </c>
    </row>
    <row r="25" customFormat="false" ht="15.75" hidden="false" customHeight="true" outlineLevel="0" collapsed="false">
      <c r="A25" s="364" t="n">
        <v>22</v>
      </c>
      <c r="B25" s="365" t="n">
        <f aca="false">IFERROR(IF(চতুর্থ!B27="","",চতুর্থ!B27),"")</f>
        <v>22</v>
      </c>
      <c r="C25" s="366" t="str">
        <f aca="false">IFERROR(IF(চতুর্থ!D27="","",চতুর্থ!D27),"")</f>
        <v/>
      </c>
      <c r="D25" s="367"/>
      <c r="E25" s="367"/>
      <c r="F25" s="367"/>
      <c r="G25" s="206" t="str">
        <f aca="false">IFERROR(IF($C25="","",IF(COUNTBLANK($D25:$F25)&gt;0,"মূল্যায়ন অসম্পূর্ণ",IF(COUNTIF($D25:$F25,"না")=0,"সকল দক্ষতা অর্জিত",COUNTIF($D25:$F25,"না")&amp;" টি দক্ষতা ঘাটতি"))),"")</f>
        <v/>
      </c>
    </row>
    <row r="26" customFormat="false" ht="15.75" hidden="false" customHeight="true" outlineLevel="0" collapsed="false">
      <c r="A26" s="364" t="n">
        <v>23</v>
      </c>
      <c r="B26" s="365" t="n">
        <f aca="false">IFERROR(IF(চতুর্থ!B28="","",চতুর্থ!B28),"")</f>
        <v>23</v>
      </c>
      <c r="C26" s="366" t="str">
        <f aca="false">IFERROR(IF(চতুর্থ!D28="","",চতুর্থ!D28),"")</f>
        <v/>
      </c>
      <c r="D26" s="367"/>
      <c r="E26" s="367"/>
      <c r="F26" s="367"/>
      <c r="G26" s="206" t="str">
        <f aca="false">IFERROR(IF($C26="","",IF(COUNTBLANK($D26:$F26)&gt;0,"মূল্যায়ন অসম্পূর্ণ",IF(COUNTIF($D26:$F26,"না")=0,"সকল দক্ষতা অর্জিত",COUNTIF($D26:$F26,"না")&amp;" টি দক্ষতা ঘাটতি"))),"")</f>
        <v/>
      </c>
    </row>
    <row r="27" customFormat="false" ht="15.75" hidden="false" customHeight="true" outlineLevel="0" collapsed="false">
      <c r="A27" s="364" t="n">
        <v>24</v>
      </c>
      <c r="B27" s="365" t="n">
        <f aca="false">IFERROR(IF(চতুর্থ!B29="","",চতুর্থ!B29),"")</f>
        <v>24</v>
      </c>
      <c r="C27" s="366" t="str">
        <f aca="false">IFERROR(IF(চতুর্থ!D29="","",চতুর্থ!D29),"")</f>
        <v/>
      </c>
      <c r="D27" s="367"/>
      <c r="E27" s="367"/>
      <c r="F27" s="367"/>
      <c r="G27" s="206" t="str">
        <f aca="false">IFERROR(IF($C27="","",IF(COUNTBLANK($D27:$F27)&gt;0,"মূল্যায়ন অসম্পূর্ণ",IF(COUNTIF($D27:$F27,"না")=0,"সকল দক্ষতা অর্জিত",COUNTIF($D27:$F27,"না")&amp;" টি দক্ষতা ঘাটতি"))),"")</f>
        <v/>
      </c>
    </row>
    <row r="28" customFormat="false" ht="15.75" hidden="false" customHeight="true" outlineLevel="0" collapsed="false">
      <c r="A28" s="364" t="n">
        <v>25</v>
      </c>
      <c r="B28" s="365" t="n">
        <f aca="false">IFERROR(IF(চতুর্থ!B30="","",চতুর্থ!B30),"")</f>
        <v>25</v>
      </c>
      <c r="C28" s="366" t="str">
        <f aca="false">IFERROR(IF(চতুর্থ!D30="","",চতুর্থ!D30),"")</f>
        <v/>
      </c>
      <c r="D28" s="367"/>
      <c r="E28" s="367"/>
      <c r="F28" s="367"/>
      <c r="G28" s="206" t="str">
        <f aca="false">IFERROR(IF($C28="","",IF(COUNTBLANK($D28:$F28)&gt;0,"মূল্যায়ন অসম্পূর্ণ",IF(COUNTIF($D28:$F28,"না")=0,"সকল দক্ষতা অর্জিত",COUNTIF($D28:$F28,"না")&amp;" টি দক্ষতা ঘাটতি"))),"")</f>
        <v/>
      </c>
    </row>
    <row r="29" customFormat="false" ht="15.75" hidden="false" customHeight="true" outlineLevel="0" collapsed="false">
      <c r="A29" s="364" t="n">
        <v>26</v>
      </c>
      <c r="B29" s="365" t="n">
        <f aca="false">IFERROR(IF(চতুর্থ!B31="","",চতুর্থ!B31),"")</f>
        <v>26</v>
      </c>
      <c r="C29" s="366" t="str">
        <f aca="false">IFERROR(IF(চতুর্থ!D31="","",চতুর্থ!D31),"")</f>
        <v/>
      </c>
      <c r="D29" s="367"/>
      <c r="E29" s="367"/>
      <c r="F29" s="367"/>
      <c r="G29" s="206" t="str">
        <f aca="false">IFERROR(IF($C29="","",IF(COUNTBLANK($D29:$F29)&gt;0,"মূল্যায়ন অসম্পূর্ণ",IF(COUNTIF($D29:$F29,"না")=0,"সকল দক্ষতা অর্জিত",COUNTIF($D29:$F29,"না")&amp;" টি দক্ষতা ঘাটতি"))),"")</f>
        <v/>
      </c>
    </row>
    <row r="30" customFormat="false" ht="15.75" hidden="false" customHeight="true" outlineLevel="0" collapsed="false">
      <c r="A30" s="364" t="n">
        <v>27</v>
      </c>
      <c r="B30" s="365" t="n">
        <f aca="false">IFERROR(IF(চতুর্থ!B32="","",চতুর্থ!B32),"")</f>
        <v>27</v>
      </c>
      <c r="C30" s="366" t="str">
        <f aca="false">IFERROR(IF(চতুর্থ!D32="","",চতুর্থ!D32),"")</f>
        <v/>
      </c>
      <c r="D30" s="367"/>
      <c r="E30" s="367"/>
      <c r="F30" s="367"/>
      <c r="G30" s="206" t="str">
        <f aca="false">IFERROR(IF($C30="","",IF(COUNTBLANK($D30:$F30)&gt;0,"মূল্যায়ন অসম্পূর্ণ",IF(COUNTIF($D30:$F30,"না")=0,"সকল দক্ষতা অর্জিত",COUNTIF($D30:$F30,"না")&amp;" টি দক্ষতা ঘাটতি"))),"")</f>
        <v/>
      </c>
    </row>
    <row r="31" customFormat="false" ht="15.75" hidden="false" customHeight="true" outlineLevel="0" collapsed="false">
      <c r="A31" s="364" t="n">
        <v>28</v>
      </c>
      <c r="B31" s="365" t="n">
        <f aca="false">IFERROR(IF(চতুর্থ!B33="","",চতুর্থ!B33),"")</f>
        <v>28</v>
      </c>
      <c r="C31" s="366" t="str">
        <f aca="false">IFERROR(IF(চতুর্থ!D33="","",চতুর্থ!D33),"")</f>
        <v/>
      </c>
      <c r="D31" s="367"/>
      <c r="E31" s="367"/>
      <c r="F31" s="367"/>
      <c r="G31" s="206" t="str">
        <f aca="false">IFERROR(IF($C31="","",IF(COUNTBLANK($D31:$F31)&gt;0,"মূল্যায়ন অসম্পূর্ণ",IF(COUNTIF($D31:$F31,"না")=0,"সকল দক্ষতা অর্জিত",COUNTIF($D31:$F31,"না")&amp;" টি দক্ষতা ঘাটতি"))),"")</f>
        <v/>
      </c>
    </row>
    <row r="32" customFormat="false" ht="15.75" hidden="false" customHeight="true" outlineLevel="0" collapsed="false">
      <c r="A32" s="364" t="n">
        <v>29</v>
      </c>
      <c r="B32" s="365" t="n">
        <f aca="false">IFERROR(IF(চতুর্থ!B34="","",চতুর্থ!B34),"")</f>
        <v>29</v>
      </c>
      <c r="C32" s="366" t="str">
        <f aca="false">IFERROR(IF(চতুর্থ!D34="","",চতুর্থ!D34),"")</f>
        <v/>
      </c>
      <c r="D32" s="367"/>
      <c r="E32" s="367"/>
      <c r="F32" s="367"/>
      <c r="G32" s="206" t="str">
        <f aca="false">IFERROR(IF($C32="","",IF(COUNTBLANK($D32:$F32)&gt;0,"মূল্যায়ন অসম্পূর্ণ",IF(COUNTIF($D32:$F32,"না")=0,"সকল দক্ষতা অর্জিত",COUNTIF($D32:$F32,"না")&amp;" টি দক্ষতা ঘাটতি"))),"")</f>
        <v/>
      </c>
    </row>
    <row r="33" customFormat="false" ht="15.75" hidden="false" customHeight="true" outlineLevel="0" collapsed="false">
      <c r="A33" s="364" t="n">
        <v>30</v>
      </c>
      <c r="B33" s="365" t="n">
        <f aca="false">IFERROR(IF(চতুর্থ!B35="","",চতুর্থ!B35),"")</f>
        <v>30</v>
      </c>
      <c r="C33" s="366" t="str">
        <f aca="false">IFERROR(IF(চতুর্থ!D35="","",চতুর্থ!D35),"")</f>
        <v/>
      </c>
      <c r="D33" s="367"/>
      <c r="E33" s="367"/>
      <c r="F33" s="367"/>
      <c r="G33" s="206" t="str">
        <f aca="false">IFERROR(IF($C33="","",IF(COUNTBLANK($D33:$F33)&gt;0,"মূল্যায়ন অসম্পূর্ণ",IF(COUNTIF($D33:$F33,"না")=0,"সকল দক্ষতা অর্জিত",COUNTIF($D33:$F33,"না")&amp;" টি দক্ষতা ঘাটতি"))),"")</f>
        <v/>
      </c>
    </row>
    <row r="34" customFormat="false" ht="15.75" hidden="false" customHeight="true" outlineLevel="0" collapsed="false">
      <c r="A34" s="364" t="n">
        <v>31</v>
      </c>
      <c r="B34" s="365" t="n">
        <f aca="false">IFERROR(IF(চতুর্থ!B36="","",চতুর্থ!B36),"")</f>
        <v>31</v>
      </c>
      <c r="C34" s="366" t="str">
        <f aca="false">IFERROR(IF(চতুর্থ!D36="","",চতুর্থ!D36),"")</f>
        <v/>
      </c>
      <c r="D34" s="367"/>
      <c r="E34" s="367"/>
      <c r="F34" s="367"/>
      <c r="G34" s="206" t="str">
        <f aca="false">IFERROR(IF($C34="","",IF(COUNTBLANK($D34:$F34)&gt;0,"মূল্যায়ন অসম্পূর্ণ",IF(COUNTIF($D34:$F34,"না")=0,"সকল দক্ষতা অর্জিত",COUNTIF($D34:$F34,"না")&amp;" টি দক্ষতা ঘাটতি"))),"")</f>
        <v/>
      </c>
    </row>
    <row r="35" customFormat="false" ht="15.75" hidden="false" customHeight="true" outlineLevel="0" collapsed="false">
      <c r="A35" s="364" t="n">
        <v>32</v>
      </c>
      <c r="B35" s="365" t="n">
        <f aca="false">IFERROR(IF(চতুর্থ!B37="","",চতুর্থ!B37),"")</f>
        <v>32</v>
      </c>
      <c r="C35" s="366" t="str">
        <f aca="false">IFERROR(IF(চতুর্থ!D37="","",চতুর্থ!D37),"")</f>
        <v/>
      </c>
      <c r="D35" s="367"/>
      <c r="E35" s="367"/>
      <c r="F35" s="367"/>
      <c r="G35" s="206" t="str">
        <f aca="false">IFERROR(IF($C35="","",IF(COUNTBLANK($D35:$F35)&gt;0,"মূল্যায়ন অসম্পূর্ণ",IF(COUNTIF($D35:$F35,"না")=0,"সকল দক্ষতা অর্জিত",COUNTIF($D35:$F35,"না")&amp;" টি দক্ষতা ঘাটতি"))),"")</f>
        <v/>
      </c>
    </row>
    <row r="36" customFormat="false" ht="15.75" hidden="false" customHeight="true" outlineLevel="0" collapsed="false">
      <c r="A36" s="364" t="n">
        <v>33</v>
      </c>
      <c r="B36" s="365" t="n">
        <f aca="false">IFERROR(IF(চতুর্থ!B38="","",চতুর্থ!B38),"")</f>
        <v>33</v>
      </c>
      <c r="C36" s="366" t="str">
        <f aca="false">IFERROR(IF(চতুর্থ!D38="","",চতুর্থ!D38),"")</f>
        <v/>
      </c>
      <c r="D36" s="367"/>
      <c r="E36" s="367"/>
      <c r="F36" s="367"/>
      <c r="G36" s="206" t="str">
        <f aca="false">IFERROR(IF($C36="","",IF(COUNTBLANK($D36:$F36)&gt;0,"মূল্যায়ন অসম্পূর্ণ",IF(COUNTIF($D36:$F36,"না")=0,"সকল দক্ষতা অর্জিত",COUNTIF($D36:$F36,"না")&amp;" টি দক্ষতা ঘাটতি"))),"")</f>
        <v/>
      </c>
    </row>
    <row r="37" customFormat="false" ht="15.75" hidden="false" customHeight="true" outlineLevel="0" collapsed="false">
      <c r="A37" s="364" t="n">
        <v>34</v>
      </c>
      <c r="B37" s="365" t="n">
        <f aca="false">IFERROR(IF(চতুর্থ!B39="","",চতুর্থ!B39),"")</f>
        <v>34</v>
      </c>
      <c r="C37" s="366" t="str">
        <f aca="false">IFERROR(IF(চতুর্থ!D39="","",চতুর্থ!D39),"")</f>
        <v/>
      </c>
      <c r="D37" s="367"/>
      <c r="E37" s="367"/>
      <c r="F37" s="367"/>
      <c r="G37" s="206" t="str">
        <f aca="false">IFERROR(IF($C37="","",IF(COUNTBLANK($D37:$F37)&gt;0,"মূল্যায়ন অসম্পূর্ণ",IF(COUNTIF($D37:$F37,"না")=0,"সকল দক্ষতা অর্জিত",COUNTIF($D37:$F37,"না")&amp;" টি দক্ষতা ঘাটতি"))),"")</f>
        <v/>
      </c>
    </row>
    <row r="38" customFormat="false" ht="15.75" hidden="false" customHeight="true" outlineLevel="0" collapsed="false">
      <c r="A38" s="364" t="n">
        <v>35</v>
      </c>
      <c r="B38" s="365" t="n">
        <f aca="false">IFERROR(IF(চতুর্থ!B40="","",চতুর্থ!B40),"")</f>
        <v>35</v>
      </c>
      <c r="C38" s="366" t="str">
        <f aca="false">IFERROR(IF(চতুর্থ!D40="","",চতুর্থ!D40),"")</f>
        <v/>
      </c>
      <c r="D38" s="367"/>
      <c r="E38" s="367"/>
      <c r="F38" s="367"/>
      <c r="G38" s="206" t="str">
        <f aca="false">IFERROR(IF($C38="","",IF(COUNTBLANK($D38:$F38)&gt;0,"মূল্যায়ন অসম্পূর্ণ",IF(COUNTIF($D38:$F38,"না")=0,"সকল দক্ষতা অর্জিত",COUNTIF($D38:$F38,"না")&amp;" টি দক্ষতা ঘাটতি"))),"")</f>
        <v/>
      </c>
    </row>
    <row r="39" customFormat="false" ht="15.75" hidden="false" customHeight="true" outlineLevel="0" collapsed="false">
      <c r="A39" s="364" t="n">
        <v>36</v>
      </c>
      <c r="B39" s="365" t="n">
        <f aca="false">IFERROR(IF(চতুর্থ!B41="","",চতুর্থ!B41),"")</f>
        <v>36</v>
      </c>
      <c r="C39" s="366" t="str">
        <f aca="false">IFERROR(IF(চতুর্থ!D41="","",চতুর্থ!D41),"")</f>
        <v/>
      </c>
      <c r="D39" s="367"/>
      <c r="E39" s="367"/>
      <c r="F39" s="367"/>
      <c r="G39" s="206" t="str">
        <f aca="false">IFERROR(IF($C39="","",IF(COUNTBLANK($D39:$F39)&gt;0,"মূল্যায়ন অসম্পূর্ণ",IF(COUNTIF($D39:$F39,"না")=0,"সকল দক্ষতা অর্জিত",COUNTIF($D39:$F39,"না")&amp;" টি দক্ষতা ঘাটতি"))),"")</f>
        <v/>
      </c>
    </row>
    <row r="40" customFormat="false" ht="15.75" hidden="false" customHeight="true" outlineLevel="0" collapsed="false">
      <c r="A40" s="364" t="n">
        <v>37</v>
      </c>
      <c r="B40" s="365" t="n">
        <f aca="false">IFERROR(IF(চতুর্থ!B42="","",চতুর্থ!B42),"")</f>
        <v>37</v>
      </c>
      <c r="C40" s="366" t="str">
        <f aca="false">IFERROR(IF(চতুর্থ!D42="","",চতুর্থ!D42),"")</f>
        <v/>
      </c>
      <c r="D40" s="367"/>
      <c r="E40" s="367"/>
      <c r="F40" s="367"/>
      <c r="G40" s="206" t="str">
        <f aca="false">IFERROR(IF($C40="","",IF(COUNTBLANK($D40:$F40)&gt;0,"মূল্যায়ন অসম্পূর্ণ",IF(COUNTIF($D40:$F40,"না")=0,"সকল দক্ষতা অর্জিত",COUNTIF($D40:$F40,"না")&amp;" টি দক্ষতা ঘাটতি"))),"")</f>
        <v/>
      </c>
    </row>
    <row r="41" customFormat="false" ht="15.75" hidden="false" customHeight="true" outlineLevel="0" collapsed="false">
      <c r="A41" s="364" t="n">
        <v>38</v>
      </c>
      <c r="B41" s="365" t="n">
        <f aca="false">IFERROR(IF(চতুর্থ!B43="","",চতুর্থ!B43),"")</f>
        <v>38</v>
      </c>
      <c r="C41" s="366" t="str">
        <f aca="false">IFERROR(IF(চতুর্থ!D43="","",চতুর্থ!D43),"")</f>
        <v/>
      </c>
      <c r="D41" s="367"/>
      <c r="E41" s="367"/>
      <c r="F41" s="367"/>
      <c r="G41" s="206" t="str">
        <f aca="false">IFERROR(IF($C41="","",IF(COUNTBLANK($D41:$F41)&gt;0,"মূল্যায়ন অসম্পূর্ণ",IF(COUNTIF($D41:$F41,"না")=0,"সকল দক্ষতা অর্জিত",COUNTIF($D41:$F41,"না")&amp;" টি দক্ষতা ঘাটতি"))),"")</f>
        <v/>
      </c>
    </row>
    <row r="42" customFormat="false" ht="15.75" hidden="false" customHeight="true" outlineLevel="0" collapsed="false">
      <c r="A42" s="364" t="n">
        <v>39</v>
      </c>
      <c r="B42" s="365" t="n">
        <f aca="false">IFERROR(IF(চতুর্থ!B44="","",চতুর্থ!B44),"")</f>
        <v>39</v>
      </c>
      <c r="C42" s="366" t="str">
        <f aca="false">IFERROR(IF(চতুর্থ!D44="","",চতুর্থ!D44),"")</f>
        <v/>
      </c>
      <c r="D42" s="367"/>
      <c r="E42" s="367"/>
      <c r="F42" s="367"/>
      <c r="G42" s="206" t="str">
        <f aca="false">IFERROR(IF($C42="","",IF(COUNTBLANK($D42:$F42)&gt;0,"মূল্যায়ন অসম্পূর্ণ",IF(COUNTIF($D42:$F42,"না")=0,"সকল দক্ষতা অর্জিত",COUNTIF($D42:$F42,"না")&amp;" টি দক্ষতা ঘাটতি"))),"")</f>
        <v/>
      </c>
    </row>
    <row r="43" customFormat="false" ht="15.75" hidden="false" customHeight="true" outlineLevel="0" collapsed="false">
      <c r="A43" s="364" t="n">
        <v>40</v>
      </c>
      <c r="B43" s="365" t="n">
        <f aca="false">IFERROR(IF(চতুর্থ!B45="","",চতুর্থ!B45),"")</f>
        <v>40</v>
      </c>
      <c r="C43" s="366" t="str">
        <f aca="false">IFERROR(IF(চতুর্থ!D45="","",চতুর্থ!D45),"")</f>
        <v/>
      </c>
      <c r="D43" s="367"/>
      <c r="E43" s="367"/>
      <c r="F43" s="367"/>
      <c r="G43" s="206" t="str">
        <f aca="false">IFERROR(IF($C43="","",IF(COUNTBLANK($D43:$F43)&gt;0,"মূল্যায়ন অসম্পূর্ণ",IF(COUNTIF($D43:$F43,"না")=0,"সকল দক্ষতা অর্জিত",COUNTIF($D43:$F43,"না")&amp;" টি দক্ষতা ঘাটতি"))),"")</f>
        <v/>
      </c>
    </row>
  </sheetData>
  <sheetProtection sheet="true" formatCells="false" formatColumns="false" formatRows="false" sort="false" autoFilter="false"/>
  <mergeCells count="2">
    <mergeCell ref="A1:G1"/>
    <mergeCell ref="A2:G2"/>
  </mergeCells>
  <conditionalFormatting sqref="D4:F43">
    <cfRule type="cellIs" priority="2" operator="equal" aboveAverage="0" equalAverage="0" bottom="0" percent="0" rank="0" text="" dxfId="16">
      <formula>"হ্যাঁ"</formula>
    </cfRule>
    <cfRule type="cellIs" priority="3" operator="equal" aboveAverage="0" equalAverage="0" bottom="0" percent="0" rank="0" text="" dxfId="17">
      <formula>"না"</formula>
    </cfRule>
  </conditionalFormatting>
  <dataValidations count="1">
    <dataValidation allowBlank="true" errorStyle="stop" operator="between" showDropDown="false" showErrorMessage="false" showInputMessage="false" sqref="D4:F43" type="list">
      <formula1>"হ্যাঁ,না"</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sheetPr filterMode="false">
    <tabColor rgb="FF7030A0"/>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22"/>
    <col collapsed="false" customWidth="true" hidden="false" outlineLevel="0" max="6" min="4" style="1" width="15"/>
    <col collapsed="false" customWidth="true" hidden="false" outlineLevel="0" max="7" min="7" style="1" width="24"/>
  </cols>
  <sheetData>
    <row r="1" customFormat="false" ht="21.75" hidden="false" customHeight="true" outlineLevel="0" collapsed="false">
      <c r="A1" s="361" t="str">
        <f aca="false">IFERROR(Settings!$B$5,"")</f>
        <v>বেজখন্ড সঃ প্রাঃ বিদ্যালয়</v>
      </c>
      <c r="B1" s="361"/>
      <c r="C1" s="361"/>
      <c r="D1" s="361"/>
      <c r="E1" s="361"/>
      <c r="F1" s="361"/>
      <c r="G1" s="361"/>
    </row>
    <row r="2" customFormat="false" ht="19.5" hidden="false" customHeight="true" outlineLevel="0" collapsed="false">
      <c r="A2" s="362" t="s">
        <v>989</v>
      </c>
      <c r="B2" s="362"/>
      <c r="C2" s="362"/>
      <c r="D2" s="362"/>
      <c r="E2" s="362"/>
      <c r="F2" s="362"/>
      <c r="G2" s="362"/>
    </row>
    <row r="3" customFormat="false" ht="39.75" hidden="false" customHeight="true" outlineLevel="0" collapsed="false">
      <c r="A3" s="363" t="s">
        <v>810</v>
      </c>
      <c r="B3" s="363" t="s">
        <v>670</v>
      </c>
      <c r="C3" s="363" t="s">
        <v>812</v>
      </c>
      <c r="D3" s="363" t="s">
        <v>982</v>
      </c>
      <c r="E3" s="363" t="s">
        <v>983</v>
      </c>
      <c r="F3" s="363" t="s">
        <v>984</v>
      </c>
      <c r="G3" s="363" t="s">
        <v>985</v>
      </c>
    </row>
    <row r="4" customFormat="false" ht="15.75" hidden="false" customHeight="true" outlineLevel="0" collapsed="false">
      <c r="A4" s="364" t="n">
        <v>1</v>
      </c>
      <c r="B4" s="365" t="n">
        <f aca="false">IFERROR(IF(পঞ্চম!B6="","",পঞ্চম!B6),"")</f>
        <v>1</v>
      </c>
      <c r="C4" s="366" t="str">
        <f aca="false">IFERROR(IF(পঞ্চম!D6="","",পঞ্চম!D6),"")</f>
        <v>সুমাইয়া</v>
      </c>
      <c r="D4" s="367"/>
      <c r="E4" s="367"/>
      <c r="F4" s="367"/>
      <c r="G4" s="206" t="str">
        <f aca="false">IFERROR(IF($C4="","",IF(COUNTBLANK($D4:$F4)&gt;0,"মূল্যায়ন অসম্পূর্ণ",IF(COUNTIF($D4:$F4,"না")=0,"সকল দক্ষতা অর্জিত",COUNTIF($D4:$F4,"না")&amp;" টি দক্ষতা ঘাটতি"))),"")</f>
        <v>মূল্যায়ন অসম্পূর্ণ</v>
      </c>
    </row>
    <row r="5" customFormat="false" ht="15.75" hidden="false" customHeight="true" outlineLevel="0" collapsed="false">
      <c r="A5" s="364" t="n">
        <v>2</v>
      </c>
      <c r="B5" s="365" t="n">
        <f aca="false">IFERROR(IF(পঞ্চম!B7="","",পঞ্চম!B7),"")</f>
        <v>2</v>
      </c>
      <c r="C5" s="366" t="str">
        <f aca="false">IFERROR(IF(পঞ্চম!D7="","",পঞ্চম!D7),"")</f>
        <v>ফাহাদ</v>
      </c>
      <c r="D5" s="367"/>
      <c r="E5" s="367"/>
      <c r="F5" s="367"/>
      <c r="G5" s="206" t="str">
        <f aca="false">IFERROR(IF($C5="","",IF(COUNTBLANK($D5:$F5)&gt;0,"মূল্যায়ন অসম্পূর্ণ",IF(COUNTIF($D5:$F5,"না")=0,"সকল দক্ষতা অর্জিত",COUNTIF($D5:$F5,"না")&amp;" টি দক্ষতা ঘাটতি"))),"")</f>
        <v>মূল্যায়ন অসম্পূর্ণ</v>
      </c>
    </row>
    <row r="6" customFormat="false" ht="15.75" hidden="false" customHeight="true" outlineLevel="0" collapsed="false">
      <c r="A6" s="364" t="n">
        <v>3</v>
      </c>
      <c r="B6" s="365" t="n">
        <f aca="false">IFERROR(IF(পঞ্চম!B8="","",পঞ্চম!B8),"")</f>
        <v>3</v>
      </c>
      <c r="C6" s="366" t="str">
        <f aca="false">IFERROR(IF(পঞ্চম!D8="","",পঞ্চম!D8),"")</f>
        <v>জান্নাতুন</v>
      </c>
      <c r="D6" s="367"/>
      <c r="E6" s="367"/>
      <c r="F6" s="367"/>
      <c r="G6" s="206" t="str">
        <f aca="false">IFERROR(IF($C6="","",IF(COUNTBLANK($D6:$F6)&gt;0,"মূল্যায়ন অসম্পূর্ণ",IF(COUNTIF($D6:$F6,"না")=0,"সকল দক্ষতা অর্জিত",COUNTIF($D6:$F6,"না")&amp;" টি দক্ষতা ঘাটতি"))),"")</f>
        <v>মূল্যায়ন অসম্পূর্ণ</v>
      </c>
    </row>
    <row r="7" customFormat="false" ht="15.75" hidden="false" customHeight="true" outlineLevel="0" collapsed="false">
      <c r="A7" s="364" t="n">
        <v>4</v>
      </c>
      <c r="B7" s="365" t="n">
        <f aca="false">IFERROR(IF(পঞ্চম!B9="","",পঞ্চম!B9),"")</f>
        <v>4</v>
      </c>
      <c r="C7" s="366" t="str">
        <f aca="false">IFERROR(IF(পঞ্চম!D9="","",পঞ্চম!D9),"")</f>
        <v>স্নিগ্ধা</v>
      </c>
      <c r="D7" s="367"/>
      <c r="E7" s="367"/>
      <c r="F7" s="367"/>
      <c r="G7" s="206" t="str">
        <f aca="false">IFERROR(IF($C7="","",IF(COUNTBLANK($D7:$F7)&gt;0,"মূল্যায়ন অসম্পূর্ণ",IF(COUNTIF($D7:$F7,"না")=0,"সকল দক্ষতা অর্জিত",COUNTIF($D7:$F7,"না")&amp;" টি দক্ষতা ঘাটতি"))),"")</f>
        <v>মূল্যায়ন অসম্পূর্ণ</v>
      </c>
    </row>
    <row r="8" customFormat="false" ht="15.75" hidden="false" customHeight="true" outlineLevel="0" collapsed="false">
      <c r="A8" s="364" t="n">
        <v>5</v>
      </c>
      <c r="B8" s="365" t="n">
        <f aca="false">IFERROR(IF(পঞ্চম!B10="","",পঞ্চম!B10),"")</f>
        <v>5</v>
      </c>
      <c r="C8" s="366" t="str">
        <f aca="false">IFERROR(IF(পঞ্চম!D10="","",পঞ্চম!D10),"")</f>
        <v>জুবাইরিয়া</v>
      </c>
      <c r="D8" s="367"/>
      <c r="E8" s="367"/>
      <c r="F8" s="367"/>
      <c r="G8" s="206" t="str">
        <f aca="false">IFERROR(IF($C8="","",IF(COUNTBLANK($D8:$F8)&gt;0,"মূল্যায়ন অসম্পূর্ণ",IF(COUNTIF($D8:$F8,"না")=0,"সকল দক্ষতা অর্জিত",COUNTIF($D8:$F8,"না")&amp;" টি দক্ষতা ঘাটতি"))),"")</f>
        <v>মূল্যায়ন অসম্পূর্ণ</v>
      </c>
    </row>
    <row r="9" customFormat="false" ht="15.75" hidden="false" customHeight="true" outlineLevel="0" collapsed="false">
      <c r="A9" s="364" t="n">
        <v>6</v>
      </c>
      <c r="B9" s="365" t="n">
        <f aca="false">IFERROR(IF(পঞ্চম!B11="","",পঞ্চম!B11),"")</f>
        <v>6</v>
      </c>
      <c r="C9" s="366" t="str">
        <f aca="false">IFERROR(IF(পঞ্চম!D11="","",পঞ্চম!D11),"")</f>
        <v>আবির</v>
      </c>
      <c r="D9" s="367"/>
      <c r="E9" s="367"/>
      <c r="F9" s="367"/>
      <c r="G9" s="206" t="str">
        <f aca="false">IFERROR(IF($C9="","",IF(COUNTBLANK($D9:$F9)&gt;0,"মূল্যায়ন অসম্পূর্ণ",IF(COUNTIF($D9:$F9,"না")=0,"সকল দক্ষতা অর্জিত",COUNTIF($D9:$F9,"না")&amp;" টি দক্ষতা ঘাটতি"))),"")</f>
        <v>মূল্যায়ন অসম্পূর্ণ</v>
      </c>
    </row>
    <row r="10" customFormat="false" ht="15.75" hidden="false" customHeight="true" outlineLevel="0" collapsed="false">
      <c r="A10" s="364" t="n">
        <v>7</v>
      </c>
      <c r="B10" s="365" t="n">
        <f aca="false">IFERROR(IF(পঞ্চম!B12="","",পঞ্চম!B12),"")</f>
        <v>7</v>
      </c>
      <c r="C10" s="366" t="str">
        <f aca="false">IFERROR(IF(পঞ্চম!D12="","",পঞ্চম!D12),"")</f>
        <v>তাহসিন</v>
      </c>
      <c r="D10" s="367"/>
      <c r="E10" s="367"/>
      <c r="F10" s="367"/>
      <c r="G10" s="206" t="str">
        <f aca="false">IFERROR(IF($C10="","",IF(COUNTBLANK($D10:$F10)&gt;0,"মূল্যায়ন অসম্পূর্ণ",IF(COUNTIF($D10:$F10,"না")=0,"সকল দক্ষতা অর্জিত",COUNTIF($D10:$F10,"না")&amp;" টি দক্ষতা ঘাটতি"))),"")</f>
        <v>মূল্যায়ন অসম্পূর্ণ</v>
      </c>
    </row>
    <row r="11" customFormat="false" ht="15.75" hidden="false" customHeight="true" outlineLevel="0" collapsed="false">
      <c r="A11" s="364" t="n">
        <v>8</v>
      </c>
      <c r="B11" s="365" t="n">
        <f aca="false">IFERROR(IF(পঞ্চম!B13="","",পঞ্চম!B13),"")</f>
        <v>8</v>
      </c>
      <c r="C11" s="366" t="str">
        <f aca="false">IFERROR(IF(পঞ্চম!D13="","",পঞ্চম!D13),"")</f>
        <v>কুলসুম আক্তার</v>
      </c>
      <c r="D11" s="367"/>
      <c r="E11" s="367"/>
      <c r="F11" s="367"/>
      <c r="G11" s="206" t="str">
        <f aca="false">IFERROR(IF($C11="","",IF(COUNTBLANK($D11:$F11)&gt;0,"মূল্যায়ন অসম্পূর্ণ",IF(COUNTIF($D11:$F11,"না")=0,"সকল দক্ষতা অর্জিত",COUNTIF($D11:$F11,"না")&amp;" টি দক্ষতা ঘাটতি"))),"")</f>
        <v>মূল্যায়ন অসম্পূর্ণ</v>
      </c>
    </row>
    <row r="12" customFormat="false" ht="15.75" hidden="false" customHeight="true" outlineLevel="0" collapsed="false">
      <c r="A12" s="364" t="n">
        <v>9</v>
      </c>
      <c r="B12" s="365" t="n">
        <f aca="false">IFERROR(IF(পঞ্চম!B14="","",পঞ্চম!B14),"")</f>
        <v>9</v>
      </c>
      <c r="C12" s="366" t="str">
        <f aca="false">IFERROR(IF(পঞ্চম!D14="","",পঞ্চম!D14),"")</f>
        <v>শাহনাজ পারভীন</v>
      </c>
      <c r="D12" s="367"/>
      <c r="E12" s="367"/>
      <c r="F12" s="367"/>
      <c r="G12" s="206" t="str">
        <f aca="false">IFERROR(IF($C12="","",IF(COUNTBLANK($D12:$F12)&gt;0,"মূল্যায়ন অসম্পূর্ণ",IF(COUNTIF($D12:$F12,"না")=0,"সকল দক্ষতা অর্জিত",COUNTIF($D12:$F12,"না")&amp;" টি দক্ষতা ঘাটতি"))),"")</f>
        <v>মূল্যায়ন অসম্পূর্ণ</v>
      </c>
    </row>
    <row r="13" customFormat="false" ht="15.75" hidden="false" customHeight="true" outlineLevel="0" collapsed="false">
      <c r="A13" s="364" t="n">
        <v>10</v>
      </c>
      <c r="B13" s="365" t="n">
        <f aca="false">IFERROR(IF(পঞ্চম!B15="","",পঞ্চম!B15),"")</f>
        <v>10</v>
      </c>
      <c r="C13" s="366" t="str">
        <f aca="false">IFERROR(IF(পঞ্চম!D15="","",পঞ্চম!D15),"")</f>
        <v>জান্নাতুন</v>
      </c>
      <c r="D13" s="367"/>
      <c r="E13" s="367"/>
      <c r="F13" s="367"/>
      <c r="G13" s="206" t="str">
        <f aca="false">IFERROR(IF($C13="","",IF(COUNTBLANK($D13:$F13)&gt;0,"মূল্যায়ন অসম্পূর্ণ",IF(COUNTIF($D13:$F13,"না")=0,"সকল দক্ষতা অর্জিত",COUNTIF($D13:$F13,"না")&amp;" টি দক্ষতা ঘাটতি"))),"")</f>
        <v>মূল্যায়ন অসম্পূর্ণ</v>
      </c>
    </row>
    <row r="14" customFormat="false" ht="15.75" hidden="false" customHeight="true" outlineLevel="0" collapsed="false">
      <c r="A14" s="364" t="n">
        <v>11</v>
      </c>
      <c r="B14" s="365" t="n">
        <f aca="false">IFERROR(IF(পঞ্চম!B16="","",পঞ্চম!B16),"")</f>
        <v>11</v>
      </c>
      <c r="C14" s="366" t="str">
        <f aca="false">IFERROR(IF(পঞ্চম!D16="","",পঞ্চম!D16),"")</f>
        <v>রিভা আক্তার</v>
      </c>
      <c r="D14" s="367"/>
      <c r="E14" s="367"/>
      <c r="F14" s="367"/>
      <c r="G14" s="206" t="str">
        <f aca="false">IFERROR(IF($C14="","",IF(COUNTBLANK($D14:$F14)&gt;0,"মূল্যায়ন অসম্পূর্ণ",IF(COUNTIF($D14:$F14,"না")=0,"সকল দক্ষতা অর্জিত",COUNTIF($D14:$F14,"না")&amp;" টি দক্ষতা ঘাটতি"))),"")</f>
        <v>মূল্যায়ন অসম্পূর্ণ</v>
      </c>
    </row>
    <row r="15" customFormat="false" ht="15.75" hidden="false" customHeight="true" outlineLevel="0" collapsed="false">
      <c r="A15" s="364" t="n">
        <v>12</v>
      </c>
      <c r="B15" s="365" t="n">
        <f aca="false">IFERROR(IF(পঞ্চম!B17="","",পঞ্চম!B17),"")</f>
        <v>12</v>
      </c>
      <c r="C15" s="366" t="str">
        <f aca="false">IFERROR(IF(পঞ্চম!D17="","",পঞ্চম!D17),"")</f>
        <v>সুমাইয়া</v>
      </c>
      <c r="D15" s="367"/>
      <c r="E15" s="367"/>
      <c r="F15" s="367"/>
      <c r="G15" s="206" t="str">
        <f aca="false">IFERROR(IF($C15="","",IF(COUNTBLANK($D15:$F15)&gt;0,"মূল্যায়ন অসম্পূর্ণ",IF(COUNTIF($D15:$F15,"না")=0,"সকল দক্ষতা অর্জিত",COUNTIF($D15:$F15,"না")&amp;" টি দক্ষতা ঘাটতি"))),"")</f>
        <v>মূল্যায়ন অসম্পূর্ণ</v>
      </c>
    </row>
    <row r="16" customFormat="false" ht="15.75" hidden="false" customHeight="true" outlineLevel="0" collapsed="false">
      <c r="A16" s="364" t="n">
        <v>13</v>
      </c>
      <c r="B16" s="365" t="n">
        <f aca="false">IFERROR(IF(পঞ্চম!B18="","",পঞ্চম!B18),"")</f>
        <v>13</v>
      </c>
      <c r="C16" s="366" t="str">
        <f aca="false">IFERROR(IF(পঞ্চম!D18="","",পঞ্চম!D18),"")</f>
        <v/>
      </c>
      <c r="D16" s="367"/>
      <c r="E16" s="367"/>
      <c r="F16" s="367"/>
      <c r="G16" s="206" t="str">
        <f aca="false">IFERROR(IF($C16="","",IF(COUNTBLANK($D16:$F16)&gt;0,"মূল্যায়ন অসম্পূর্ণ",IF(COUNTIF($D16:$F16,"না")=0,"সকল দক্ষতা অর্জিত",COUNTIF($D16:$F16,"না")&amp;" টি দক্ষতা ঘাটতি"))),"")</f>
        <v/>
      </c>
    </row>
    <row r="17" customFormat="false" ht="15.75" hidden="false" customHeight="true" outlineLevel="0" collapsed="false">
      <c r="A17" s="364" t="n">
        <v>14</v>
      </c>
      <c r="B17" s="365" t="n">
        <f aca="false">IFERROR(IF(পঞ্চম!B19="","",পঞ্চম!B19),"")</f>
        <v>14</v>
      </c>
      <c r="C17" s="366" t="str">
        <f aca="false">IFERROR(IF(পঞ্চম!D19="","",পঞ্চম!D19),"")</f>
        <v/>
      </c>
      <c r="D17" s="367"/>
      <c r="E17" s="367"/>
      <c r="F17" s="367"/>
      <c r="G17" s="206" t="str">
        <f aca="false">IFERROR(IF($C17="","",IF(COUNTBLANK($D17:$F17)&gt;0,"মূল্যায়ন অসম্পূর্ণ",IF(COUNTIF($D17:$F17,"না")=0,"সকল দক্ষতা অর্জিত",COUNTIF($D17:$F17,"না")&amp;" টি দক্ষতা ঘাটতি"))),"")</f>
        <v/>
      </c>
    </row>
    <row r="18" customFormat="false" ht="15.75" hidden="false" customHeight="true" outlineLevel="0" collapsed="false">
      <c r="A18" s="364" t="n">
        <v>15</v>
      </c>
      <c r="B18" s="365" t="n">
        <f aca="false">IFERROR(IF(পঞ্চম!B20="","",পঞ্চম!B20),"")</f>
        <v>15</v>
      </c>
      <c r="C18" s="366" t="str">
        <f aca="false">IFERROR(IF(পঞ্চম!D20="","",পঞ্চম!D20),"")</f>
        <v/>
      </c>
      <c r="D18" s="367"/>
      <c r="E18" s="367"/>
      <c r="F18" s="367"/>
      <c r="G18" s="206" t="str">
        <f aca="false">IFERROR(IF($C18="","",IF(COUNTBLANK($D18:$F18)&gt;0,"মূল্যায়ন অসম্পূর্ণ",IF(COUNTIF($D18:$F18,"না")=0,"সকল দক্ষতা অর্জিত",COUNTIF($D18:$F18,"না")&amp;" টি দক্ষতা ঘাটতি"))),"")</f>
        <v/>
      </c>
    </row>
    <row r="19" customFormat="false" ht="15.75" hidden="false" customHeight="true" outlineLevel="0" collapsed="false">
      <c r="A19" s="364" t="n">
        <v>16</v>
      </c>
      <c r="B19" s="365" t="n">
        <f aca="false">IFERROR(IF(পঞ্চম!B21="","",পঞ্চম!B21),"")</f>
        <v>16</v>
      </c>
      <c r="C19" s="366" t="str">
        <f aca="false">IFERROR(IF(পঞ্চম!D21="","",পঞ্চম!D21),"")</f>
        <v/>
      </c>
      <c r="D19" s="367"/>
      <c r="E19" s="367"/>
      <c r="F19" s="367"/>
      <c r="G19" s="206" t="str">
        <f aca="false">IFERROR(IF($C19="","",IF(COUNTBLANK($D19:$F19)&gt;0,"মূল্যায়ন অসম্পূর্ণ",IF(COUNTIF($D19:$F19,"না")=0,"সকল দক্ষতা অর্জিত",COUNTIF($D19:$F19,"না")&amp;" টি দক্ষতা ঘাটতি"))),"")</f>
        <v/>
      </c>
    </row>
    <row r="20" customFormat="false" ht="15.75" hidden="false" customHeight="true" outlineLevel="0" collapsed="false">
      <c r="A20" s="364" t="n">
        <v>17</v>
      </c>
      <c r="B20" s="365" t="n">
        <f aca="false">IFERROR(IF(পঞ্চম!B22="","",পঞ্চম!B22),"")</f>
        <v>17</v>
      </c>
      <c r="C20" s="366" t="str">
        <f aca="false">IFERROR(IF(পঞ্চম!D22="","",পঞ্চম!D22),"")</f>
        <v/>
      </c>
      <c r="D20" s="367"/>
      <c r="E20" s="367"/>
      <c r="F20" s="367"/>
      <c r="G20" s="206" t="str">
        <f aca="false">IFERROR(IF($C20="","",IF(COUNTBLANK($D20:$F20)&gt;0,"মূল্যায়ন অসম্পূর্ণ",IF(COUNTIF($D20:$F20,"না")=0,"সকল দক্ষতা অর্জিত",COUNTIF($D20:$F20,"না")&amp;" টি দক্ষতা ঘাটতি"))),"")</f>
        <v/>
      </c>
    </row>
    <row r="21" customFormat="false" ht="15.75" hidden="false" customHeight="true" outlineLevel="0" collapsed="false">
      <c r="A21" s="364" t="n">
        <v>18</v>
      </c>
      <c r="B21" s="365" t="n">
        <f aca="false">IFERROR(IF(পঞ্চম!B23="","",পঞ্চম!B23),"")</f>
        <v>18</v>
      </c>
      <c r="C21" s="366" t="str">
        <f aca="false">IFERROR(IF(পঞ্চম!D23="","",পঞ্চম!D23),"")</f>
        <v/>
      </c>
      <c r="D21" s="367"/>
      <c r="E21" s="367"/>
      <c r="F21" s="367"/>
      <c r="G21" s="206" t="str">
        <f aca="false">IFERROR(IF($C21="","",IF(COUNTBLANK($D21:$F21)&gt;0,"মূল্যায়ন অসম্পূর্ণ",IF(COUNTIF($D21:$F21,"না")=0,"সকল দক্ষতা অর্জিত",COUNTIF($D21:$F21,"না")&amp;" টি দক্ষতা ঘাটতি"))),"")</f>
        <v/>
      </c>
    </row>
    <row r="22" customFormat="false" ht="15.75" hidden="false" customHeight="true" outlineLevel="0" collapsed="false">
      <c r="A22" s="364" t="n">
        <v>19</v>
      </c>
      <c r="B22" s="365" t="n">
        <f aca="false">IFERROR(IF(পঞ্চম!B24="","",পঞ্চম!B24),"")</f>
        <v>19</v>
      </c>
      <c r="C22" s="366" t="str">
        <f aca="false">IFERROR(IF(পঞ্চম!D24="","",পঞ্চম!D24),"")</f>
        <v/>
      </c>
      <c r="D22" s="367"/>
      <c r="E22" s="367"/>
      <c r="F22" s="367"/>
      <c r="G22" s="206" t="str">
        <f aca="false">IFERROR(IF($C22="","",IF(COUNTBLANK($D22:$F22)&gt;0,"মূল্যায়ন অসম্পূর্ণ",IF(COUNTIF($D22:$F22,"না")=0,"সকল দক্ষতা অর্জিত",COUNTIF($D22:$F22,"না")&amp;" টি দক্ষতা ঘাটতি"))),"")</f>
        <v/>
      </c>
    </row>
    <row r="23" customFormat="false" ht="15.75" hidden="false" customHeight="true" outlineLevel="0" collapsed="false">
      <c r="A23" s="364" t="n">
        <v>20</v>
      </c>
      <c r="B23" s="365" t="n">
        <f aca="false">IFERROR(IF(পঞ্চম!B25="","",পঞ্চম!B25),"")</f>
        <v>20</v>
      </c>
      <c r="C23" s="366" t="str">
        <f aca="false">IFERROR(IF(পঞ্চম!D25="","",পঞ্চম!D25),"")</f>
        <v/>
      </c>
      <c r="D23" s="367"/>
      <c r="E23" s="367"/>
      <c r="F23" s="367"/>
      <c r="G23" s="206" t="str">
        <f aca="false">IFERROR(IF($C23="","",IF(COUNTBLANK($D23:$F23)&gt;0,"মূল্যায়ন অসম্পূর্ণ",IF(COUNTIF($D23:$F23,"না")=0,"সকল দক্ষতা অর্জিত",COUNTIF($D23:$F23,"না")&amp;" টি দক্ষতা ঘাটতি"))),"")</f>
        <v/>
      </c>
    </row>
    <row r="24" customFormat="false" ht="15.75" hidden="false" customHeight="true" outlineLevel="0" collapsed="false">
      <c r="A24" s="364" t="n">
        <v>21</v>
      </c>
      <c r="B24" s="365" t="n">
        <f aca="false">IFERROR(IF(পঞ্চম!B26="","",পঞ্চম!B26),"")</f>
        <v>21</v>
      </c>
      <c r="C24" s="366" t="str">
        <f aca="false">IFERROR(IF(পঞ্চম!D26="","",পঞ্চম!D26),"")</f>
        <v/>
      </c>
      <c r="D24" s="367"/>
      <c r="E24" s="367"/>
      <c r="F24" s="367"/>
      <c r="G24" s="206" t="str">
        <f aca="false">IFERROR(IF($C24="","",IF(COUNTBLANK($D24:$F24)&gt;0,"মূল্যায়ন অসম্পূর্ণ",IF(COUNTIF($D24:$F24,"না")=0,"সকল দক্ষতা অর্জিত",COUNTIF($D24:$F24,"না")&amp;" টি দক্ষতা ঘাটতি"))),"")</f>
        <v/>
      </c>
    </row>
    <row r="25" customFormat="false" ht="15.75" hidden="false" customHeight="true" outlineLevel="0" collapsed="false">
      <c r="A25" s="364" t="n">
        <v>22</v>
      </c>
      <c r="B25" s="365" t="n">
        <f aca="false">IFERROR(IF(পঞ্চম!B27="","",পঞ্চম!B27),"")</f>
        <v>22</v>
      </c>
      <c r="C25" s="366" t="str">
        <f aca="false">IFERROR(IF(পঞ্চম!D27="","",পঞ্চম!D27),"")</f>
        <v/>
      </c>
      <c r="D25" s="367"/>
      <c r="E25" s="367"/>
      <c r="F25" s="367"/>
      <c r="G25" s="206" t="str">
        <f aca="false">IFERROR(IF($C25="","",IF(COUNTBLANK($D25:$F25)&gt;0,"মূল্যায়ন অসম্পূর্ণ",IF(COUNTIF($D25:$F25,"না")=0,"সকল দক্ষতা অর্জিত",COUNTIF($D25:$F25,"না")&amp;" টি দক্ষতা ঘাটতি"))),"")</f>
        <v/>
      </c>
    </row>
    <row r="26" customFormat="false" ht="15.75" hidden="false" customHeight="true" outlineLevel="0" collapsed="false">
      <c r="A26" s="364" t="n">
        <v>23</v>
      </c>
      <c r="B26" s="365" t="n">
        <f aca="false">IFERROR(IF(পঞ্চম!B28="","",পঞ্চম!B28),"")</f>
        <v>23</v>
      </c>
      <c r="C26" s="366" t="str">
        <f aca="false">IFERROR(IF(পঞ্চম!D28="","",পঞ্চম!D28),"")</f>
        <v/>
      </c>
      <c r="D26" s="367"/>
      <c r="E26" s="367"/>
      <c r="F26" s="367"/>
      <c r="G26" s="206" t="str">
        <f aca="false">IFERROR(IF($C26="","",IF(COUNTBLANK($D26:$F26)&gt;0,"মূল্যায়ন অসম্পূর্ণ",IF(COUNTIF($D26:$F26,"না")=0,"সকল দক্ষতা অর্জিত",COUNTIF($D26:$F26,"না")&amp;" টি দক্ষতা ঘাটতি"))),"")</f>
        <v/>
      </c>
    </row>
    <row r="27" customFormat="false" ht="15.75" hidden="false" customHeight="true" outlineLevel="0" collapsed="false">
      <c r="A27" s="364" t="n">
        <v>24</v>
      </c>
      <c r="B27" s="365" t="n">
        <f aca="false">IFERROR(IF(পঞ্চম!B29="","",পঞ্চম!B29),"")</f>
        <v>24</v>
      </c>
      <c r="C27" s="366" t="str">
        <f aca="false">IFERROR(IF(পঞ্চম!D29="","",পঞ্চম!D29),"")</f>
        <v/>
      </c>
      <c r="D27" s="367"/>
      <c r="E27" s="367"/>
      <c r="F27" s="367"/>
      <c r="G27" s="206" t="str">
        <f aca="false">IFERROR(IF($C27="","",IF(COUNTBLANK($D27:$F27)&gt;0,"মূল্যায়ন অসম্পূর্ণ",IF(COUNTIF($D27:$F27,"না")=0,"সকল দক্ষতা অর্জিত",COUNTIF($D27:$F27,"না")&amp;" টি দক্ষতা ঘাটতি"))),"")</f>
        <v/>
      </c>
    </row>
    <row r="28" customFormat="false" ht="15.75" hidden="false" customHeight="true" outlineLevel="0" collapsed="false">
      <c r="A28" s="364" t="n">
        <v>25</v>
      </c>
      <c r="B28" s="365" t="n">
        <f aca="false">IFERROR(IF(পঞ্চম!B30="","",পঞ্চম!B30),"")</f>
        <v>25</v>
      </c>
      <c r="C28" s="366" t="str">
        <f aca="false">IFERROR(IF(পঞ্চম!D30="","",পঞ্চম!D30),"")</f>
        <v/>
      </c>
      <c r="D28" s="367"/>
      <c r="E28" s="367"/>
      <c r="F28" s="367"/>
      <c r="G28" s="206" t="str">
        <f aca="false">IFERROR(IF($C28="","",IF(COUNTBLANK($D28:$F28)&gt;0,"মূল্যায়ন অসম্পূর্ণ",IF(COUNTIF($D28:$F28,"না")=0,"সকল দক্ষতা অর্জিত",COUNTIF($D28:$F28,"না")&amp;" টি দক্ষতা ঘাটতি"))),"")</f>
        <v/>
      </c>
    </row>
    <row r="29" customFormat="false" ht="15.75" hidden="false" customHeight="true" outlineLevel="0" collapsed="false">
      <c r="A29" s="364" t="n">
        <v>26</v>
      </c>
      <c r="B29" s="365" t="n">
        <f aca="false">IFERROR(IF(পঞ্চম!B31="","",পঞ্চম!B31),"")</f>
        <v>26</v>
      </c>
      <c r="C29" s="366" t="str">
        <f aca="false">IFERROR(IF(পঞ্চম!D31="","",পঞ্চম!D31),"")</f>
        <v/>
      </c>
      <c r="D29" s="367"/>
      <c r="E29" s="367"/>
      <c r="F29" s="367"/>
      <c r="G29" s="206" t="str">
        <f aca="false">IFERROR(IF($C29="","",IF(COUNTBLANK($D29:$F29)&gt;0,"মূল্যায়ন অসম্পূর্ণ",IF(COUNTIF($D29:$F29,"না")=0,"সকল দক্ষতা অর্জিত",COUNTIF($D29:$F29,"না")&amp;" টি দক্ষতা ঘাটতি"))),"")</f>
        <v/>
      </c>
    </row>
    <row r="30" customFormat="false" ht="15.75" hidden="false" customHeight="true" outlineLevel="0" collapsed="false">
      <c r="A30" s="364" t="n">
        <v>27</v>
      </c>
      <c r="B30" s="365" t="n">
        <f aca="false">IFERROR(IF(পঞ্চম!B32="","",পঞ্চম!B32),"")</f>
        <v>27</v>
      </c>
      <c r="C30" s="366" t="str">
        <f aca="false">IFERROR(IF(পঞ্চম!D32="","",পঞ্চম!D32),"")</f>
        <v/>
      </c>
      <c r="D30" s="367"/>
      <c r="E30" s="367"/>
      <c r="F30" s="367"/>
      <c r="G30" s="206" t="str">
        <f aca="false">IFERROR(IF($C30="","",IF(COUNTBLANK($D30:$F30)&gt;0,"মূল্যায়ন অসম্পূর্ণ",IF(COUNTIF($D30:$F30,"না")=0,"সকল দক্ষতা অর্জিত",COUNTIF($D30:$F30,"না")&amp;" টি দক্ষতা ঘাটতি"))),"")</f>
        <v/>
      </c>
    </row>
    <row r="31" customFormat="false" ht="15.75" hidden="false" customHeight="true" outlineLevel="0" collapsed="false">
      <c r="A31" s="364" t="n">
        <v>28</v>
      </c>
      <c r="B31" s="365" t="n">
        <f aca="false">IFERROR(IF(পঞ্চম!B33="","",পঞ্চম!B33),"")</f>
        <v>28</v>
      </c>
      <c r="C31" s="366" t="str">
        <f aca="false">IFERROR(IF(পঞ্চম!D33="","",পঞ্চম!D33),"")</f>
        <v/>
      </c>
      <c r="D31" s="367"/>
      <c r="E31" s="367"/>
      <c r="F31" s="367"/>
      <c r="G31" s="206" t="str">
        <f aca="false">IFERROR(IF($C31="","",IF(COUNTBLANK($D31:$F31)&gt;0,"মূল্যায়ন অসম্পূর্ণ",IF(COUNTIF($D31:$F31,"না")=0,"সকল দক্ষতা অর্জিত",COUNTIF($D31:$F31,"না")&amp;" টি দক্ষতা ঘাটতি"))),"")</f>
        <v/>
      </c>
    </row>
    <row r="32" customFormat="false" ht="15.75" hidden="false" customHeight="true" outlineLevel="0" collapsed="false">
      <c r="A32" s="364" t="n">
        <v>29</v>
      </c>
      <c r="B32" s="365" t="n">
        <f aca="false">IFERROR(IF(পঞ্চম!B34="","",পঞ্চম!B34),"")</f>
        <v>29</v>
      </c>
      <c r="C32" s="366" t="str">
        <f aca="false">IFERROR(IF(পঞ্চম!D34="","",পঞ্চম!D34),"")</f>
        <v/>
      </c>
      <c r="D32" s="367"/>
      <c r="E32" s="367"/>
      <c r="F32" s="367"/>
      <c r="G32" s="206" t="str">
        <f aca="false">IFERROR(IF($C32="","",IF(COUNTBLANK($D32:$F32)&gt;0,"মূল্যায়ন অসম্পূর্ণ",IF(COUNTIF($D32:$F32,"না")=0,"সকল দক্ষতা অর্জিত",COUNTIF($D32:$F32,"না")&amp;" টি দক্ষতা ঘাটতি"))),"")</f>
        <v/>
      </c>
    </row>
    <row r="33" customFormat="false" ht="15.75" hidden="false" customHeight="true" outlineLevel="0" collapsed="false">
      <c r="A33" s="364" t="n">
        <v>30</v>
      </c>
      <c r="B33" s="365" t="n">
        <f aca="false">IFERROR(IF(পঞ্চম!B35="","",পঞ্চম!B35),"")</f>
        <v>30</v>
      </c>
      <c r="C33" s="366" t="str">
        <f aca="false">IFERROR(IF(পঞ্চম!D35="","",পঞ্চম!D35),"")</f>
        <v/>
      </c>
      <c r="D33" s="367"/>
      <c r="E33" s="367"/>
      <c r="F33" s="367"/>
      <c r="G33" s="206" t="str">
        <f aca="false">IFERROR(IF($C33="","",IF(COUNTBLANK($D33:$F33)&gt;0,"মূল্যায়ন অসম্পূর্ণ",IF(COUNTIF($D33:$F33,"না")=0,"সকল দক্ষতা অর্জিত",COUNTIF($D33:$F33,"না")&amp;" টি দক্ষতা ঘাটতি"))),"")</f>
        <v/>
      </c>
    </row>
    <row r="34" customFormat="false" ht="15.75" hidden="false" customHeight="true" outlineLevel="0" collapsed="false">
      <c r="A34" s="364" t="n">
        <v>31</v>
      </c>
      <c r="B34" s="365" t="n">
        <f aca="false">IFERROR(IF(পঞ্চম!B36="","",পঞ্চম!B36),"")</f>
        <v>31</v>
      </c>
      <c r="C34" s="366" t="str">
        <f aca="false">IFERROR(IF(পঞ্চম!D36="","",পঞ্চম!D36),"")</f>
        <v/>
      </c>
      <c r="D34" s="367"/>
      <c r="E34" s="367"/>
      <c r="F34" s="367"/>
      <c r="G34" s="206" t="str">
        <f aca="false">IFERROR(IF($C34="","",IF(COUNTBLANK($D34:$F34)&gt;0,"মূল্যায়ন অসম্পূর্ণ",IF(COUNTIF($D34:$F34,"না")=0,"সকল দক্ষতা অর্জিত",COUNTIF($D34:$F34,"না")&amp;" টি দক্ষতা ঘাটতি"))),"")</f>
        <v/>
      </c>
    </row>
    <row r="35" customFormat="false" ht="15.75" hidden="false" customHeight="true" outlineLevel="0" collapsed="false">
      <c r="A35" s="364" t="n">
        <v>32</v>
      </c>
      <c r="B35" s="365" t="n">
        <f aca="false">IFERROR(IF(পঞ্চম!B37="","",পঞ্চম!B37),"")</f>
        <v>32</v>
      </c>
      <c r="C35" s="366" t="str">
        <f aca="false">IFERROR(IF(পঞ্চম!D37="","",পঞ্চম!D37),"")</f>
        <v/>
      </c>
      <c r="D35" s="367"/>
      <c r="E35" s="367"/>
      <c r="F35" s="367"/>
      <c r="G35" s="206" t="str">
        <f aca="false">IFERROR(IF($C35="","",IF(COUNTBLANK($D35:$F35)&gt;0,"মূল্যায়ন অসম্পূর্ণ",IF(COUNTIF($D35:$F35,"না")=0,"সকল দক্ষতা অর্জিত",COUNTIF($D35:$F35,"না")&amp;" টি দক্ষতা ঘাটতি"))),"")</f>
        <v/>
      </c>
    </row>
    <row r="36" customFormat="false" ht="15.75" hidden="false" customHeight="true" outlineLevel="0" collapsed="false">
      <c r="A36" s="364" t="n">
        <v>33</v>
      </c>
      <c r="B36" s="365" t="n">
        <f aca="false">IFERROR(IF(পঞ্চম!B38="","",পঞ্চম!B38),"")</f>
        <v>33</v>
      </c>
      <c r="C36" s="366" t="str">
        <f aca="false">IFERROR(IF(পঞ্চম!D38="","",পঞ্চম!D38),"")</f>
        <v/>
      </c>
      <c r="D36" s="367"/>
      <c r="E36" s="367"/>
      <c r="F36" s="367"/>
      <c r="G36" s="206" t="str">
        <f aca="false">IFERROR(IF($C36="","",IF(COUNTBLANK($D36:$F36)&gt;0,"মূল্যায়ন অসম্পূর্ণ",IF(COUNTIF($D36:$F36,"না")=0,"সকল দক্ষতা অর্জিত",COUNTIF($D36:$F36,"না")&amp;" টি দক্ষতা ঘাটতি"))),"")</f>
        <v/>
      </c>
    </row>
    <row r="37" customFormat="false" ht="15.75" hidden="false" customHeight="true" outlineLevel="0" collapsed="false">
      <c r="A37" s="364" t="n">
        <v>34</v>
      </c>
      <c r="B37" s="365" t="n">
        <f aca="false">IFERROR(IF(পঞ্চম!B39="","",পঞ্চম!B39),"")</f>
        <v>34</v>
      </c>
      <c r="C37" s="366" t="str">
        <f aca="false">IFERROR(IF(পঞ্চম!D39="","",পঞ্চম!D39),"")</f>
        <v/>
      </c>
      <c r="D37" s="367"/>
      <c r="E37" s="367"/>
      <c r="F37" s="367"/>
      <c r="G37" s="206" t="str">
        <f aca="false">IFERROR(IF($C37="","",IF(COUNTBLANK($D37:$F37)&gt;0,"মূল্যায়ন অসম্পূর্ণ",IF(COUNTIF($D37:$F37,"না")=0,"সকল দক্ষতা অর্জিত",COUNTIF($D37:$F37,"না")&amp;" টি দক্ষতা ঘাটতি"))),"")</f>
        <v/>
      </c>
    </row>
    <row r="38" customFormat="false" ht="15.75" hidden="false" customHeight="true" outlineLevel="0" collapsed="false">
      <c r="A38" s="364" t="n">
        <v>35</v>
      </c>
      <c r="B38" s="365" t="n">
        <f aca="false">IFERROR(IF(পঞ্চম!B40="","",পঞ্চম!B40),"")</f>
        <v>35</v>
      </c>
      <c r="C38" s="366" t="str">
        <f aca="false">IFERROR(IF(পঞ্চম!D40="","",পঞ্চম!D40),"")</f>
        <v/>
      </c>
      <c r="D38" s="367"/>
      <c r="E38" s="367"/>
      <c r="F38" s="367"/>
      <c r="G38" s="206" t="str">
        <f aca="false">IFERROR(IF($C38="","",IF(COUNTBLANK($D38:$F38)&gt;0,"মূল্যায়ন অসম্পূর্ণ",IF(COUNTIF($D38:$F38,"না")=0,"সকল দক্ষতা অর্জিত",COUNTIF($D38:$F38,"না")&amp;" টি দক্ষতা ঘাটতি"))),"")</f>
        <v/>
      </c>
    </row>
    <row r="39" customFormat="false" ht="15.75" hidden="false" customHeight="true" outlineLevel="0" collapsed="false">
      <c r="A39" s="364" t="n">
        <v>36</v>
      </c>
      <c r="B39" s="365" t="n">
        <f aca="false">IFERROR(IF(পঞ্চম!B41="","",পঞ্চম!B41),"")</f>
        <v>36</v>
      </c>
      <c r="C39" s="366" t="str">
        <f aca="false">IFERROR(IF(পঞ্চম!D41="","",পঞ্চম!D41),"")</f>
        <v/>
      </c>
      <c r="D39" s="367"/>
      <c r="E39" s="367"/>
      <c r="F39" s="367"/>
      <c r="G39" s="206" t="str">
        <f aca="false">IFERROR(IF($C39="","",IF(COUNTBLANK($D39:$F39)&gt;0,"মূল্যায়ন অসম্পূর্ণ",IF(COUNTIF($D39:$F39,"না")=0,"সকল দক্ষতা অর্জিত",COUNTIF($D39:$F39,"না")&amp;" টি দক্ষতা ঘাটতি"))),"")</f>
        <v/>
      </c>
    </row>
    <row r="40" customFormat="false" ht="15.75" hidden="false" customHeight="true" outlineLevel="0" collapsed="false">
      <c r="A40" s="364" t="n">
        <v>37</v>
      </c>
      <c r="B40" s="365" t="n">
        <f aca="false">IFERROR(IF(পঞ্চম!B42="","",পঞ্চম!B42),"")</f>
        <v>37</v>
      </c>
      <c r="C40" s="366" t="str">
        <f aca="false">IFERROR(IF(পঞ্চম!D42="","",পঞ্চম!D42),"")</f>
        <v/>
      </c>
      <c r="D40" s="367"/>
      <c r="E40" s="367"/>
      <c r="F40" s="367"/>
      <c r="G40" s="206" t="str">
        <f aca="false">IFERROR(IF($C40="","",IF(COUNTBLANK($D40:$F40)&gt;0,"মূল্যায়ন অসম্পূর্ণ",IF(COUNTIF($D40:$F40,"না")=0,"সকল দক্ষতা অর্জিত",COUNTIF($D40:$F40,"না")&amp;" টি দক্ষতা ঘাটতি"))),"")</f>
        <v/>
      </c>
    </row>
    <row r="41" customFormat="false" ht="15.75" hidden="false" customHeight="true" outlineLevel="0" collapsed="false">
      <c r="A41" s="364" t="n">
        <v>38</v>
      </c>
      <c r="B41" s="365" t="n">
        <f aca="false">IFERROR(IF(পঞ্চম!B43="","",পঞ্চম!B43),"")</f>
        <v>38</v>
      </c>
      <c r="C41" s="366" t="str">
        <f aca="false">IFERROR(IF(পঞ্চম!D43="","",পঞ্চম!D43),"")</f>
        <v/>
      </c>
      <c r="D41" s="367"/>
      <c r="E41" s="367"/>
      <c r="F41" s="367"/>
      <c r="G41" s="206" t="str">
        <f aca="false">IFERROR(IF($C41="","",IF(COUNTBLANK($D41:$F41)&gt;0,"মূল্যায়ন অসম্পূর্ণ",IF(COUNTIF($D41:$F41,"না")=0,"সকল দক্ষতা অর্জিত",COUNTIF($D41:$F41,"না")&amp;" টি দক্ষতা ঘাটতি"))),"")</f>
        <v/>
      </c>
    </row>
    <row r="42" customFormat="false" ht="15.75" hidden="false" customHeight="true" outlineLevel="0" collapsed="false">
      <c r="A42" s="364" t="n">
        <v>39</v>
      </c>
      <c r="B42" s="365" t="n">
        <f aca="false">IFERROR(IF(পঞ্চম!B44="","",পঞ্চম!B44),"")</f>
        <v>39</v>
      </c>
      <c r="C42" s="366" t="str">
        <f aca="false">IFERROR(IF(পঞ্চম!D44="","",পঞ্চম!D44),"")</f>
        <v/>
      </c>
      <c r="D42" s="367"/>
      <c r="E42" s="367"/>
      <c r="F42" s="367"/>
      <c r="G42" s="206" t="str">
        <f aca="false">IFERROR(IF($C42="","",IF(COUNTBLANK($D42:$F42)&gt;0,"মূল্যায়ন অসম্পূর্ণ",IF(COUNTIF($D42:$F42,"না")=0,"সকল দক্ষতা অর্জিত",COUNTIF($D42:$F42,"না")&amp;" টি দক্ষতা ঘাটতি"))),"")</f>
        <v/>
      </c>
    </row>
    <row r="43" customFormat="false" ht="15.75" hidden="false" customHeight="true" outlineLevel="0" collapsed="false">
      <c r="A43" s="364" t="n">
        <v>40</v>
      </c>
      <c r="B43" s="365" t="n">
        <f aca="false">IFERROR(IF(পঞ্চম!B45="","",পঞ্চম!B45),"")</f>
        <v>40</v>
      </c>
      <c r="C43" s="366" t="str">
        <f aca="false">IFERROR(IF(পঞ্চম!D45="","",পঞ্চম!D45),"")</f>
        <v/>
      </c>
      <c r="D43" s="367"/>
      <c r="E43" s="367"/>
      <c r="F43" s="367"/>
      <c r="G43" s="206" t="str">
        <f aca="false">IFERROR(IF($C43="","",IF(COUNTBLANK($D43:$F43)&gt;0,"মূল্যায়ন অসম্পূর্ণ",IF(COUNTIF($D43:$F43,"না")=0,"সকল দক্ষতা অর্জিত",COUNTIF($D43:$F43,"না")&amp;" টি দক্ষতা ঘাটতি"))),"")</f>
        <v/>
      </c>
    </row>
  </sheetData>
  <sheetProtection sheet="true" formatCells="false" formatColumns="false" formatRows="false" sort="false" autoFilter="false"/>
  <mergeCells count="2">
    <mergeCell ref="A1:G1"/>
    <mergeCell ref="A2:G2"/>
  </mergeCells>
  <conditionalFormatting sqref="D4:F43">
    <cfRule type="cellIs" priority="2" operator="equal" aboveAverage="0" equalAverage="0" bottom="0" percent="0" rank="0" text="" dxfId="16">
      <formula>"হ্যাঁ"</formula>
    </cfRule>
    <cfRule type="cellIs" priority="3" operator="equal" aboveAverage="0" equalAverage="0" bottom="0" percent="0" rank="0" text="" dxfId="17">
      <formula>"না"</formula>
    </cfRule>
  </conditionalFormatting>
  <dataValidations count="1">
    <dataValidation allowBlank="true" errorStyle="stop" operator="between" showDropDown="false" showErrorMessage="false" showInputMessage="false" sqref="D4:F43" type="list">
      <formula1>"হ্যাঁ,না"</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ns1="http://schemas.microsoft.com/office/spreadsheetml/2009/9/main" xmlns:ns3="http://schemas.microsoft.com/office/excel/2006/main" xmlns:r="http://schemas.openxmlformats.org/officeDocument/2006/relationships">
  <sheetPr filterMode="false">
    <tabColor rgb="FF7030A0"/>
    <pageSetUpPr fitToPage="true"/>
  </sheetPr>
  <dimension ref="A1: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13" min="2" style="1" width="12"/>
  </cols>
  <sheetData>
    <row r="1" customFormat="false" ht="21.75" hidden="false" customHeight="true" outlineLevel="0" collapsed="false">
      <c r="A1" s="368" t="str">
        <f aca="false">IFERROR(Settings!$B$5,"")</f>
        <v>বেজখন্ড সঃ প্রাঃ বিদ্যালয়</v>
      </c>
      <c r="B1" s="368"/>
      <c r="C1" s="368"/>
      <c r="D1" s="368"/>
      <c r="E1" s="368"/>
      <c r="F1" s="368"/>
      <c r="G1" s="368"/>
      <c r="H1" s="368"/>
      <c r="I1" s="368"/>
      <c r="J1" s="368"/>
      <c r="K1" s="368"/>
      <c r="L1" s="368"/>
      <c r="M1" s="368"/>
    </row>
    <row r="2" customFormat="false" ht="19.5" hidden="false" customHeight="true" outlineLevel="0" collapsed="false">
      <c r="A2" s="369" t="s">
        <v>990</v>
      </c>
      <c r="B2" s="369"/>
      <c r="C2" s="369"/>
      <c r="D2" s="369"/>
      <c r="E2" s="369"/>
      <c r="F2" s="369"/>
      <c r="G2" s="369"/>
      <c r="H2" s="369"/>
      <c r="I2" s="369"/>
      <c r="J2" s="369"/>
      <c r="K2" s="369"/>
      <c r="L2" s="369"/>
      <c r="M2" s="369"/>
    </row>
    <row r="4" customFormat="false" ht="15" hidden="false" customHeight="true" outlineLevel="0" collapsed="false">
      <c r="A4" s="370" t="s">
        <v>991</v>
      </c>
      <c r="B4" s="370"/>
      <c r="C4" s="370"/>
      <c r="D4" s="370"/>
      <c r="E4" s="370"/>
      <c r="F4" s="370"/>
      <c r="G4" s="370"/>
      <c r="H4" s="370"/>
      <c r="I4" s="370"/>
      <c r="J4" s="370"/>
      <c r="K4" s="370"/>
      <c r="L4" s="370"/>
      <c r="M4" s="370"/>
    </row>
    <row r="5" customFormat="false" ht="33.75" hidden="false" customHeight="true" outlineLevel="0" collapsed="false">
      <c r="A5" s="371" t="s">
        <v>616</v>
      </c>
      <c r="B5" s="371" t="s">
        <v>992</v>
      </c>
      <c r="C5" s="371" t="s">
        <v>993</v>
      </c>
      <c r="D5" s="371" t="s">
        <v>994</v>
      </c>
      <c r="E5" s="371" t="s">
        <v>995</v>
      </c>
      <c r="F5" s="371" t="s">
        <v>996</v>
      </c>
      <c r="G5" s="371" t="s">
        <v>997</v>
      </c>
      <c r="H5" s="371" t="s">
        <v>998</v>
      </c>
      <c r="I5" s="371" t="s">
        <v>999</v>
      </c>
      <c r="J5" s="371" t="s">
        <v>1000</v>
      </c>
      <c r="K5" s="371" t="s">
        <v>1001</v>
      </c>
    </row>
    <row r="6" customFormat="false" ht="15" hidden="false" customHeight="true" outlineLevel="0" collapsed="false">
      <c r="A6" s="372" t="s">
        <v>627</v>
      </c>
      <c r="B6" s="373" t="n">
        <f aca="false">COUNTIF('MTR প্রথম'!$C$4:$C$43,"?*")</f>
        <v>35</v>
      </c>
      <c r="C6" s="373" t="n">
        <f aca="false">COUNTIF('MTR প্রথম'!$D$4:$D$43,"হ্যাঁ")</f>
        <v>0</v>
      </c>
      <c r="D6" s="373" t="n">
        <f aca="false">COUNTIF('MTR প্রথম'!$D$4:$D$43,"না")</f>
        <v>0</v>
      </c>
      <c r="E6" s="374" t="n">
        <f aca="false">IFERROR(ROUND(C6/$B6*100,1),0)</f>
        <v>0</v>
      </c>
      <c r="F6" s="373" t="n">
        <f aca="false">COUNTIF('MTR প্রথম'!$E$4:$E$43,"হ্যাঁ")</f>
        <v>0</v>
      </c>
      <c r="G6" s="373" t="n">
        <f aca="false">COUNTIF('MTR প্রথম'!$E$4:$E$43,"না")</f>
        <v>0</v>
      </c>
      <c r="H6" s="374" t="n">
        <f aca="false">IFERROR(ROUND(F6/$B6*100,1),0)</f>
        <v>0</v>
      </c>
      <c r="I6" s="373" t="n">
        <f aca="false">COUNTIF('MTR প্রথম'!$F$4:$F$43,"হ্যাঁ")</f>
        <v>0</v>
      </c>
      <c r="J6" s="373" t="n">
        <f aca="false">COUNTIF('MTR প্রথম'!$F$4:$F$43,"না")</f>
        <v>0</v>
      </c>
      <c r="K6" s="374" t="n">
        <f aca="false">IFERROR(ROUND(I6/$B6*100,1),0)</f>
        <v>0</v>
      </c>
    </row>
    <row r="7" customFormat="false" ht="15" hidden="false" customHeight="true" outlineLevel="0" collapsed="false">
      <c r="A7" s="372" t="s">
        <v>628</v>
      </c>
      <c r="B7" s="373" t="n">
        <f aca="false">COUNTIF('MTR দ্বিতীয়'!$C$4:$C$43,"?*")</f>
        <v>22</v>
      </c>
      <c r="C7" s="373" t="n">
        <f aca="false">COUNTIF('MTR দ্বিতীয়'!$D$4:$D$43,"হ্যাঁ")</f>
        <v>0</v>
      </c>
      <c r="D7" s="373" t="n">
        <f aca="false">COUNTIF('MTR দ্বিতীয়'!$D$4:$D$43,"না")</f>
        <v>0</v>
      </c>
      <c r="E7" s="374" t="n">
        <f aca="false">IFERROR(ROUND(C7/$B7*100,1),0)</f>
        <v>0</v>
      </c>
      <c r="F7" s="373" t="n">
        <f aca="false">COUNTIF('MTR দ্বিতীয়'!$E$4:$E$43,"হ্যাঁ")</f>
        <v>0</v>
      </c>
      <c r="G7" s="373" t="n">
        <f aca="false">COUNTIF('MTR দ্বিতীয়'!$E$4:$E$43,"না")</f>
        <v>0</v>
      </c>
      <c r="H7" s="374" t="n">
        <f aca="false">IFERROR(ROUND(F7/$B7*100,1),0)</f>
        <v>0</v>
      </c>
      <c r="I7" s="373" t="n">
        <f aca="false">COUNTIF('MTR দ্বিতীয়'!$F$4:$F$43,"হ্যাঁ")</f>
        <v>0</v>
      </c>
      <c r="J7" s="373" t="n">
        <f aca="false">COUNTIF('MTR দ্বিতীয়'!$F$4:$F$43,"না")</f>
        <v>0</v>
      </c>
      <c r="K7" s="374" t="n">
        <f aca="false">IFERROR(ROUND(I7/$B7*100,1),0)</f>
        <v>0</v>
      </c>
    </row>
    <row r="8" customFormat="false" ht="15" hidden="false" customHeight="true" outlineLevel="0" collapsed="false">
      <c r="A8" s="372" t="s">
        <v>629</v>
      </c>
      <c r="B8" s="373" t="n">
        <f aca="false">COUNTIF('MTR তৃতীয়'!$C$4:$C$43,"?*")</f>
        <v>20</v>
      </c>
      <c r="C8" s="373" t="n">
        <f aca="false">COUNTIF('MTR তৃতীয়'!$D$4:$D$43,"হ্যাঁ")</f>
        <v>0</v>
      </c>
      <c r="D8" s="373" t="n">
        <f aca="false">COUNTIF('MTR তৃতীয়'!$D$4:$D$43,"না")</f>
        <v>0</v>
      </c>
      <c r="E8" s="374" t="n">
        <f aca="false">IFERROR(ROUND(C8/$B8*100,1),0)</f>
        <v>0</v>
      </c>
      <c r="F8" s="373" t="n">
        <f aca="false">COUNTIF('MTR তৃতীয়'!$E$4:$E$43,"হ্যাঁ")</f>
        <v>0</v>
      </c>
      <c r="G8" s="373" t="n">
        <f aca="false">COUNTIF('MTR তৃতীয়'!$E$4:$E$43,"না")</f>
        <v>0</v>
      </c>
      <c r="H8" s="374" t="n">
        <f aca="false">IFERROR(ROUND(F8/$B8*100,1),0)</f>
        <v>0</v>
      </c>
      <c r="I8" s="373" t="n">
        <f aca="false">COUNTIF('MTR তৃতীয়'!$F$4:$F$43,"হ্যাঁ")</f>
        <v>0</v>
      </c>
      <c r="J8" s="373" t="n">
        <f aca="false">COUNTIF('MTR তৃতীয়'!$F$4:$F$43,"না")</f>
        <v>0</v>
      </c>
      <c r="K8" s="374" t="n">
        <f aca="false">IFERROR(ROUND(I8/$B8*100,1),0)</f>
        <v>0</v>
      </c>
    </row>
    <row r="9" customFormat="false" ht="15" hidden="false" customHeight="true" outlineLevel="0" collapsed="false">
      <c r="A9" s="372" t="s">
        <v>630</v>
      </c>
      <c r="B9" s="373" t="n">
        <f aca="false">COUNTIF('MTR চতুর্থ'!$C$4:$C$43,"?*")</f>
        <v>17</v>
      </c>
      <c r="C9" s="373" t="n">
        <f aca="false">COUNTIF('MTR চতুর্থ'!$D$4:$D$43,"হ্যাঁ")</f>
        <v>0</v>
      </c>
      <c r="D9" s="373" t="n">
        <f aca="false">COUNTIF('MTR চতুর্থ'!$D$4:$D$43,"না")</f>
        <v>0</v>
      </c>
      <c r="E9" s="374" t="n">
        <f aca="false">IFERROR(ROUND(C9/$B9*100,1),0)</f>
        <v>0</v>
      </c>
      <c r="F9" s="373" t="n">
        <f aca="false">COUNTIF('MTR চতুর্থ'!$E$4:$E$43,"হ্যাঁ")</f>
        <v>0</v>
      </c>
      <c r="G9" s="373" t="n">
        <f aca="false">COUNTIF('MTR চতুর্থ'!$E$4:$E$43,"না")</f>
        <v>0</v>
      </c>
      <c r="H9" s="374" t="n">
        <f aca="false">IFERROR(ROUND(F9/$B9*100,1),0)</f>
        <v>0</v>
      </c>
      <c r="I9" s="373" t="n">
        <f aca="false">COUNTIF('MTR চতুর্থ'!$F$4:$F$43,"হ্যাঁ")</f>
        <v>0</v>
      </c>
      <c r="J9" s="373" t="n">
        <f aca="false">COUNTIF('MTR চতুর্থ'!$F$4:$F$43,"না")</f>
        <v>0</v>
      </c>
      <c r="K9" s="374" t="n">
        <f aca="false">IFERROR(ROUND(I9/$B9*100,1),0)</f>
        <v>0</v>
      </c>
    </row>
    <row r="10" customFormat="false" ht="15" hidden="false" customHeight="true" outlineLevel="0" collapsed="false">
      <c r="A10" s="372" t="s">
        <v>631</v>
      </c>
      <c r="B10" s="373" t="n">
        <f aca="false">COUNTIF('MTR পঞ্চম'!$C$4:$C$43,"?*")</f>
        <v>12</v>
      </c>
      <c r="C10" s="373" t="n">
        <f aca="false">COUNTIF('MTR পঞ্চম'!$D$4:$D$43,"হ্যাঁ")</f>
        <v>0</v>
      </c>
      <c r="D10" s="373" t="n">
        <f aca="false">COUNTIF('MTR পঞ্চম'!$D$4:$D$43,"না")</f>
        <v>0</v>
      </c>
      <c r="E10" s="374" t="n">
        <f aca="false">IFERROR(ROUND(C10/$B10*100,1),0)</f>
        <v>0</v>
      </c>
      <c r="F10" s="373" t="n">
        <f aca="false">COUNTIF('MTR পঞ্চম'!$E$4:$E$43,"হ্যাঁ")</f>
        <v>0</v>
      </c>
      <c r="G10" s="373" t="n">
        <f aca="false">COUNTIF('MTR পঞ্চম'!$E$4:$E$43,"না")</f>
        <v>0</v>
      </c>
      <c r="H10" s="374" t="n">
        <f aca="false">IFERROR(ROUND(F10/$B10*100,1),0)</f>
        <v>0</v>
      </c>
      <c r="I10" s="373" t="n">
        <f aca="false">COUNTIF('MTR পঞ্চম'!$F$4:$F$43,"হ্যাঁ")</f>
        <v>0</v>
      </c>
      <c r="J10" s="373" t="n">
        <f aca="false">COUNTIF('MTR পঞ্চম'!$F$4:$F$43,"না")</f>
        <v>0</v>
      </c>
      <c r="K10" s="374" t="n">
        <f aca="false">IFERROR(ROUND(I10/$B10*100,1),0)</f>
        <v>0</v>
      </c>
    </row>
    <row r="11" customFormat="false" ht="15" hidden="false" customHeight="true" outlineLevel="0" collapsed="false">
      <c r="A11" s="375" t="s">
        <v>1002</v>
      </c>
      <c r="B11" s="376" t="n">
        <f aca="false">SUM(B6:B10)</f>
        <v>106</v>
      </c>
      <c r="C11" s="376" t="n">
        <f aca="false">SUM(C6:C10)</f>
        <v>0</v>
      </c>
      <c r="D11" s="376" t="n">
        <f aca="false">SUM(D6:D10)</f>
        <v>0</v>
      </c>
      <c r="E11" s="377" t="n">
        <f aca="false">IFERROR(ROUND(C11/B11*100,1),0)</f>
        <v>0</v>
      </c>
      <c r="F11" s="376" t="n">
        <f aca="false">SUM(F6:F10)</f>
        <v>0</v>
      </c>
      <c r="G11" s="376" t="n">
        <f aca="false">SUM(G6:G10)</f>
        <v>0</v>
      </c>
      <c r="H11" s="377" t="n">
        <f aca="false">IFERROR(ROUND(F11/B11*100,1),0)</f>
        <v>0</v>
      </c>
      <c r="I11" s="376" t="n">
        <f aca="false">SUM(I6:I10)</f>
        <v>0</v>
      </c>
      <c r="J11" s="376" t="n">
        <f aca="false">SUM(J6:J10)</f>
        <v>0</v>
      </c>
      <c r="K11" s="377" t="n">
        <f aca="false">IFERROR(ROUND(I11/B11*100,1),0)</f>
        <v>0</v>
      </c>
    </row>
    <row r="13" customFormat="false" ht="15" hidden="false" customHeight="true" outlineLevel="0" collapsed="false">
      <c r="A13" s="370" t="s">
        <v>1003</v>
      </c>
      <c r="B13" s="370"/>
      <c r="C13" s="370"/>
      <c r="D13" s="370"/>
      <c r="E13" s="370"/>
      <c r="F13" s="370"/>
      <c r="G13" s="370"/>
      <c r="H13" s="370"/>
      <c r="I13" s="370"/>
      <c r="J13" s="370"/>
      <c r="K13" s="370"/>
      <c r="L13" s="370"/>
      <c r="M13" s="370"/>
    </row>
    <row r="14" customFormat="false" ht="15" hidden="false" customHeight="true" outlineLevel="0" collapsed="false">
      <c r="A14" s="378" t="str">
        <f aca="false">IFERROR("বিদ্যালয়ঃ  "&amp;Settings!$B$5,"")</f>
        <v>বিদ্যালয়ঃ  বেজখন্ড সঃ প্রাঃ বিদ্যালয়</v>
      </c>
      <c r="B14" s="378"/>
      <c r="C14" s="378"/>
      <c r="D14" s="378"/>
      <c r="E14" s="378"/>
      <c r="F14" s="378"/>
      <c r="G14" s="378"/>
      <c r="H14" s="378"/>
      <c r="I14" s="378"/>
      <c r="J14" s="378"/>
      <c r="K14" s="378"/>
      <c r="L14" s="378"/>
      <c r="M14" s="378"/>
    </row>
    <row r="15" customFormat="false" ht="19.5" hidden="false" customHeight="true" outlineLevel="0" collapsed="false">
      <c r="A15" s="371"/>
      <c r="B15" s="371" t="s">
        <v>643</v>
      </c>
      <c r="C15" s="371"/>
      <c r="D15" s="371"/>
      <c r="E15" s="371"/>
      <c r="F15" s="371" t="s">
        <v>644</v>
      </c>
      <c r="G15" s="371"/>
      <c r="H15" s="371"/>
      <c r="I15" s="371"/>
      <c r="J15" s="371" t="s">
        <v>645</v>
      </c>
      <c r="K15" s="371"/>
      <c r="L15" s="371"/>
      <c r="M15" s="371"/>
    </row>
    <row r="16" customFormat="false" ht="33.75" hidden="false" customHeight="true" outlineLevel="0" collapsed="false">
      <c r="A16" s="371"/>
      <c r="B16" s="371" t="s">
        <v>992</v>
      </c>
      <c r="C16" s="371" t="s">
        <v>1004</v>
      </c>
      <c r="D16" s="371" t="s">
        <v>1005</v>
      </c>
      <c r="E16" s="371" t="s">
        <v>1006</v>
      </c>
      <c r="F16" s="371" t="s">
        <v>992</v>
      </c>
      <c r="G16" s="371" t="s">
        <v>1007</v>
      </c>
      <c r="H16" s="371" t="s">
        <v>1008</v>
      </c>
      <c r="I16" s="371" t="s">
        <v>1006</v>
      </c>
      <c r="J16" s="371" t="s">
        <v>992</v>
      </c>
      <c r="K16" s="371" t="s">
        <v>1004</v>
      </c>
      <c r="L16" s="371" t="s">
        <v>1005</v>
      </c>
      <c r="M16" s="371" t="s">
        <v>1006</v>
      </c>
    </row>
    <row r="17" customFormat="false" ht="19.5" hidden="false" customHeight="true" outlineLevel="0" collapsed="false">
      <c r="A17" s="379"/>
      <c r="B17" s="373" t="n">
        <f aca="false">B8</f>
        <v>20</v>
      </c>
      <c r="C17" s="373" t="n">
        <f aca="false">C8</f>
        <v>0</v>
      </c>
      <c r="D17" s="373" t="n">
        <f aca="false">D8</f>
        <v>0</v>
      </c>
      <c r="E17" s="374" t="n">
        <f aca="false">E8</f>
        <v>0</v>
      </c>
      <c r="F17" s="373" t="n">
        <f aca="false">B9</f>
        <v>17</v>
      </c>
      <c r="G17" s="373" t="n">
        <f aca="false">F9</f>
        <v>0</v>
      </c>
      <c r="H17" s="373" t="n">
        <f aca="false">G9</f>
        <v>0</v>
      </c>
      <c r="I17" s="374" t="n">
        <f aca="false">H9</f>
        <v>0</v>
      </c>
      <c r="J17" s="373" t="n">
        <f aca="false">B10</f>
        <v>12</v>
      </c>
      <c r="K17" s="373" t="n">
        <f aca="false">I10</f>
        <v>0</v>
      </c>
      <c r="L17" s="373" t="n">
        <f aca="false">J10</f>
        <v>0</v>
      </c>
      <c r="M17" s="374" t="n">
        <f aca="false">K10</f>
        <v>0</v>
      </c>
    </row>
    <row r="19" customFormat="false" ht="15" hidden="false" customHeight="true" outlineLevel="0" collapsed="false">
      <c r="A19" s="380"/>
      <c r="B19" s="380"/>
      <c r="C19" s="380"/>
      <c r="D19" s="380"/>
      <c r="E19" s="380"/>
      <c r="F19" s="380"/>
      <c r="G19" s="380"/>
      <c r="H19" s="380"/>
      <c r="I19" s="380"/>
      <c r="J19" s="381" t="s">
        <v>650</v>
      </c>
      <c r="K19" s="381"/>
      <c r="L19" s="381"/>
      <c r="M19" s="381"/>
    </row>
  </sheetData>
  <sheetProtection sheet="true" formatCells="false" formatColumns="false" formatRows="false" sort="false" autoFilter="false"/>
  <mergeCells count="9">
    <mergeCell ref="A1:M1"/>
    <mergeCell ref="A2:M2"/>
    <mergeCell ref="A4:M4"/>
    <mergeCell ref="A13:M13"/>
    <mergeCell ref="A14:M14"/>
    <mergeCell ref="B15:E15"/>
    <mergeCell ref="F15:I15"/>
    <mergeCell ref="J15:M15"/>
    <mergeCell ref="J19:M19"/>
  </mergeCells>
  <conditionalFormatting sqref="C6:C10">
    <cfRule type="dataBar" priority="2">
      <dataBar showValue="1" minLength="10" maxLength="90">
        <cfvo type="num" val="0"/>
        <cfvo type="num" val="35"/>
        <color rgb="FF70AD47"/>
      </dataBar>
      <extLst>
        <ext uri="{B025F937-C7B1-47D3-B67F-A62EFF666E3E}">
          <ns1:id>{3122FAF8-C4E1-44CD-9400-C67714E0E462}</ns1:id>
        </ext>
      </extLst>
    </cfRule>
  </conditionalFormatting>
  <conditionalFormatting sqref="F6:F10">
    <cfRule type="dataBar" priority="3">
      <dataBar showValue="1" minLength="10" maxLength="90">
        <cfvo type="num" val="0"/>
        <cfvo type="num" val="35"/>
        <color rgb="FF70AD47"/>
      </dataBar>
      <extLst>
        <ext uri="{B025F937-C7B1-47D3-B67F-A62EFF666E3E}">
          <ns1:id>{4F6B452B-C82D-4D47-A516-55FBB3ABE026}</ns1:id>
        </ext>
      </extLst>
    </cfRule>
  </conditionalFormatting>
  <conditionalFormatting sqref="I6:I10">
    <cfRule type="dataBar" priority="4">
      <dataBar showValue="1" minLength="10" maxLength="90">
        <cfvo type="num" val="0"/>
        <cfvo type="num" val="35"/>
        <color rgb="FF70AD47"/>
      </dataBar>
      <extLst>
        <ext uri="{B025F937-C7B1-47D3-B67F-A62EFF666E3E}">
          <ns1:id>{DE62A52B-6015-472B-BDD4-5F17CB5B643D}</ns1:id>
        </ext>
      </extLst>
    </cfRule>
  </conditionalFormatting>
  <conditionalFormatting sqref="D6:D10">
    <cfRule type="dataBar" priority="5">
      <dataBar showValue="1" minLength="10" maxLength="90">
        <cfvo type="num" val="0"/>
        <cfvo type="num" val="35"/>
        <color rgb="FFC0504D"/>
      </dataBar>
      <extLst>
        <ext uri="{B025F937-C7B1-47D3-B67F-A62EFF666E3E}">
          <ns1:id>{C8E030AF-F945-427A-A499-47BDA3D1D594}</ns1:id>
        </ext>
      </extLst>
    </cfRule>
  </conditionalFormatting>
  <conditionalFormatting sqref="G6:G10">
    <cfRule type="dataBar" priority="6">
      <dataBar showValue="1" minLength="10" maxLength="90">
        <cfvo type="num" val="0"/>
        <cfvo type="num" val="35"/>
        <color rgb="FFC0504D"/>
      </dataBar>
      <extLst>
        <ext uri="{B025F937-C7B1-47D3-B67F-A62EFF666E3E}">
          <ns1:id>{F2D0AC27-9280-411C-BBB9-73D1AE16D633}</ns1:id>
        </ext>
      </extLst>
    </cfRule>
  </conditionalFormatting>
  <conditionalFormatting sqref="E6:E10">
    <cfRule type="iconSet" priority="7">
      <iconSet iconSet="3Symbols2">
        <cfvo type="percent" val="0"/>
        <cfvo type="percent" val="34"/>
        <cfvo type="percent" val="67"/>
      </iconSet>
    </cfRule>
  </conditionalFormatting>
  <conditionalFormatting sqref="H6:H10">
    <cfRule type="iconSet" priority="8">
      <iconSet iconSet="3Symbols2">
        <cfvo type="percent" val="0"/>
        <cfvo type="percent" val="34"/>
        <cfvo type="percent" val="67"/>
      </iconSet>
    </cfRule>
  </conditionalFormatting>
  <conditionalFormatting sqref="K6:K10">
    <cfRule type="iconSet" priority="9">
      <iconSet iconSet="3Symbols2">
        <cfvo type="percent" val="0"/>
        <cfvo type="percent" val="34"/>
        <cfvo type="percent" val="67"/>
      </iconSet>
    </cfRule>
  </conditionalFormatting>
  <conditionalFormatting sqref="J6:J10">
    <cfRule type="dataBar" priority="10">
      <dataBar showValue="1" minLength="10" maxLength="90">
        <cfvo type="num" val="0"/>
        <cfvo type="num" val="35"/>
        <color rgb="FFC0504D"/>
      </dataBar>
      <extLst>
        <ext uri="{B025F937-C7B1-47D3-B67F-A62EFF666E3E}">
          <ns1:id>{F43DDDAC-20D1-4A65-96FE-2B89E838FAB5}</ns1: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extLst>
    <ext uri="{78C0D931-6437-407d-A8EE-F0AAD7539E65}">
      <ns1:conditionalFormattings>
        <ns1:conditionalFormatting>
          <ns1:cfRule type="dataBar" id="{3122FAF8-C4E1-44CD-9400-C67714E0E462}">
            <ns1:dataBar minLength="10" maxLength="90" axisPosition="none" gradient="true">
              <ns1:cfvo type="num">
                <ns3:f>0</ns3:f>
              </ns1:cfvo>
              <ns1:cfvo type="num">
                <ns3:f>35</ns3:f>
              </ns1:cfvo>
              <ns1:negativeFillColor rgb="FF70AD47"/>
              <ns1:axisColor rgb="FF000000"/>
            </ns1:dataBar>
          </ns1:cfRule>
          <ns3:sqref>C6:C10</ns3:sqref>
        </ns1:conditionalFormatting>
        <ns1:conditionalFormatting>
          <ns1:cfRule type="dataBar" id="{4F6B452B-C82D-4D47-A516-55FBB3ABE026}">
            <ns1:dataBar minLength="10" maxLength="90" axisPosition="none" gradient="true">
              <ns1:cfvo type="num">
                <ns3:f>0</ns3:f>
              </ns1:cfvo>
              <ns1:cfvo type="num">
                <ns3:f>35</ns3:f>
              </ns1:cfvo>
              <ns1:negativeFillColor rgb="FF70AD47"/>
              <ns1:axisColor rgb="FF000000"/>
            </ns1:dataBar>
          </ns1:cfRule>
          <ns3:sqref>F6:F10</ns3:sqref>
        </ns1:conditionalFormatting>
        <ns1:conditionalFormatting>
          <ns1:cfRule type="dataBar" id="{DE62A52B-6015-472B-BDD4-5F17CB5B643D}">
            <ns1:dataBar minLength="10" maxLength="90" axisPosition="none" gradient="true">
              <ns1:cfvo type="num">
                <ns3:f>0</ns3:f>
              </ns1:cfvo>
              <ns1:cfvo type="num">
                <ns3:f>35</ns3:f>
              </ns1:cfvo>
              <ns1:negativeFillColor rgb="FF70AD47"/>
              <ns1:axisColor rgb="FF000000"/>
            </ns1:dataBar>
          </ns1:cfRule>
          <ns3:sqref>I6:I10</ns3:sqref>
        </ns1:conditionalFormatting>
        <ns1:conditionalFormatting>
          <ns1:cfRule type="dataBar" id="{C8E030AF-F945-427A-A499-47BDA3D1D594}">
            <ns1:dataBar minLength="10" maxLength="90" axisPosition="none" gradient="true">
              <ns1:cfvo type="num">
                <ns3:f>0</ns3:f>
              </ns1:cfvo>
              <ns1:cfvo type="num">
                <ns3:f>35</ns3:f>
              </ns1:cfvo>
              <ns1:negativeFillColor rgb="FFC0504D"/>
              <ns1:axisColor rgb="FF000000"/>
            </ns1:dataBar>
          </ns1:cfRule>
          <ns3:sqref>D6:D10</ns3:sqref>
        </ns1:conditionalFormatting>
        <ns1:conditionalFormatting>
          <ns1:cfRule type="dataBar" id="{F2D0AC27-9280-411C-BBB9-73D1AE16D633}">
            <ns1:dataBar minLength="10" maxLength="90" axisPosition="none" gradient="true">
              <ns1:cfvo type="num">
                <ns3:f>0</ns3:f>
              </ns1:cfvo>
              <ns1:cfvo type="num">
                <ns3:f>35</ns3:f>
              </ns1:cfvo>
              <ns1:negativeFillColor rgb="FFC0504D"/>
              <ns1:axisColor rgb="FF000000"/>
            </ns1:dataBar>
          </ns1:cfRule>
          <ns3:sqref>G6:G10</ns3:sqref>
        </ns1:conditionalFormatting>
        <ns1:conditionalFormatting>
          <ns1:cfRule type="dataBar" id="{F43DDDAC-20D1-4A65-96FE-2B89E838FAB5}">
            <ns1:dataBar minLength="10" maxLength="90" axisPosition="none" gradient="true">
              <ns1:cfvo type="num">
                <ns3:f>0</ns3:f>
              </ns1:cfvo>
              <ns1:cfvo type="num">
                <ns3:f>35</ns3:f>
              </ns1:cfvo>
              <ns1:negativeFillColor rgb="FFC0504D"/>
              <ns1:axisColor rgb="FF000000"/>
            </ns1:dataBar>
          </ns1:cfRule>
          <ns3:sqref>J6:J10</ns3:sqref>
        </ns1:conditionalFormatting>
      </ns1:conditionalFormattings>
    </ext>
  </extLst>
</worksheet>
</file>

<file path=xl/worksheets/sheet37.xml><?xml version="1.0" encoding="utf-8"?>
<worksheet xmlns="http://schemas.openxmlformats.org/spreadsheetml/2006/main" xmlns:r="http://schemas.openxmlformats.org/officeDocument/2006/relationships">
  <sheetPr filterMode="false">
    <tabColor rgb="FF7030A0"/>
    <pageSetUpPr fitToPage="true"/>
  </sheetPr>
  <dimension ref="A1:F1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22"/>
    <col collapsed="false" customWidth="true" hidden="false" outlineLevel="0" max="4" min="4" style="1" width="12"/>
    <col collapsed="false" customWidth="true" hidden="false" outlineLevel="0" max="5" min="5" style="1" width="8"/>
    <col collapsed="false" customWidth="true" hidden="false" outlineLevel="0" max="6" min="6" style="1" width="12"/>
  </cols>
  <sheetData>
    <row r="1" customFormat="false" ht="21.75" hidden="false" customHeight="true" outlineLevel="0" collapsed="false">
      <c r="A1" s="382" t="str">
        <f aca="false">IFERROR(Settings!$B$5,"")</f>
        <v>বেজখন্ড সঃ প্রাঃ বিদ্যালয়</v>
      </c>
      <c r="B1" s="382"/>
      <c r="C1" s="382"/>
      <c r="D1" s="382"/>
      <c r="E1" s="382"/>
      <c r="F1" s="382"/>
    </row>
    <row r="2" customFormat="false" ht="18" hidden="false" customHeight="true" outlineLevel="0" collapsed="false">
      <c r="A2" s="383" t="s">
        <v>1009</v>
      </c>
      <c r="B2" s="383"/>
      <c r="C2" s="383"/>
      <c r="D2" s="383"/>
      <c r="E2" s="383"/>
      <c r="F2" s="383"/>
    </row>
    <row r="4" customFormat="false" ht="14.25" hidden="false" customHeight="true" outlineLevel="0" collapsed="false">
      <c r="A4" s="384" t="s">
        <v>1010</v>
      </c>
      <c r="B4" s="384"/>
      <c r="C4" s="384"/>
      <c r="D4" s="384"/>
      <c r="E4" s="384"/>
      <c r="F4" s="384"/>
    </row>
    <row r="5" customFormat="false" ht="15" hidden="false" customHeight="true" outlineLevel="0" collapsed="false">
      <c r="A5" s="385" t="s">
        <v>670</v>
      </c>
      <c r="B5" s="385" t="s">
        <v>671</v>
      </c>
      <c r="C5" s="385" t="s">
        <v>680</v>
      </c>
      <c r="D5" s="385" t="s">
        <v>24</v>
      </c>
      <c r="E5" s="385" t="s">
        <v>1011</v>
      </c>
    </row>
    <row r="6" customFormat="false" ht="33.75" hidden="false" customHeight="true" outlineLevel="0" collapsed="false">
      <c r="A6" s="386" t="n">
        <v>1</v>
      </c>
      <c r="B6" s="387" t="s">
        <v>815</v>
      </c>
      <c r="C6" s="386" t="s">
        <v>182</v>
      </c>
      <c r="D6" s="386" t="n">
        <v>5</v>
      </c>
      <c r="E6" s="386"/>
    </row>
    <row r="7" customFormat="false" ht="33.75" hidden="false" customHeight="true" outlineLevel="0" collapsed="false">
      <c r="A7" s="386" t="n">
        <v>2</v>
      </c>
      <c r="B7" s="387" t="s">
        <v>818</v>
      </c>
      <c r="C7" s="386" t="s">
        <v>182</v>
      </c>
      <c r="D7" s="386" t="n">
        <v>5</v>
      </c>
      <c r="E7" s="386"/>
    </row>
    <row r="8" customFormat="false" ht="33.75" hidden="false" customHeight="true" outlineLevel="0" collapsed="false">
      <c r="A8" s="386" t="n">
        <v>3</v>
      </c>
      <c r="B8" s="387" t="s">
        <v>820</v>
      </c>
      <c r="C8" s="386" t="s">
        <v>182</v>
      </c>
      <c r="D8" s="386" t="n">
        <v>5</v>
      </c>
      <c r="E8" s="386"/>
    </row>
    <row r="9" customFormat="false" ht="33.75" hidden="false" customHeight="true" outlineLevel="0" collapsed="false">
      <c r="A9" s="386" t="n">
        <v>4</v>
      </c>
      <c r="B9" s="387" t="s">
        <v>821</v>
      </c>
      <c r="C9" s="386" t="s">
        <v>182</v>
      </c>
      <c r="D9" s="386" t="n">
        <v>5</v>
      </c>
      <c r="E9" s="386"/>
    </row>
    <row r="10" customFormat="false" ht="33.75" hidden="false" customHeight="true" outlineLevel="0" collapsed="false">
      <c r="A10" s="386" t="n">
        <v>5</v>
      </c>
      <c r="B10" s="387" t="s">
        <v>823</v>
      </c>
      <c r="C10" s="386" t="s">
        <v>743</v>
      </c>
      <c r="D10" s="386" t="n">
        <v>0</v>
      </c>
      <c r="E10" s="386"/>
    </row>
    <row r="11" customFormat="false" ht="33.75" hidden="false" customHeight="true" outlineLevel="0" collapsed="false">
      <c r="A11" s="386" t="n">
        <v>6</v>
      </c>
      <c r="B11" s="387" t="s">
        <v>825</v>
      </c>
      <c r="C11" s="386" t="s">
        <v>182</v>
      </c>
      <c r="D11" s="386" t="n">
        <v>5</v>
      </c>
      <c r="E11" s="386"/>
    </row>
    <row r="12" customFormat="false" ht="33.75" hidden="false" customHeight="true" outlineLevel="0" collapsed="false">
      <c r="A12" s="386" t="n">
        <v>7</v>
      </c>
      <c r="B12" s="387" t="s">
        <v>826</v>
      </c>
      <c r="C12" s="386" t="s">
        <v>182</v>
      </c>
      <c r="D12" s="386" t="n">
        <v>3.5</v>
      </c>
      <c r="E12" s="386"/>
    </row>
    <row r="13" customFormat="false" ht="33.75" hidden="false" customHeight="true" outlineLevel="0" collapsed="false">
      <c r="A13" s="386" t="n">
        <v>8</v>
      </c>
      <c r="B13" s="387" t="s">
        <v>827</v>
      </c>
      <c r="C13" s="386" t="s">
        <v>182</v>
      </c>
      <c r="D13" s="386" t="n">
        <v>4</v>
      </c>
      <c r="E13" s="386"/>
    </row>
    <row r="14" customFormat="false" ht="33.75" hidden="false" customHeight="true" outlineLevel="0" collapsed="false">
      <c r="A14" s="386" t="n">
        <v>9</v>
      </c>
      <c r="B14" s="387" t="s">
        <v>829</v>
      </c>
      <c r="C14" s="386" t="s">
        <v>182</v>
      </c>
      <c r="D14" s="386" t="n">
        <v>5</v>
      </c>
      <c r="E14" s="386"/>
    </row>
    <row r="15" customFormat="false" ht="33.75" hidden="false" customHeight="true" outlineLevel="0" collapsed="false">
      <c r="A15" s="386" t="n">
        <v>10</v>
      </c>
      <c r="B15" s="387" t="s">
        <v>831</v>
      </c>
      <c r="C15" s="386" t="s">
        <v>182</v>
      </c>
      <c r="D15" s="386" t="n">
        <v>4</v>
      </c>
      <c r="E15" s="386"/>
    </row>
    <row r="16" customFormat="false" ht="33.75" hidden="false" customHeight="true" outlineLevel="0" collapsed="false">
      <c r="A16" s="386" t="n">
        <v>11</v>
      </c>
      <c r="B16" s="387" t="s">
        <v>832</v>
      </c>
      <c r="C16" s="386" t="s">
        <v>182</v>
      </c>
      <c r="D16" s="386" t="n">
        <v>5</v>
      </c>
      <c r="E16" s="386"/>
    </row>
    <row r="17" customFormat="false" ht="33.75" hidden="false" customHeight="true" outlineLevel="0" collapsed="false">
      <c r="A17" s="386" t="n">
        <v>12</v>
      </c>
      <c r="B17" s="387" t="s">
        <v>833</v>
      </c>
      <c r="C17" s="386" t="s">
        <v>182</v>
      </c>
      <c r="D17" s="386" t="n">
        <v>5</v>
      </c>
      <c r="E17" s="386"/>
    </row>
    <row r="18" customFormat="false" ht="33.75" hidden="false" customHeight="true" outlineLevel="0" collapsed="false">
      <c r="A18" s="386" t="n">
        <v>13</v>
      </c>
      <c r="B18" s="387" t="s">
        <v>834</v>
      </c>
      <c r="C18" s="386" t="s">
        <v>182</v>
      </c>
      <c r="D18" s="386" t="n">
        <v>5</v>
      </c>
      <c r="E18" s="386"/>
    </row>
    <row r="19" customFormat="false" ht="33.75" hidden="false" customHeight="true" outlineLevel="0" collapsed="false">
      <c r="A19" s="386" t="n">
        <v>14</v>
      </c>
      <c r="B19" s="387" t="s">
        <v>835</v>
      </c>
      <c r="C19" s="386" t="s">
        <v>182</v>
      </c>
      <c r="D19" s="386" t="n">
        <v>5</v>
      </c>
      <c r="E19" s="386"/>
    </row>
    <row r="20" customFormat="false" ht="33.75" hidden="false" customHeight="true" outlineLevel="0" collapsed="false">
      <c r="A20" s="386" t="n">
        <v>15</v>
      </c>
      <c r="B20" s="387" t="s">
        <v>836</v>
      </c>
      <c r="C20" s="386" t="s">
        <v>182</v>
      </c>
      <c r="D20" s="386" t="n">
        <v>4</v>
      </c>
      <c r="E20" s="386"/>
    </row>
    <row r="21" customFormat="false" ht="33.75" hidden="false" customHeight="true" outlineLevel="0" collapsed="false">
      <c r="A21" s="386" t="n">
        <v>16</v>
      </c>
      <c r="B21" s="387" t="s">
        <v>838</v>
      </c>
      <c r="C21" s="386" t="s">
        <v>182</v>
      </c>
      <c r="D21" s="386" t="n">
        <v>5</v>
      </c>
      <c r="E21" s="386"/>
    </row>
    <row r="22" customFormat="false" ht="33.75" hidden="false" customHeight="true" outlineLevel="0" collapsed="false">
      <c r="A22" s="386" t="n">
        <v>17</v>
      </c>
      <c r="B22" s="387" t="s">
        <v>840</v>
      </c>
      <c r="C22" s="386" t="s">
        <v>182</v>
      </c>
      <c r="D22" s="386" t="n">
        <v>5</v>
      </c>
      <c r="E22" s="386"/>
    </row>
    <row r="23" customFormat="false" ht="33.75" hidden="false" customHeight="true" outlineLevel="0" collapsed="false">
      <c r="A23" s="386" t="n">
        <v>18</v>
      </c>
      <c r="B23" s="387" t="s">
        <v>842</v>
      </c>
      <c r="C23" s="386"/>
      <c r="D23" s="386"/>
      <c r="E23" s="386"/>
    </row>
    <row r="24" customFormat="false" ht="33.75" hidden="false" customHeight="true" outlineLevel="0" collapsed="false">
      <c r="A24" s="386" t="n">
        <v>19</v>
      </c>
      <c r="B24" s="387" t="s">
        <v>843</v>
      </c>
      <c r="C24" s="386" t="s">
        <v>182</v>
      </c>
      <c r="D24" s="386" t="n">
        <v>5</v>
      </c>
      <c r="E24" s="386"/>
    </row>
    <row r="25" customFormat="false" ht="33.75" hidden="false" customHeight="true" outlineLevel="0" collapsed="false">
      <c r="A25" s="386" t="n">
        <v>20</v>
      </c>
      <c r="B25" s="387" t="s">
        <v>844</v>
      </c>
      <c r="C25" s="386" t="s">
        <v>182</v>
      </c>
      <c r="D25" s="386" t="n">
        <v>3</v>
      </c>
      <c r="E25" s="386"/>
    </row>
    <row r="26" customFormat="false" ht="33.75" hidden="false" customHeight="true" outlineLevel="0" collapsed="false">
      <c r="A26" s="386" t="n">
        <v>21</v>
      </c>
      <c r="B26" s="387" t="s">
        <v>846</v>
      </c>
      <c r="C26" s="386" t="s">
        <v>182</v>
      </c>
      <c r="D26" s="386" t="n">
        <v>3.5</v>
      </c>
      <c r="E26" s="386"/>
    </row>
    <row r="27" customFormat="false" ht="33.75" hidden="false" customHeight="true" outlineLevel="0" collapsed="false">
      <c r="A27" s="386" t="n">
        <v>22</v>
      </c>
      <c r="B27" s="387" t="s">
        <v>847</v>
      </c>
      <c r="C27" s="386" t="s">
        <v>182</v>
      </c>
      <c r="D27" s="386" t="n">
        <v>5</v>
      </c>
      <c r="E27" s="386"/>
    </row>
    <row r="28" customFormat="false" ht="33.75" hidden="false" customHeight="true" outlineLevel="0" collapsed="false">
      <c r="A28" s="386" t="n">
        <v>23</v>
      </c>
      <c r="B28" s="387" t="s">
        <v>848</v>
      </c>
      <c r="C28" s="386" t="s">
        <v>182</v>
      </c>
      <c r="D28" s="386" t="n">
        <v>5</v>
      </c>
      <c r="E28" s="386"/>
    </row>
    <row r="29" customFormat="false" ht="33.75" hidden="false" customHeight="true" outlineLevel="0" collapsed="false">
      <c r="A29" s="386" t="n">
        <v>24</v>
      </c>
      <c r="B29" s="387" t="s">
        <v>849</v>
      </c>
      <c r="C29" s="386" t="s">
        <v>182</v>
      </c>
      <c r="D29" s="386" t="n">
        <v>4</v>
      </c>
      <c r="E29" s="386"/>
    </row>
    <row r="30" customFormat="false" ht="33.75" hidden="false" customHeight="true" outlineLevel="0" collapsed="false">
      <c r="A30" s="386" t="n">
        <v>25</v>
      </c>
      <c r="B30" s="387" t="s">
        <v>850</v>
      </c>
      <c r="C30" s="386" t="s">
        <v>182</v>
      </c>
      <c r="D30" s="386" t="n">
        <v>3</v>
      </c>
      <c r="E30" s="386"/>
    </row>
    <row r="31" customFormat="false" ht="33.75" hidden="false" customHeight="true" outlineLevel="0" collapsed="false">
      <c r="A31" s="386" t="n">
        <v>26</v>
      </c>
      <c r="B31" s="387" t="s">
        <v>851</v>
      </c>
      <c r="C31" s="386" t="s">
        <v>743</v>
      </c>
      <c r="D31" s="386" t="n">
        <v>0</v>
      </c>
      <c r="E31" s="386"/>
    </row>
    <row r="32" customFormat="false" ht="33.75" hidden="false" customHeight="true" outlineLevel="0" collapsed="false">
      <c r="A32" s="386" t="n">
        <v>27</v>
      </c>
      <c r="B32" s="387" t="s">
        <v>852</v>
      </c>
      <c r="C32" s="386" t="s">
        <v>182</v>
      </c>
      <c r="D32" s="386" t="n">
        <v>3</v>
      </c>
      <c r="E32" s="386"/>
    </row>
    <row r="33" customFormat="false" ht="33.75" hidden="false" customHeight="true" outlineLevel="0" collapsed="false">
      <c r="A33" s="386" t="n">
        <v>28</v>
      </c>
      <c r="B33" s="387" t="s">
        <v>853</v>
      </c>
      <c r="C33" s="386" t="s">
        <v>182</v>
      </c>
      <c r="D33" s="386" t="n">
        <v>4</v>
      </c>
      <c r="E33" s="386"/>
    </row>
    <row r="34" customFormat="false" ht="33.75" hidden="false" customHeight="true" outlineLevel="0" collapsed="false">
      <c r="A34" s="386" t="n">
        <v>29</v>
      </c>
      <c r="B34" s="387" t="s">
        <v>855</v>
      </c>
      <c r="C34" s="386" t="s">
        <v>182</v>
      </c>
      <c r="D34" s="386" t="n">
        <v>5</v>
      </c>
      <c r="E34" s="386"/>
    </row>
    <row r="35" customFormat="false" ht="33.75" hidden="false" customHeight="true" outlineLevel="0" collapsed="false">
      <c r="A35" s="386" t="n">
        <v>30</v>
      </c>
      <c r="B35" s="387" t="s">
        <v>856</v>
      </c>
      <c r="C35" s="386" t="s">
        <v>743</v>
      </c>
      <c r="D35" s="386" t="n">
        <v>0</v>
      </c>
      <c r="E35" s="386"/>
    </row>
    <row r="36" customFormat="false" ht="33.75" hidden="false" customHeight="true" outlineLevel="0" collapsed="false">
      <c r="A36" s="386" t="n">
        <v>31</v>
      </c>
      <c r="B36" s="387" t="s">
        <v>858</v>
      </c>
      <c r="C36" s="386"/>
      <c r="D36" s="386"/>
      <c r="E36" s="386"/>
    </row>
    <row r="37" customFormat="false" ht="33.75" hidden="false" customHeight="true" outlineLevel="0" collapsed="false">
      <c r="A37" s="386" t="n">
        <v>32</v>
      </c>
      <c r="B37" s="387" t="s">
        <v>859</v>
      </c>
      <c r="C37" s="386" t="s">
        <v>182</v>
      </c>
      <c r="D37" s="386" t="n">
        <v>3.5</v>
      </c>
      <c r="E37" s="386"/>
    </row>
    <row r="38" customFormat="false" ht="33.75" hidden="false" customHeight="true" outlineLevel="0" collapsed="false">
      <c r="A38" s="386" t="n">
        <v>33</v>
      </c>
      <c r="B38" s="387" t="s">
        <v>860</v>
      </c>
      <c r="C38" s="386" t="s">
        <v>182</v>
      </c>
      <c r="D38" s="386" t="n">
        <v>3</v>
      </c>
      <c r="E38" s="386"/>
    </row>
    <row r="39" customFormat="false" ht="33.75" hidden="false" customHeight="true" outlineLevel="0" collapsed="false">
      <c r="A39" s="386" t="n">
        <v>34</v>
      </c>
      <c r="B39" s="387" t="s">
        <v>861</v>
      </c>
      <c r="C39" s="386" t="s">
        <v>625</v>
      </c>
      <c r="D39" s="386"/>
      <c r="E39" s="386"/>
    </row>
    <row r="40" customFormat="false" ht="33.75" hidden="false" customHeight="true" outlineLevel="0" collapsed="false">
      <c r="A40" s="386" t="n">
        <v>35</v>
      </c>
      <c r="B40" s="387" t="s">
        <v>862</v>
      </c>
      <c r="C40" s="386" t="s">
        <v>625</v>
      </c>
      <c r="D40" s="386"/>
      <c r="E40" s="386"/>
    </row>
    <row r="42" customFormat="false" ht="14.25" hidden="false" customHeight="true" outlineLevel="0" collapsed="false">
      <c r="A42" s="384" t="s">
        <v>1012</v>
      </c>
      <c r="B42" s="384"/>
      <c r="C42" s="384"/>
      <c r="D42" s="384"/>
      <c r="E42" s="384"/>
      <c r="F42" s="384"/>
    </row>
    <row r="43" customFormat="false" ht="15" hidden="false" customHeight="true" outlineLevel="0" collapsed="false">
      <c r="A43" s="385" t="s">
        <v>670</v>
      </c>
      <c r="B43" s="385" t="s">
        <v>671</v>
      </c>
      <c r="C43" s="385" t="s">
        <v>680</v>
      </c>
      <c r="D43" s="385" t="s">
        <v>24</v>
      </c>
      <c r="E43" s="385" t="s">
        <v>1011</v>
      </c>
    </row>
    <row r="44" customFormat="false" ht="33.75" hidden="false" customHeight="true" outlineLevel="0" collapsed="false">
      <c r="A44" s="386" t="n">
        <v>1</v>
      </c>
      <c r="B44" s="387" t="s">
        <v>863</v>
      </c>
      <c r="C44" s="386" t="s">
        <v>182</v>
      </c>
      <c r="D44" s="386" t="n">
        <v>5</v>
      </c>
      <c r="E44" s="386"/>
    </row>
    <row r="45" customFormat="false" ht="33.75" hidden="false" customHeight="true" outlineLevel="0" collapsed="false">
      <c r="A45" s="386" t="n">
        <v>2</v>
      </c>
      <c r="B45" s="387" t="s">
        <v>864</v>
      </c>
      <c r="C45" s="386" t="s">
        <v>182</v>
      </c>
      <c r="D45" s="386" t="n">
        <v>3</v>
      </c>
      <c r="E45" s="386"/>
    </row>
    <row r="46" customFormat="false" ht="33.75" hidden="false" customHeight="true" outlineLevel="0" collapsed="false">
      <c r="A46" s="386" t="n">
        <v>3</v>
      </c>
      <c r="B46" s="387" t="s">
        <v>865</v>
      </c>
      <c r="C46" s="386" t="s">
        <v>743</v>
      </c>
      <c r="D46" s="386" t="n">
        <v>0</v>
      </c>
      <c r="E46" s="386"/>
    </row>
    <row r="47" customFormat="false" ht="33.75" hidden="false" customHeight="true" outlineLevel="0" collapsed="false">
      <c r="A47" s="386" t="n">
        <v>4</v>
      </c>
      <c r="B47" s="387" t="s">
        <v>866</v>
      </c>
      <c r="C47" s="386" t="s">
        <v>182</v>
      </c>
      <c r="D47" s="386" t="n">
        <v>3.5</v>
      </c>
      <c r="E47" s="386"/>
    </row>
    <row r="48" customFormat="false" ht="33.75" hidden="false" customHeight="true" outlineLevel="0" collapsed="false">
      <c r="A48" s="386" t="n">
        <v>5</v>
      </c>
      <c r="B48" s="387" t="s">
        <v>867</v>
      </c>
      <c r="C48" s="386" t="s">
        <v>743</v>
      </c>
      <c r="D48" s="386" t="n">
        <v>0</v>
      </c>
      <c r="E48" s="386"/>
    </row>
    <row r="49" customFormat="false" ht="33.75" hidden="false" customHeight="true" outlineLevel="0" collapsed="false">
      <c r="A49" s="386" t="n">
        <v>6</v>
      </c>
      <c r="B49" s="387" t="s">
        <v>868</v>
      </c>
      <c r="C49" s="386" t="s">
        <v>743</v>
      </c>
      <c r="D49" s="386" t="n">
        <v>0</v>
      </c>
      <c r="E49" s="386"/>
    </row>
    <row r="50" customFormat="false" ht="33.75" hidden="false" customHeight="true" outlineLevel="0" collapsed="false">
      <c r="A50" s="386" t="n">
        <v>7</v>
      </c>
      <c r="B50" s="387" t="s">
        <v>869</v>
      </c>
      <c r="C50" s="386" t="s">
        <v>182</v>
      </c>
      <c r="D50" s="386" t="n">
        <v>3</v>
      </c>
      <c r="E50" s="386"/>
    </row>
    <row r="51" customFormat="false" ht="33.75" hidden="false" customHeight="true" outlineLevel="0" collapsed="false">
      <c r="A51" s="386" t="n">
        <v>8</v>
      </c>
      <c r="B51" s="387" t="s">
        <v>870</v>
      </c>
      <c r="C51" s="386" t="s">
        <v>743</v>
      </c>
      <c r="D51" s="386" t="n">
        <v>0</v>
      </c>
      <c r="E51" s="386"/>
    </row>
    <row r="52" customFormat="false" ht="33.75" hidden="false" customHeight="true" outlineLevel="0" collapsed="false">
      <c r="A52" s="386" t="n">
        <v>9</v>
      </c>
      <c r="B52" s="387" t="s">
        <v>871</v>
      </c>
      <c r="C52" s="386" t="s">
        <v>182</v>
      </c>
      <c r="D52" s="386" t="n">
        <v>3</v>
      </c>
      <c r="E52" s="386"/>
    </row>
    <row r="53" customFormat="false" ht="33.75" hidden="false" customHeight="true" outlineLevel="0" collapsed="false">
      <c r="A53" s="386" t="n">
        <v>10</v>
      </c>
      <c r="B53" s="387" t="s">
        <v>872</v>
      </c>
      <c r="C53" s="386" t="s">
        <v>182</v>
      </c>
      <c r="D53" s="386" t="n">
        <v>5</v>
      </c>
      <c r="E53" s="386"/>
    </row>
    <row r="54" customFormat="false" ht="33.75" hidden="false" customHeight="true" outlineLevel="0" collapsed="false">
      <c r="A54" s="386" t="n">
        <v>11</v>
      </c>
      <c r="B54" s="387" t="s">
        <v>873</v>
      </c>
      <c r="C54" s="386" t="s">
        <v>182</v>
      </c>
      <c r="D54" s="386" t="n">
        <v>4</v>
      </c>
      <c r="E54" s="386"/>
    </row>
    <row r="55" customFormat="false" ht="33.75" hidden="false" customHeight="true" outlineLevel="0" collapsed="false">
      <c r="A55" s="386" t="n">
        <v>12</v>
      </c>
      <c r="B55" s="387" t="s">
        <v>874</v>
      </c>
      <c r="C55" s="386" t="s">
        <v>182</v>
      </c>
      <c r="D55" s="386" t="n">
        <v>4</v>
      </c>
      <c r="E55" s="386"/>
    </row>
    <row r="56" customFormat="false" ht="33.75" hidden="false" customHeight="true" outlineLevel="0" collapsed="false">
      <c r="A56" s="386" t="n">
        <v>13</v>
      </c>
      <c r="B56" s="387" t="s">
        <v>875</v>
      </c>
      <c r="C56" s="386" t="s">
        <v>182</v>
      </c>
      <c r="D56" s="386" t="n">
        <v>3</v>
      </c>
      <c r="E56" s="386"/>
    </row>
    <row r="57" customFormat="false" ht="33.75" hidden="false" customHeight="true" outlineLevel="0" collapsed="false">
      <c r="A57" s="386" t="n">
        <v>14</v>
      </c>
      <c r="B57" s="387" t="s">
        <v>876</v>
      </c>
      <c r="C57" s="386" t="s">
        <v>743</v>
      </c>
      <c r="D57" s="386" t="n">
        <v>0</v>
      </c>
      <c r="E57" s="386"/>
    </row>
    <row r="58" customFormat="false" ht="33.75" hidden="false" customHeight="true" outlineLevel="0" collapsed="false">
      <c r="A58" s="386" t="n">
        <v>15</v>
      </c>
      <c r="B58" s="387" t="s">
        <v>877</v>
      </c>
      <c r="C58" s="386" t="s">
        <v>182</v>
      </c>
      <c r="D58" s="386" t="n">
        <v>3.5</v>
      </c>
      <c r="E58" s="386"/>
    </row>
    <row r="59" customFormat="false" ht="33.75" hidden="false" customHeight="true" outlineLevel="0" collapsed="false">
      <c r="A59" s="386" t="n">
        <v>16</v>
      </c>
      <c r="B59" s="387" t="s">
        <v>878</v>
      </c>
      <c r="C59" s="386" t="s">
        <v>743</v>
      </c>
      <c r="D59" s="386" t="n">
        <v>0</v>
      </c>
      <c r="E59" s="386"/>
    </row>
    <row r="60" customFormat="false" ht="33.75" hidden="false" customHeight="true" outlineLevel="0" collapsed="false">
      <c r="A60" s="386" t="n">
        <v>17</v>
      </c>
      <c r="B60" s="387" t="s">
        <v>879</v>
      </c>
      <c r="C60" s="386" t="s">
        <v>182</v>
      </c>
      <c r="D60" s="386" t="n">
        <v>4</v>
      </c>
      <c r="E60" s="386"/>
    </row>
    <row r="61" customFormat="false" ht="33.75" hidden="false" customHeight="true" outlineLevel="0" collapsed="false">
      <c r="A61" s="386" t="n">
        <v>18</v>
      </c>
      <c r="B61" s="387" t="s">
        <v>880</v>
      </c>
      <c r="C61" s="386" t="s">
        <v>182</v>
      </c>
      <c r="D61" s="386" t="n">
        <v>5</v>
      </c>
      <c r="E61" s="386"/>
    </row>
    <row r="62" customFormat="false" ht="33.75" hidden="false" customHeight="true" outlineLevel="0" collapsed="false">
      <c r="A62" s="386" t="n">
        <v>19</v>
      </c>
      <c r="B62" s="387" t="s">
        <v>881</v>
      </c>
      <c r="C62" s="386" t="s">
        <v>182</v>
      </c>
      <c r="D62" s="386" t="n">
        <v>3.5</v>
      </c>
      <c r="E62" s="386"/>
    </row>
    <row r="63" customFormat="false" ht="33.75" hidden="false" customHeight="true" outlineLevel="0" collapsed="false">
      <c r="A63" s="386" t="n">
        <v>20</v>
      </c>
      <c r="B63" s="387" t="s">
        <v>882</v>
      </c>
      <c r="C63" s="386" t="s">
        <v>182</v>
      </c>
      <c r="D63" s="386" t="n">
        <v>3.5</v>
      </c>
      <c r="E63" s="386"/>
    </row>
    <row r="64" customFormat="false" ht="33.75" hidden="false" customHeight="true" outlineLevel="0" collapsed="false">
      <c r="A64" s="386" t="n">
        <v>21</v>
      </c>
      <c r="B64" s="387" t="s">
        <v>883</v>
      </c>
      <c r="C64" s="386" t="s">
        <v>182</v>
      </c>
      <c r="D64" s="386" t="n">
        <v>4</v>
      </c>
      <c r="E64" s="386"/>
    </row>
    <row r="65" customFormat="false" ht="33.75" hidden="false" customHeight="true" outlineLevel="0" collapsed="false">
      <c r="A65" s="386" t="n">
        <v>22</v>
      </c>
      <c r="B65" s="387" t="s">
        <v>884</v>
      </c>
      <c r="C65" s="386" t="s">
        <v>182</v>
      </c>
      <c r="D65" s="386" t="n">
        <v>2</v>
      </c>
      <c r="E65" s="386"/>
    </row>
    <row r="67" customFormat="false" ht="14.25" hidden="false" customHeight="true" outlineLevel="0" collapsed="false">
      <c r="A67" s="384" t="s">
        <v>1013</v>
      </c>
      <c r="B67" s="384"/>
      <c r="C67" s="384"/>
      <c r="D67" s="384"/>
      <c r="E67" s="384"/>
      <c r="F67" s="384"/>
    </row>
    <row r="68" customFormat="false" ht="15" hidden="false" customHeight="true" outlineLevel="0" collapsed="false">
      <c r="A68" s="385" t="s">
        <v>670</v>
      </c>
      <c r="B68" s="385" t="s">
        <v>671</v>
      </c>
      <c r="C68" s="385" t="s">
        <v>680</v>
      </c>
      <c r="D68" s="385" t="s">
        <v>24</v>
      </c>
      <c r="E68" s="385" t="s">
        <v>1011</v>
      </c>
    </row>
    <row r="69" customFormat="false" ht="33.75" hidden="false" customHeight="true" outlineLevel="0" collapsed="false">
      <c r="A69" s="386" t="n">
        <v>1</v>
      </c>
      <c r="B69" s="387" t="s">
        <v>885</v>
      </c>
      <c r="C69" s="386" t="s">
        <v>743</v>
      </c>
      <c r="D69" s="386" t="n">
        <v>0</v>
      </c>
      <c r="E69" s="386"/>
    </row>
    <row r="70" customFormat="false" ht="33.75" hidden="false" customHeight="true" outlineLevel="0" collapsed="false">
      <c r="A70" s="386" t="n">
        <v>2</v>
      </c>
      <c r="B70" s="387" t="s">
        <v>888</v>
      </c>
      <c r="C70" s="386" t="s">
        <v>182</v>
      </c>
      <c r="D70" s="386" t="n">
        <v>3</v>
      </c>
      <c r="E70" s="386"/>
    </row>
    <row r="71" customFormat="false" ht="33.75" hidden="false" customHeight="true" outlineLevel="0" collapsed="false">
      <c r="A71" s="386" t="n">
        <v>3</v>
      </c>
      <c r="B71" s="387" t="s">
        <v>891</v>
      </c>
      <c r="C71" s="386" t="s">
        <v>182</v>
      </c>
      <c r="D71" s="386" t="n">
        <v>3.5</v>
      </c>
      <c r="E71" s="386"/>
    </row>
    <row r="72" customFormat="false" ht="33.75" hidden="false" customHeight="true" outlineLevel="0" collapsed="false">
      <c r="A72" s="386" t="n">
        <v>4</v>
      </c>
      <c r="B72" s="387" t="s">
        <v>893</v>
      </c>
      <c r="C72" s="386" t="s">
        <v>743</v>
      </c>
      <c r="D72" s="386" t="n">
        <v>0</v>
      </c>
      <c r="E72" s="386"/>
    </row>
    <row r="73" customFormat="false" ht="33.75" hidden="false" customHeight="true" outlineLevel="0" collapsed="false">
      <c r="A73" s="386" t="n">
        <v>5</v>
      </c>
      <c r="B73" s="387" t="s">
        <v>895</v>
      </c>
      <c r="C73" s="386" t="s">
        <v>182</v>
      </c>
      <c r="D73" s="386" t="n">
        <v>3</v>
      </c>
      <c r="E73" s="386"/>
    </row>
    <row r="74" customFormat="false" ht="33.75" hidden="false" customHeight="true" outlineLevel="0" collapsed="false">
      <c r="A74" s="386" t="n">
        <v>7</v>
      </c>
      <c r="B74" s="387" t="s">
        <v>898</v>
      </c>
      <c r="C74" s="386" t="s">
        <v>182</v>
      </c>
      <c r="D74" s="386" t="n">
        <v>2</v>
      </c>
      <c r="E74" s="386"/>
    </row>
    <row r="75" customFormat="false" ht="33.75" hidden="false" customHeight="true" outlineLevel="0" collapsed="false">
      <c r="A75" s="386" t="n">
        <v>8</v>
      </c>
      <c r="B75" s="387" t="s">
        <v>900</v>
      </c>
      <c r="C75" s="386" t="s">
        <v>182</v>
      </c>
      <c r="D75" s="386" t="n">
        <v>3</v>
      </c>
      <c r="E75" s="386"/>
    </row>
    <row r="76" customFormat="false" ht="33.75" hidden="false" customHeight="true" outlineLevel="0" collapsed="false">
      <c r="A76" s="386" t="n">
        <v>9</v>
      </c>
      <c r="B76" s="387" t="s">
        <v>902</v>
      </c>
      <c r="C76" s="386" t="s">
        <v>743</v>
      </c>
      <c r="D76" s="386" t="n">
        <v>0</v>
      </c>
      <c r="E76" s="386"/>
    </row>
    <row r="77" customFormat="false" ht="33.75" hidden="false" customHeight="true" outlineLevel="0" collapsed="false">
      <c r="A77" s="386" t="n">
        <v>10</v>
      </c>
      <c r="B77" s="387" t="s">
        <v>904</v>
      </c>
      <c r="C77" s="386" t="s">
        <v>625</v>
      </c>
      <c r="D77" s="386"/>
      <c r="E77" s="386"/>
    </row>
    <row r="78" customFormat="false" ht="33.75" hidden="false" customHeight="true" outlineLevel="0" collapsed="false">
      <c r="A78" s="386" t="n">
        <v>11</v>
      </c>
      <c r="B78" s="387" t="s">
        <v>906</v>
      </c>
      <c r="C78" s="386" t="s">
        <v>743</v>
      </c>
      <c r="D78" s="386" t="n">
        <v>0</v>
      </c>
      <c r="E78" s="386"/>
    </row>
    <row r="79" customFormat="false" ht="33.75" hidden="false" customHeight="true" outlineLevel="0" collapsed="false">
      <c r="A79" s="386" t="n">
        <v>12</v>
      </c>
      <c r="B79" s="387" t="s">
        <v>908</v>
      </c>
      <c r="C79" s="386" t="s">
        <v>743</v>
      </c>
      <c r="D79" s="386" t="n">
        <v>0</v>
      </c>
      <c r="E79" s="386"/>
    </row>
    <row r="80" customFormat="false" ht="33.75" hidden="false" customHeight="true" outlineLevel="0" collapsed="false">
      <c r="A80" s="386" t="n">
        <v>13</v>
      </c>
      <c r="B80" s="387" t="s">
        <v>910</v>
      </c>
      <c r="C80" s="386"/>
      <c r="D80" s="386"/>
      <c r="E80" s="386"/>
    </row>
    <row r="81" customFormat="false" ht="33.75" hidden="false" customHeight="true" outlineLevel="0" collapsed="false">
      <c r="A81" s="386" t="n">
        <v>14</v>
      </c>
      <c r="B81" s="387" t="s">
        <v>911</v>
      </c>
      <c r="C81" s="386" t="s">
        <v>743</v>
      </c>
      <c r="D81" s="386" t="n">
        <v>0</v>
      </c>
      <c r="E81" s="386"/>
    </row>
    <row r="82" customFormat="false" ht="33.75" hidden="false" customHeight="true" outlineLevel="0" collapsed="false">
      <c r="A82" s="386" t="n">
        <v>15</v>
      </c>
      <c r="B82" s="387" t="s">
        <v>913</v>
      </c>
      <c r="C82" s="386" t="s">
        <v>743</v>
      </c>
      <c r="D82" s="386" t="n">
        <v>0</v>
      </c>
      <c r="E82" s="386"/>
    </row>
    <row r="83" customFormat="false" ht="33.75" hidden="false" customHeight="true" outlineLevel="0" collapsed="false">
      <c r="A83" s="386" t="n">
        <v>16</v>
      </c>
      <c r="B83" s="387" t="s">
        <v>915</v>
      </c>
      <c r="C83" s="386" t="s">
        <v>743</v>
      </c>
      <c r="D83" s="386" t="n">
        <v>0</v>
      </c>
      <c r="E83" s="386"/>
    </row>
    <row r="84" customFormat="false" ht="33.75" hidden="false" customHeight="true" outlineLevel="0" collapsed="false">
      <c r="A84" s="386" t="n">
        <v>17</v>
      </c>
      <c r="B84" s="387" t="s">
        <v>916</v>
      </c>
      <c r="C84" s="386" t="s">
        <v>743</v>
      </c>
      <c r="D84" s="386" t="n">
        <v>0</v>
      </c>
      <c r="E84" s="386"/>
    </row>
    <row r="85" customFormat="false" ht="33.75" hidden="false" customHeight="true" outlineLevel="0" collapsed="false">
      <c r="A85" s="386" t="n">
        <v>18</v>
      </c>
      <c r="B85" s="387" t="s">
        <v>918</v>
      </c>
      <c r="C85" s="386" t="s">
        <v>743</v>
      </c>
      <c r="D85" s="386" t="n">
        <v>0</v>
      </c>
      <c r="E85" s="386"/>
    </row>
    <row r="86" customFormat="false" ht="33.75" hidden="false" customHeight="true" outlineLevel="0" collapsed="false">
      <c r="A86" s="386" t="n">
        <v>19</v>
      </c>
      <c r="B86" s="387" t="s">
        <v>920</v>
      </c>
      <c r="C86" s="386" t="s">
        <v>182</v>
      </c>
      <c r="D86" s="386" t="n">
        <v>3.5</v>
      </c>
      <c r="E86" s="386"/>
    </row>
    <row r="87" customFormat="false" ht="33.75" hidden="false" customHeight="true" outlineLevel="0" collapsed="false">
      <c r="A87" s="386" t="n">
        <v>20</v>
      </c>
      <c r="B87" s="387" t="s">
        <v>922</v>
      </c>
      <c r="C87" s="386" t="s">
        <v>743</v>
      </c>
      <c r="D87" s="386" t="n">
        <v>0</v>
      </c>
      <c r="E87" s="386"/>
    </row>
    <row r="88" customFormat="false" ht="33.75" hidden="false" customHeight="true" outlineLevel="0" collapsed="false">
      <c r="A88" s="386" t="n">
        <v>21</v>
      </c>
      <c r="B88" s="387" t="s">
        <v>924</v>
      </c>
      <c r="C88" s="386" t="s">
        <v>743</v>
      </c>
      <c r="D88" s="386" t="n">
        <v>0</v>
      </c>
      <c r="E88" s="386"/>
    </row>
    <row r="90" customFormat="false" ht="14.25" hidden="false" customHeight="true" outlineLevel="0" collapsed="false">
      <c r="A90" s="384" t="s">
        <v>1014</v>
      </c>
      <c r="B90" s="384"/>
      <c r="C90" s="384"/>
      <c r="D90" s="384"/>
      <c r="E90" s="384"/>
      <c r="F90" s="384"/>
    </row>
    <row r="91" customFormat="false" ht="15" hidden="false" customHeight="true" outlineLevel="0" collapsed="false">
      <c r="A91" s="385" t="s">
        <v>670</v>
      </c>
      <c r="B91" s="385" t="s">
        <v>671</v>
      </c>
      <c r="C91" s="385" t="s">
        <v>680</v>
      </c>
      <c r="D91" s="385" t="s">
        <v>24</v>
      </c>
      <c r="E91" s="385" t="s">
        <v>1011</v>
      </c>
    </row>
    <row r="92" customFormat="false" ht="33.75" hidden="false" customHeight="true" outlineLevel="0" collapsed="false">
      <c r="A92" s="386" t="n">
        <v>1</v>
      </c>
      <c r="B92" s="387" t="s">
        <v>926</v>
      </c>
      <c r="C92" s="386" t="s">
        <v>625</v>
      </c>
      <c r="D92" s="386"/>
      <c r="E92" s="386"/>
    </row>
    <row r="93" customFormat="false" ht="33.75" hidden="false" customHeight="true" outlineLevel="0" collapsed="false">
      <c r="A93" s="386" t="n">
        <v>2</v>
      </c>
      <c r="B93" s="387" t="s">
        <v>929</v>
      </c>
      <c r="C93" s="386" t="s">
        <v>743</v>
      </c>
      <c r="D93" s="386" t="n">
        <v>0</v>
      </c>
      <c r="E93" s="386"/>
    </row>
    <row r="94" customFormat="false" ht="33.75" hidden="false" customHeight="true" outlineLevel="0" collapsed="false">
      <c r="A94" s="386" t="n">
        <v>3</v>
      </c>
      <c r="B94" s="387" t="s">
        <v>931</v>
      </c>
      <c r="C94" s="386" t="s">
        <v>182</v>
      </c>
      <c r="D94" s="386" t="n">
        <v>3.5</v>
      </c>
      <c r="E94" s="386"/>
    </row>
    <row r="95" customFormat="false" ht="33.75" hidden="false" customHeight="true" outlineLevel="0" collapsed="false">
      <c r="A95" s="386" t="n">
        <v>4</v>
      </c>
      <c r="B95" s="387" t="s">
        <v>933</v>
      </c>
      <c r="C95" s="386" t="s">
        <v>743</v>
      </c>
      <c r="D95" s="386" t="n">
        <v>0</v>
      </c>
      <c r="E95" s="386"/>
    </row>
    <row r="96" customFormat="false" ht="33.75" hidden="false" customHeight="true" outlineLevel="0" collapsed="false">
      <c r="A96" s="386" t="n">
        <v>5</v>
      </c>
      <c r="B96" s="387" t="s">
        <v>935</v>
      </c>
      <c r="C96" s="386" t="s">
        <v>182</v>
      </c>
      <c r="D96" s="386" t="n">
        <v>2</v>
      </c>
      <c r="E96" s="386"/>
    </row>
    <row r="97" customFormat="false" ht="33.75" hidden="false" customHeight="true" outlineLevel="0" collapsed="false">
      <c r="A97" s="386" t="n">
        <v>6</v>
      </c>
      <c r="B97" s="387" t="s">
        <v>862</v>
      </c>
      <c r="C97" s="386"/>
      <c r="D97" s="386"/>
      <c r="E97" s="386"/>
    </row>
    <row r="98" customFormat="false" ht="33.75" hidden="false" customHeight="true" outlineLevel="0" collapsed="false">
      <c r="A98" s="386" t="n">
        <v>7</v>
      </c>
      <c r="B98" s="387" t="s">
        <v>938</v>
      </c>
      <c r="C98" s="386" t="s">
        <v>182</v>
      </c>
      <c r="D98" s="386" t="n">
        <v>2</v>
      </c>
      <c r="E98" s="386"/>
    </row>
    <row r="99" customFormat="false" ht="33.75" hidden="false" customHeight="true" outlineLevel="0" collapsed="false">
      <c r="A99" s="386" t="n">
        <v>8</v>
      </c>
      <c r="B99" s="387" t="s">
        <v>940</v>
      </c>
      <c r="C99" s="386" t="s">
        <v>743</v>
      </c>
      <c r="D99" s="386" t="n">
        <v>0</v>
      </c>
      <c r="E99" s="386"/>
    </row>
    <row r="100" customFormat="false" ht="33.75" hidden="false" customHeight="true" outlineLevel="0" collapsed="false">
      <c r="A100" s="386" t="n">
        <v>9</v>
      </c>
      <c r="B100" s="387" t="s">
        <v>942</v>
      </c>
      <c r="C100" s="386" t="s">
        <v>743</v>
      </c>
      <c r="D100" s="386" t="n">
        <v>0</v>
      </c>
      <c r="E100" s="386"/>
    </row>
    <row r="101" customFormat="false" ht="33.75" hidden="false" customHeight="true" outlineLevel="0" collapsed="false">
      <c r="A101" s="386" t="n">
        <v>10</v>
      </c>
      <c r="B101" s="387" t="s">
        <v>943</v>
      </c>
      <c r="C101" s="386" t="s">
        <v>743</v>
      </c>
      <c r="D101" s="386" t="n">
        <v>0</v>
      </c>
      <c r="E101" s="386"/>
    </row>
    <row r="102" customFormat="false" ht="33.75" hidden="false" customHeight="true" outlineLevel="0" collapsed="false">
      <c r="A102" s="386" t="n">
        <v>11</v>
      </c>
      <c r="B102" s="387" t="s">
        <v>945</v>
      </c>
      <c r="C102" s="386" t="s">
        <v>743</v>
      </c>
      <c r="D102" s="386" t="n">
        <v>0</v>
      </c>
      <c r="E102" s="386"/>
    </row>
    <row r="103" customFormat="false" ht="33.75" hidden="false" customHeight="true" outlineLevel="0" collapsed="false">
      <c r="A103" s="386" t="n">
        <v>12</v>
      </c>
      <c r="B103" s="387" t="s">
        <v>947</v>
      </c>
      <c r="C103" s="386" t="s">
        <v>743</v>
      </c>
      <c r="D103" s="386" t="n">
        <v>0</v>
      </c>
      <c r="E103" s="386"/>
    </row>
    <row r="104" customFormat="false" ht="33.75" hidden="false" customHeight="true" outlineLevel="0" collapsed="false">
      <c r="A104" s="386" t="n">
        <v>13</v>
      </c>
      <c r="B104" s="387" t="s">
        <v>949</v>
      </c>
      <c r="C104" s="386" t="s">
        <v>743</v>
      </c>
      <c r="D104" s="386" t="n">
        <v>0</v>
      </c>
      <c r="E104" s="386"/>
    </row>
    <row r="105" customFormat="false" ht="33.75" hidden="false" customHeight="true" outlineLevel="0" collapsed="false">
      <c r="A105" s="386" t="n">
        <v>14</v>
      </c>
      <c r="B105" s="387" t="s">
        <v>951</v>
      </c>
      <c r="C105" s="386" t="s">
        <v>743</v>
      </c>
      <c r="D105" s="386" t="n">
        <v>0</v>
      </c>
      <c r="E105" s="386"/>
    </row>
    <row r="106" customFormat="false" ht="33.75" hidden="false" customHeight="true" outlineLevel="0" collapsed="false">
      <c r="A106" s="386" t="n">
        <v>15</v>
      </c>
      <c r="B106" s="387" t="s">
        <v>953</v>
      </c>
      <c r="C106" s="386" t="s">
        <v>743</v>
      </c>
      <c r="D106" s="386" t="n">
        <v>0</v>
      </c>
      <c r="E106" s="386"/>
    </row>
    <row r="107" customFormat="false" ht="33.75" hidden="false" customHeight="true" outlineLevel="0" collapsed="false">
      <c r="A107" s="386" t="n">
        <v>16</v>
      </c>
      <c r="B107" s="387" t="s">
        <v>955</v>
      </c>
      <c r="C107" s="386" t="s">
        <v>743</v>
      </c>
      <c r="D107" s="386" t="n">
        <v>0</v>
      </c>
      <c r="E107" s="386"/>
    </row>
    <row r="108" customFormat="false" ht="33.75" hidden="false" customHeight="true" outlineLevel="0" collapsed="false">
      <c r="A108" s="386" t="n">
        <v>17</v>
      </c>
      <c r="B108" s="387" t="s">
        <v>956</v>
      </c>
      <c r="C108" s="386" t="s">
        <v>743</v>
      </c>
      <c r="D108" s="386" t="n">
        <v>0</v>
      </c>
      <c r="E108" s="386"/>
    </row>
    <row r="110" customFormat="false" ht="14.25" hidden="false" customHeight="true" outlineLevel="0" collapsed="false">
      <c r="A110" s="384" t="s">
        <v>1015</v>
      </c>
      <c r="B110" s="384"/>
      <c r="C110" s="384"/>
      <c r="D110" s="384"/>
      <c r="E110" s="384"/>
      <c r="F110" s="384"/>
    </row>
    <row r="111" customFormat="false" ht="15" hidden="false" customHeight="true" outlineLevel="0" collapsed="false">
      <c r="A111" s="385" t="s">
        <v>670</v>
      </c>
      <c r="B111" s="385" t="s">
        <v>671</v>
      </c>
      <c r="C111" s="385" t="s">
        <v>680</v>
      </c>
      <c r="D111" s="385" t="s">
        <v>24</v>
      </c>
      <c r="E111" s="385" t="s">
        <v>1011</v>
      </c>
    </row>
    <row r="112" customFormat="false" ht="33.75" hidden="false" customHeight="true" outlineLevel="0" collapsed="false">
      <c r="A112" s="386" t="n">
        <v>1</v>
      </c>
      <c r="B112" s="387" t="s">
        <v>959</v>
      </c>
      <c r="C112" s="386" t="s">
        <v>182</v>
      </c>
      <c r="D112" s="386" t="n">
        <v>3.5</v>
      </c>
      <c r="E112" s="386"/>
    </row>
    <row r="113" customFormat="false" ht="33.75" hidden="false" customHeight="true" outlineLevel="0" collapsed="false">
      <c r="A113" s="386" t="n">
        <v>2</v>
      </c>
      <c r="B113" s="387" t="s">
        <v>961</v>
      </c>
      <c r="C113" s="386" t="s">
        <v>743</v>
      </c>
      <c r="D113" s="386" t="n">
        <v>0</v>
      </c>
      <c r="E113" s="386"/>
    </row>
    <row r="114" customFormat="false" ht="33.75" hidden="false" customHeight="true" outlineLevel="0" collapsed="false">
      <c r="A114" s="386" t="n">
        <v>3</v>
      </c>
      <c r="B114" s="387" t="s">
        <v>963</v>
      </c>
      <c r="C114" s="386" t="s">
        <v>182</v>
      </c>
      <c r="D114" s="386" t="n">
        <v>3.5</v>
      </c>
      <c r="E114" s="386"/>
    </row>
    <row r="115" customFormat="false" ht="33.75" hidden="false" customHeight="true" outlineLevel="0" collapsed="false">
      <c r="A115" s="386" t="n">
        <v>4</v>
      </c>
      <c r="B115" s="387" t="s">
        <v>965</v>
      </c>
      <c r="C115" s="386" t="s">
        <v>182</v>
      </c>
      <c r="D115" s="386" t="n">
        <v>3.5</v>
      </c>
      <c r="E115" s="386"/>
    </row>
    <row r="116" customFormat="false" ht="33.75" hidden="false" customHeight="true" outlineLevel="0" collapsed="false">
      <c r="A116" s="386" t="n">
        <v>5</v>
      </c>
      <c r="B116" s="387" t="s">
        <v>967</v>
      </c>
      <c r="C116" s="386" t="s">
        <v>743</v>
      </c>
      <c r="D116" s="386" t="n">
        <v>0</v>
      </c>
      <c r="E116" s="386"/>
    </row>
    <row r="117" customFormat="false" ht="33.75" hidden="false" customHeight="true" outlineLevel="0" collapsed="false">
      <c r="A117" s="386" t="n">
        <v>6</v>
      </c>
      <c r="B117" s="387" t="s">
        <v>969</v>
      </c>
      <c r="C117" s="386" t="s">
        <v>743</v>
      </c>
      <c r="D117" s="386" t="n">
        <v>0</v>
      </c>
      <c r="E117" s="386"/>
    </row>
    <row r="118" customFormat="false" ht="33.75" hidden="false" customHeight="true" outlineLevel="0" collapsed="false">
      <c r="A118" s="386" t="n">
        <v>7</v>
      </c>
      <c r="B118" s="387" t="s">
        <v>971</v>
      </c>
      <c r="C118" s="386" t="s">
        <v>743</v>
      </c>
      <c r="D118" s="386" t="n">
        <v>0</v>
      </c>
      <c r="E118" s="386"/>
    </row>
    <row r="119" customFormat="false" ht="33.75" hidden="false" customHeight="true" outlineLevel="0" collapsed="false">
      <c r="A119" s="386" t="n">
        <v>8</v>
      </c>
      <c r="B119" s="387" t="s">
        <v>973</v>
      </c>
      <c r="C119" s="386" t="s">
        <v>743</v>
      </c>
      <c r="D119" s="386" t="n">
        <v>0</v>
      </c>
      <c r="E119" s="386"/>
    </row>
    <row r="120" customFormat="false" ht="33.75" hidden="false" customHeight="true" outlineLevel="0" collapsed="false">
      <c r="A120" s="386" t="n">
        <v>9</v>
      </c>
      <c r="B120" s="387" t="s">
        <v>975</v>
      </c>
      <c r="C120" s="386" t="s">
        <v>743</v>
      </c>
      <c r="D120" s="386" t="n">
        <v>0</v>
      </c>
      <c r="E120" s="386"/>
    </row>
    <row r="121" customFormat="false" ht="33.75" hidden="false" customHeight="true" outlineLevel="0" collapsed="false">
      <c r="A121" s="386" t="n">
        <v>10</v>
      </c>
      <c r="B121" s="387" t="s">
        <v>963</v>
      </c>
      <c r="C121" s="386" t="s">
        <v>743</v>
      </c>
      <c r="D121" s="386" t="n">
        <v>0</v>
      </c>
      <c r="E121" s="386"/>
    </row>
    <row r="122" customFormat="false" ht="33.75" hidden="false" customHeight="true" outlineLevel="0" collapsed="false">
      <c r="A122" s="386" t="n">
        <v>11</v>
      </c>
      <c r="B122" s="387" t="s">
        <v>978</v>
      </c>
      <c r="C122" s="386" t="s">
        <v>182</v>
      </c>
      <c r="D122" s="386" t="n">
        <v>3.5</v>
      </c>
      <c r="E122" s="386"/>
    </row>
    <row r="123" customFormat="false" ht="33.75" hidden="false" customHeight="true" outlineLevel="0" collapsed="false">
      <c r="A123" s="386" t="n">
        <v>12</v>
      </c>
      <c r="B123" s="387" t="s">
        <v>959</v>
      </c>
      <c r="C123" s="386" t="s">
        <v>625</v>
      </c>
      <c r="D123" s="386"/>
      <c r="E123" s="386"/>
    </row>
  </sheetData>
  <sheetProtection sheet="true"/>
  <mergeCells count="7">
    <mergeCell ref="A1:F1"/>
    <mergeCell ref="A2:F2"/>
    <mergeCell ref="A4:F4"/>
    <mergeCell ref="A42:F42"/>
    <mergeCell ref="A67:F67"/>
    <mergeCell ref="A90:F90"/>
    <mergeCell ref="A110:F11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sheetPr filterMode="false">
    <tabColor rgb="FFA6A6A6"/>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4" min="3" style="1" width="18"/>
    <col collapsed="false" customWidth="true" hidden="false" outlineLevel="0" max="26" min="5" style="1" width="14"/>
  </cols>
  <sheetData>
    <row r="1" customFormat="false" ht="21" hidden="false" customHeight="true" outlineLevel="0" collapsed="false">
      <c r="A1" s="134" t="s">
        <v>1016</v>
      </c>
      <c r="B1" s="134"/>
      <c r="C1" s="134"/>
      <c r="D1" s="134"/>
      <c r="E1" s="136"/>
    </row>
    <row r="2" customFormat="false" ht="21" hidden="false" customHeight="true" outlineLevel="0" collapsed="false">
      <c r="A2" s="214" t="s">
        <v>1017</v>
      </c>
      <c r="B2" s="214" t="s">
        <v>1018</v>
      </c>
      <c r="C2" s="388"/>
      <c r="D2" s="388"/>
    </row>
    <row r="3" customFormat="false" ht="21" hidden="false" customHeight="true" outlineLevel="0" collapsed="false">
      <c r="A3" s="389" t="s">
        <v>1019</v>
      </c>
      <c r="B3" s="389" t="s">
        <v>350</v>
      </c>
      <c r="C3" s="389"/>
      <c r="D3" s="389"/>
    </row>
    <row r="4" customFormat="false" ht="21" hidden="false" customHeight="true" outlineLevel="0" collapsed="false">
      <c r="A4" s="389" t="s">
        <v>1020</v>
      </c>
      <c r="B4" s="389" t="s">
        <v>350</v>
      </c>
      <c r="C4" s="389"/>
      <c r="D4" s="389"/>
    </row>
    <row r="5" customFormat="false" ht="21" hidden="false" customHeight="true" outlineLevel="0" collapsed="false">
      <c r="A5" s="389" t="s">
        <v>1021</v>
      </c>
      <c r="B5" s="389" t="s">
        <v>350</v>
      </c>
      <c r="C5" s="389"/>
      <c r="D5" s="389"/>
    </row>
    <row r="6" customFormat="false" ht="21" hidden="false" customHeight="true" outlineLevel="0" collapsed="false">
      <c r="A6" s="389" t="s">
        <v>1022</v>
      </c>
      <c r="B6" s="389" t="s">
        <v>350</v>
      </c>
      <c r="C6" s="389"/>
      <c r="D6" s="389"/>
    </row>
    <row r="7" customFormat="false" ht="21" hidden="false" customHeight="true" outlineLevel="0" collapsed="false">
      <c r="A7" s="389" t="s">
        <v>1023</v>
      </c>
      <c r="B7" s="389" t="s">
        <v>1024</v>
      </c>
      <c r="C7" s="389"/>
      <c r="D7" s="389"/>
    </row>
    <row r="8" customFormat="false" ht="21" hidden="false" customHeight="true" outlineLevel="0" collapsed="false">
      <c r="A8" s="138" t="s">
        <v>1025</v>
      </c>
      <c r="B8" s="138" t="s">
        <v>1026</v>
      </c>
      <c r="C8" s="219"/>
      <c r="D8" s="219"/>
    </row>
    <row r="9" customFormat="false" ht="21" hidden="false" customHeight="true" outlineLevel="0" collapsed="false">
      <c r="A9" s="139"/>
      <c r="B9" s="139"/>
      <c r="C9" s="219"/>
      <c r="D9" s="219"/>
    </row>
    <row r="10" customFormat="false" ht="21" hidden="false" customHeight="true" outlineLevel="0" collapsed="false">
      <c r="A10" s="138" t="s">
        <v>1027</v>
      </c>
      <c r="B10" s="138" t="s">
        <v>1028</v>
      </c>
      <c r="C10" s="219"/>
      <c r="D10" s="219"/>
    </row>
    <row r="11" customFormat="false" ht="15" hidden="false" customHeight="true" outlineLevel="0" collapsed="false">
      <c r="A11" s="12"/>
      <c r="B11" s="12"/>
      <c r="C11" s="12"/>
      <c r="D11" s="12"/>
    </row>
    <row r="12" customFormat="false" ht="15" hidden="false" customHeight="true" outlineLevel="0" collapsed="false">
      <c r="A12" s="390" t="s">
        <v>1029</v>
      </c>
      <c r="B12" s="390" t="s">
        <v>1030</v>
      </c>
      <c r="C12" s="12"/>
      <c r="D12" s="12"/>
    </row>
    <row r="13" customFormat="false" ht="15" hidden="false" customHeight="true" outlineLevel="0" collapsed="false">
      <c r="A13" s="390" t="s">
        <v>1031</v>
      </c>
      <c r="B13" s="390" t="s">
        <v>1032</v>
      </c>
      <c r="C13" s="12"/>
      <c r="D13" s="12"/>
    </row>
    <row r="14" customFormat="false" ht="15" hidden="false" customHeight="true" outlineLevel="0" collapsed="false">
      <c r="A14" s="12"/>
      <c r="B14" s="12"/>
      <c r="C14" s="12"/>
      <c r="D14" s="12"/>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sheetPr filterMode="false">
    <tabColor rgb="FFA6A6A6"/>
    <pageSetUpPr fitToPage="false"/>
  </sheetPr>
  <dimension ref="A1:Z19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6" min="1" style="1" width="28"/>
    <col collapsed="false" customWidth="true" hidden="false" outlineLevel="0" max="26" min="7" style="1" width="14"/>
  </cols>
  <sheetData>
    <row r="1" customFormat="false" ht="18" hidden="false" customHeight="true" outlineLevel="0" collapsed="false">
      <c r="A1" s="134" t="s">
        <v>1033</v>
      </c>
      <c r="B1" s="136"/>
      <c r="C1" s="12"/>
      <c r="D1" s="12"/>
      <c r="E1" s="12"/>
      <c r="F1" s="12"/>
      <c r="G1" s="12"/>
      <c r="H1" s="12"/>
      <c r="I1" s="12"/>
      <c r="J1" s="12"/>
      <c r="K1" s="12"/>
      <c r="L1" s="12"/>
      <c r="M1" s="12"/>
      <c r="N1" s="12"/>
      <c r="O1" s="12"/>
      <c r="P1" s="12"/>
      <c r="Q1" s="12"/>
      <c r="R1" s="12"/>
      <c r="S1" s="12"/>
      <c r="T1" s="12"/>
      <c r="U1" s="12"/>
      <c r="V1" s="12"/>
      <c r="W1" s="12"/>
      <c r="X1" s="12"/>
      <c r="Y1" s="12"/>
      <c r="Z1" s="12"/>
    </row>
    <row r="2" customFormat="false" ht="18" hidden="false" customHeight="true" outlineLevel="0" collapsed="false">
      <c r="A2" s="214" t="s">
        <v>1034</v>
      </c>
      <c r="B2" s="12"/>
      <c r="C2" s="12"/>
      <c r="D2" s="12"/>
      <c r="E2" s="12"/>
      <c r="F2" s="12"/>
      <c r="G2" s="12"/>
      <c r="H2" s="12"/>
      <c r="I2" s="12"/>
      <c r="J2" s="12"/>
      <c r="K2" s="12"/>
      <c r="L2" s="12"/>
      <c r="M2" s="12"/>
      <c r="N2" s="12"/>
      <c r="O2" s="12"/>
      <c r="P2" s="12"/>
      <c r="Q2" s="12"/>
      <c r="R2" s="12"/>
      <c r="S2" s="12"/>
      <c r="T2" s="12"/>
      <c r="U2" s="12"/>
      <c r="V2" s="12"/>
      <c r="W2" s="12"/>
      <c r="X2" s="12"/>
      <c r="Y2" s="12"/>
      <c r="Z2" s="12"/>
    </row>
    <row r="3" customFormat="false" ht="18" hidden="false" customHeight="true" outlineLevel="0" collapsed="false">
      <c r="A3" s="153" t="s">
        <v>1035</v>
      </c>
      <c r="B3" s="12"/>
      <c r="C3" s="12"/>
      <c r="D3" s="12"/>
      <c r="E3" s="12"/>
      <c r="F3" s="12"/>
      <c r="G3" s="12"/>
      <c r="H3" s="12"/>
      <c r="I3" s="12"/>
      <c r="J3" s="12"/>
      <c r="K3" s="12"/>
      <c r="L3" s="12"/>
      <c r="M3" s="12"/>
      <c r="N3" s="12"/>
      <c r="O3" s="12"/>
      <c r="P3" s="12"/>
      <c r="Q3" s="12"/>
      <c r="R3" s="12"/>
      <c r="S3" s="12"/>
      <c r="T3" s="12"/>
      <c r="U3" s="12"/>
      <c r="V3" s="12"/>
      <c r="W3" s="12"/>
      <c r="X3" s="12"/>
      <c r="Y3" s="12"/>
      <c r="Z3" s="12"/>
    </row>
    <row r="4" customFormat="false" ht="18" hidden="false" customHeight="true" outlineLevel="0" collapsed="false">
      <c r="A4" s="153" t="s">
        <v>1036</v>
      </c>
      <c r="B4" s="12"/>
      <c r="C4" s="12"/>
      <c r="D4" s="12"/>
      <c r="E4" s="12"/>
      <c r="F4" s="12"/>
      <c r="G4" s="12"/>
      <c r="H4" s="12"/>
      <c r="I4" s="12"/>
      <c r="J4" s="12"/>
      <c r="K4" s="12"/>
      <c r="L4" s="12"/>
      <c r="M4" s="12"/>
      <c r="N4" s="12"/>
      <c r="O4" s="12"/>
      <c r="P4" s="12"/>
      <c r="Q4" s="12"/>
      <c r="R4" s="12"/>
      <c r="S4" s="12"/>
      <c r="T4" s="12"/>
      <c r="U4" s="12"/>
      <c r="V4" s="12"/>
      <c r="W4" s="12"/>
      <c r="X4" s="12"/>
      <c r="Y4" s="12"/>
      <c r="Z4" s="12"/>
    </row>
    <row r="5" customFormat="false" ht="18" hidden="false" customHeight="true" outlineLevel="0" collapsed="false">
      <c r="A5" s="153" t="s">
        <v>1037</v>
      </c>
      <c r="B5" s="12"/>
      <c r="C5" s="12"/>
      <c r="D5" s="12"/>
      <c r="E5" s="12"/>
      <c r="F5" s="12"/>
      <c r="G5" s="12"/>
      <c r="H5" s="12"/>
      <c r="I5" s="12"/>
      <c r="J5" s="12"/>
      <c r="K5" s="12"/>
      <c r="L5" s="12"/>
      <c r="M5" s="12"/>
      <c r="N5" s="12"/>
      <c r="O5" s="12"/>
      <c r="P5" s="12"/>
      <c r="Q5" s="12"/>
      <c r="R5" s="12"/>
      <c r="S5" s="12"/>
      <c r="T5" s="12"/>
      <c r="U5" s="12"/>
      <c r="V5" s="12"/>
      <c r="W5" s="12"/>
      <c r="X5" s="12"/>
      <c r="Y5" s="12"/>
      <c r="Z5" s="12"/>
    </row>
    <row r="6" customFormat="false" ht="18" hidden="false" customHeight="true" outlineLevel="0" collapsed="false">
      <c r="A6" s="153" t="s">
        <v>1038</v>
      </c>
      <c r="B6" s="12"/>
      <c r="C6" s="12"/>
      <c r="D6" s="12"/>
      <c r="E6" s="12"/>
      <c r="F6" s="12"/>
      <c r="G6" s="12"/>
      <c r="H6" s="12"/>
      <c r="I6" s="12"/>
      <c r="J6" s="12"/>
      <c r="K6" s="12"/>
      <c r="L6" s="12"/>
      <c r="M6" s="12"/>
      <c r="N6" s="12"/>
      <c r="O6" s="12"/>
      <c r="P6" s="12"/>
      <c r="Q6" s="12"/>
      <c r="R6" s="12"/>
      <c r="S6" s="12"/>
      <c r="T6" s="12"/>
      <c r="U6" s="12"/>
      <c r="V6" s="12"/>
      <c r="W6" s="12"/>
      <c r="X6" s="12"/>
      <c r="Y6" s="12"/>
      <c r="Z6" s="12"/>
    </row>
    <row r="7" customFormat="false" ht="18" hidden="false" customHeight="true" outlineLevel="0" collapsed="false">
      <c r="A7" s="153" t="s">
        <v>1039</v>
      </c>
      <c r="B7" s="12"/>
      <c r="C7" s="12"/>
      <c r="D7" s="12"/>
      <c r="E7" s="12"/>
      <c r="F7" s="12"/>
      <c r="G7" s="12"/>
      <c r="H7" s="12"/>
      <c r="I7" s="12"/>
      <c r="J7" s="12"/>
      <c r="K7" s="12"/>
      <c r="L7" s="12"/>
      <c r="M7" s="12"/>
      <c r="N7" s="12"/>
      <c r="O7" s="12"/>
      <c r="P7" s="12"/>
      <c r="Q7" s="12"/>
      <c r="R7" s="12"/>
      <c r="S7" s="12"/>
      <c r="T7" s="12"/>
      <c r="U7" s="12"/>
      <c r="V7" s="12"/>
      <c r="W7" s="12"/>
      <c r="X7" s="12"/>
      <c r="Y7" s="12"/>
      <c r="Z7" s="12"/>
    </row>
    <row r="8" customFormat="false" ht="18" hidden="false" customHeight="true" outlineLevel="0" collapsed="false">
      <c r="A8" s="153" t="s">
        <v>1040</v>
      </c>
      <c r="B8" s="12"/>
      <c r="C8" s="12"/>
      <c r="D8" s="12"/>
      <c r="E8" s="12"/>
      <c r="F8" s="12"/>
      <c r="G8" s="12"/>
      <c r="H8" s="12"/>
      <c r="I8" s="12"/>
      <c r="J8" s="12"/>
      <c r="K8" s="12"/>
      <c r="L8" s="12"/>
      <c r="M8" s="12"/>
      <c r="N8" s="12"/>
      <c r="O8" s="12"/>
      <c r="P8" s="12"/>
      <c r="Q8" s="12"/>
      <c r="R8" s="12"/>
      <c r="S8" s="12"/>
      <c r="T8" s="12"/>
      <c r="U8" s="12"/>
      <c r="V8" s="12"/>
      <c r="W8" s="12"/>
      <c r="X8" s="12"/>
      <c r="Y8" s="12"/>
      <c r="Z8" s="12"/>
    </row>
    <row r="9" customFormat="false" ht="18" hidden="false" customHeight="true" outlineLevel="0" collapsed="false">
      <c r="A9" s="153" t="s">
        <v>1041</v>
      </c>
      <c r="B9" s="12"/>
      <c r="C9" s="12"/>
      <c r="D9" s="12"/>
      <c r="E9" s="12"/>
      <c r="F9" s="12"/>
      <c r="G9" s="12"/>
      <c r="H9" s="12"/>
      <c r="I9" s="12"/>
      <c r="J9" s="12"/>
      <c r="K9" s="12"/>
      <c r="L9" s="12"/>
      <c r="M9" s="12"/>
      <c r="N9" s="12"/>
      <c r="O9" s="12"/>
      <c r="P9" s="12"/>
      <c r="Q9" s="12"/>
      <c r="R9" s="12"/>
      <c r="S9" s="12"/>
      <c r="T9" s="12"/>
      <c r="U9" s="12"/>
      <c r="V9" s="12"/>
      <c r="W9" s="12"/>
      <c r="X9" s="12"/>
      <c r="Y9" s="12"/>
      <c r="Z9" s="12"/>
    </row>
    <row r="10" customFormat="false" ht="18" hidden="false" customHeight="true" outlineLevel="0" collapsed="false">
      <c r="A10" s="153" t="s">
        <v>1042</v>
      </c>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ustomFormat="false" ht="18" hidden="false" customHeight="true" outlineLevel="0" collapsed="false">
      <c r="A11" s="153" t="s">
        <v>1043</v>
      </c>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ustomFormat="false" ht="18" hidden="false" customHeight="true" outlineLevel="0" collapsed="false">
      <c r="A12" s="153" t="s">
        <v>1044</v>
      </c>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ustomFormat="false" ht="18" hidden="false" customHeight="true" outlineLevel="0" collapsed="false">
      <c r="A13" s="153" t="s">
        <v>1045</v>
      </c>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ustomFormat="false" ht="18" hidden="false" customHeight="true" outlineLevel="0" collapsed="false">
      <c r="A14" s="153" t="s">
        <v>1046</v>
      </c>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ustomFormat="false" ht="18" hidden="false" customHeight="true" outlineLevel="0" collapsed="false">
      <c r="A15" s="153" t="s">
        <v>1047</v>
      </c>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ustomFormat="false" ht="18" hidden="false" customHeight="true" outlineLevel="0" collapsed="false">
      <c r="A16" s="153" t="s">
        <v>1048</v>
      </c>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ustomFormat="false" ht="18" hidden="false" customHeight="true" outlineLevel="0" collapsed="false">
      <c r="A17" s="153" t="s">
        <v>1049</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ustomFormat="false" ht="18" hidden="false" customHeight="true" outlineLevel="0" collapsed="false">
      <c r="A18" s="153" t="s">
        <v>1050</v>
      </c>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ustomFormat="false" ht="18" hidden="false" customHeight="true" outlineLevel="0" collapsed="false">
      <c r="A19" s="153" t="s">
        <v>1051</v>
      </c>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ustomFormat="false" ht="18" hidden="false" customHeight="true" outlineLevel="0" collapsed="false">
      <c r="A20" s="153" t="s">
        <v>1052</v>
      </c>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ustomFormat="false" ht="18" hidden="false" customHeight="true" outlineLevel="0" collapsed="false">
      <c r="A21" s="153" t="s">
        <v>1053</v>
      </c>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ustomFormat="false" ht="18" hidden="false" customHeight="true" outlineLevel="0" collapsed="false">
      <c r="A22" s="153" t="s">
        <v>1054</v>
      </c>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ustomFormat="false" ht="18" hidden="false" customHeight="true" outlineLevel="0" collapsed="false">
      <c r="A23" s="153" t="s">
        <v>1055</v>
      </c>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ustomFormat="false" ht="18" hidden="false" customHeight="true" outlineLevel="0" collapsed="false">
      <c r="A24" s="153" t="s">
        <v>1056</v>
      </c>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ustomFormat="false" ht="18" hidden="false" customHeight="true" outlineLevel="0" collapsed="false">
      <c r="A25" s="153" t="s">
        <v>1057</v>
      </c>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ustomFormat="false" ht="18" hidden="false" customHeight="true" outlineLevel="0" collapsed="false">
      <c r="A26" s="153" t="s">
        <v>1058</v>
      </c>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ustomFormat="false" ht="18" hidden="false" customHeight="true" outlineLevel="0" collapsed="false">
      <c r="A27" s="153" t="s">
        <v>1059</v>
      </c>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ustomFormat="false" ht="18" hidden="false" customHeight="true" outlineLevel="0" collapsed="false">
      <c r="A28" s="153" t="s">
        <v>1060</v>
      </c>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ustomFormat="false" ht="18" hidden="false" customHeight="true" outlineLevel="0" collapsed="false">
      <c r="A29" s="153" t="s">
        <v>1061</v>
      </c>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ustomFormat="false" ht="18" hidden="false" customHeight="true" outlineLevel="0" collapsed="false">
      <c r="A30" s="153" t="s">
        <v>1062</v>
      </c>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ustomFormat="false" ht="18" hidden="false" customHeight="true" outlineLevel="0" collapsed="false">
      <c r="A31" s="153" t="s">
        <v>1063</v>
      </c>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ustomFormat="false" ht="18" hidden="false" customHeight="true" outlineLevel="0" collapsed="false">
      <c r="A32" s="153" t="s">
        <v>1064</v>
      </c>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ustomFormat="false" ht="18" hidden="false" customHeight="true" outlineLevel="0" collapsed="false">
      <c r="A33" s="153" t="s">
        <v>1065</v>
      </c>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ustomFormat="false" ht="18" hidden="false" customHeight="true" outlineLevel="0" collapsed="false">
      <c r="A34" s="153" t="s">
        <v>1066</v>
      </c>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ustomFormat="false" ht="18" hidden="false" customHeight="true" outlineLevel="0" collapsed="false">
      <c r="A35" s="153" t="s">
        <v>1067</v>
      </c>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ustomFormat="false" ht="18" hidden="false" customHeight="true" outlineLevel="0" collapsed="false">
      <c r="A36" s="153" t="s">
        <v>1068</v>
      </c>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ustomFormat="false" ht="18" hidden="false" customHeight="true" outlineLevel="0" collapsed="false">
      <c r="A37" s="153" t="s">
        <v>1069</v>
      </c>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ustomFormat="false" ht="18" hidden="false" customHeight="true" outlineLevel="0" collapsed="false">
      <c r="A38" s="153" t="s">
        <v>1070</v>
      </c>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ustomFormat="false" ht="18" hidden="false" customHeight="true" outlineLevel="0" collapsed="false">
      <c r="A39" s="153" t="s">
        <v>1071</v>
      </c>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ustomFormat="false" ht="18" hidden="false" customHeight="true" outlineLevel="0" collapsed="false">
      <c r="A40" s="153" t="s">
        <v>1072</v>
      </c>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ustomFormat="false" ht="18" hidden="false" customHeight="true" outlineLevel="0" collapsed="false">
      <c r="A41" s="153" t="s">
        <v>1073</v>
      </c>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ustomFormat="false" ht="18" hidden="false" customHeight="true" outlineLevel="0" collapsed="false">
      <c r="A42" s="153" t="s">
        <v>1074</v>
      </c>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false" ht="18" hidden="false" customHeight="true" outlineLevel="0" collapsed="false">
      <c r="A43" s="153" t="s">
        <v>1075</v>
      </c>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ustomFormat="false" ht="18" hidden="false" customHeight="true" outlineLevel="0" collapsed="false">
      <c r="A44" s="153" t="s">
        <v>1076</v>
      </c>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ustomFormat="false" ht="18" hidden="false" customHeight="true" outlineLevel="0" collapsed="false">
      <c r="A45" s="153" t="s">
        <v>1077</v>
      </c>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ustomFormat="false" ht="18" hidden="false" customHeight="true" outlineLevel="0" collapsed="false">
      <c r="A46" s="153" t="s">
        <v>1078</v>
      </c>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ustomFormat="false" ht="18" hidden="false" customHeight="true" outlineLevel="0" collapsed="false">
      <c r="A47" s="153" t="s">
        <v>1079</v>
      </c>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ustomFormat="false" ht="18" hidden="false" customHeight="true" outlineLevel="0" collapsed="false">
      <c r="A48" s="153" t="s">
        <v>1080</v>
      </c>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ustomFormat="false" ht="18" hidden="false" customHeight="true" outlineLevel="0" collapsed="false">
      <c r="A49" s="153" t="s">
        <v>1081</v>
      </c>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ustomFormat="false" ht="18" hidden="false" customHeight="true" outlineLevel="0" collapsed="false">
      <c r="A50" s="153" t="s">
        <v>1082</v>
      </c>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ustomFormat="false" ht="18" hidden="false" customHeight="true" outlineLevel="0" collapsed="false">
      <c r="A51" s="153" t="s">
        <v>1083</v>
      </c>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ustomFormat="false" ht="18" hidden="false" customHeight="true" outlineLevel="0" collapsed="false">
      <c r="A52" s="153" t="s">
        <v>1084</v>
      </c>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ustomFormat="false" ht="18" hidden="false" customHeight="true" outlineLevel="0" collapsed="false">
      <c r="A53" s="153" t="s">
        <v>1085</v>
      </c>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ustomFormat="false" ht="18" hidden="false" customHeight="true" outlineLevel="0" collapsed="false">
      <c r="A54" s="153" t="s">
        <v>1086</v>
      </c>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ustomFormat="false" ht="18" hidden="false" customHeight="true" outlineLevel="0" collapsed="false">
      <c r="A55" s="153" t="s">
        <v>1087</v>
      </c>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ustomFormat="false" ht="18" hidden="false" customHeight="true" outlineLevel="0" collapsed="false">
      <c r="A56" s="153" t="s">
        <v>1088</v>
      </c>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ustomFormat="false" ht="18" hidden="false" customHeight="true" outlineLevel="0" collapsed="false">
      <c r="A57" s="391" t="s">
        <v>1089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ustomFormat="false" ht="18" hidden="false" customHeight="true" outlineLevel="0" collapsed="false">
      <c r="A58" s="391" t="s">
        <v>1090</v>
      </c>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ustomFormat="false" ht="18" hidden="false" customHeight="true" outlineLevel="0" collapsed="false">
      <c r="A59" s="391" t="s">
        <v>1091</v>
      </c>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ustomFormat="false" ht="18" hidden="false" customHeight="true" outlineLevel="0" collapsed="false">
      <c r="A60" s="391" t="s">
        <v>1092</v>
      </c>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ustomFormat="false" ht="18" hidden="false" customHeight="true" outlineLevel="0" collapsed="false">
      <c r="A61" s="391" t="s">
        <v>1093</v>
      </c>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ustomFormat="false" ht="18" hidden="false" customHeight="true" outlineLevel="0" collapsed="false">
      <c r="A62" s="391" t="s">
        <v>1094</v>
      </c>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ustomFormat="false" ht="18" hidden="false" customHeight="true" outlineLevel="0" collapsed="false">
      <c r="A63" s="391" t="s">
        <v>1095</v>
      </c>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ustomFormat="false" ht="18" hidden="false" customHeight="true" outlineLevel="0" collapsed="false">
      <c r="A64" s="391" t="s">
        <v>1096</v>
      </c>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ustomFormat="false" ht="18" hidden="false" customHeight="true" outlineLevel="0" collapsed="false">
      <c r="A65" s="391" t="s">
        <v>1097</v>
      </c>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ustomFormat="false" ht="18" hidden="false" customHeight="true" outlineLevel="0" collapsed="false">
      <c r="A66" s="391" t="s">
        <v>1098</v>
      </c>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ustomFormat="false" ht="18" hidden="false" customHeight="true" outlineLevel="0" collapsed="false">
      <c r="A67" s="391" t="s">
        <v>1099</v>
      </c>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ustomFormat="false" ht="18" hidden="false" customHeight="true" outlineLevel="0" collapsed="false">
      <c r="A68" s="391" t="s">
        <v>1100</v>
      </c>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ustomFormat="false" ht="18" hidden="false" customHeight="true" outlineLevel="0" collapsed="false">
      <c r="A69" s="391" t="s">
        <v>1101</v>
      </c>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ustomFormat="false" ht="18" hidden="false" customHeight="true" outlineLevel="0" collapsed="false">
      <c r="A70" s="391" t="s">
        <v>1102</v>
      </c>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ustomFormat="false" ht="18" hidden="false" customHeight="true" outlineLevel="0" collapsed="false">
      <c r="A71" s="391" t="s">
        <v>1103</v>
      </c>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ustomFormat="false" ht="18" hidden="false" customHeight="true" outlineLevel="0" collapsed="false">
      <c r="A72" s="391" t="s">
        <v>1104</v>
      </c>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ustomFormat="false" ht="18" hidden="false" customHeight="true" outlineLevel="0" collapsed="false">
      <c r="A73" s="391" t="s">
        <v>1105</v>
      </c>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ustomFormat="false" ht="18" hidden="false" customHeight="true" outlineLevel="0" collapsed="false">
      <c r="A74" s="391" t="s">
        <v>1106</v>
      </c>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ustomFormat="false" ht="18" hidden="false" customHeight="true" outlineLevel="0" collapsed="false">
      <c r="A75" s="391" t="s">
        <v>1107</v>
      </c>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ustomFormat="false" ht="18" hidden="false" customHeight="true" outlineLevel="0" collapsed="false">
      <c r="A76" s="391" t="s">
        <v>1108</v>
      </c>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ustomFormat="false" ht="18" hidden="false" customHeight="true" outlineLevel="0" collapsed="false">
      <c r="A77" s="391" t="s">
        <v>1109</v>
      </c>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ustomFormat="false" ht="18" hidden="false" customHeight="true" outlineLevel="0" collapsed="false">
      <c r="A78" s="391" t="s">
        <v>1110</v>
      </c>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ustomFormat="false" ht="18" hidden="false" customHeight="true" outlineLevel="0" collapsed="false">
      <c r="A79" s="391" t="s">
        <v>1111</v>
      </c>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ustomFormat="false" ht="18" hidden="false" customHeight="true" outlineLevel="0" collapsed="false">
      <c r="A80" s="391" t="s">
        <v>1112</v>
      </c>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ustomFormat="false" ht="18" hidden="false" customHeight="true" outlineLevel="0" collapsed="false">
      <c r="A81" s="392" t="s">
        <v>1113</v>
      </c>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ustomFormat="false" ht="18" hidden="false" customHeight="true" outlineLevel="0" collapsed="false">
      <c r="A82" s="392" t="s">
        <v>1114</v>
      </c>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ustomFormat="false" ht="18" hidden="false" customHeight="true" outlineLevel="0" collapsed="false">
      <c r="A83" s="392" t="s">
        <v>1115</v>
      </c>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ustomFormat="false" ht="18" hidden="false" customHeight="true" outlineLevel="0" collapsed="false">
      <c r="A84" s="392" t="s">
        <v>1116</v>
      </c>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ustomFormat="false" ht="18" hidden="false" customHeight="true" outlineLevel="0" collapsed="false">
      <c r="A85" s="392" t="s">
        <v>1117</v>
      </c>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ustomFormat="false" ht="18" hidden="false" customHeight="true" outlineLevel="0" collapsed="false">
      <c r="A86" s="392" t="s">
        <v>1118</v>
      </c>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ustomFormat="false" ht="18" hidden="false" customHeight="true" outlineLevel="0" collapsed="false">
      <c r="A87" s="392" t="s">
        <v>1119</v>
      </c>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ustomFormat="false" ht="18" hidden="false" customHeight="true" outlineLevel="0" collapsed="false">
      <c r="A88" s="392" t="s">
        <v>1120</v>
      </c>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ustomFormat="false" ht="18" hidden="false" customHeight="true" outlineLevel="0" collapsed="false">
      <c r="A89" s="392" t="s">
        <v>1121</v>
      </c>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ustomFormat="false" ht="18" hidden="false" customHeight="true" outlineLevel="0" collapsed="false">
      <c r="A90" s="392" t="s">
        <v>1122</v>
      </c>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ustomFormat="false" ht="18" hidden="false" customHeight="true" outlineLevel="0" collapsed="false">
      <c r="A91" s="392" t="s">
        <v>1123</v>
      </c>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ustomFormat="false" ht="18" hidden="false" customHeight="true" outlineLevel="0" collapsed="false">
      <c r="A92" s="392" t="s">
        <v>1124</v>
      </c>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ustomFormat="false" ht="18" hidden="false" customHeight="true" outlineLevel="0" collapsed="false">
      <c r="A93" s="392" t="s">
        <v>1125</v>
      </c>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ustomFormat="false" ht="18" hidden="false" customHeight="true" outlineLevel="0" collapsed="false">
      <c r="A94" s="392" t="s">
        <v>1126</v>
      </c>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ustomFormat="false" ht="18" hidden="false" customHeight="true" outlineLevel="0" collapsed="false">
      <c r="A95" s="392" t="s">
        <v>1127</v>
      </c>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ustomFormat="false" ht="18" hidden="false" customHeight="true" outlineLevel="0" collapsed="false">
      <c r="A96" s="392" t="s">
        <v>1128</v>
      </c>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ustomFormat="false" ht="18" hidden="false" customHeight="true" outlineLevel="0" collapsed="false">
      <c r="A97" s="392" t="s">
        <v>1129</v>
      </c>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ustomFormat="false" ht="18" hidden="false" customHeight="true" outlineLevel="0" collapsed="false">
      <c r="A98" s="392" t="s">
        <v>1130</v>
      </c>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ustomFormat="false" ht="18" hidden="false" customHeight="true" outlineLevel="0" collapsed="false">
      <c r="A99" s="392" t="s">
        <v>1131</v>
      </c>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ustomFormat="false" ht="18" hidden="false" customHeight="true" outlineLevel="0" collapsed="false">
      <c r="A100" s="392" t="s">
        <v>1132</v>
      </c>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ustomFormat="false" ht="18" hidden="false" customHeight="true" outlineLevel="0" collapsed="false">
      <c r="A101" s="392" t="s">
        <v>1133</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ustomFormat="false" ht="18" hidden="false" customHeight="true" outlineLevel="0" collapsed="false">
      <c r="A102" s="392" t="s">
        <v>1134</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ustomFormat="false" ht="18" hidden="false" customHeight="true" outlineLevel="0" collapsed="false">
      <c r="A103" s="392" t="s">
        <v>1135</v>
      </c>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ustomFormat="false" ht="18" hidden="false" customHeight="true" outlineLevel="0" collapsed="false">
      <c r="A104" s="392" t="s">
        <v>1136</v>
      </c>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ustomFormat="false" ht="18" hidden="false" customHeight="true" outlineLevel="0" collapsed="false">
      <c r="A105" s="392" t="s">
        <v>1137</v>
      </c>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ustomFormat="false" ht="18" hidden="false" customHeight="true" outlineLevel="0" collapsed="false">
      <c r="A106" s="392" t="s">
        <v>1138</v>
      </c>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ustomFormat="false" ht="18" hidden="false" customHeight="true" outlineLevel="0" collapsed="false">
      <c r="A107" s="392" t="s">
        <v>1139</v>
      </c>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ustomFormat="false" ht="18" hidden="false" customHeight="true" outlineLevel="0" collapsed="false">
      <c r="A108" s="392" t="s">
        <v>1140</v>
      </c>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ustomFormat="false" ht="18" hidden="false" customHeight="true" outlineLevel="0" collapsed="false">
      <c r="A109" s="392" t="s">
        <v>1141</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ustomFormat="false" ht="18" hidden="false" customHeight="true" outlineLevel="0" collapsed="false">
      <c r="A110" s="392" t="s">
        <v>1142</v>
      </c>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ustomFormat="false" ht="18" hidden="false" customHeight="true" outlineLevel="0" collapsed="false">
      <c r="A111" s="392" t="s">
        <v>1143</v>
      </c>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ustomFormat="false" ht="18" hidden="false" customHeight="true" outlineLevel="0" collapsed="false">
      <c r="A112" s="392" t="s">
        <v>1144</v>
      </c>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ustomFormat="false" ht="18" hidden="false" customHeight="true" outlineLevel="0" collapsed="false">
      <c r="A113" s="392" t="s">
        <v>1145</v>
      </c>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ustomFormat="false" ht="18" hidden="false" customHeight="true" outlineLevel="0" collapsed="false">
      <c r="A114" s="392" t="s">
        <v>1146</v>
      </c>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ustomFormat="false" ht="18" hidden="false" customHeight="true" outlineLevel="0" collapsed="false">
      <c r="A115" s="392" t="s">
        <v>1147</v>
      </c>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ustomFormat="false" ht="18" hidden="false" customHeight="true" outlineLevel="0" collapsed="false">
      <c r="A116" s="392" t="s">
        <v>1148</v>
      </c>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ustomFormat="false" ht="18" hidden="false" customHeight="true" outlineLevel="0" collapsed="false">
      <c r="A117" s="392" t="s">
        <v>1149</v>
      </c>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ustomFormat="false" ht="18" hidden="false" customHeight="true" outlineLevel="0" collapsed="false">
      <c r="A118" s="392" t="s">
        <v>1150</v>
      </c>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ustomFormat="false" ht="18" hidden="false" customHeight="true" outlineLevel="0" collapsed="false">
      <c r="A119" s="392" t="s">
        <v>1151</v>
      </c>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ustomFormat="false" ht="18" hidden="false" customHeight="true" outlineLevel="0" collapsed="false">
      <c r="A120" s="392" t="s">
        <v>1152</v>
      </c>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ustomFormat="false" ht="18" hidden="false" customHeight="true" outlineLevel="0" collapsed="false">
      <c r="A121" s="392" t="s">
        <v>1153</v>
      </c>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ustomFormat="false" ht="18" hidden="false" customHeight="true" outlineLevel="0" collapsed="false">
      <c r="A122" s="392" t="s">
        <v>1154</v>
      </c>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ustomFormat="false" ht="18" hidden="false" customHeight="true" outlineLevel="0" collapsed="false">
      <c r="A123" s="392" t="s">
        <v>1155</v>
      </c>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ustomFormat="false" ht="18" hidden="false" customHeight="true" outlineLevel="0" collapsed="false">
      <c r="A124" s="392" t="s">
        <v>1156</v>
      </c>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ustomFormat="false" ht="18" hidden="false" customHeight="true" outlineLevel="0" collapsed="false">
      <c r="A125" s="392" t="s">
        <v>1157</v>
      </c>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ustomFormat="false" ht="18" hidden="false" customHeight="true" outlineLevel="0" collapsed="false">
      <c r="A126" s="392" t="s">
        <v>1158</v>
      </c>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ustomFormat="false" ht="18" hidden="false" customHeight="true" outlineLevel="0" collapsed="false">
      <c r="A127" s="392" t="s">
        <v>1159</v>
      </c>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ustomFormat="false" ht="18" hidden="false" customHeight="true" outlineLevel="0" collapsed="false">
      <c r="A128" s="392" t="s">
        <v>1160</v>
      </c>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ustomFormat="false" ht="18" hidden="false" customHeight="true" outlineLevel="0" collapsed="false">
      <c r="A129" s="392" t="s">
        <v>1161</v>
      </c>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ustomFormat="false" ht="18" hidden="false" customHeight="true" outlineLevel="0" collapsed="false">
      <c r="A130" s="392" t="s">
        <v>1162</v>
      </c>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ustomFormat="false" ht="18" hidden="false" customHeight="true" outlineLevel="0" collapsed="false">
      <c r="A131" s="392" t="s">
        <v>1163</v>
      </c>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ustomFormat="false" ht="18" hidden="false" customHeight="true" outlineLevel="0" collapsed="false">
      <c r="A132" s="392" t="s">
        <v>1164</v>
      </c>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ustomFormat="false" ht="18" hidden="false" customHeight="true" outlineLevel="0" collapsed="false">
      <c r="A133" s="392" t="s">
        <v>1165</v>
      </c>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ustomFormat="false" ht="18" hidden="false" customHeight="true" outlineLevel="0" collapsed="false">
      <c r="A134" s="392" t="s">
        <v>1166</v>
      </c>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ustomFormat="false" ht="18" hidden="false" customHeight="true" outlineLevel="0" collapsed="false">
      <c r="A135" s="392" t="s">
        <v>1167</v>
      </c>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ustomFormat="false" ht="18" hidden="false" customHeight="true" outlineLevel="0" collapsed="false">
      <c r="A136" s="392" t="s">
        <v>1168</v>
      </c>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ustomFormat="false" ht="18" hidden="false" customHeight="true" outlineLevel="0" collapsed="false">
      <c r="A137" s="392" t="s">
        <v>1169</v>
      </c>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ustomFormat="false" ht="18" hidden="false" customHeight="true" outlineLevel="0" collapsed="false">
      <c r="A138" s="392" t="s">
        <v>1170</v>
      </c>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ustomFormat="false" ht="18" hidden="false" customHeight="true" outlineLevel="0" collapsed="false">
      <c r="A139" s="392" t="s">
        <v>1171</v>
      </c>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ustomFormat="false" ht="18" hidden="false" customHeight="true" outlineLevel="0" collapsed="false">
      <c r="A140" s="392" t="s">
        <v>1172</v>
      </c>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ustomFormat="false" ht="18" hidden="false" customHeight="true" outlineLevel="0" collapsed="false">
      <c r="A141" s="392" t="s">
        <v>1173</v>
      </c>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ustomFormat="false" ht="18" hidden="false" customHeight="true" outlineLevel="0" collapsed="false">
      <c r="A142" s="392" t="s">
        <v>1174</v>
      </c>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ustomFormat="false" ht="18" hidden="false" customHeight="true" outlineLevel="0" collapsed="false">
      <c r="A143" s="392" t="s">
        <v>1175</v>
      </c>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ustomFormat="false" ht="18" hidden="false" customHeight="true" outlineLevel="0" collapsed="false">
      <c r="A144" s="392" t="s">
        <v>1176</v>
      </c>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ustomFormat="false" ht="18" hidden="false" customHeight="true" outlineLevel="0" collapsed="false">
      <c r="A145" s="392" t="s">
        <v>1177</v>
      </c>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ustomFormat="false" ht="18" hidden="false" customHeight="true" outlineLevel="0" collapsed="false">
      <c r="A146" s="392" t="s">
        <v>1178</v>
      </c>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ustomFormat="false" ht="18" hidden="false" customHeight="true" outlineLevel="0" collapsed="false">
      <c r="A147" s="392" t="s">
        <v>1179</v>
      </c>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ustomFormat="false" ht="18" hidden="false" customHeight="true" outlineLevel="0" collapsed="false">
      <c r="A148" s="392" t="s">
        <v>1180</v>
      </c>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ustomFormat="false" ht="18" hidden="false" customHeight="true" outlineLevel="0" collapsed="false">
      <c r="A149" s="392" t="s">
        <v>1181</v>
      </c>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ustomFormat="false" ht="18" hidden="false" customHeight="true" outlineLevel="0" collapsed="false">
      <c r="A150" s="392" t="s">
        <v>1182</v>
      </c>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ustomFormat="false" ht="18" hidden="false" customHeight="true" outlineLevel="0" collapsed="false">
      <c r="A151" s="392" t="s">
        <v>1183</v>
      </c>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ustomFormat="false" ht="18" hidden="false" customHeight="true" outlineLevel="0" collapsed="false">
      <c r="A152" s="392" t="s">
        <v>1184</v>
      </c>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ustomFormat="false" ht="18" hidden="false" customHeight="true" outlineLevel="0" collapsed="false">
      <c r="A153" s="392" t="s">
        <v>1185</v>
      </c>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ustomFormat="false" ht="18" hidden="false" customHeight="true" outlineLevel="0" collapsed="false">
      <c r="A154" s="392" t="s">
        <v>1186</v>
      </c>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ustomFormat="false" ht="18" hidden="false" customHeight="true" outlineLevel="0" collapsed="false">
      <c r="A155" s="392" t="s">
        <v>1187</v>
      </c>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ustomFormat="false" ht="18" hidden="false" customHeight="true" outlineLevel="0" collapsed="false">
      <c r="A156" s="392" t="s">
        <v>1188</v>
      </c>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ustomFormat="false" ht="18" hidden="false" customHeight="true" outlineLevel="0" collapsed="false">
      <c r="A157" s="392" t="s">
        <v>1189</v>
      </c>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ustomFormat="false" ht="18" hidden="false" customHeight="true" outlineLevel="0" collapsed="false">
      <c r="A158" s="392" t="s">
        <v>1190</v>
      </c>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ustomFormat="false" ht="18" hidden="false" customHeight="true" outlineLevel="0" collapsed="false">
      <c r="A159" s="392" t="s">
        <v>1191</v>
      </c>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ustomFormat="false" ht="18" hidden="false" customHeight="true" outlineLevel="0" collapsed="false">
      <c r="A160" s="392" t="s">
        <v>1192</v>
      </c>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ustomFormat="false" ht="18" hidden="false" customHeight="true" outlineLevel="0" collapsed="false">
      <c r="A161" s="392" t="s">
        <v>1193</v>
      </c>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ustomFormat="false" ht="18" hidden="false" customHeight="true" outlineLevel="0" collapsed="false">
      <c r="A162" s="392" t="s">
        <v>1194</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ustomFormat="false" ht="18" hidden="false" customHeight="true" outlineLevel="0" collapsed="false">
      <c r="A163" s="392" t="s">
        <v>1195</v>
      </c>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ustomFormat="false" ht="18" hidden="false" customHeight="true" outlineLevel="0" collapsed="false">
      <c r="A164" s="392" t="s">
        <v>1196</v>
      </c>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ustomFormat="false" ht="18" hidden="false" customHeight="true" outlineLevel="0" collapsed="false">
      <c r="A165" s="392" t="s">
        <v>1197</v>
      </c>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ustomFormat="false" ht="18" hidden="false" customHeight="true" outlineLevel="0" collapsed="false">
      <c r="A166" s="392" t="s">
        <v>1198</v>
      </c>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ustomFormat="false" ht="18" hidden="false" customHeight="true" outlineLevel="0" collapsed="false">
      <c r="A167" s="392" t="s">
        <v>1199</v>
      </c>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ustomFormat="false" ht="18" hidden="false" customHeight="true" outlineLevel="0" collapsed="false">
      <c r="A168" s="392" t="s">
        <v>1200</v>
      </c>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ustomFormat="false" ht="18" hidden="false" customHeight="true" outlineLevel="0" collapsed="false">
      <c r="A169" s="392" t="s">
        <v>1201</v>
      </c>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ustomFormat="false" ht="18" hidden="false" customHeight="true" outlineLevel="0" collapsed="false">
      <c r="A170" s="392" t="s">
        <v>1202</v>
      </c>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ustomFormat="false" ht="18" hidden="false" customHeight="true" outlineLevel="0" collapsed="false">
      <c r="A171" s="392" t="s">
        <v>1203</v>
      </c>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ustomFormat="false" ht="18" hidden="false" customHeight="true" outlineLevel="0" collapsed="false">
      <c r="A172" s="392" t="s">
        <v>1204</v>
      </c>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ustomFormat="false" ht="18" hidden="false" customHeight="true" outlineLevel="0" collapsed="false">
      <c r="A173" s="392" t="s">
        <v>1205</v>
      </c>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ustomFormat="false" ht="18" hidden="false" customHeight="true" outlineLevel="0" collapsed="false">
      <c r="A174" s="392" t="s">
        <v>1206</v>
      </c>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ustomFormat="false" ht="18" hidden="false" customHeight="true" outlineLevel="0" collapsed="false">
      <c r="A175" s="392" t="s">
        <v>1207</v>
      </c>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ustomFormat="false" ht="18" hidden="false" customHeight="true" outlineLevel="0" collapsed="false">
      <c r="A176" s="392" t="s">
        <v>1208</v>
      </c>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ustomFormat="false" ht="18" hidden="false" customHeight="true" outlineLevel="0" collapsed="false">
      <c r="A177" s="392" t="s">
        <v>1209</v>
      </c>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ustomFormat="false" ht="18" hidden="false" customHeight="true" outlineLevel="0" collapsed="false">
      <c r="A178" s="392" t="s">
        <v>1210</v>
      </c>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ustomFormat="false" ht="18" hidden="false" customHeight="true" outlineLevel="0" collapsed="false">
      <c r="A179" s="392" t="s">
        <v>1211</v>
      </c>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ustomFormat="false" ht="18" hidden="false" customHeight="true" outlineLevel="0" collapsed="false">
      <c r="A180" s="392" t="s">
        <v>1212</v>
      </c>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ustomFormat="false" ht="18" hidden="false" customHeight="true" outlineLevel="0" collapsed="false">
      <c r="A181" s="392" t="s">
        <v>1213</v>
      </c>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ustomFormat="false" ht="18" hidden="false" customHeight="true" outlineLevel="0" collapsed="false">
      <c r="A182" s="392" t="s">
        <v>1214</v>
      </c>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ustomFormat="false" ht="18" hidden="false" customHeight="true" outlineLevel="0" collapsed="false">
      <c r="A183" s="392" t="s">
        <v>1215</v>
      </c>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ustomFormat="false" ht="18" hidden="false" customHeight="true" outlineLevel="0" collapsed="false">
      <c r="A184" s="392" t="s">
        <v>1216</v>
      </c>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ustomFormat="false" ht="18" hidden="false" customHeight="true" outlineLevel="0" collapsed="false">
      <c r="A185" s="392" t="s">
        <v>1217</v>
      </c>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ustomFormat="false" ht="18" hidden="false" customHeight="true" outlineLevel="0" collapsed="false">
      <c r="A186" s="392" t="s">
        <v>1218</v>
      </c>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ustomFormat="false" ht="18" hidden="false" customHeight="true" outlineLevel="0" collapsed="false">
      <c r="A187" s="392" t="s">
        <v>1219</v>
      </c>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ustomFormat="false" ht="18" hidden="false" customHeight="true" outlineLevel="0" collapsed="false">
      <c r="A188" s="392" t="s">
        <v>1220</v>
      </c>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ustomFormat="false" ht="18" hidden="false" customHeight="true" outlineLevel="0" collapsed="false">
      <c r="A189" s="392" t="s">
        <v>1221</v>
      </c>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ustomFormat="false" ht="18" hidden="false" customHeight="true" outlineLevel="0" collapsed="false">
      <c r="A190" s="392" t="s">
        <v>1222</v>
      </c>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ustomFormat="false" ht="18" hidden="false" customHeight="true" outlineLevel="0" collapsed="false">
      <c r="A191" s="392" t="s">
        <v>1223</v>
      </c>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ustomFormat="false" ht="18" hidden="false" customHeight="true" outlineLevel="0" collapsed="false">
      <c r="A192" s="392" t="s">
        <v>1224</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ustomFormat="false" ht="18" hidden="false" customHeight="true" outlineLevel="0" collapsed="false">
      <c r="A193" s="392" t="s">
        <v>1225</v>
      </c>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ustomFormat="false" ht="18" hidden="false" customHeight="true" outlineLevel="0" collapsed="false">
      <c r="A194" s="392" t="s">
        <v>1226</v>
      </c>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ustomFormat="false" ht="18" hidden="false" customHeight="true" outlineLevel="0" collapsed="false">
      <c r="A195" s="392" t="s">
        <v>1227</v>
      </c>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ustomFormat="false" ht="18" hidden="false" customHeight="true" outlineLevel="0" collapsed="false">
      <c r="A196" s="392" t="s">
        <v>1228</v>
      </c>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ustomFormat="false" ht="18" hidden="false" customHeight="true" outlineLevel="0" collapsed="false">
      <c r="A197" s="392" t="s">
        <v>1229</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ustomFormat="false" ht="18" hidden="false" customHeight="true" outlineLevel="0" collapsed="false">
      <c r="A198" s="392" t="s">
        <v>1230</v>
      </c>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ustomFormat="false" ht="18" hidden="false" customHeight="true" outlineLevel="0" collapsed="false">
      <c r="A199" s="392" t="s">
        <v>1231</v>
      </c>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ustomFormat="false" ht="18" hidden="false" customHeight="true" outlineLevel="0" collapsed="false">
      <c r="A200" s="392" t="s">
        <v>1232</v>
      </c>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ustomFormat="false" ht="18" hidden="false" customHeight="true" outlineLevel="0" collapsed="false">
      <c r="A201" s="392" t="s">
        <v>1233</v>
      </c>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ustomFormat="false" ht="18" hidden="false" customHeight="true" outlineLevel="0" collapsed="false">
      <c r="A202" s="392" t="s">
        <v>1234</v>
      </c>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ustomFormat="false" ht="18" hidden="false" customHeight="true" outlineLevel="0" collapsed="false">
      <c r="A203" s="392" t="s">
        <v>1235</v>
      </c>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ustomFormat="false" ht="18" hidden="false" customHeight="true" outlineLevel="0" collapsed="false">
      <c r="A204" s="392" t="s">
        <v>1236</v>
      </c>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ustomFormat="false" ht="18" hidden="false" customHeight="true" outlineLevel="0" collapsed="false">
      <c r="A205" s="392" t="s">
        <v>1237</v>
      </c>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ustomFormat="false" ht="18" hidden="false" customHeight="true" outlineLevel="0" collapsed="false">
      <c r="A206" s="392" t="s">
        <v>1238</v>
      </c>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ustomFormat="false" ht="18" hidden="false" customHeight="true" outlineLevel="0" collapsed="false">
      <c r="A207" s="392" t="s">
        <v>1239</v>
      </c>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ustomFormat="false" ht="18" hidden="false" customHeight="true" outlineLevel="0" collapsed="false">
      <c r="A208" s="392" t="s">
        <v>1240</v>
      </c>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ustomFormat="false" ht="18" hidden="false" customHeight="true" outlineLevel="0" collapsed="false">
      <c r="A209" s="392" t="s">
        <v>1241</v>
      </c>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ustomFormat="false" ht="18" hidden="false" customHeight="true" outlineLevel="0" collapsed="false">
      <c r="A210" s="392" t="s">
        <v>1242</v>
      </c>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ustomFormat="false" ht="18" hidden="false" customHeight="true" outlineLevel="0" collapsed="false">
      <c r="A211" s="392" t="s">
        <v>1243</v>
      </c>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ustomFormat="false" ht="18" hidden="false" customHeight="true" outlineLevel="0" collapsed="false">
      <c r="A212" s="392" t="s">
        <v>1244</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ustomFormat="false" ht="18" hidden="false" customHeight="true" outlineLevel="0" collapsed="false">
      <c r="A213" s="392" t="s">
        <v>1245</v>
      </c>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ustomFormat="false" ht="18" hidden="false" customHeight="true" outlineLevel="0" collapsed="false">
      <c r="A214" s="392" t="s">
        <v>1246</v>
      </c>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ustomFormat="false" ht="18" hidden="false" customHeight="true" outlineLevel="0" collapsed="false">
      <c r="A215" s="392" t="s">
        <v>1247</v>
      </c>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ustomFormat="false" ht="18" hidden="false" customHeight="true" outlineLevel="0" collapsed="false">
      <c r="A216" s="392" t="s">
        <v>1248</v>
      </c>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ustomFormat="false" ht="18" hidden="false" customHeight="true" outlineLevel="0" collapsed="false">
      <c r="A217" s="392" t="s">
        <v>1249</v>
      </c>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ustomFormat="false" ht="18" hidden="false" customHeight="true" outlineLevel="0" collapsed="false">
      <c r="A218" s="392" t="s">
        <v>1250</v>
      </c>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ustomFormat="false" ht="18" hidden="false" customHeight="true" outlineLevel="0" collapsed="false">
      <c r="A219" s="392" t="s">
        <v>1251</v>
      </c>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ustomFormat="false" ht="18" hidden="false" customHeight="true" outlineLevel="0" collapsed="false">
      <c r="A220" s="392" t="s">
        <v>1252</v>
      </c>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ustomFormat="false" ht="18" hidden="false" customHeight="true" outlineLevel="0" collapsed="false">
      <c r="A221" s="392" t="s">
        <v>1253</v>
      </c>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ustomFormat="false" ht="18" hidden="false" customHeight="true" outlineLevel="0" collapsed="false">
      <c r="A222" s="392" t="s">
        <v>1254</v>
      </c>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ustomFormat="false" ht="18" hidden="false" customHeight="true" outlineLevel="0" collapsed="false">
      <c r="A223" s="392" t="s">
        <v>1255</v>
      </c>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ustomFormat="false" ht="18" hidden="false" customHeight="true" outlineLevel="0" collapsed="false">
      <c r="A224" s="392" t="s">
        <v>1256</v>
      </c>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ustomFormat="false" ht="18" hidden="false" customHeight="true" outlineLevel="0" collapsed="false">
      <c r="A225" s="392" t="s">
        <v>1257</v>
      </c>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ustomFormat="false" ht="18" hidden="false" customHeight="true" outlineLevel="0" collapsed="false">
      <c r="A226" s="392" t="s">
        <v>1258</v>
      </c>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ustomFormat="false" ht="18" hidden="false" customHeight="true" outlineLevel="0" collapsed="false">
      <c r="A227" s="392" t="s">
        <v>1259</v>
      </c>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ustomFormat="false" ht="18" hidden="false" customHeight="true" outlineLevel="0" collapsed="false">
      <c r="A228" s="392" t="s">
        <v>1260</v>
      </c>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ustomFormat="false" ht="18" hidden="false" customHeight="true" outlineLevel="0" collapsed="false">
      <c r="A229" s="392" t="s">
        <v>1261</v>
      </c>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ustomFormat="false" ht="18" hidden="false" customHeight="true" outlineLevel="0" collapsed="false">
      <c r="A230" s="392" t="s">
        <v>1262</v>
      </c>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ustomFormat="false" ht="18" hidden="false" customHeight="true" outlineLevel="0" collapsed="false">
      <c r="A231" s="392" t="s">
        <v>1263</v>
      </c>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ustomFormat="false" ht="18" hidden="false" customHeight="true" outlineLevel="0" collapsed="false">
      <c r="A232" s="392" t="s">
        <v>1264</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ustomFormat="false" ht="18" hidden="false" customHeight="true" outlineLevel="0" collapsed="false">
      <c r="A233" s="392" t="s">
        <v>1265</v>
      </c>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ustomFormat="false" ht="18" hidden="false" customHeight="true" outlineLevel="0" collapsed="false">
      <c r="A234" s="392" t="s">
        <v>1266</v>
      </c>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ustomFormat="false" ht="18" hidden="false" customHeight="true" outlineLevel="0" collapsed="false">
      <c r="A235" s="392" t="s">
        <v>1267</v>
      </c>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ustomFormat="false" ht="18" hidden="false" customHeight="true" outlineLevel="0" collapsed="false">
      <c r="A236" s="392" t="s">
        <v>1268</v>
      </c>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ustomFormat="false" ht="18" hidden="false" customHeight="true" outlineLevel="0" collapsed="false">
      <c r="A237" s="392" t="s">
        <v>1269</v>
      </c>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ustomFormat="false" ht="18" hidden="false" customHeight="true" outlineLevel="0" collapsed="false">
      <c r="A238" s="392" t="s">
        <v>1270</v>
      </c>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ustomFormat="false" ht="18" hidden="false" customHeight="true" outlineLevel="0" collapsed="false">
      <c r="A239" s="392" t="s">
        <v>1271</v>
      </c>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ustomFormat="false" ht="18" hidden="false" customHeight="true" outlineLevel="0" collapsed="false">
      <c r="A240" s="392" t="s">
        <v>1272</v>
      </c>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ustomFormat="false" ht="18" hidden="false" customHeight="true" outlineLevel="0" collapsed="false">
      <c r="A241" s="392" t="s">
        <v>1273</v>
      </c>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ustomFormat="false" ht="18" hidden="false" customHeight="true" outlineLevel="0" collapsed="false">
      <c r="A242" s="392" t="s">
        <v>1274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ustomFormat="false" ht="18" hidden="false" customHeight="true" outlineLevel="0" collapsed="false">
      <c r="A243" s="392" t="s">
        <v>1275</v>
      </c>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ustomFormat="false" ht="18" hidden="false" customHeight="true" outlineLevel="0" collapsed="false">
      <c r="A244" s="392" t="s">
        <v>1276</v>
      </c>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ustomFormat="false" ht="18" hidden="false" customHeight="true" outlineLevel="0" collapsed="false">
      <c r="A245" s="392" t="s">
        <v>1277</v>
      </c>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ustomFormat="false" ht="18" hidden="false" customHeight="true" outlineLevel="0" collapsed="false">
      <c r="A246" s="392" t="s">
        <v>1278</v>
      </c>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ustomFormat="false" ht="18" hidden="false" customHeight="true" outlineLevel="0" collapsed="false">
      <c r="A247" s="392" t="s">
        <v>1279</v>
      </c>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ustomFormat="false" ht="18" hidden="false" customHeight="true" outlineLevel="0" collapsed="false">
      <c r="A248" s="392" t="s">
        <v>1280</v>
      </c>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ustomFormat="false" ht="18" hidden="false" customHeight="true" outlineLevel="0" collapsed="false">
      <c r="A249" s="392" t="s">
        <v>1281</v>
      </c>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ustomFormat="false" ht="18" hidden="false" customHeight="true" outlineLevel="0" collapsed="false">
      <c r="A250" s="392" t="s">
        <v>1282</v>
      </c>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ustomFormat="false" ht="18" hidden="false" customHeight="true" outlineLevel="0" collapsed="false">
      <c r="A251" s="392" t="s">
        <v>1283</v>
      </c>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ustomFormat="false" ht="18" hidden="false" customHeight="true" outlineLevel="0" collapsed="false">
      <c r="A252" s="392" t="s">
        <v>1284</v>
      </c>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ustomFormat="false" ht="18" hidden="false" customHeight="true" outlineLevel="0" collapsed="false">
      <c r="A253" s="392" t="s">
        <v>1285</v>
      </c>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ustomFormat="false" ht="18" hidden="false" customHeight="true" outlineLevel="0" collapsed="false">
      <c r="A254" s="392" t="s">
        <v>1286</v>
      </c>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ustomFormat="false" ht="18" hidden="false" customHeight="true" outlineLevel="0" collapsed="false">
      <c r="A255" s="392" t="s">
        <v>1287</v>
      </c>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ustomFormat="false" ht="18" hidden="false" customHeight="true" outlineLevel="0" collapsed="false">
      <c r="A256" s="392" t="s">
        <v>1288</v>
      </c>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ustomFormat="false" ht="18" hidden="false" customHeight="true" outlineLevel="0" collapsed="false">
      <c r="A257" s="392" t="s">
        <v>1289</v>
      </c>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ustomFormat="false" ht="18" hidden="false" customHeight="true" outlineLevel="0" collapsed="false">
      <c r="A258" s="392" t="s">
        <v>1290</v>
      </c>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ustomFormat="false" ht="18" hidden="false" customHeight="true" outlineLevel="0" collapsed="false">
      <c r="A259" s="392" t="s">
        <v>1291</v>
      </c>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ustomFormat="false" ht="18" hidden="false" customHeight="true" outlineLevel="0" collapsed="false">
      <c r="A260" s="392" t="s">
        <v>1292</v>
      </c>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ustomFormat="false" ht="18" hidden="false" customHeight="true" outlineLevel="0" collapsed="false">
      <c r="A261" s="392" t="s">
        <v>1293</v>
      </c>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ustomFormat="false" ht="18" hidden="false" customHeight="true" outlineLevel="0" collapsed="false">
      <c r="A262" s="392" t="s">
        <v>1294</v>
      </c>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ustomFormat="false" ht="18" hidden="false" customHeight="true" outlineLevel="0" collapsed="false">
      <c r="A263" s="392" t="s">
        <v>1295</v>
      </c>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ustomFormat="false" ht="18" hidden="false" customHeight="true" outlineLevel="0" collapsed="false">
      <c r="A264" s="392" t="s">
        <v>1296</v>
      </c>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ustomFormat="false" ht="18" hidden="false" customHeight="true" outlineLevel="0" collapsed="false">
      <c r="A265" s="392" t="s">
        <v>1297</v>
      </c>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ustomFormat="false" ht="18" hidden="false" customHeight="true" outlineLevel="0" collapsed="false">
      <c r="A266" s="392" t="s">
        <v>1298</v>
      </c>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ustomFormat="false" ht="18" hidden="false" customHeight="true" outlineLevel="0" collapsed="false">
      <c r="A267" s="392" t="s">
        <v>1299</v>
      </c>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ustomFormat="false" ht="18" hidden="false" customHeight="true" outlineLevel="0" collapsed="false">
      <c r="A268" s="392" t="s">
        <v>1300</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ustomFormat="false" ht="18" hidden="false" customHeight="true" outlineLevel="0" collapsed="false">
      <c r="A269" s="392" t="s">
        <v>1301</v>
      </c>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ustomFormat="false" ht="18" hidden="false" customHeight="true" outlineLevel="0" collapsed="false">
      <c r="A270" s="392" t="s">
        <v>1302</v>
      </c>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ustomFormat="false" ht="18" hidden="false" customHeight="true" outlineLevel="0" collapsed="false">
      <c r="A271" s="392" t="s">
        <v>1303</v>
      </c>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ustomFormat="false" ht="18" hidden="false" customHeight="true" outlineLevel="0" collapsed="false">
      <c r="A272" s="392" t="s">
        <v>1304</v>
      </c>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ustomFormat="false" ht="18" hidden="false" customHeight="true" outlineLevel="0" collapsed="false">
      <c r="A273" s="392" t="s">
        <v>1305</v>
      </c>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ustomFormat="false" ht="18" hidden="false" customHeight="true" outlineLevel="0" collapsed="false">
      <c r="A274" s="392" t="s">
        <v>1306</v>
      </c>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ustomFormat="false" ht="18" hidden="false" customHeight="true" outlineLevel="0" collapsed="false">
      <c r="A275" s="392" t="s">
        <v>1307</v>
      </c>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ustomFormat="false" ht="18" hidden="false" customHeight="true" outlineLevel="0" collapsed="false">
      <c r="A276" s="392" t="s">
        <v>1308</v>
      </c>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ustomFormat="false" ht="18" hidden="false" customHeight="true" outlineLevel="0" collapsed="false">
      <c r="A277" s="392" t="s">
        <v>1309</v>
      </c>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ustomFormat="false" ht="18" hidden="false" customHeight="true" outlineLevel="0" collapsed="false">
      <c r="A278" s="392" t="s">
        <v>1310</v>
      </c>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ustomFormat="false" ht="18" hidden="false" customHeight="true" outlineLevel="0" collapsed="false">
      <c r="A279" s="392" t="s">
        <v>1311</v>
      </c>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ustomFormat="false" ht="18" hidden="false" customHeight="true" outlineLevel="0" collapsed="false">
      <c r="A280" s="392" t="s">
        <v>1312</v>
      </c>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ustomFormat="false" ht="18" hidden="false" customHeight="true" outlineLevel="0" collapsed="false">
      <c r="A281" s="392" t="s">
        <v>1313</v>
      </c>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ustomFormat="false" ht="18" hidden="false" customHeight="true" outlineLevel="0" collapsed="false">
      <c r="A282" s="392" t="s">
        <v>1314</v>
      </c>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ustomFormat="false" ht="18" hidden="false" customHeight="true" outlineLevel="0" collapsed="false">
      <c r="A283" s="392" t="s">
        <v>1315</v>
      </c>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ustomFormat="false" ht="18" hidden="false" customHeight="true" outlineLevel="0" collapsed="false">
      <c r="A284" s="392" t="s">
        <v>1316</v>
      </c>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ustomFormat="false" ht="18" hidden="false" customHeight="true" outlineLevel="0" collapsed="false">
      <c r="A285" s="392" t="s">
        <v>1317</v>
      </c>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ustomFormat="false" ht="18" hidden="false" customHeight="true" outlineLevel="0" collapsed="false">
      <c r="A286" s="392" t="s">
        <v>1318</v>
      </c>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ustomFormat="false" ht="18" hidden="false" customHeight="true" outlineLevel="0" collapsed="false">
      <c r="A287" s="392" t="s">
        <v>1319</v>
      </c>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ustomFormat="false" ht="18" hidden="false" customHeight="true" outlineLevel="0" collapsed="false">
      <c r="A288" s="392" t="s">
        <v>1320</v>
      </c>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ustomFormat="false" ht="18" hidden="false" customHeight="true" outlineLevel="0" collapsed="false">
      <c r="A289" s="392" t="s">
        <v>1321</v>
      </c>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ustomFormat="false" ht="18" hidden="false" customHeight="true" outlineLevel="0" collapsed="false">
      <c r="A290" s="392" t="s">
        <v>1322</v>
      </c>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ustomFormat="false" ht="18" hidden="false" customHeight="true" outlineLevel="0" collapsed="false">
      <c r="A291" s="392" t="s">
        <v>1323</v>
      </c>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ustomFormat="false" ht="18" hidden="false" customHeight="true" outlineLevel="0" collapsed="false">
      <c r="A292" s="392" t="s">
        <v>1324</v>
      </c>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ustomFormat="false" ht="18" hidden="false" customHeight="true" outlineLevel="0" collapsed="false">
      <c r="A293" s="392" t="s">
        <v>1325</v>
      </c>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ustomFormat="false" ht="18" hidden="false" customHeight="true" outlineLevel="0" collapsed="false">
      <c r="A294" s="392" t="s">
        <v>1326</v>
      </c>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ustomFormat="false" ht="18" hidden="false" customHeight="true" outlineLevel="0" collapsed="false">
      <c r="A295" s="392" t="s">
        <v>1327</v>
      </c>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ustomFormat="false" ht="18" hidden="false" customHeight="true" outlineLevel="0" collapsed="false">
      <c r="A296" s="392" t="s">
        <v>1328</v>
      </c>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ustomFormat="false" ht="18" hidden="false" customHeight="true" outlineLevel="0" collapsed="false">
      <c r="A297" s="392" t="s">
        <v>1329</v>
      </c>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ustomFormat="false" ht="18" hidden="false" customHeight="true" outlineLevel="0" collapsed="false">
      <c r="A298" s="392" t="s">
        <v>1330</v>
      </c>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ustomFormat="false" ht="18" hidden="false" customHeight="true" outlineLevel="0" collapsed="false">
      <c r="A299" s="392" t="s">
        <v>1331</v>
      </c>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ustomFormat="false" ht="18" hidden="false" customHeight="true" outlineLevel="0" collapsed="false">
      <c r="A300" s="392" t="s">
        <v>1332</v>
      </c>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ustomFormat="false" ht="18" hidden="false" customHeight="true" outlineLevel="0" collapsed="false">
      <c r="A301" s="392" t="s">
        <v>1333</v>
      </c>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ustomFormat="false" ht="18" hidden="false" customHeight="true" outlineLevel="0" collapsed="false">
      <c r="A302" s="392" t="s">
        <v>1334</v>
      </c>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ustomFormat="false" ht="18" hidden="false" customHeight="true" outlineLevel="0" collapsed="false">
      <c r="A303" s="392" t="s">
        <v>1335</v>
      </c>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ustomFormat="false" ht="18" hidden="false" customHeight="true" outlineLevel="0" collapsed="false">
      <c r="A304" s="392" t="s">
        <v>1336</v>
      </c>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ustomFormat="false" ht="18" hidden="false" customHeight="true" outlineLevel="0" collapsed="false">
      <c r="A305" s="392" t="s">
        <v>1337</v>
      </c>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ustomFormat="false" ht="18" hidden="false" customHeight="true" outlineLevel="0" collapsed="false">
      <c r="A306" s="392" t="s">
        <v>1338</v>
      </c>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ustomFormat="false" ht="18" hidden="false" customHeight="true" outlineLevel="0" collapsed="false">
      <c r="A307" s="392" t="s">
        <v>1339</v>
      </c>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ustomFormat="false" ht="18" hidden="false" customHeight="true" outlineLevel="0" collapsed="false">
      <c r="A308" s="392" t="s">
        <v>1340</v>
      </c>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ustomFormat="false" ht="18" hidden="false" customHeight="true" outlineLevel="0" collapsed="false">
      <c r="A309" s="392" t="s">
        <v>1341</v>
      </c>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ustomFormat="false" ht="18" hidden="false" customHeight="true" outlineLevel="0" collapsed="false">
      <c r="A310" s="392" t="s">
        <v>1342</v>
      </c>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ustomFormat="false" ht="18" hidden="false" customHeight="true" outlineLevel="0" collapsed="false">
      <c r="A311" s="392" t="s">
        <v>1343</v>
      </c>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ustomFormat="false" ht="18" hidden="false" customHeight="true" outlineLevel="0" collapsed="false">
      <c r="A312" s="392" t="s">
        <v>1344</v>
      </c>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ustomFormat="false" ht="18" hidden="false" customHeight="true" outlineLevel="0" collapsed="false">
      <c r="A313" s="392" t="s">
        <v>1345</v>
      </c>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ustomFormat="false" ht="18" hidden="false" customHeight="true" outlineLevel="0" collapsed="false">
      <c r="A314" s="392" t="s">
        <v>1346</v>
      </c>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ustomFormat="false" ht="18" hidden="false" customHeight="true" outlineLevel="0" collapsed="false">
      <c r="A315" s="392" t="s">
        <v>1347</v>
      </c>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ustomFormat="false" ht="18" hidden="false" customHeight="true" outlineLevel="0" collapsed="false">
      <c r="A316" s="392" t="s">
        <v>1348</v>
      </c>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ustomFormat="false" ht="18" hidden="false" customHeight="true" outlineLevel="0" collapsed="false">
      <c r="A317" s="392" t="s">
        <v>1349</v>
      </c>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ustomFormat="false" ht="18" hidden="false" customHeight="true" outlineLevel="0" collapsed="false">
      <c r="A318" s="392" t="s">
        <v>1350</v>
      </c>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ustomFormat="false" ht="18" hidden="false" customHeight="true" outlineLevel="0" collapsed="false">
      <c r="A319" s="392" t="s">
        <v>1351</v>
      </c>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ustomFormat="false" ht="18" hidden="false" customHeight="true" outlineLevel="0" collapsed="false">
      <c r="A320" s="392" t="s">
        <v>1352</v>
      </c>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ustomFormat="false" ht="18" hidden="false" customHeight="true" outlineLevel="0" collapsed="false">
      <c r="A321" s="392" t="s">
        <v>1353</v>
      </c>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ustomFormat="false" ht="18" hidden="false" customHeight="true" outlineLevel="0" collapsed="false">
      <c r="A322" s="392" t="s">
        <v>1354</v>
      </c>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ustomFormat="false" ht="18" hidden="false" customHeight="true" outlineLevel="0" collapsed="false">
      <c r="A323" s="392" t="s">
        <v>1355</v>
      </c>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ustomFormat="false" ht="18" hidden="false" customHeight="true" outlineLevel="0" collapsed="false">
      <c r="A324" s="392" t="s">
        <v>1356</v>
      </c>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ustomFormat="false" ht="18" hidden="false" customHeight="true" outlineLevel="0" collapsed="false">
      <c r="A325" s="392" t="s">
        <v>1357</v>
      </c>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ustomFormat="false" ht="18" hidden="false" customHeight="true" outlineLevel="0" collapsed="false">
      <c r="A326" s="392" t="s">
        <v>1358</v>
      </c>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ustomFormat="false" ht="18" hidden="false" customHeight="true" outlineLevel="0" collapsed="false">
      <c r="A327" s="392" t="s">
        <v>1359</v>
      </c>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ustomFormat="false" ht="18" hidden="false" customHeight="true" outlineLevel="0" collapsed="false">
      <c r="A328" s="392" t="s">
        <v>1360</v>
      </c>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ustomFormat="false" ht="18" hidden="false" customHeight="true" outlineLevel="0" collapsed="false">
      <c r="A329" s="392" t="s">
        <v>1361</v>
      </c>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ustomFormat="false" ht="18" hidden="false" customHeight="true" outlineLevel="0" collapsed="false">
      <c r="A330" s="392" t="s">
        <v>1362</v>
      </c>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ustomFormat="false" ht="18" hidden="false" customHeight="true" outlineLevel="0" collapsed="false">
      <c r="A331" s="392" t="s">
        <v>1363</v>
      </c>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ustomFormat="false" ht="18" hidden="false" customHeight="true" outlineLevel="0" collapsed="false">
      <c r="A332" s="392" t="s">
        <v>1364</v>
      </c>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ustomFormat="false" ht="18" hidden="false" customHeight="true" outlineLevel="0" collapsed="false">
      <c r="A333" s="392" t="s">
        <v>1365</v>
      </c>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ustomFormat="false" ht="18" hidden="false" customHeight="true" outlineLevel="0" collapsed="false">
      <c r="A334" s="392" t="s">
        <v>1366</v>
      </c>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ustomFormat="false" ht="18" hidden="false" customHeight="true" outlineLevel="0" collapsed="false">
      <c r="A335" s="392" t="s">
        <v>1367</v>
      </c>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ustomFormat="false" ht="18" hidden="false" customHeight="true" outlineLevel="0" collapsed="false">
      <c r="A336" s="392" t="s">
        <v>1368</v>
      </c>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ustomFormat="false" ht="18" hidden="false" customHeight="true" outlineLevel="0" collapsed="false">
      <c r="A337" s="392" t="s">
        <v>1369</v>
      </c>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ustomFormat="false" ht="18" hidden="false" customHeight="true" outlineLevel="0" collapsed="false">
      <c r="A338" s="392" t="s">
        <v>1370</v>
      </c>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ustomFormat="false" ht="18" hidden="false" customHeight="true" outlineLevel="0" collapsed="false">
      <c r="A339" s="392" t="s">
        <v>1371</v>
      </c>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ustomFormat="false" ht="18" hidden="false" customHeight="true" outlineLevel="0" collapsed="false">
      <c r="A340" s="392" t="s">
        <v>1372</v>
      </c>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ustomFormat="false" ht="18" hidden="false" customHeight="true" outlineLevel="0" collapsed="false">
      <c r="A341" s="392" t="s">
        <v>1373</v>
      </c>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ustomFormat="false" ht="18" hidden="false" customHeight="true" outlineLevel="0" collapsed="false">
      <c r="A342" s="392" t="s">
        <v>1374</v>
      </c>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ustomFormat="false" ht="18" hidden="false" customHeight="true" outlineLevel="0" collapsed="false">
      <c r="A343" s="392" t="s">
        <v>1375</v>
      </c>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ustomFormat="false" ht="18" hidden="false" customHeight="true" outlineLevel="0" collapsed="false">
      <c r="A344" s="392" t="s">
        <v>1376</v>
      </c>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ustomFormat="false" ht="18" hidden="false" customHeight="true" outlineLevel="0" collapsed="false">
      <c r="A345" s="392" t="s">
        <v>1377</v>
      </c>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ustomFormat="false" ht="18" hidden="false" customHeight="true" outlineLevel="0" collapsed="false">
      <c r="A346" s="392" t="s">
        <v>1378</v>
      </c>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ustomFormat="false" ht="18" hidden="false" customHeight="true" outlineLevel="0" collapsed="false">
      <c r="A347" s="392" t="s">
        <v>1379</v>
      </c>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ustomFormat="false" ht="18" hidden="false" customHeight="true" outlineLevel="0" collapsed="false">
      <c r="A348" s="392" t="s">
        <v>1380</v>
      </c>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ustomFormat="false" ht="18" hidden="false" customHeight="true" outlineLevel="0" collapsed="false">
      <c r="A349" s="392" t="s">
        <v>1381</v>
      </c>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ustomFormat="false" ht="18" hidden="false" customHeight="true" outlineLevel="0" collapsed="false">
      <c r="A350" s="392" t="s">
        <v>1382</v>
      </c>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ustomFormat="false" ht="18" hidden="false" customHeight="true" outlineLevel="0" collapsed="false">
      <c r="A351" s="392" t="s">
        <v>1383</v>
      </c>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ustomFormat="false" ht="18" hidden="false" customHeight="true" outlineLevel="0" collapsed="false">
      <c r="A352" s="392" t="s">
        <v>1384</v>
      </c>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ustomFormat="false" ht="18" hidden="false" customHeight="true" outlineLevel="0" collapsed="false">
      <c r="A353" s="392" t="s">
        <v>1385</v>
      </c>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ustomFormat="false" ht="18" hidden="false" customHeight="true" outlineLevel="0" collapsed="false">
      <c r="A354" s="392" t="s">
        <v>1386</v>
      </c>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ustomFormat="false" ht="18" hidden="false" customHeight="true" outlineLevel="0" collapsed="false">
      <c r="A355" s="392" t="s">
        <v>1387</v>
      </c>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ustomFormat="false" ht="18" hidden="false" customHeight="true" outlineLevel="0" collapsed="false">
      <c r="A356" s="392" t="s">
        <v>1388</v>
      </c>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ustomFormat="false" ht="18" hidden="false" customHeight="true" outlineLevel="0" collapsed="false">
      <c r="A357" s="392" t="s">
        <v>1389</v>
      </c>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ustomFormat="false" ht="18" hidden="false" customHeight="true" outlineLevel="0" collapsed="false">
      <c r="A358" s="392" t="s">
        <v>1390</v>
      </c>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ustomFormat="false" ht="18" hidden="false" customHeight="true" outlineLevel="0" collapsed="false">
      <c r="A359" s="392" t="s">
        <v>1391</v>
      </c>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ustomFormat="false" ht="18" hidden="false" customHeight="true" outlineLevel="0" collapsed="false">
      <c r="A360" s="392" t="s">
        <v>1392</v>
      </c>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ustomFormat="false" ht="18" hidden="false" customHeight="true" outlineLevel="0" collapsed="false">
      <c r="A361" s="392" t="s">
        <v>1393</v>
      </c>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ustomFormat="false" ht="18" hidden="false" customHeight="true" outlineLevel="0" collapsed="false">
      <c r="A362" s="392" t="s">
        <v>1394</v>
      </c>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ustomFormat="false" ht="18" hidden="false" customHeight="true" outlineLevel="0" collapsed="false">
      <c r="A363" s="392" t="s">
        <v>1395</v>
      </c>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ustomFormat="false" ht="18" hidden="false" customHeight="true" outlineLevel="0" collapsed="false">
      <c r="A364" s="392" t="s">
        <v>1396</v>
      </c>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ustomFormat="false" ht="18" hidden="false" customHeight="true" outlineLevel="0" collapsed="false">
      <c r="A365" s="392" t="s">
        <v>1397</v>
      </c>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ustomFormat="false" ht="18" hidden="false" customHeight="true" outlineLevel="0" collapsed="false">
      <c r="A366" s="392" t="s">
        <v>1398</v>
      </c>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ustomFormat="false" ht="18" hidden="false" customHeight="true" outlineLevel="0" collapsed="false">
      <c r="A367" s="392" t="s">
        <v>1399</v>
      </c>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ustomFormat="false" ht="18" hidden="false" customHeight="true" outlineLevel="0" collapsed="false">
      <c r="A368" s="392" t="s">
        <v>1400</v>
      </c>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ustomFormat="false" ht="18" hidden="false" customHeight="true" outlineLevel="0" collapsed="false">
      <c r="A369" s="392" t="s">
        <v>1401</v>
      </c>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ustomFormat="false" ht="18" hidden="false" customHeight="true" outlineLevel="0" collapsed="false">
      <c r="A370" s="392" t="s">
        <v>1402</v>
      </c>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ustomFormat="false" ht="18" hidden="false" customHeight="true" outlineLevel="0" collapsed="false">
      <c r="A371" s="392" t="s">
        <v>1403</v>
      </c>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ustomFormat="false" ht="18" hidden="false" customHeight="true" outlineLevel="0" collapsed="false">
      <c r="A372" s="392" t="s">
        <v>1404</v>
      </c>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ustomFormat="false" ht="18" hidden="false" customHeight="true" outlineLevel="0" collapsed="false">
      <c r="A373" s="392" t="s">
        <v>1405</v>
      </c>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ustomFormat="false" ht="18" hidden="false" customHeight="true" outlineLevel="0" collapsed="false">
      <c r="A374" s="392" t="s">
        <v>1406</v>
      </c>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ustomFormat="false" ht="18" hidden="false" customHeight="true" outlineLevel="0" collapsed="false">
      <c r="A375" s="392" t="s">
        <v>1407</v>
      </c>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ustomFormat="false" ht="18" hidden="false" customHeight="true" outlineLevel="0" collapsed="false">
      <c r="A376" s="392" t="s">
        <v>1408</v>
      </c>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ustomFormat="false" ht="18" hidden="false" customHeight="true" outlineLevel="0" collapsed="false">
      <c r="A377" s="392" t="s">
        <v>1409</v>
      </c>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ustomFormat="false" ht="18" hidden="false" customHeight="true" outlineLevel="0" collapsed="false">
      <c r="A378" s="392" t="s">
        <v>1410</v>
      </c>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ustomFormat="false" ht="18" hidden="false" customHeight="true" outlineLevel="0" collapsed="false">
      <c r="A379" s="392" t="s">
        <v>1411</v>
      </c>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ustomFormat="false" ht="18" hidden="false" customHeight="true" outlineLevel="0" collapsed="false">
      <c r="A380" s="392" t="s">
        <v>1412</v>
      </c>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ustomFormat="false" ht="18" hidden="false" customHeight="true" outlineLevel="0" collapsed="false">
      <c r="A381" s="392" t="s">
        <v>1413</v>
      </c>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ustomFormat="false" ht="18" hidden="false" customHeight="true" outlineLevel="0" collapsed="false">
      <c r="A382" s="392" t="s">
        <v>1414</v>
      </c>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ustomFormat="false" ht="18" hidden="false" customHeight="true" outlineLevel="0" collapsed="false">
      <c r="A383" s="392" t="s">
        <v>1415</v>
      </c>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ustomFormat="false" ht="18" hidden="false" customHeight="true" outlineLevel="0" collapsed="false">
      <c r="A384" s="392" t="s">
        <v>1416</v>
      </c>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ustomFormat="false" ht="18" hidden="false" customHeight="true" outlineLevel="0" collapsed="false">
      <c r="A385" s="392" t="s">
        <v>1417</v>
      </c>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ustomFormat="false" ht="18" hidden="false" customHeight="true" outlineLevel="0" collapsed="false">
      <c r="A386" s="392" t="s">
        <v>1418</v>
      </c>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ustomFormat="false" ht="18" hidden="false" customHeight="true" outlineLevel="0" collapsed="false">
      <c r="A387" s="392" t="s">
        <v>1419</v>
      </c>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ustomFormat="false" ht="18" hidden="false" customHeight="true" outlineLevel="0" collapsed="false">
      <c r="A388" s="392" t="s">
        <v>1420</v>
      </c>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ustomFormat="false" ht="18" hidden="false" customHeight="true" outlineLevel="0" collapsed="false">
      <c r="A389" s="392" t="s">
        <v>1421</v>
      </c>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ustomFormat="false" ht="18" hidden="false" customHeight="true" outlineLevel="0" collapsed="false">
      <c r="A390" s="392" t="s">
        <v>1422</v>
      </c>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ustomFormat="false" ht="18" hidden="false" customHeight="true" outlineLevel="0" collapsed="false">
      <c r="A391" s="392" t="s">
        <v>1423</v>
      </c>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ustomFormat="false" ht="18" hidden="false" customHeight="true" outlineLevel="0" collapsed="false">
      <c r="A392" s="392" t="s">
        <v>1424</v>
      </c>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ustomFormat="false" ht="18" hidden="false" customHeight="true" outlineLevel="0" collapsed="false">
      <c r="A393" s="392" t="s">
        <v>1425</v>
      </c>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ustomFormat="false" ht="18" hidden="false" customHeight="true" outlineLevel="0" collapsed="false">
      <c r="A394" s="392" t="s">
        <v>1426</v>
      </c>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ustomFormat="false" ht="18" hidden="false" customHeight="true" outlineLevel="0" collapsed="false">
      <c r="A395" s="392" t="s">
        <v>1427</v>
      </c>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ustomFormat="false" ht="18" hidden="false" customHeight="true" outlineLevel="0" collapsed="false">
      <c r="A396" s="392" t="s">
        <v>1428</v>
      </c>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ustomFormat="false" ht="18" hidden="false" customHeight="true" outlineLevel="0" collapsed="false">
      <c r="A397" s="392" t="s">
        <v>1429</v>
      </c>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ustomFormat="false" ht="18" hidden="false" customHeight="true" outlineLevel="0" collapsed="false">
      <c r="A398" s="392" t="s">
        <v>1430</v>
      </c>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ustomFormat="false" ht="18" hidden="false" customHeight="true" outlineLevel="0" collapsed="false">
      <c r="A399" s="392" t="s">
        <v>1431</v>
      </c>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ustomFormat="false" ht="18" hidden="false" customHeight="true" outlineLevel="0" collapsed="false">
      <c r="A400" s="392" t="s">
        <v>1432</v>
      </c>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ustomFormat="false" ht="18" hidden="false" customHeight="true" outlineLevel="0" collapsed="false">
      <c r="A401" s="392" t="s">
        <v>1433</v>
      </c>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ustomFormat="false" ht="18" hidden="false" customHeight="true" outlineLevel="0" collapsed="false">
      <c r="A402" s="392" t="s">
        <v>1434</v>
      </c>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ustomFormat="false" ht="18" hidden="false" customHeight="true" outlineLevel="0" collapsed="false">
      <c r="A403" s="392" t="s">
        <v>1435</v>
      </c>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ustomFormat="false" ht="18" hidden="false" customHeight="true" outlineLevel="0" collapsed="false">
      <c r="A404" s="392" t="s">
        <v>1436</v>
      </c>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ustomFormat="false" ht="18" hidden="false" customHeight="true" outlineLevel="0" collapsed="false">
      <c r="A405" s="392" t="s">
        <v>1437</v>
      </c>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ustomFormat="false" ht="18" hidden="false" customHeight="true" outlineLevel="0" collapsed="false">
      <c r="A406" s="392" t="s">
        <v>1438</v>
      </c>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ustomFormat="false" ht="18" hidden="false" customHeight="true" outlineLevel="0" collapsed="false">
      <c r="A407" s="392" t="s">
        <v>1439</v>
      </c>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ustomFormat="false" ht="18" hidden="false" customHeight="true" outlineLevel="0" collapsed="false">
      <c r="A408" s="392" t="s">
        <v>1440</v>
      </c>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ustomFormat="false" ht="18" hidden="false" customHeight="true" outlineLevel="0" collapsed="false">
      <c r="A409" s="392" t="s">
        <v>1441</v>
      </c>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ustomFormat="false" ht="18" hidden="false" customHeight="true" outlineLevel="0" collapsed="false">
      <c r="A410" s="392" t="s">
        <v>1442</v>
      </c>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ustomFormat="false" ht="18" hidden="false" customHeight="true" outlineLevel="0" collapsed="false">
      <c r="A411" s="392" t="s">
        <v>1443</v>
      </c>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ustomFormat="false" ht="18" hidden="false" customHeight="true" outlineLevel="0" collapsed="false">
      <c r="A412" s="392" t="s">
        <v>1444</v>
      </c>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ustomFormat="false" ht="18" hidden="false" customHeight="true" outlineLevel="0" collapsed="false">
      <c r="A413" s="392" t="s">
        <v>1445</v>
      </c>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ustomFormat="false" ht="18" hidden="false" customHeight="true" outlineLevel="0" collapsed="false">
      <c r="A414" s="392" t="s">
        <v>1446</v>
      </c>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ustomFormat="false" ht="18" hidden="false" customHeight="true" outlineLevel="0" collapsed="false">
      <c r="A415" s="392" t="s">
        <v>1447</v>
      </c>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ustomFormat="false" ht="18" hidden="false" customHeight="true" outlineLevel="0" collapsed="false">
      <c r="A416" s="392" t="s">
        <v>1448</v>
      </c>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ustomFormat="false" ht="18" hidden="false" customHeight="true" outlineLevel="0" collapsed="false">
      <c r="A417" s="392" t="s">
        <v>1449</v>
      </c>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ustomFormat="false" ht="18" hidden="false" customHeight="true" outlineLevel="0" collapsed="false">
      <c r="A418" s="392" t="s">
        <v>1450</v>
      </c>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ustomFormat="false" ht="18" hidden="false" customHeight="true" outlineLevel="0" collapsed="false">
      <c r="A419" s="392" t="s">
        <v>1451</v>
      </c>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ustomFormat="false" ht="18" hidden="false" customHeight="true" outlineLevel="0" collapsed="false">
      <c r="A420" s="392" t="s">
        <v>1452</v>
      </c>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ustomFormat="false" ht="18" hidden="false" customHeight="true" outlineLevel="0" collapsed="false">
      <c r="A421" s="392" t="s">
        <v>1453</v>
      </c>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ustomFormat="false" ht="18" hidden="false" customHeight="true" outlineLevel="0" collapsed="false">
      <c r="A422" s="392" t="s">
        <v>1454</v>
      </c>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ustomFormat="false" ht="18" hidden="false" customHeight="true" outlineLevel="0" collapsed="false">
      <c r="A423" s="392" t="s">
        <v>1455</v>
      </c>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ustomFormat="false" ht="18" hidden="false" customHeight="true" outlineLevel="0" collapsed="false">
      <c r="A424" s="392" t="s">
        <v>1456</v>
      </c>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ustomFormat="false" ht="18" hidden="false" customHeight="true" outlineLevel="0" collapsed="false">
      <c r="A425" s="392" t="s">
        <v>1457</v>
      </c>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ustomFormat="false" ht="18" hidden="false" customHeight="true" outlineLevel="0" collapsed="false">
      <c r="A426" s="392" t="s">
        <v>1458</v>
      </c>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ustomFormat="false" ht="18" hidden="false" customHeight="true" outlineLevel="0" collapsed="false">
      <c r="A427" s="392" t="s">
        <v>1459</v>
      </c>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ustomFormat="false" ht="18" hidden="false" customHeight="true" outlineLevel="0" collapsed="false">
      <c r="A428" s="392" t="s">
        <v>1460</v>
      </c>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ustomFormat="false" ht="18" hidden="false" customHeight="true" outlineLevel="0" collapsed="false">
      <c r="A429" s="392" t="s">
        <v>1461</v>
      </c>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ustomFormat="false" ht="18" hidden="false" customHeight="true" outlineLevel="0" collapsed="false">
      <c r="A430" s="392" t="s">
        <v>1462</v>
      </c>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ustomFormat="false" ht="18" hidden="false" customHeight="true" outlineLevel="0" collapsed="false">
      <c r="A431" s="392" t="s">
        <v>1463</v>
      </c>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ustomFormat="false" ht="18" hidden="false" customHeight="true" outlineLevel="0" collapsed="false">
      <c r="A432" s="392" t="s">
        <v>1464</v>
      </c>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ustomFormat="false" ht="18" hidden="false" customHeight="true" outlineLevel="0" collapsed="false">
      <c r="A433" s="392" t="s">
        <v>1465</v>
      </c>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ustomFormat="false" ht="18" hidden="false" customHeight="true" outlineLevel="0" collapsed="false">
      <c r="A434" s="392" t="s">
        <v>1466</v>
      </c>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ustomFormat="false" ht="18" hidden="false" customHeight="true" outlineLevel="0" collapsed="false">
      <c r="A435" s="392" t="s">
        <v>1467</v>
      </c>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ustomFormat="false" ht="18" hidden="false" customHeight="true" outlineLevel="0" collapsed="false">
      <c r="A436" s="392" t="s">
        <v>1468</v>
      </c>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ustomFormat="false" ht="18" hidden="false" customHeight="true" outlineLevel="0" collapsed="false">
      <c r="A437" s="392" t="s">
        <v>1469</v>
      </c>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ustomFormat="false" ht="18" hidden="false" customHeight="true" outlineLevel="0" collapsed="false">
      <c r="A438" s="392" t="s">
        <v>1470</v>
      </c>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ustomFormat="false" ht="18" hidden="false" customHeight="true" outlineLevel="0" collapsed="false">
      <c r="A439" s="392" t="s">
        <v>1471</v>
      </c>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ustomFormat="false" ht="18" hidden="false" customHeight="true" outlineLevel="0" collapsed="false">
      <c r="A440" s="392" t="s">
        <v>1472</v>
      </c>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ustomFormat="false" ht="18" hidden="false" customHeight="true" outlineLevel="0" collapsed="false">
      <c r="A441" s="392" t="s">
        <v>1473</v>
      </c>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ustomFormat="false" ht="18" hidden="false" customHeight="true" outlineLevel="0" collapsed="false">
      <c r="A442" s="392" t="s">
        <v>1474</v>
      </c>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ustomFormat="false" ht="18" hidden="false" customHeight="true" outlineLevel="0" collapsed="false">
      <c r="A443" s="392" t="s">
        <v>1475</v>
      </c>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ustomFormat="false" ht="18" hidden="false" customHeight="true" outlineLevel="0" collapsed="false">
      <c r="A444" s="392" t="s">
        <v>1476</v>
      </c>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ustomFormat="false" ht="18" hidden="false" customHeight="true" outlineLevel="0" collapsed="false">
      <c r="A445" s="392" t="s">
        <v>1477</v>
      </c>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ustomFormat="false" ht="18" hidden="false" customHeight="true" outlineLevel="0" collapsed="false">
      <c r="A446" s="392" t="s">
        <v>1478</v>
      </c>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ustomFormat="false" ht="18" hidden="false" customHeight="true" outlineLevel="0" collapsed="false">
      <c r="A447" s="392" t="s">
        <v>1479</v>
      </c>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ustomFormat="false" ht="18" hidden="false" customHeight="true" outlineLevel="0" collapsed="false">
      <c r="A448" s="392" t="s">
        <v>1480</v>
      </c>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ustomFormat="false" ht="18" hidden="false" customHeight="true" outlineLevel="0" collapsed="false">
      <c r="A449" s="392" t="s">
        <v>1481</v>
      </c>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ustomFormat="false" ht="18" hidden="false" customHeight="true" outlineLevel="0" collapsed="false">
      <c r="A450" s="392" t="s">
        <v>1482</v>
      </c>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ustomFormat="false" ht="18" hidden="false" customHeight="true" outlineLevel="0" collapsed="false">
      <c r="A451" s="392" t="s">
        <v>1483</v>
      </c>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ustomFormat="false" ht="18" hidden="false" customHeight="true" outlineLevel="0" collapsed="false">
      <c r="A452" s="392" t="s">
        <v>1484</v>
      </c>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ustomFormat="false" ht="18" hidden="false" customHeight="true" outlineLevel="0" collapsed="false">
      <c r="A453" s="392" t="s">
        <v>1485</v>
      </c>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ustomFormat="false" ht="18" hidden="false" customHeight="true" outlineLevel="0" collapsed="false">
      <c r="A454" s="392" t="s">
        <v>1486</v>
      </c>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ustomFormat="false" ht="18" hidden="false" customHeight="true" outlineLevel="0" collapsed="false">
      <c r="A455" s="392" t="s">
        <v>1487</v>
      </c>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ustomFormat="false" ht="18" hidden="false" customHeight="true" outlineLevel="0" collapsed="false">
      <c r="A456" s="392" t="s">
        <v>1488</v>
      </c>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ustomFormat="false" ht="18" hidden="false" customHeight="true" outlineLevel="0" collapsed="false">
      <c r="A457" s="392" t="s">
        <v>1489</v>
      </c>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ustomFormat="false" ht="18" hidden="false" customHeight="true" outlineLevel="0" collapsed="false">
      <c r="A458" s="392" t="s">
        <v>1490</v>
      </c>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ustomFormat="false" ht="18" hidden="false" customHeight="true" outlineLevel="0" collapsed="false">
      <c r="A459" s="392" t="s">
        <v>1491</v>
      </c>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ustomFormat="false" ht="18" hidden="false" customHeight="true" outlineLevel="0" collapsed="false">
      <c r="A460" s="392" t="s">
        <v>1492</v>
      </c>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ustomFormat="false" ht="18" hidden="false" customHeight="true" outlineLevel="0" collapsed="false">
      <c r="A461" s="392" t="s">
        <v>1493</v>
      </c>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ustomFormat="false" ht="18" hidden="false" customHeight="true" outlineLevel="0" collapsed="false">
      <c r="A462" s="392" t="s">
        <v>1494</v>
      </c>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ustomFormat="false" ht="18" hidden="false" customHeight="true" outlineLevel="0" collapsed="false">
      <c r="A463" s="392" t="s">
        <v>1495</v>
      </c>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ustomFormat="false" ht="18" hidden="false" customHeight="true" outlineLevel="0" collapsed="false">
      <c r="A464" s="392" t="s">
        <v>1496</v>
      </c>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ustomFormat="false" ht="18" hidden="false" customHeight="true" outlineLevel="0" collapsed="false">
      <c r="A465" s="392" t="s">
        <v>1497</v>
      </c>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ustomFormat="false" ht="18" hidden="false" customHeight="true" outlineLevel="0" collapsed="false">
      <c r="A466" s="392" t="s">
        <v>1498</v>
      </c>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ustomFormat="false" ht="18" hidden="false" customHeight="true" outlineLevel="0" collapsed="false">
      <c r="A467" s="392" t="s">
        <v>1499</v>
      </c>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ustomFormat="false" ht="18" hidden="false" customHeight="true" outlineLevel="0" collapsed="false">
      <c r="A468" s="392" t="s">
        <v>1500</v>
      </c>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ustomFormat="false" ht="18" hidden="false" customHeight="true" outlineLevel="0" collapsed="false">
      <c r="A469" s="392" t="s">
        <v>1501</v>
      </c>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ustomFormat="false" ht="18" hidden="false" customHeight="true" outlineLevel="0" collapsed="false">
      <c r="A470" s="392" t="s">
        <v>1502</v>
      </c>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ustomFormat="false" ht="18" hidden="false" customHeight="true" outlineLevel="0" collapsed="false">
      <c r="A471" s="392" t="s">
        <v>1503</v>
      </c>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ustomFormat="false" ht="18" hidden="false" customHeight="true" outlineLevel="0" collapsed="false">
      <c r="A472" s="392" t="s">
        <v>1504</v>
      </c>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ustomFormat="false" ht="18" hidden="false" customHeight="true" outlineLevel="0" collapsed="false">
      <c r="A473" s="392" t="s">
        <v>1505</v>
      </c>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ustomFormat="false" ht="18" hidden="false" customHeight="true" outlineLevel="0" collapsed="false">
      <c r="A474" s="392" t="s">
        <v>1506</v>
      </c>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ustomFormat="false" ht="18" hidden="false" customHeight="true" outlineLevel="0" collapsed="false">
      <c r="A475" s="392" t="s">
        <v>1507</v>
      </c>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ustomFormat="false" ht="18" hidden="false" customHeight="true" outlineLevel="0" collapsed="false">
      <c r="A476" s="392" t="s">
        <v>1508</v>
      </c>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ustomFormat="false" ht="18" hidden="false" customHeight="true" outlineLevel="0" collapsed="false">
      <c r="A477" s="392" t="s">
        <v>1509</v>
      </c>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ustomFormat="false" ht="18" hidden="false" customHeight="true" outlineLevel="0" collapsed="false">
      <c r="A478" s="392" t="s">
        <v>1510</v>
      </c>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ustomFormat="false" ht="18" hidden="false" customHeight="true" outlineLevel="0" collapsed="false">
      <c r="A479" s="392" t="s">
        <v>1511</v>
      </c>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ustomFormat="false" ht="18" hidden="false" customHeight="true" outlineLevel="0" collapsed="false">
      <c r="A480" s="392" t="s">
        <v>1512</v>
      </c>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ustomFormat="false" ht="18" hidden="false" customHeight="true" outlineLevel="0" collapsed="false">
      <c r="A481" s="392" t="s">
        <v>1513</v>
      </c>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ustomFormat="false" ht="18" hidden="false" customHeight="true" outlineLevel="0" collapsed="false">
      <c r="A482" s="392" t="s">
        <v>1514</v>
      </c>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ustomFormat="false" ht="18" hidden="false" customHeight="true" outlineLevel="0" collapsed="false">
      <c r="A483" s="392" t="s">
        <v>1515</v>
      </c>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ustomFormat="false" ht="18" hidden="false" customHeight="true" outlineLevel="0" collapsed="false">
      <c r="A484" s="392" t="s">
        <v>1516</v>
      </c>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ustomFormat="false" ht="18" hidden="false" customHeight="true" outlineLevel="0" collapsed="false">
      <c r="A485" s="392" t="s">
        <v>1517</v>
      </c>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ustomFormat="false" ht="18" hidden="false" customHeight="true" outlineLevel="0" collapsed="false">
      <c r="A486" s="392" t="s">
        <v>1518</v>
      </c>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ustomFormat="false" ht="18" hidden="false" customHeight="true" outlineLevel="0" collapsed="false">
      <c r="A487" s="392" t="s">
        <v>1519</v>
      </c>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ustomFormat="false" ht="18" hidden="false" customHeight="true" outlineLevel="0" collapsed="false">
      <c r="A488" s="392" t="s">
        <v>1520</v>
      </c>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ustomFormat="false" ht="18" hidden="false" customHeight="true" outlineLevel="0" collapsed="false">
      <c r="A489" s="392" t="s">
        <v>1521</v>
      </c>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ustomFormat="false" ht="18" hidden="false" customHeight="true" outlineLevel="0" collapsed="false">
      <c r="A490" s="392" t="s">
        <v>1522</v>
      </c>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ustomFormat="false" ht="18" hidden="false" customHeight="true" outlineLevel="0" collapsed="false">
      <c r="A491" s="392" t="s">
        <v>1523</v>
      </c>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ustomFormat="false" ht="18" hidden="false" customHeight="true" outlineLevel="0" collapsed="false">
      <c r="A492" s="392" t="s">
        <v>1524</v>
      </c>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ustomFormat="false" ht="18" hidden="false" customHeight="true" outlineLevel="0" collapsed="false">
      <c r="A493" s="392" t="s">
        <v>1525</v>
      </c>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ustomFormat="false" ht="18" hidden="false" customHeight="true" outlineLevel="0" collapsed="false">
      <c r="A494" s="392" t="s">
        <v>1526</v>
      </c>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ustomFormat="false" ht="18" hidden="false" customHeight="true" outlineLevel="0" collapsed="false">
      <c r="A495" s="392" t="s">
        <v>1527</v>
      </c>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ustomFormat="false" ht="18" hidden="false" customHeight="true" outlineLevel="0" collapsed="false">
      <c r="A496" s="392" t="s">
        <v>1528</v>
      </c>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ustomFormat="false" ht="18" hidden="false" customHeight="true" outlineLevel="0" collapsed="false">
      <c r="A497" s="392" t="s">
        <v>1529</v>
      </c>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ustomFormat="false" ht="18" hidden="false" customHeight="true" outlineLevel="0" collapsed="false">
      <c r="A498" s="392" t="s">
        <v>1530</v>
      </c>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ustomFormat="false" ht="18" hidden="false" customHeight="true" outlineLevel="0" collapsed="false">
      <c r="A499" s="392" t="s">
        <v>1531</v>
      </c>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ustomFormat="false" ht="18" hidden="false" customHeight="true" outlineLevel="0" collapsed="false">
      <c r="A500" s="392" t="s">
        <v>1532</v>
      </c>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ustomFormat="false" ht="18" hidden="false" customHeight="true" outlineLevel="0" collapsed="false">
      <c r="A501" s="392" t="s">
        <v>1533</v>
      </c>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ustomFormat="false" ht="18" hidden="false" customHeight="true" outlineLevel="0" collapsed="false">
      <c r="A502" s="392" t="s">
        <v>1534</v>
      </c>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ustomFormat="false" ht="18" hidden="false" customHeight="true" outlineLevel="0" collapsed="false">
      <c r="A503" s="392" t="s">
        <v>1535</v>
      </c>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ustomFormat="false" ht="18" hidden="false" customHeight="true" outlineLevel="0" collapsed="false">
      <c r="A504" s="392" t="s">
        <v>1536</v>
      </c>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ustomFormat="false" ht="18" hidden="false" customHeight="true" outlineLevel="0" collapsed="false">
      <c r="A505" s="392" t="s">
        <v>1537</v>
      </c>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ustomFormat="false" ht="18" hidden="false" customHeight="true" outlineLevel="0" collapsed="false">
      <c r="A506" s="392" t="s">
        <v>1538</v>
      </c>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ustomFormat="false" ht="18" hidden="false" customHeight="true" outlineLevel="0" collapsed="false">
      <c r="A507" s="392" t="s">
        <v>1539</v>
      </c>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ustomFormat="false" ht="18" hidden="false" customHeight="true" outlineLevel="0" collapsed="false">
      <c r="A508" s="392" t="s">
        <v>1540</v>
      </c>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ustomFormat="false" ht="18" hidden="false" customHeight="true" outlineLevel="0" collapsed="false">
      <c r="A509" s="392" t="s">
        <v>1541</v>
      </c>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ustomFormat="false" ht="18" hidden="false" customHeight="true" outlineLevel="0" collapsed="false">
      <c r="A510" s="392" t="s">
        <v>1542</v>
      </c>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ustomFormat="false" ht="18" hidden="false" customHeight="true" outlineLevel="0" collapsed="false">
      <c r="A511" s="392" t="s">
        <v>1543</v>
      </c>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ustomFormat="false" ht="18" hidden="false" customHeight="true" outlineLevel="0" collapsed="false">
      <c r="A512" s="392" t="s">
        <v>1544</v>
      </c>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ustomFormat="false" ht="18" hidden="false" customHeight="true" outlineLevel="0" collapsed="false">
      <c r="A513" s="392" t="s">
        <v>1545</v>
      </c>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ustomFormat="false" ht="18" hidden="false" customHeight="true" outlineLevel="0" collapsed="false">
      <c r="A514" s="392" t="s">
        <v>1546</v>
      </c>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ustomFormat="false" ht="18" hidden="false" customHeight="true" outlineLevel="0" collapsed="false">
      <c r="A515" s="392" t="s">
        <v>1547</v>
      </c>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ustomFormat="false" ht="18" hidden="false" customHeight="true" outlineLevel="0" collapsed="false">
      <c r="A516" s="392" t="s">
        <v>1548</v>
      </c>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ustomFormat="false" ht="18" hidden="false" customHeight="true" outlineLevel="0" collapsed="false">
      <c r="A517" s="392" t="s">
        <v>1549</v>
      </c>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ustomFormat="false" ht="18" hidden="false" customHeight="true" outlineLevel="0" collapsed="false">
      <c r="A518" s="392" t="s">
        <v>1550</v>
      </c>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ustomFormat="false" ht="18" hidden="false" customHeight="true" outlineLevel="0" collapsed="false">
      <c r="A519" s="392" t="s">
        <v>1551</v>
      </c>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ustomFormat="false" ht="18" hidden="false" customHeight="true" outlineLevel="0" collapsed="false">
      <c r="A520" s="392" t="s">
        <v>1552</v>
      </c>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ustomFormat="false" ht="18" hidden="false" customHeight="true" outlineLevel="0" collapsed="false">
      <c r="A521" s="392" t="s">
        <v>1553</v>
      </c>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ustomFormat="false" ht="18" hidden="false" customHeight="true" outlineLevel="0" collapsed="false">
      <c r="A522" s="392" t="s">
        <v>1554</v>
      </c>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8" hidden="false" customHeight="true" outlineLevel="0" collapsed="false">
      <c r="A523" s="392" t="s">
        <v>1555</v>
      </c>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8" hidden="false" customHeight="true" outlineLevel="0" collapsed="false">
      <c r="A524" s="392" t="s">
        <v>1556</v>
      </c>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8" hidden="false" customHeight="true" outlineLevel="0" collapsed="false">
      <c r="A525" s="392" t="s">
        <v>1557</v>
      </c>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ustomFormat="false" ht="18" hidden="false" customHeight="true" outlineLevel="0" collapsed="false">
      <c r="A526" s="392" t="s">
        <v>1558</v>
      </c>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ustomFormat="false" ht="18" hidden="false" customHeight="true" outlineLevel="0" collapsed="false">
      <c r="A527" s="392" t="s">
        <v>1559</v>
      </c>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ustomFormat="false" ht="18" hidden="false" customHeight="true" outlineLevel="0" collapsed="false">
      <c r="A528" s="392" t="s">
        <v>1560</v>
      </c>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ustomFormat="false" ht="18" hidden="false" customHeight="true" outlineLevel="0" collapsed="false">
      <c r="A529" s="392" t="s">
        <v>1561</v>
      </c>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ustomFormat="false" ht="18" hidden="false" customHeight="true" outlineLevel="0" collapsed="false">
      <c r="A530" s="392" t="s">
        <v>1562</v>
      </c>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ustomFormat="false" ht="18" hidden="false" customHeight="true" outlineLevel="0" collapsed="false">
      <c r="A531" s="392" t="s">
        <v>1563</v>
      </c>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ustomFormat="false" ht="18" hidden="false" customHeight="true" outlineLevel="0" collapsed="false">
      <c r="A532" s="392" t="s">
        <v>1564</v>
      </c>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ustomFormat="false" ht="18" hidden="false" customHeight="true" outlineLevel="0" collapsed="false">
      <c r="A533" s="392" t="s">
        <v>1565</v>
      </c>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ustomFormat="false" ht="18" hidden="false" customHeight="true" outlineLevel="0" collapsed="false">
      <c r="A534" s="392" t="s">
        <v>1566</v>
      </c>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ustomFormat="false" ht="18" hidden="false" customHeight="true" outlineLevel="0" collapsed="false">
      <c r="A535" s="392" t="s">
        <v>1567</v>
      </c>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ustomFormat="false" ht="18" hidden="false" customHeight="true" outlineLevel="0" collapsed="false">
      <c r="A536" s="392" t="s">
        <v>1568</v>
      </c>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ustomFormat="false" ht="18" hidden="false" customHeight="true" outlineLevel="0" collapsed="false">
      <c r="A537" s="392" t="s">
        <v>1569</v>
      </c>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ustomFormat="false" ht="18" hidden="false" customHeight="true" outlineLevel="0" collapsed="false">
      <c r="A538" s="392" t="s">
        <v>1570</v>
      </c>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ustomFormat="false" ht="18" hidden="false" customHeight="true" outlineLevel="0" collapsed="false">
      <c r="A539" s="392" t="s">
        <v>1571</v>
      </c>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ustomFormat="false" ht="18" hidden="false" customHeight="true" outlineLevel="0" collapsed="false">
      <c r="A540" s="392" t="s">
        <v>1572</v>
      </c>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ustomFormat="false" ht="18" hidden="false" customHeight="true" outlineLevel="0" collapsed="false">
      <c r="A541" s="392" t="s">
        <v>1573</v>
      </c>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ustomFormat="false" ht="18" hidden="false" customHeight="true" outlineLevel="0" collapsed="false">
      <c r="A542" s="392" t="s">
        <v>1574</v>
      </c>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ustomFormat="false" ht="18" hidden="false" customHeight="true" outlineLevel="0" collapsed="false">
      <c r="A543" s="392" t="s">
        <v>1575</v>
      </c>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ustomFormat="false" ht="18" hidden="false" customHeight="true" outlineLevel="0" collapsed="false">
      <c r="A544" s="392" t="s">
        <v>1576</v>
      </c>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8" hidden="false" customHeight="true" outlineLevel="0" collapsed="false">
      <c r="A545" s="392" t="s">
        <v>1577</v>
      </c>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8" hidden="false" customHeight="true" outlineLevel="0" collapsed="false">
      <c r="A546" s="392" t="s">
        <v>1578</v>
      </c>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8" hidden="false" customHeight="true" outlineLevel="0" collapsed="false">
      <c r="A547" s="392" t="s">
        <v>1579</v>
      </c>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8" hidden="false" customHeight="true" outlineLevel="0" collapsed="false">
      <c r="A548" s="392" t="s">
        <v>1580</v>
      </c>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ustomFormat="false" ht="18" hidden="false" customHeight="true" outlineLevel="0" collapsed="false">
      <c r="A549" s="392" t="s">
        <v>1581</v>
      </c>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ustomFormat="false" ht="18" hidden="false" customHeight="true" outlineLevel="0" collapsed="false">
      <c r="A550" s="392" t="s">
        <v>1582</v>
      </c>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8" hidden="false" customHeight="true" outlineLevel="0" collapsed="false">
      <c r="A551" s="392" t="s">
        <v>1583</v>
      </c>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8" hidden="false" customHeight="true" outlineLevel="0" collapsed="false">
      <c r="A552" s="392" t="s">
        <v>1584</v>
      </c>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8" hidden="false" customHeight="true" outlineLevel="0" collapsed="false">
      <c r="A553" s="392" t="s">
        <v>1585</v>
      </c>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8" hidden="false" customHeight="true" outlineLevel="0" collapsed="false">
      <c r="A554" s="392" t="s">
        <v>1586</v>
      </c>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ustomFormat="false" ht="18" hidden="false" customHeight="true" outlineLevel="0" collapsed="false">
      <c r="A555" s="392" t="s">
        <v>1587</v>
      </c>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8" hidden="false" customHeight="true" outlineLevel="0" collapsed="false">
      <c r="A556" s="392" t="s">
        <v>1588</v>
      </c>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8" hidden="false" customHeight="true" outlineLevel="0" collapsed="false">
      <c r="A557" s="392" t="s">
        <v>1589</v>
      </c>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ustomFormat="false" ht="18" hidden="false" customHeight="true" outlineLevel="0" collapsed="false">
      <c r="A558" s="392" t="s">
        <v>1590</v>
      </c>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ustomFormat="false" ht="18" hidden="false" customHeight="true" outlineLevel="0" collapsed="false">
      <c r="A559" s="392" t="s">
        <v>1591</v>
      </c>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ustomFormat="false" ht="18" hidden="false" customHeight="true" outlineLevel="0" collapsed="false">
      <c r="A560" s="392" t="s">
        <v>1592</v>
      </c>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ustomFormat="false" ht="18" hidden="false" customHeight="true" outlineLevel="0" collapsed="false">
      <c r="A561" s="392" t="s">
        <v>1593</v>
      </c>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8" hidden="false" customHeight="true" outlineLevel="0" collapsed="false">
      <c r="A562" s="392" t="s">
        <v>1594</v>
      </c>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8" hidden="false" customHeight="true" outlineLevel="0" collapsed="false">
      <c r="A563" s="392" t="s">
        <v>1595</v>
      </c>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8" hidden="false" customHeight="true" outlineLevel="0" collapsed="false">
      <c r="A564" s="392" t="s">
        <v>1596</v>
      </c>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8" hidden="false" customHeight="true" outlineLevel="0" collapsed="false">
      <c r="A565" s="392" t="s">
        <v>1597</v>
      </c>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ustomFormat="false" ht="18" hidden="false" customHeight="true" outlineLevel="0" collapsed="false">
      <c r="A566" s="392" t="s">
        <v>1598</v>
      </c>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ustomFormat="false" ht="18" hidden="false" customHeight="true" outlineLevel="0" collapsed="false">
      <c r="A567" s="392" t="s">
        <v>1599</v>
      </c>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8" hidden="false" customHeight="true" outlineLevel="0" collapsed="false">
      <c r="A568" s="392" t="s">
        <v>1600</v>
      </c>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8" hidden="false" customHeight="true" outlineLevel="0" collapsed="false">
      <c r="A569" s="392" t="s">
        <v>1601</v>
      </c>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ustomFormat="false" ht="18" hidden="false" customHeight="true" outlineLevel="0" collapsed="false">
      <c r="A570" s="392" t="s">
        <v>1602</v>
      </c>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8" hidden="false" customHeight="true" outlineLevel="0" collapsed="false">
      <c r="A571" s="392" t="s">
        <v>1603</v>
      </c>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8" hidden="false" customHeight="true" outlineLevel="0" collapsed="false">
      <c r="A572" s="392" t="s">
        <v>1604</v>
      </c>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8" hidden="false" customHeight="true" outlineLevel="0" collapsed="false">
      <c r="A573" s="392" t="s">
        <v>1605</v>
      </c>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8" hidden="false" customHeight="true" outlineLevel="0" collapsed="false">
      <c r="A574" s="392" t="s">
        <v>1606</v>
      </c>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ustomFormat="false" ht="18" hidden="false" customHeight="true" outlineLevel="0" collapsed="false">
      <c r="A575" s="392" t="s">
        <v>1607</v>
      </c>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ustomFormat="false" ht="18" hidden="false" customHeight="true" outlineLevel="0" collapsed="false">
      <c r="A576" s="392" t="s">
        <v>1608</v>
      </c>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ustomFormat="false" ht="18" hidden="false" customHeight="true" outlineLevel="0" collapsed="false">
      <c r="A577" s="392" t="s">
        <v>1609</v>
      </c>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ustomFormat="false" ht="18" hidden="false" customHeight="true" outlineLevel="0" collapsed="false">
      <c r="A578" s="392" t="s">
        <v>1610</v>
      </c>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8" hidden="false" customHeight="true" outlineLevel="0" collapsed="false">
      <c r="A579" s="392" t="s">
        <v>1611</v>
      </c>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8" hidden="false" customHeight="true" outlineLevel="0" collapsed="false">
      <c r="A580" s="392" t="s">
        <v>1612</v>
      </c>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8" hidden="false" customHeight="true" outlineLevel="0" collapsed="false">
      <c r="A581" s="392" t="s">
        <v>1613</v>
      </c>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8" hidden="false" customHeight="true" outlineLevel="0" collapsed="false">
      <c r="A582" s="392" t="s">
        <v>1614</v>
      </c>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ustomFormat="false" ht="18" hidden="false" customHeight="true" outlineLevel="0" collapsed="false">
      <c r="A583" s="392" t="s">
        <v>1615</v>
      </c>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ustomFormat="false" ht="18" hidden="false" customHeight="true" outlineLevel="0" collapsed="false">
      <c r="A584" s="392" t="s">
        <v>1616</v>
      </c>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8" hidden="false" customHeight="true" outlineLevel="0" collapsed="false">
      <c r="A585" s="392" t="s">
        <v>1617</v>
      </c>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8" hidden="false" customHeight="true" outlineLevel="0" collapsed="false">
      <c r="A586" s="392" t="s">
        <v>1618</v>
      </c>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8" hidden="false" customHeight="true" outlineLevel="0" collapsed="false">
      <c r="A587" s="392" t="s">
        <v>1619</v>
      </c>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8" hidden="false" customHeight="true" outlineLevel="0" collapsed="false">
      <c r="A588" s="392" t="s">
        <v>1620</v>
      </c>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ustomFormat="false" ht="18" hidden="false" customHeight="true" outlineLevel="0" collapsed="false">
      <c r="A589" s="392" t="s">
        <v>1621</v>
      </c>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8" hidden="false" customHeight="true" outlineLevel="0" collapsed="false">
      <c r="A590" s="392" t="s">
        <v>1622</v>
      </c>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8" hidden="false" customHeight="true" outlineLevel="0" collapsed="false">
      <c r="A591" s="392" t="s">
        <v>1623</v>
      </c>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ustomFormat="false" ht="18" hidden="false" customHeight="true" outlineLevel="0" collapsed="false">
      <c r="A592" s="392" t="s">
        <v>1624</v>
      </c>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ustomFormat="false" ht="18" hidden="false" customHeight="true" outlineLevel="0" collapsed="false">
      <c r="A593" s="392" t="s">
        <v>1625</v>
      </c>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ustomFormat="false" ht="18" hidden="false" customHeight="true" outlineLevel="0" collapsed="false">
      <c r="A594" s="392" t="s">
        <v>1626</v>
      </c>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ustomFormat="false" ht="18" hidden="false" customHeight="true" outlineLevel="0" collapsed="false">
      <c r="A595" s="392" t="s">
        <v>1627</v>
      </c>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8" hidden="false" customHeight="true" outlineLevel="0" collapsed="false">
      <c r="A596" s="392" t="s">
        <v>1628</v>
      </c>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8" hidden="false" customHeight="true" outlineLevel="0" collapsed="false">
      <c r="A597" s="392" t="s">
        <v>1629</v>
      </c>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8" hidden="false" customHeight="true" outlineLevel="0" collapsed="false">
      <c r="A598" s="392" t="s">
        <v>1630</v>
      </c>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8" hidden="false" customHeight="true" outlineLevel="0" collapsed="false">
      <c r="A599" s="392" t="s">
        <v>1631</v>
      </c>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ustomFormat="false" ht="18" hidden="false" customHeight="true" outlineLevel="0" collapsed="false">
      <c r="A600" s="392" t="s">
        <v>1632</v>
      </c>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ustomFormat="false" ht="18" hidden="false" customHeight="true" outlineLevel="0" collapsed="false">
      <c r="A601" s="392" t="s">
        <v>1633</v>
      </c>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8" hidden="false" customHeight="true" outlineLevel="0" collapsed="false">
      <c r="A602" s="392" t="s">
        <v>1634</v>
      </c>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8" hidden="false" customHeight="true" outlineLevel="0" collapsed="false">
      <c r="A603" s="392" t="s">
        <v>1635</v>
      </c>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8" hidden="false" customHeight="true" outlineLevel="0" collapsed="false">
      <c r="A604" s="392" t="s">
        <v>1636</v>
      </c>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8" hidden="false" customHeight="true" outlineLevel="0" collapsed="false">
      <c r="A605" s="392" t="s">
        <v>1637</v>
      </c>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ustomFormat="false" ht="18" hidden="false" customHeight="true" outlineLevel="0" collapsed="false">
      <c r="A606" s="392" t="s">
        <v>1638</v>
      </c>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8" hidden="false" customHeight="true" outlineLevel="0" collapsed="false">
      <c r="A607" s="392" t="s">
        <v>1639</v>
      </c>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8" hidden="false" customHeight="true" outlineLevel="0" collapsed="false">
      <c r="A608" s="392" t="s">
        <v>1640</v>
      </c>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ustomFormat="false" ht="18" hidden="false" customHeight="true" outlineLevel="0" collapsed="false">
      <c r="A609" s="392" t="s">
        <v>1641</v>
      </c>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ustomFormat="false" ht="18" hidden="false" customHeight="true" outlineLevel="0" collapsed="false">
      <c r="A610" s="392" t="s">
        <v>1642</v>
      </c>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ustomFormat="false" ht="18" hidden="false" customHeight="true" outlineLevel="0" collapsed="false">
      <c r="A611" s="392" t="s">
        <v>1643</v>
      </c>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ustomFormat="false" ht="18" hidden="false" customHeight="true" outlineLevel="0" collapsed="false">
      <c r="A612" s="392" t="s">
        <v>1644</v>
      </c>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ustomFormat="false" ht="18" hidden="false" customHeight="true" outlineLevel="0" collapsed="false">
      <c r="A613" s="392" t="s">
        <v>1645</v>
      </c>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ustomFormat="false" ht="18" hidden="false" customHeight="true" outlineLevel="0" collapsed="false">
      <c r="A614" s="392" t="s">
        <v>1646</v>
      </c>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ustomFormat="false" ht="18" hidden="false" customHeight="true" outlineLevel="0" collapsed="false">
      <c r="A615" s="392" t="s">
        <v>1647</v>
      </c>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ustomFormat="false" ht="18" hidden="false" customHeight="true" outlineLevel="0" collapsed="false">
      <c r="A616" s="392" t="s">
        <v>1648</v>
      </c>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ustomFormat="false" ht="18" hidden="false" customHeight="true" outlineLevel="0" collapsed="false">
      <c r="A617" s="392" t="s">
        <v>1649</v>
      </c>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ustomFormat="false" ht="18" hidden="false" customHeight="true" outlineLevel="0" collapsed="false">
      <c r="A618" s="392" t="s">
        <v>1650</v>
      </c>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ustomFormat="false" ht="18" hidden="false" customHeight="true" outlineLevel="0" collapsed="false">
      <c r="A619" s="392" t="s">
        <v>1651</v>
      </c>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ustomFormat="false" ht="18" hidden="false" customHeight="true" outlineLevel="0" collapsed="false">
      <c r="A620" s="392" t="s">
        <v>1652</v>
      </c>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ustomFormat="false" ht="18" hidden="false" customHeight="true" outlineLevel="0" collapsed="false">
      <c r="A621" s="392" t="s">
        <v>1653</v>
      </c>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ustomFormat="false" ht="18" hidden="false" customHeight="true" outlineLevel="0" collapsed="false">
      <c r="A622" s="392" t="s">
        <v>1654</v>
      </c>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ustomFormat="false" ht="18" hidden="false" customHeight="true" outlineLevel="0" collapsed="false">
      <c r="A623" s="392" t="s">
        <v>1655</v>
      </c>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ustomFormat="false" ht="18" hidden="false" customHeight="true" outlineLevel="0" collapsed="false">
      <c r="A624" s="392" t="s">
        <v>1656</v>
      </c>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ustomFormat="false" ht="18" hidden="false" customHeight="true" outlineLevel="0" collapsed="false">
      <c r="A625" s="392" t="s">
        <v>1657</v>
      </c>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ustomFormat="false" ht="18" hidden="false" customHeight="true" outlineLevel="0" collapsed="false">
      <c r="A626" s="392" t="s">
        <v>1658</v>
      </c>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ustomFormat="false" ht="18" hidden="false" customHeight="true" outlineLevel="0" collapsed="false">
      <c r="A627" s="392" t="s">
        <v>1659</v>
      </c>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ustomFormat="false" ht="18" hidden="false" customHeight="true" outlineLevel="0" collapsed="false">
      <c r="A628" s="392" t="s">
        <v>1660</v>
      </c>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ustomFormat="false" ht="18" hidden="false" customHeight="true" outlineLevel="0" collapsed="false">
      <c r="A629" s="392" t="s">
        <v>1661</v>
      </c>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ustomFormat="false" ht="18" hidden="false" customHeight="true" outlineLevel="0" collapsed="false">
      <c r="A630" s="392" t="s">
        <v>1662</v>
      </c>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ustomFormat="false" ht="18" hidden="false" customHeight="true" outlineLevel="0" collapsed="false">
      <c r="A631" s="392" t="s">
        <v>1663</v>
      </c>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ustomFormat="false" ht="18" hidden="false" customHeight="true" outlineLevel="0" collapsed="false">
      <c r="A632" s="392" t="s">
        <v>1664</v>
      </c>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ustomFormat="false" ht="18" hidden="false" customHeight="true" outlineLevel="0" collapsed="false">
      <c r="A633" s="392" t="s">
        <v>1665</v>
      </c>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ustomFormat="false" ht="18" hidden="false" customHeight="true" outlineLevel="0" collapsed="false">
      <c r="A634" s="392" t="s">
        <v>1666</v>
      </c>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ustomFormat="false" ht="18" hidden="false" customHeight="true" outlineLevel="0" collapsed="false">
      <c r="A635" s="392" t="s">
        <v>1667</v>
      </c>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ustomFormat="false" ht="18" hidden="false" customHeight="true" outlineLevel="0" collapsed="false">
      <c r="A636" s="392" t="s">
        <v>1668</v>
      </c>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ustomFormat="false" ht="18" hidden="false" customHeight="true" outlineLevel="0" collapsed="false">
      <c r="A637" s="392" t="s">
        <v>1669</v>
      </c>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ustomFormat="false" ht="18" hidden="false" customHeight="true" outlineLevel="0" collapsed="false">
      <c r="A638" s="392" t="s">
        <v>1670</v>
      </c>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ustomFormat="false" ht="18" hidden="false" customHeight="true" outlineLevel="0" collapsed="false">
      <c r="A639" s="392" t="s">
        <v>1671</v>
      </c>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ustomFormat="false" ht="18" hidden="false" customHeight="true" outlineLevel="0" collapsed="false">
      <c r="A640" s="392" t="s">
        <v>1672</v>
      </c>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ustomFormat="false" ht="18" hidden="false" customHeight="true" outlineLevel="0" collapsed="false">
      <c r="A641" s="392" t="s">
        <v>1673</v>
      </c>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ustomFormat="false" ht="18" hidden="false" customHeight="true" outlineLevel="0" collapsed="false">
      <c r="A642" s="392" t="s">
        <v>1674</v>
      </c>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ustomFormat="false" ht="18" hidden="false" customHeight="true" outlineLevel="0" collapsed="false">
      <c r="A643" s="392" t="s">
        <v>1675</v>
      </c>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ustomFormat="false" ht="18" hidden="false" customHeight="true" outlineLevel="0" collapsed="false">
      <c r="A644" s="392" t="s">
        <v>1676</v>
      </c>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ustomFormat="false" ht="18" hidden="false" customHeight="true" outlineLevel="0" collapsed="false">
      <c r="A645" s="392" t="s">
        <v>1677</v>
      </c>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ustomFormat="false" ht="18" hidden="false" customHeight="true" outlineLevel="0" collapsed="false">
      <c r="A646" s="392" t="s">
        <v>1678</v>
      </c>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ustomFormat="false" ht="18" hidden="false" customHeight="true" outlineLevel="0" collapsed="false">
      <c r="A647" s="392" t="s">
        <v>1679</v>
      </c>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ustomFormat="false" ht="18" hidden="false" customHeight="true" outlineLevel="0" collapsed="false">
      <c r="A648" s="392" t="s">
        <v>1680</v>
      </c>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ustomFormat="false" ht="18" hidden="false" customHeight="true" outlineLevel="0" collapsed="false">
      <c r="A649" s="392" t="s">
        <v>1681</v>
      </c>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ustomFormat="false" ht="18" hidden="false" customHeight="true" outlineLevel="0" collapsed="false">
      <c r="A650" s="392" t="s">
        <v>1682</v>
      </c>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ustomFormat="false" ht="18" hidden="false" customHeight="true" outlineLevel="0" collapsed="false">
      <c r="A651" s="392" t="s">
        <v>1683</v>
      </c>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ustomFormat="false" ht="18" hidden="false" customHeight="true" outlineLevel="0" collapsed="false">
      <c r="A652" s="392" t="s">
        <v>1684</v>
      </c>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ustomFormat="false" ht="18" hidden="false" customHeight="true" outlineLevel="0" collapsed="false">
      <c r="A653" s="392" t="s">
        <v>1685</v>
      </c>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ustomFormat="false" ht="18" hidden="false" customHeight="true" outlineLevel="0" collapsed="false">
      <c r="A654" s="392" t="s">
        <v>1686</v>
      </c>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ustomFormat="false" ht="18" hidden="false" customHeight="true" outlineLevel="0" collapsed="false">
      <c r="A655" s="392" t="s">
        <v>1687</v>
      </c>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ustomFormat="false" ht="18" hidden="false" customHeight="true" outlineLevel="0" collapsed="false">
      <c r="A656" s="392" t="s">
        <v>1688</v>
      </c>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ustomFormat="false" ht="18" hidden="false" customHeight="true" outlineLevel="0" collapsed="false">
      <c r="A657" s="392" t="s">
        <v>1689</v>
      </c>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ustomFormat="false" ht="18" hidden="false" customHeight="true" outlineLevel="0" collapsed="false">
      <c r="A658" s="392" t="s">
        <v>1690</v>
      </c>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ustomFormat="false" ht="18" hidden="false" customHeight="true" outlineLevel="0" collapsed="false">
      <c r="A659" s="392" t="s">
        <v>1691</v>
      </c>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ustomFormat="false" ht="18" hidden="false" customHeight="true" outlineLevel="0" collapsed="false">
      <c r="A660" s="392" t="s">
        <v>1692</v>
      </c>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ustomFormat="false" ht="18" hidden="false" customHeight="true" outlineLevel="0" collapsed="false">
      <c r="A661" s="392" t="s">
        <v>1693</v>
      </c>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ustomFormat="false" ht="18" hidden="false" customHeight="true" outlineLevel="0" collapsed="false">
      <c r="A662" s="392" t="s">
        <v>1694</v>
      </c>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ustomFormat="false" ht="18" hidden="false" customHeight="true" outlineLevel="0" collapsed="false">
      <c r="A663" s="392" t="s">
        <v>1695</v>
      </c>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ustomFormat="false" ht="18" hidden="false" customHeight="true" outlineLevel="0" collapsed="false">
      <c r="A664" s="392" t="s">
        <v>1696</v>
      </c>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ustomFormat="false" ht="18" hidden="false" customHeight="true" outlineLevel="0" collapsed="false">
      <c r="A665" s="392" t="s">
        <v>1697</v>
      </c>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ustomFormat="false" ht="18" hidden="false" customHeight="true" outlineLevel="0" collapsed="false">
      <c r="A666" s="392" t="s">
        <v>1698</v>
      </c>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ustomFormat="false" ht="18" hidden="false" customHeight="true" outlineLevel="0" collapsed="false">
      <c r="A667" s="392" t="s">
        <v>1699</v>
      </c>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ustomFormat="false" ht="18" hidden="false" customHeight="true" outlineLevel="0" collapsed="false">
      <c r="A668" s="392" t="s">
        <v>1700</v>
      </c>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ustomFormat="false" ht="18" hidden="false" customHeight="true" outlineLevel="0" collapsed="false">
      <c r="A669" s="392" t="s">
        <v>1701</v>
      </c>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ustomFormat="false" ht="18" hidden="false" customHeight="true" outlineLevel="0" collapsed="false">
      <c r="A670" s="392" t="s">
        <v>1702</v>
      </c>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ustomFormat="false" ht="18" hidden="false" customHeight="true" outlineLevel="0" collapsed="false">
      <c r="A671" s="392" t="s">
        <v>1703</v>
      </c>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ustomFormat="false" ht="18" hidden="false" customHeight="true" outlineLevel="0" collapsed="false">
      <c r="A672" s="392" t="s">
        <v>1704</v>
      </c>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ustomFormat="false" ht="18" hidden="false" customHeight="true" outlineLevel="0" collapsed="false">
      <c r="A673" s="392" t="s">
        <v>1705</v>
      </c>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ustomFormat="false" ht="18" hidden="false" customHeight="true" outlineLevel="0" collapsed="false">
      <c r="A674" s="392" t="s">
        <v>1706</v>
      </c>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ustomFormat="false" ht="18" hidden="false" customHeight="true" outlineLevel="0" collapsed="false">
      <c r="A675" s="392" t="s">
        <v>1707</v>
      </c>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ustomFormat="false" ht="18" hidden="false" customHeight="true" outlineLevel="0" collapsed="false">
      <c r="A676" s="392" t="s">
        <v>1708</v>
      </c>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ustomFormat="false" ht="18" hidden="false" customHeight="true" outlineLevel="0" collapsed="false">
      <c r="A677" s="392" t="s">
        <v>1709</v>
      </c>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ustomFormat="false" ht="18" hidden="false" customHeight="true" outlineLevel="0" collapsed="false">
      <c r="A678" s="392" t="s">
        <v>1710</v>
      </c>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ustomFormat="false" ht="18" hidden="false" customHeight="true" outlineLevel="0" collapsed="false">
      <c r="A679" s="392" t="s">
        <v>1711</v>
      </c>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ustomFormat="false" ht="18" hidden="false" customHeight="true" outlineLevel="0" collapsed="false">
      <c r="A680" s="392" t="s">
        <v>1712</v>
      </c>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ustomFormat="false" ht="18" hidden="false" customHeight="true" outlineLevel="0" collapsed="false">
      <c r="A681" s="392" t="s">
        <v>1713</v>
      </c>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ustomFormat="false" ht="18" hidden="false" customHeight="true" outlineLevel="0" collapsed="false">
      <c r="A682" s="392" t="s">
        <v>1714</v>
      </c>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ustomFormat="false" ht="18" hidden="false" customHeight="true" outlineLevel="0" collapsed="false">
      <c r="A683" s="392" t="s">
        <v>1715</v>
      </c>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ustomFormat="false" ht="18" hidden="false" customHeight="true" outlineLevel="0" collapsed="false">
      <c r="A684" s="392" t="s">
        <v>1716</v>
      </c>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ustomFormat="false" ht="18" hidden="false" customHeight="true" outlineLevel="0" collapsed="false">
      <c r="A685" s="392" t="s">
        <v>1717</v>
      </c>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ustomFormat="false" ht="18" hidden="false" customHeight="true" outlineLevel="0" collapsed="false">
      <c r="A686" s="392" t="s">
        <v>1718</v>
      </c>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ustomFormat="false" ht="18" hidden="false" customHeight="true" outlineLevel="0" collapsed="false">
      <c r="A687" s="392" t="s">
        <v>1719</v>
      </c>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ustomFormat="false" ht="18" hidden="false" customHeight="true" outlineLevel="0" collapsed="false">
      <c r="A688" s="392" t="s">
        <v>1720</v>
      </c>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ustomFormat="false" ht="18" hidden="false" customHeight="true" outlineLevel="0" collapsed="false">
      <c r="A689" s="392" t="s">
        <v>1721</v>
      </c>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ustomFormat="false" ht="18" hidden="false" customHeight="true" outlineLevel="0" collapsed="false">
      <c r="A690" s="392" t="s">
        <v>1722</v>
      </c>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ustomFormat="false" ht="18" hidden="false" customHeight="true" outlineLevel="0" collapsed="false">
      <c r="A691" s="392" t="s">
        <v>1723</v>
      </c>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ustomFormat="false" ht="18" hidden="false" customHeight="true" outlineLevel="0" collapsed="false">
      <c r="A692" s="392" t="s">
        <v>1724</v>
      </c>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ustomFormat="false" ht="18" hidden="false" customHeight="true" outlineLevel="0" collapsed="false">
      <c r="A693" s="392" t="s">
        <v>1725</v>
      </c>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ustomFormat="false" ht="18" hidden="false" customHeight="true" outlineLevel="0" collapsed="false">
      <c r="A694" s="392" t="s">
        <v>1726</v>
      </c>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ustomFormat="false" ht="18" hidden="false" customHeight="true" outlineLevel="0" collapsed="false">
      <c r="A695" s="392" t="s">
        <v>1727</v>
      </c>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ustomFormat="false" ht="18" hidden="false" customHeight="true" outlineLevel="0" collapsed="false">
      <c r="A696" s="392" t="s">
        <v>1728</v>
      </c>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ustomFormat="false" ht="18" hidden="false" customHeight="true" outlineLevel="0" collapsed="false">
      <c r="A697" s="392" t="s">
        <v>1729</v>
      </c>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ustomFormat="false" ht="18" hidden="false" customHeight="true" outlineLevel="0" collapsed="false">
      <c r="A698" s="392" t="s">
        <v>1730</v>
      </c>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ustomFormat="false" ht="18" hidden="false" customHeight="true" outlineLevel="0" collapsed="false">
      <c r="A699" s="392" t="s">
        <v>1731</v>
      </c>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ustomFormat="false" ht="18" hidden="false" customHeight="true" outlineLevel="0" collapsed="false">
      <c r="A700" s="392" t="s">
        <v>1732</v>
      </c>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ustomFormat="false" ht="18" hidden="false" customHeight="true" outlineLevel="0" collapsed="false">
      <c r="A701" s="392" t="s">
        <v>1733</v>
      </c>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ustomFormat="false" ht="18" hidden="false" customHeight="true" outlineLevel="0" collapsed="false">
      <c r="A702" s="392" t="s">
        <v>1734</v>
      </c>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ustomFormat="false" ht="18" hidden="false" customHeight="true" outlineLevel="0" collapsed="false">
      <c r="A703" s="392" t="s">
        <v>1735</v>
      </c>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ustomFormat="false" ht="18" hidden="false" customHeight="true" outlineLevel="0" collapsed="false">
      <c r="A704" s="392" t="s">
        <v>1736</v>
      </c>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ustomFormat="false" ht="18" hidden="false" customHeight="true" outlineLevel="0" collapsed="false">
      <c r="A705" s="392" t="s">
        <v>1737</v>
      </c>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ustomFormat="false" ht="18" hidden="false" customHeight="true" outlineLevel="0" collapsed="false">
      <c r="A706" s="392" t="s">
        <v>1738</v>
      </c>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ustomFormat="false" ht="18" hidden="false" customHeight="true" outlineLevel="0" collapsed="false">
      <c r="A707" s="392" t="s">
        <v>1739</v>
      </c>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ustomFormat="false" ht="18" hidden="false" customHeight="true" outlineLevel="0" collapsed="false">
      <c r="A708" s="392" t="s">
        <v>1740</v>
      </c>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ustomFormat="false" ht="18" hidden="false" customHeight="true" outlineLevel="0" collapsed="false">
      <c r="A709" s="392" t="s">
        <v>1741</v>
      </c>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ustomFormat="false" ht="18" hidden="false" customHeight="true" outlineLevel="0" collapsed="false">
      <c r="A710" s="392" t="s">
        <v>1742</v>
      </c>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ustomFormat="false" ht="18" hidden="false" customHeight="true" outlineLevel="0" collapsed="false">
      <c r="A711" s="392" t="s">
        <v>1743</v>
      </c>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ustomFormat="false" ht="18" hidden="false" customHeight="true" outlineLevel="0" collapsed="false">
      <c r="A712" s="392" t="s">
        <v>1744</v>
      </c>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ustomFormat="false" ht="18" hidden="false" customHeight="true" outlineLevel="0" collapsed="false">
      <c r="A713" s="392" t="s">
        <v>1745</v>
      </c>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ustomFormat="false" ht="18" hidden="false" customHeight="true" outlineLevel="0" collapsed="false">
      <c r="A714" s="392" t="s">
        <v>1746</v>
      </c>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ustomFormat="false" ht="18" hidden="false" customHeight="true" outlineLevel="0" collapsed="false">
      <c r="A715" s="392" t="s">
        <v>1747</v>
      </c>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ustomFormat="false" ht="18" hidden="false" customHeight="true" outlineLevel="0" collapsed="false">
      <c r="A716" s="392" t="s">
        <v>1748</v>
      </c>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ustomFormat="false" ht="18" hidden="false" customHeight="true" outlineLevel="0" collapsed="false">
      <c r="A717" s="392" t="s">
        <v>1749</v>
      </c>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ustomFormat="false" ht="18" hidden="false" customHeight="true" outlineLevel="0" collapsed="false">
      <c r="A718" s="392" t="s">
        <v>1750</v>
      </c>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ustomFormat="false" ht="18" hidden="false" customHeight="true" outlineLevel="0" collapsed="false">
      <c r="A719" s="392" t="s">
        <v>1751</v>
      </c>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ustomFormat="false" ht="18" hidden="false" customHeight="true" outlineLevel="0" collapsed="false">
      <c r="A720" s="392" t="s">
        <v>1752</v>
      </c>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ustomFormat="false" ht="18" hidden="false" customHeight="true" outlineLevel="0" collapsed="false">
      <c r="A721" s="392" t="s">
        <v>1753</v>
      </c>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ustomFormat="false" ht="18" hidden="false" customHeight="true" outlineLevel="0" collapsed="false">
      <c r="A722" s="392" t="s">
        <v>1754</v>
      </c>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ustomFormat="false" ht="18" hidden="false" customHeight="true" outlineLevel="0" collapsed="false">
      <c r="A723" s="392" t="s">
        <v>1755</v>
      </c>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ustomFormat="false" ht="18" hidden="false" customHeight="true" outlineLevel="0" collapsed="false">
      <c r="A724" s="392" t="s">
        <v>1756</v>
      </c>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ustomFormat="false" ht="18" hidden="false" customHeight="true" outlineLevel="0" collapsed="false">
      <c r="A725" s="392" t="s">
        <v>1757</v>
      </c>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ustomFormat="false" ht="18" hidden="false" customHeight="true" outlineLevel="0" collapsed="false">
      <c r="A726" s="392" t="s">
        <v>1758</v>
      </c>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ustomFormat="false" ht="18" hidden="false" customHeight="true" outlineLevel="0" collapsed="false">
      <c r="A727" s="392" t="s">
        <v>1759</v>
      </c>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ustomFormat="false" ht="18" hidden="false" customHeight="true" outlineLevel="0" collapsed="false">
      <c r="A728" s="392" t="s">
        <v>1760</v>
      </c>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ustomFormat="false" ht="18" hidden="false" customHeight="true" outlineLevel="0" collapsed="false">
      <c r="A729" s="392" t="s">
        <v>1761</v>
      </c>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ustomFormat="false" ht="18" hidden="false" customHeight="true" outlineLevel="0" collapsed="false">
      <c r="A730" s="392" t="s">
        <v>1762</v>
      </c>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ustomFormat="false" ht="18" hidden="false" customHeight="true" outlineLevel="0" collapsed="false">
      <c r="A731" s="392" t="s">
        <v>1763</v>
      </c>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ustomFormat="false" ht="18" hidden="false" customHeight="true" outlineLevel="0" collapsed="false">
      <c r="A732" s="392" t="s">
        <v>1764</v>
      </c>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ustomFormat="false" ht="18" hidden="false" customHeight="true" outlineLevel="0" collapsed="false">
      <c r="A733" s="392" t="s">
        <v>1765</v>
      </c>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ustomFormat="false" ht="18" hidden="false" customHeight="true" outlineLevel="0" collapsed="false">
      <c r="A734" s="392" t="s">
        <v>1766</v>
      </c>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ustomFormat="false" ht="18" hidden="false" customHeight="true" outlineLevel="0" collapsed="false">
      <c r="A735" s="392" t="s">
        <v>1767</v>
      </c>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ustomFormat="false" ht="18" hidden="false" customHeight="true" outlineLevel="0" collapsed="false">
      <c r="A736" s="392" t="s">
        <v>1768</v>
      </c>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ustomFormat="false" ht="18" hidden="false" customHeight="true" outlineLevel="0" collapsed="false">
      <c r="A737" s="392" t="s">
        <v>1769</v>
      </c>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ustomFormat="false" ht="18" hidden="false" customHeight="true" outlineLevel="0" collapsed="false">
      <c r="A738" s="392" t="s">
        <v>1770</v>
      </c>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ustomFormat="false" ht="18" hidden="false" customHeight="true" outlineLevel="0" collapsed="false">
      <c r="A739" s="392" t="s">
        <v>1771</v>
      </c>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ustomFormat="false" ht="18" hidden="false" customHeight="true" outlineLevel="0" collapsed="false">
      <c r="A740" s="392" t="s">
        <v>1772</v>
      </c>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ustomFormat="false" ht="18" hidden="false" customHeight="true" outlineLevel="0" collapsed="false">
      <c r="A741" s="392" t="s">
        <v>1773</v>
      </c>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ustomFormat="false" ht="18" hidden="false" customHeight="true" outlineLevel="0" collapsed="false">
      <c r="A742" s="392" t="s">
        <v>1774</v>
      </c>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ustomFormat="false" ht="18" hidden="false" customHeight="true" outlineLevel="0" collapsed="false">
      <c r="A743" s="392" t="s">
        <v>1775</v>
      </c>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ustomFormat="false" ht="18" hidden="false" customHeight="true" outlineLevel="0" collapsed="false">
      <c r="A744" s="392" t="s">
        <v>1776</v>
      </c>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ustomFormat="false" ht="18" hidden="false" customHeight="true" outlineLevel="0" collapsed="false">
      <c r="A745" s="392" t="s">
        <v>1777</v>
      </c>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ustomFormat="false" ht="18" hidden="false" customHeight="true" outlineLevel="0" collapsed="false">
      <c r="A746" s="392" t="s">
        <v>1778</v>
      </c>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ustomFormat="false" ht="18" hidden="false" customHeight="true" outlineLevel="0" collapsed="false">
      <c r="A747" s="392" t="s">
        <v>1779</v>
      </c>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ustomFormat="false" ht="18" hidden="false" customHeight="true" outlineLevel="0" collapsed="false">
      <c r="A748" s="392" t="s">
        <v>1780</v>
      </c>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ustomFormat="false" ht="18" hidden="false" customHeight="true" outlineLevel="0" collapsed="false">
      <c r="A749" s="392" t="s">
        <v>1781</v>
      </c>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ustomFormat="false" ht="18" hidden="false" customHeight="true" outlineLevel="0" collapsed="false">
      <c r="A750" s="392" t="s">
        <v>1782</v>
      </c>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ustomFormat="false" ht="18" hidden="false" customHeight="true" outlineLevel="0" collapsed="false">
      <c r="A751" s="392" t="s">
        <v>1783</v>
      </c>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ustomFormat="false" ht="18" hidden="false" customHeight="true" outlineLevel="0" collapsed="false">
      <c r="A752" s="392" t="s">
        <v>1784</v>
      </c>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ustomFormat="false" ht="18" hidden="false" customHeight="true" outlineLevel="0" collapsed="false">
      <c r="A753" s="392" t="s">
        <v>1785</v>
      </c>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ustomFormat="false" ht="18" hidden="false" customHeight="true" outlineLevel="0" collapsed="false">
      <c r="A754" s="392" t="s">
        <v>1786</v>
      </c>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ustomFormat="false" ht="18" hidden="false" customHeight="true" outlineLevel="0" collapsed="false">
      <c r="A755" s="392" t="s">
        <v>1787</v>
      </c>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ustomFormat="false" ht="18" hidden="false" customHeight="true" outlineLevel="0" collapsed="false">
      <c r="A756" s="392" t="s">
        <v>1788</v>
      </c>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ustomFormat="false" ht="18" hidden="false" customHeight="true" outlineLevel="0" collapsed="false">
      <c r="A757" s="392" t="s">
        <v>1789</v>
      </c>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ustomFormat="false" ht="18" hidden="false" customHeight="true" outlineLevel="0" collapsed="false">
      <c r="A758" s="392" t="s">
        <v>1790</v>
      </c>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ustomFormat="false" ht="18" hidden="false" customHeight="true" outlineLevel="0" collapsed="false">
      <c r="A759" s="392" t="s">
        <v>1791</v>
      </c>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ustomFormat="false" ht="18" hidden="false" customHeight="true" outlineLevel="0" collapsed="false">
      <c r="A760" s="392" t="s">
        <v>1792</v>
      </c>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ustomFormat="false" ht="18" hidden="false" customHeight="true" outlineLevel="0" collapsed="false">
      <c r="A761" s="392" t="s">
        <v>1793</v>
      </c>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ustomFormat="false" ht="18" hidden="false" customHeight="true" outlineLevel="0" collapsed="false">
      <c r="A762" s="392" t="s">
        <v>1794</v>
      </c>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ustomFormat="false" ht="18" hidden="false" customHeight="true" outlineLevel="0" collapsed="false">
      <c r="A763" s="392" t="s">
        <v>1795</v>
      </c>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ustomFormat="false" ht="18" hidden="false" customHeight="true" outlineLevel="0" collapsed="false">
      <c r="A764" s="392" t="s">
        <v>1796</v>
      </c>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ustomFormat="false" ht="18" hidden="false" customHeight="true" outlineLevel="0" collapsed="false">
      <c r="A765" s="392" t="s">
        <v>1797</v>
      </c>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ustomFormat="false" ht="18" hidden="false" customHeight="true" outlineLevel="0" collapsed="false">
      <c r="A766" s="392" t="s">
        <v>1798</v>
      </c>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ustomFormat="false" ht="18" hidden="false" customHeight="true" outlineLevel="0" collapsed="false">
      <c r="A767" s="392" t="s">
        <v>1799</v>
      </c>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ustomFormat="false" ht="18" hidden="false" customHeight="true" outlineLevel="0" collapsed="false">
      <c r="A768" s="392" t="s">
        <v>1800</v>
      </c>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ustomFormat="false" ht="18" hidden="false" customHeight="true" outlineLevel="0" collapsed="false">
      <c r="A769" s="392" t="s">
        <v>1801</v>
      </c>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ustomFormat="false" ht="18" hidden="false" customHeight="true" outlineLevel="0" collapsed="false">
      <c r="A770" s="392" t="s">
        <v>1802</v>
      </c>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ustomFormat="false" ht="18" hidden="false" customHeight="true" outlineLevel="0" collapsed="false">
      <c r="A771" s="392" t="s">
        <v>1803</v>
      </c>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ustomFormat="false" ht="18" hidden="false" customHeight="true" outlineLevel="0" collapsed="false">
      <c r="A772" s="392" t="s">
        <v>1804</v>
      </c>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ustomFormat="false" ht="18" hidden="false" customHeight="true" outlineLevel="0" collapsed="false">
      <c r="A773" s="392" t="s">
        <v>1805</v>
      </c>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ustomFormat="false" ht="18" hidden="false" customHeight="true" outlineLevel="0" collapsed="false">
      <c r="A774" s="392" t="s">
        <v>1806</v>
      </c>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ustomFormat="false" ht="18" hidden="false" customHeight="true" outlineLevel="0" collapsed="false">
      <c r="A775" s="392" t="s">
        <v>1807</v>
      </c>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ustomFormat="false" ht="18" hidden="false" customHeight="true" outlineLevel="0" collapsed="false">
      <c r="A776" s="392" t="s">
        <v>1808</v>
      </c>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ustomFormat="false" ht="18" hidden="false" customHeight="true" outlineLevel="0" collapsed="false">
      <c r="A777" s="392" t="s">
        <v>1809</v>
      </c>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ustomFormat="false" ht="18" hidden="false" customHeight="true" outlineLevel="0" collapsed="false">
      <c r="A778" s="392" t="s">
        <v>1810</v>
      </c>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ustomFormat="false" ht="18" hidden="false" customHeight="true" outlineLevel="0" collapsed="false">
      <c r="A779" s="392" t="s">
        <v>1811</v>
      </c>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ustomFormat="false" ht="18" hidden="false" customHeight="true" outlineLevel="0" collapsed="false">
      <c r="A780" s="392" t="s">
        <v>1812</v>
      </c>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ustomFormat="false" ht="18" hidden="false" customHeight="true" outlineLevel="0" collapsed="false">
      <c r="A781" s="392" t="s">
        <v>1813</v>
      </c>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ustomFormat="false" ht="18" hidden="false" customHeight="true" outlineLevel="0" collapsed="false">
      <c r="A782" s="392" t="s">
        <v>1814</v>
      </c>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ustomFormat="false" ht="18" hidden="false" customHeight="true" outlineLevel="0" collapsed="false">
      <c r="A783" s="392" t="s">
        <v>1815</v>
      </c>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ustomFormat="false" ht="18" hidden="false" customHeight="true" outlineLevel="0" collapsed="false">
      <c r="A784" s="392" t="s">
        <v>1816</v>
      </c>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ustomFormat="false" ht="18" hidden="false" customHeight="true" outlineLevel="0" collapsed="false">
      <c r="A785" s="392" t="s">
        <v>1817</v>
      </c>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ustomFormat="false" ht="18" hidden="false" customHeight="true" outlineLevel="0" collapsed="false">
      <c r="A786" s="392" t="s">
        <v>1818</v>
      </c>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ustomFormat="false" ht="18" hidden="false" customHeight="true" outlineLevel="0" collapsed="false">
      <c r="A787" s="392" t="s">
        <v>1819</v>
      </c>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ustomFormat="false" ht="18" hidden="false" customHeight="true" outlineLevel="0" collapsed="false">
      <c r="A788" s="392" t="s">
        <v>1820</v>
      </c>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ustomFormat="false" ht="18" hidden="false" customHeight="true" outlineLevel="0" collapsed="false">
      <c r="A789" s="392" t="s">
        <v>1821</v>
      </c>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ustomFormat="false" ht="18" hidden="false" customHeight="true" outlineLevel="0" collapsed="false">
      <c r="A790" s="392" t="s">
        <v>1822</v>
      </c>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ustomFormat="false" ht="18" hidden="false" customHeight="true" outlineLevel="0" collapsed="false">
      <c r="A791" s="392" t="s">
        <v>1823</v>
      </c>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ustomFormat="false" ht="18" hidden="false" customHeight="true" outlineLevel="0" collapsed="false">
      <c r="A792" s="392" t="s">
        <v>1824</v>
      </c>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ustomFormat="false" ht="18" hidden="false" customHeight="true" outlineLevel="0" collapsed="false">
      <c r="A793" s="392" t="s">
        <v>1825</v>
      </c>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ustomFormat="false" ht="18" hidden="false" customHeight="true" outlineLevel="0" collapsed="false">
      <c r="A794" s="392" t="s">
        <v>1826</v>
      </c>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ustomFormat="false" ht="18" hidden="false" customHeight="true" outlineLevel="0" collapsed="false">
      <c r="A795" s="392" t="s">
        <v>1827</v>
      </c>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ustomFormat="false" ht="18" hidden="false" customHeight="true" outlineLevel="0" collapsed="false">
      <c r="A796" s="392" t="s">
        <v>1828</v>
      </c>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ustomFormat="false" ht="18" hidden="false" customHeight="true" outlineLevel="0" collapsed="false">
      <c r="A797" s="392" t="s">
        <v>1829</v>
      </c>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ustomFormat="false" ht="18" hidden="false" customHeight="true" outlineLevel="0" collapsed="false">
      <c r="A798" s="392" t="s">
        <v>1830</v>
      </c>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ustomFormat="false" ht="18" hidden="false" customHeight="true" outlineLevel="0" collapsed="false">
      <c r="A799" s="392" t="s">
        <v>1831</v>
      </c>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ustomFormat="false" ht="18" hidden="false" customHeight="true" outlineLevel="0" collapsed="false">
      <c r="A800" s="392" t="s">
        <v>1832</v>
      </c>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ustomFormat="false" ht="18" hidden="false" customHeight="true" outlineLevel="0" collapsed="false">
      <c r="A801" s="392" t="s">
        <v>1833</v>
      </c>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ustomFormat="false" ht="18" hidden="false" customHeight="true" outlineLevel="0" collapsed="false">
      <c r="A802" s="392" t="s">
        <v>1834</v>
      </c>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ustomFormat="false" ht="18" hidden="false" customHeight="true" outlineLevel="0" collapsed="false">
      <c r="A803" s="392" t="s">
        <v>1835</v>
      </c>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ustomFormat="false" ht="18" hidden="false" customHeight="true" outlineLevel="0" collapsed="false">
      <c r="A804" s="392" t="s">
        <v>1836</v>
      </c>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ustomFormat="false" ht="18" hidden="false" customHeight="true" outlineLevel="0" collapsed="false">
      <c r="A805" s="392" t="s">
        <v>1837</v>
      </c>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ustomFormat="false" ht="18" hidden="false" customHeight="true" outlineLevel="0" collapsed="false">
      <c r="A806" s="392" t="s">
        <v>1838</v>
      </c>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ustomFormat="false" ht="18" hidden="false" customHeight="true" outlineLevel="0" collapsed="false">
      <c r="A807" s="392" t="s">
        <v>1839</v>
      </c>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ustomFormat="false" ht="18" hidden="false" customHeight="true" outlineLevel="0" collapsed="false">
      <c r="A808" s="392" t="s">
        <v>1840</v>
      </c>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ustomFormat="false" ht="18" hidden="false" customHeight="true" outlineLevel="0" collapsed="false">
      <c r="A809" s="392" t="s">
        <v>1841</v>
      </c>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ustomFormat="false" ht="18" hidden="false" customHeight="true" outlineLevel="0" collapsed="false">
      <c r="A810" s="392" t="s">
        <v>1842</v>
      </c>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ustomFormat="false" ht="18" hidden="false" customHeight="true" outlineLevel="0" collapsed="false">
      <c r="A811" s="392" t="s">
        <v>1843</v>
      </c>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ustomFormat="false" ht="18" hidden="false" customHeight="true" outlineLevel="0" collapsed="false">
      <c r="A812" s="392" t="s">
        <v>1844</v>
      </c>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ustomFormat="false" ht="18" hidden="false" customHeight="true" outlineLevel="0" collapsed="false">
      <c r="A813" s="392" t="s">
        <v>1845</v>
      </c>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ustomFormat="false" ht="18" hidden="false" customHeight="true" outlineLevel="0" collapsed="false">
      <c r="A814" s="392" t="s">
        <v>1846</v>
      </c>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ustomFormat="false" ht="18" hidden="false" customHeight="true" outlineLevel="0" collapsed="false">
      <c r="A815" s="392" t="s">
        <v>1847</v>
      </c>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ustomFormat="false" ht="18" hidden="false" customHeight="true" outlineLevel="0" collapsed="false">
      <c r="A816" s="392" t="s">
        <v>1848</v>
      </c>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ustomFormat="false" ht="18" hidden="false" customHeight="true" outlineLevel="0" collapsed="false">
      <c r="A817" s="392" t="s">
        <v>1849</v>
      </c>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ustomFormat="false" ht="18" hidden="false" customHeight="true" outlineLevel="0" collapsed="false">
      <c r="A818" s="392" t="s">
        <v>1850</v>
      </c>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ustomFormat="false" ht="18" hidden="false" customHeight="true" outlineLevel="0" collapsed="false">
      <c r="A819" s="392" t="s">
        <v>1851</v>
      </c>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ustomFormat="false" ht="18" hidden="false" customHeight="true" outlineLevel="0" collapsed="false">
      <c r="A820" s="392" t="s">
        <v>1852</v>
      </c>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ustomFormat="false" ht="18" hidden="false" customHeight="true" outlineLevel="0" collapsed="false">
      <c r="A821" s="392" t="s">
        <v>1853</v>
      </c>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ustomFormat="false" ht="18" hidden="false" customHeight="true" outlineLevel="0" collapsed="false">
      <c r="A822" s="392" t="s">
        <v>1854</v>
      </c>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ustomFormat="false" ht="18" hidden="false" customHeight="true" outlineLevel="0" collapsed="false">
      <c r="A823" s="392" t="s">
        <v>1855</v>
      </c>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ustomFormat="false" ht="18" hidden="false" customHeight="true" outlineLevel="0" collapsed="false">
      <c r="A824" s="392" t="s">
        <v>1856</v>
      </c>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ustomFormat="false" ht="18" hidden="false" customHeight="true" outlineLevel="0" collapsed="false">
      <c r="A825" s="392" t="s">
        <v>1857</v>
      </c>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ustomFormat="false" ht="18" hidden="false" customHeight="true" outlineLevel="0" collapsed="false">
      <c r="A826" s="392" t="s">
        <v>1858</v>
      </c>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ustomFormat="false" ht="18" hidden="false" customHeight="true" outlineLevel="0" collapsed="false">
      <c r="A827" s="392" t="s">
        <v>1859</v>
      </c>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ustomFormat="false" ht="18" hidden="false" customHeight="true" outlineLevel="0" collapsed="false">
      <c r="A828" s="392" t="s">
        <v>1860</v>
      </c>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ustomFormat="false" ht="18" hidden="false" customHeight="true" outlineLevel="0" collapsed="false">
      <c r="A829" s="392" t="s">
        <v>1861</v>
      </c>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ustomFormat="false" ht="18" hidden="false" customHeight="true" outlineLevel="0" collapsed="false">
      <c r="A830" s="392" t="s">
        <v>1862</v>
      </c>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ustomFormat="false" ht="18" hidden="false" customHeight="true" outlineLevel="0" collapsed="false">
      <c r="A831" s="392" t="s">
        <v>1863</v>
      </c>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ustomFormat="false" ht="18" hidden="false" customHeight="true" outlineLevel="0" collapsed="false">
      <c r="A832" s="392" t="s">
        <v>1864</v>
      </c>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ustomFormat="false" ht="18" hidden="false" customHeight="true" outlineLevel="0" collapsed="false">
      <c r="A833" s="392" t="s">
        <v>1865</v>
      </c>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ustomFormat="false" ht="18" hidden="false" customHeight="true" outlineLevel="0" collapsed="false">
      <c r="A834" s="392" t="s">
        <v>1866</v>
      </c>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ustomFormat="false" ht="18" hidden="false" customHeight="true" outlineLevel="0" collapsed="false">
      <c r="A835" s="392" t="s">
        <v>1867</v>
      </c>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ustomFormat="false" ht="18" hidden="false" customHeight="true" outlineLevel="0" collapsed="false">
      <c r="A836" s="392" t="s">
        <v>1868</v>
      </c>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ustomFormat="false" ht="18" hidden="false" customHeight="true" outlineLevel="0" collapsed="false">
      <c r="A837" s="392" t="s">
        <v>1869</v>
      </c>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ustomFormat="false" ht="18" hidden="false" customHeight="true" outlineLevel="0" collapsed="false">
      <c r="A838" s="392" t="s">
        <v>1870</v>
      </c>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ustomFormat="false" ht="18" hidden="false" customHeight="true" outlineLevel="0" collapsed="false">
      <c r="A839" s="392" t="s">
        <v>1871</v>
      </c>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ustomFormat="false" ht="18" hidden="false" customHeight="true" outlineLevel="0" collapsed="false">
      <c r="A840" s="392" t="s">
        <v>1872</v>
      </c>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ustomFormat="false" ht="18" hidden="false" customHeight="true" outlineLevel="0" collapsed="false">
      <c r="A841" s="392" t="s">
        <v>1873</v>
      </c>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ustomFormat="false" ht="18" hidden="false" customHeight="true" outlineLevel="0" collapsed="false">
      <c r="A842" s="392" t="s">
        <v>1874</v>
      </c>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ustomFormat="false" ht="18" hidden="false" customHeight="true" outlineLevel="0" collapsed="false">
      <c r="A843" s="392" t="s">
        <v>1875</v>
      </c>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ustomFormat="false" ht="18" hidden="false" customHeight="true" outlineLevel="0" collapsed="false">
      <c r="A844" s="392" t="s">
        <v>1876</v>
      </c>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ustomFormat="false" ht="18" hidden="false" customHeight="true" outlineLevel="0" collapsed="false">
      <c r="A845" s="392" t="s">
        <v>1877</v>
      </c>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ustomFormat="false" ht="18" hidden="false" customHeight="true" outlineLevel="0" collapsed="false">
      <c r="A846" s="392" t="s">
        <v>1878</v>
      </c>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ustomFormat="false" ht="18" hidden="false" customHeight="true" outlineLevel="0" collapsed="false">
      <c r="A847" s="392" t="s">
        <v>1879</v>
      </c>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ustomFormat="false" ht="18" hidden="false" customHeight="true" outlineLevel="0" collapsed="false">
      <c r="A848" s="392" t="s">
        <v>1880</v>
      </c>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ustomFormat="false" ht="18" hidden="false" customHeight="true" outlineLevel="0" collapsed="false">
      <c r="A849" s="392" t="s">
        <v>1881</v>
      </c>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ustomFormat="false" ht="18" hidden="false" customHeight="true" outlineLevel="0" collapsed="false">
      <c r="A850" s="392" t="s">
        <v>1882</v>
      </c>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ustomFormat="false" ht="18" hidden="false" customHeight="true" outlineLevel="0" collapsed="false">
      <c r="A851" s="392" t="s">
        <v>1883</v>
      </c>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ustomFormat="false" ht="18" hidden="false" customHeight="true" outlineLevel="0" collapsed="false">
      <c r="A852" s="392" t="s">
        <v>1884</v>
      </c>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ustomFormat="false" ht="18" hidden="false" customHeight="true" outlineLevel="0" collapsed="false">
      <c r="A853" s="392" t="s">
        <v>1885</v>
      </c>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ustomFormat="false" ht="18" hidden="false" customHeight="true" outlineLevel="0" collapsed="false">
      <c r="A854" s="392" t="s">
        <v>1886</v>
      </c>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ustomFormat="false" ht="18" hidden="false" customHeight="true" outlineLevel="0" collapsed="false">
      <c r="A855" s="392" t="s">
        <v>1887</v>
      </c>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ustomFormat="false" ht="18" hidden="false" customHeight="true" outlineLevel="0" collapsed="false">
      <c r="A856" s="392" t="s">
        <v>1888</v>
      </c>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ustomFormat="false" ht="18" hidden="false" customHeight="true" outlineLevel="0" collapsed="false">
      <c r="A857" s="392" t="s">
        <v>1889</v>
      </c>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ustomFormat="false" ht="18" hidden="false" customHeight="true" outlineLevel="0" collapsed="false">
      <c r="A858" s="392" t="s">
        <v>1890</v>
      </c>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ustomFormat="false" ht="18" hidden="false" customHeight="true" outlineLevel="0" collapsed="false">
      <c r="A859" s="392" t="s">
        <v>1891</v>
      </c>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ustomFormat="false" ht="18" hidden="false" customHeight="true" outlineLevel="0" collapsed="false">
      <c r="A860" s="392" t="s">
        <v>1892</v>
      </c>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ustomFormat="false" ht="18" hidden="false" customHeight="true" outlineLevel="0" collapsed="false">
      <c r="A861" s="392" t="s">
        <v>1893</v>
      </c>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ustomFormat="false" ht="18" hidden="false" customHeight="true" outlineLevel="0" collapsed="false">
      <c r="A862" s="392" t="s">
        <v>1894</v>
      </c>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ustomFormat="false" ht="18" hidden="false" customHeight="true" outlineLevel="0" collapsed="false">
      <c r="A863" s="392" t="s">
        <v>1895</v>
      </c>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ustomFormat="false" ht="18" hidden="false" customHeight="true" outlineLevel="0" collapsed="false">
      <c r="A864" s="392" t="s">
        <v>1896</v>
      </c>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ustomFormat="false" ht="18" hidden="false" customHeight="true" outlineLevel="0" collapsed="false">
      <c r="A865" s="392" t="s">
        <v>1897</v>
      </c>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ustomFormat="false" ht="18" hidden="false" customHeight="true" outlineLevel="0" collapsed="false">
      <c r="A866" s="392" t="s">
        <v>1898</v>
      </c>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ustomFormat="false" ht="18" hidden="false" customHeight="true" outlineLevel="0" collapsed="false">
      <c r="A867" s="392" t="s">
        <v>1899</v>
      </c>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ustomFormat="false" ht="18" hidden="false" customHeight="true" outlineLevel="0" collapsed="false">
      <c r="A868" s="392" t="s">
        <v>1900</v>
      </c>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ustomFormat="false" ht="18" hidden="false" customHeight="true" outlineLevel="0" collapsed="false">
      <c r="A869" s="392" t="s">
        <v>1901</v>
      </c>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ustomFormat="false" ht="18" hidden="false" customHeight="true" outlineLevel="0" collapsed="false">
      <c r="A870" s="392" t="s">
        <v>1902</v>
      </c>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ustomFormat="false" ht="18" hidden="false" customHeight="true" outlineLevel="0" collapsed="false">
      <c r="A871" s="392" t="s">
        <v>1903</v>
      </c>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ustomFormat="false" ht="18" hidden="false" customHeight="true" outlineLevel="0" collapsed="false">
      <c r="A872" s="392" t="s">
        <v>1904</v>
      </c>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ustomFormat="false" ht="18" hidden="false" customHeight="true" outlineLevel="0" collapsed="false">
      <c r="A873" s="392" t="s">
        <v>1905</v>
      </c>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ustomFormat="false" ht="18" hidden="false" customHeight="true" outlineLevel="0" collapsed="false">
      <c r="A874" s="392" t="s">
        <v>1906</v>
      </c>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ustomFormat="false" ht="18" hidden="false" customHeight="true" outlineLevel="0" collapsed="false">
      <c r="A875" s="392" t="s">
        <v>1907</v>
      </c>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ustomFormat="false" ht="18" hidden="false" customHeight="true" outlineLevel="0" collapsed="false">
      <c r="A876" s="392" t="s">
        <v>1908</v>
      </c>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ustomFormat="false" ht="18" hidden="false" customHeight="true" outlineLevel="0" collapsed="false">
      <c r="A877" s="392" t="s">
        <v>1909</v>
      </c>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ustomFormat="false" ht="18" hidden="false" customHeight="true" outlineLevel="0" collapsed="false">
      <c r="A878" s="392" t="s">
        <v>1910</v>
      </c>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ustomFormat="false" ht="18" hidden="false" customHeight="true" outlineLevel="0" collapsed="false">
      <c r="A879" s="392" t="s">
        <v>1911</v>
      </c>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ustomFormat="false" ht="18" hidden="false" customHeight="true" outlineLevel="0" collapsed="false">
      <c r="A880" s="392" t="s">
        <v>1912</v>
      </c>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ustomFormat="false" ht="18" hidden="false" customHeight="true" outlineLevel="0" collapsed="false">
      <c r="A881" s="392" t="s">
        <v>1913</v>
      </c>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ustomFormat="false" ht="18" hidden="false" customHeight="true" outlineLevel="0" collapsed="false">
      <c r="A882" s="392" t="s">
        <v>1914</v>
      </c>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ustomFormat="false" ht="18" hidden="false" customHeight="true" outlineLevel="0" collapsed="false">
      <c r="A883" s="392" t="s">
        <v>1915</v>
      </c>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ustomFormat="false" ht="18" hidden="false" customHeight="true" outlineLevel="0" collapsed="false">
      <c r="A884" s="392" t="s">
        <v>1916</v>
      </c>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ustomFormat="false" ht="18" hidden="false" customHeight="true" outlineLevel="0" collapsed="false">
      <c r="A885" s="392" t="s">
        <v>1917</v>
      </c>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ustomFormat="false" ht="18" hidden="false" customHeight="true" outlineLevel="0" collapsed="false">
      <c r="A886" s="392" t="s">
        <v>1918</v>
      </c>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ustomFormat="false" ht="18" hidden="false" customHeight="true" outlineLevel="0" collapsed="false">
      <c r="A887" s="392" t="s">
        <v>1919</v>
      </c>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ustomFormat="false" ht="18" hidden="false" customHeight="true" outlineLevel="0" collapsed="false">
      <c r="A888" s="392" t="s">
        <v>1920</v>
      </c>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ustomFormat="false" ht="18" hidden="false" customHeight="true" outlineLevel="0" collapsed="false">
      <c r="A889" s="392" t="s">
        <v>1921</v>
      </c>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ustomFormat="false" ht="18" hidden="false" customHeight="true" outlineLevel="0" collapsed="false">
      <c r="A890" s="392" t="s">
        <v>1922</v>
      </c>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ustomFormat="false" ht="18" hidden="false" customHeight="true" outlineLevel="0" collapsed="false">
      <c r="A891" s="392" t="s">
        <v>1923</v>
      </c>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ustomFormat="false" ht="18" hidden="false" customHeight="true" outlineLevel="0" collapsed="false">
      <c r="A892" s="392" t="s">
        <v>1924</v>
      </c>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ustomFormat="false" ht="18" hidden="false" customHeight="true" outlineLevel="0" collapsed="false">
      <c r="A893" s="392" t="s">
        <v>1925</v>
      </c>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ustomFormat="false" ht="18" hidden="false" customHeight="true" outlineLevel="0" collapsed="false">
      <c r="A894" s="392" t="s">
        <v>1926</v>
      </c>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ustomFormat="false" ht="18" hidden="false" customHeight="true" outlineLevel="0" collapsed="false">
      <c r="A895" s="392" t="s">
        <v>1927</v>
      </c>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ustomFormat="false" ht="18" hidden="false" customHeight="true" outlineLevel="0" collapsed="false">
      <c r="A896" s="392" t="s">
        <v>1928</v>
      </c>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ustomFormat="false" ht="18" hidden="false" customHeight="true" outlineLevel="0" collapsed="false">
      <c r="A897" s="392" t="s">
        <v>1929</v>
      </c>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ustomFormat="false" ht="18" hidden="false" customHeight="true" outlineLevel="0" collapsed="false">
      <c r="A898" s="392" t="s">
        <v>1930</v>
      </c>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ustomFormat="false" ht="18" hidden="false" customHeight="true" outlineLevel="0" collapsed="false">
      <c r="A899" s="392" t="s">
        <v>1931</v>
      </c>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ustomFormat="false" ht="18" hidden="false" customHeight="true" outlineLevel="0" collapsed="false">
      <c r="A900" s="392" t="s">
        <v>1932</v>
      </c>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ustomFormat="false" ht="18" hidden="false" customHeight="true" outlineLevel="0" collapsed="false">
      <c r="A901" s="392" t="s">
        <v>1933</v>
      </c>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ustomFormat="false" ht="18" hidden="false" customHeight="true" outlineLevel="0" collapsed="false">
      <c r="A902" s="392" t="s">
        <v>1934</v>
      </c>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ustomFormat="false" ht="18" hidden="false" customHeight="true" outlineLevel="0" collapsed="false">
      <c r="A903" s="392" t="s">
        <v>1935</v>
      </c>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ustomFormat="false" ht="18" hidden="false" customHeight="true" outlineLevel="0" collapsed="false">
      <c r="A904" s="392" t="s">
        <v>1936</v>
      </c>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ustomFormat="false" ht="18" hidden="false" customHeight="true" outlineLevel="0" collapsed="false">
      <c r="A905" s="392" t="s">
        <v>1937</v>
      </c>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ustomFormat="false" ht="18" hidden="false" customHeight="true" outlineLevel="0" collapsed="false">
      <c r="A906" s="392" t="s">
        <v>1938</v>
      </c>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ustomFormat="false" ht="18" hidden="false" customHeight="true" outlineLevel="0" collapsed="false">
      <c r="A907" s="392" t="s">
        <v>1939</v>
      </c>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ustomFormat="false" ht="18" hidden="false" customHeight="true" outlineLevel="0" collapsed="false">
      <c r="A908" s="392" t="s">
        <v>1940</v>
      </c>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ustomFormat="false" ht="18" hidden="false" customHeight="true" outlineLevel="0" collapsed="false">
      <c r="A909" s="392" t="s">
        <v>1941</v>
      </c>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ustomFormat="false" ht="18" hidden="false" customHeight="true" outlineLevel="0" collapsed="false">
      <c r="A910" s="392" t="s">
        <v>1942</v>
      </c>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ustomFormat="false" ht="18" hidden="false" customHeight="true" outlineLevel="0" collapsed="false">
      <c r="A911" s="392" t="s">
        <v>1943</v>
      </c>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ustomFormat="false" ht="18" hidden="false" customHeight="true" outlineLevel="0" collapsed="false">
      <c r="A912" s="392" t="s">
        <v>1944</v>
      </c>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ustomFormat="false" ht="18" hidden="false" customHeight="true" outlineLevel="0" collapsed="false">
      <c r="A913" s="392" t="s">
        <v>1945</v>
      </c>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ustomFormat="false" ht="18" hidden="false" customHeight="true" outlineLevel="0" collapsed="false">
      <c r="A914" s="392" t="s">
        <v>1946</v>
      </c>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ustomFormat="false" ht="18" hidden="false" customHeight="true" outlineLevel="0" collapsed="false">
      <c r="A915" s="392" t="s">
        <v>1947</v>
      </c>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ustomFormat="false" ht="18" hidden="false" customHeight="true" outlineLevel="0" collapsed="false">
      <c r="A916" s="392" t="s">
        <v>1948</v>
      </c>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ustomFormat="false" ht="18" hidden="false" customHeight="true" outlineLevel="0" collapsed="false">
      <c r="A917" s="392" t="s">
        <v>1949</v>
      </c>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ustomFormat="false" ht="18" hidden="false" customHeight="true" outlineLevel="0" collapsed="false">
      <c r="A918" s="392" t="s">
        <v>1950</v>
      </c>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ustomFormat="false" ht="18" hidden="false" customHeight="true" outlineLevel="0" collapsed="false">
      <c r="A919" s="392" t="s">
        <v>1951</v>
      </c>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ustomFormat="false" ht="18" hidden="false" customHeight="true" outlineLevel="0" collapsed="false">
      <c r="A920" s="392" t="s">
        <v>1952</v>
      </c>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ustomFormat="false" ht="18" hidden="false" customHeight="true" outlineLevel="0" collapsed="false">
      <c r="A921" s="392" t="s">
        <v>1953</v>
      </c>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ustomFormat="false" ht="18" hidden="false" customHeight="true" outlineLevel="0" collapsed="false">
      <c r="A922" s="392" t="s">
        <v>1954</v>
      </c>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ustomFormat="false" ht="18" hidden="false" customHeight="true" outlineLevel="0" collapsed="false">
      <c r="A923" s="392" t="s">
        <v>1955</v>
      </c>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ustomFormat="false" ht="18" hidden="false" customHeight="true" outlineLevel="0" collapsed="false">
      <c r="A924" s="392" t="s">
        <v>1956</v>
      </c>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ustomFormat="false" ht="18" hidden="false" customHeight="true" outlineLevel="0" collapsed="false">
      <c r="A925" s="392" t="s">
        <v>1957</v>
      </c>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ustomFormat="false" ht="18" hidden="false" customHeight="true" outlineLevel="0" collapsed="false">
      <c r="A926" s="392" t="s">
        <v>1958</v>
      </c>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ustomFormat="false" ht="18" hidden="false" customHeight="true" outlineLevel="0" collapsed="false">
      <c r="A927" s="392" t="s">
        <v>1959</v>
      </c>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ustomFormat="false" ht="18" hidden="false" customHeight="true" outlineLevel="0" collapsed="false">
      <c r="A928" s="392" t="s">
        <v>1960</v>
      </c>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ustomFormat="false" ht="18" hidden="false" customHeight="true" outlineLevel="0" collapsed="false">
      <c r="A929" s="392" t="s">
        <v>1961</v>
      </c>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ustomFormat="false" ht="18" hidden="false" customHeight="true" outlineLevel="0" collapsed="false">
      <c r="A930" s="392" t="s">
        <v>1962</v>
      </c>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ustomFormat="false" ht="18" hidden="false" customHeight="true" outlineLevel="0" collapsed="false">
      <c r="A931" s="392" t="s">
        <v>1963</v>
      </c>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ustomFormat="false" ht="18" hidden="false" customHeight="true" outlineLevel="0" collapsed="false">
      <c r="A932" s="392" t="s">
        <v>1964</v>
      </c>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ustomFormat="false" ht="18" hidden="false" customHeight="true" outlineLevel="0" collapsed="false">
      <c r="A933" s="392" t="s">
        <v>1965</v>
      </c>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ustomFormat="false" ht="18" hidden="false" customHeight="true" outlineLevel="0" collapsed="false">
      <c r="A934" s="392" t="s">
        <v>1966</v>
      </c>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ustomFormat="false" ht="18" hidden="false" customHeight="true" outlineLevel="0" collapsed="false">
      <c r="A935" s="392" t="s">
        <v>1967</v>
      </c>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ustomFormat="false" ht="18" hidden="false" customHeight="true" outlineLevel="0" collapsed="false">
      <c r="A936" s="392" t="s">
        <v>1968</v>
      </c>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ustomFormat="false" ht="18" hidden="false" customHeight="true" outlineLevel="0" collapsed="false">
      <c r="A937" s="392" t="s">
        <v>1969</v>
      </c>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ustomFormat="false" ht="18" hidden="false" customHeight="true" outlineLevel="0" collapsed="false">
      <c r="A938" s="392" t="s">
        <v>1970</v>
      </c>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ustomFormat="false" ht="18" hidden="false" customHeight="true" outlineLevel="0" collapsed="false">
      <c r="A939" s="392" t="s">
        <v>1971</v>
      </c>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ustomFormat="false" ht="18" hidden="false" customHeight="true" outlineLevel="0" collapsed="false">
      <c r="A940" s="392" t="s">
        <v>1972</v>
      </c>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ustomFormat="false" ht="18" hidden="false" customHeight="true" outlineLevel="0" collapsed="false">
      <c r="A941" s="392" t="s">
        <v>1973</v>
      </c>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ustomFormat="false" ht="18" hidden="false" customHeight="true" outlineLevel="0" collapsed="false">
      <c r="A942" s="392" t="s">
        <v>1974</v>
      </c>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ustomFormat="false" ht="18" hidden="false" customHeight="true" outlineLevel="0" collapsed="false">
      <c r="A943" s="392" t="s">
        <v>1975</v>
      </c>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ustomFormat="false" ht="18" hidden="false" customHeight="true" outlineLevel="0" collapsed="false">
      <c r="A944" s="392" t="s">
        <v>1976</v>
      </c>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ustomFormat="false" ht="18" hidden="false" customHeight="true" outlineLevel="0" collapsed="false">
      <c r="A945" s="392" t="s">
        <v>1977</v>
      </c>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ustomFormat="false" ht="18" hidden="false" customHeight="true" outlineLevel="0" collapsed="false">
      <c r="A946" s="392" t="s">
        <v>1978</v>
      </c>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ustomFormat="false" ht="18" hidden="false" customHeight="true" outlineLevel="0" collapsed="false">
      <c r="A947" s="392" t="s">
        <v>1979</v>
      </c>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ustomFormat="false" ht="18" hidden="false" customHeight="true" outlineLevel="0" collapsed="false">
      <c r="A948" s="392" t="s">
        <v>1980</v>
      </c>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ustomFormat="false" ht="18" hidden="false" customHeight="true" outlineLevel="0" collapsed="false">
      <c r="A949" s="392" t="s">
        <v>1981</v>
      </c>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ustomFormat="false" ht="18" hidden="false" customHeight="true" outlineLevel="0" collapsed="false">
      <c r="A950" s="392" t="s">
        <v>1982</v>
      </c>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ustomFormat="false" ht="18" hidden="false" customHeight="true" outlineLevel="0" collapsed="false">
      <c r="A951" s="392" t="s">
        <v>1983</v>
      </c>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ustomFormat="false" ht="18" hidden="false" customHeight="true" outlineLevel="0" collapsed="false">
      <c r="A952" s="392" t="s">
        <v>1984</v>
      </c>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ustomFormat="false" ht="18" hidden="false" customHeight="true" outlineLevel="0" collapsed="false">
      <c r="A953" s="392" t="s">
        <v>1985</v>
      </c>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ustomFormat="false" ht="18" hidden="false" customHeight="true" outlineLevel="0" collapsed="false">
      <c r="A954" s="392" t="s">
        <v>1986</v>
      </c>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ustomFormat="false" ht="18" hidden="false" customHeight="true" outlineLevel="0" collapsed="false">
      <c r="A955" s="392" t="s">
        <v>1987</v>
      </c>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ustomFormat="false" ht="18" hidden="false" customHeight="true" outlineLevel="0" collapsed="false">
      <c r="A956" s="392" t="s">
        <v>1988</v>
      </c>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ustomFormat="false" ht="18" hidden="false" customHeight="true" outlineLevel="0" collapsed="false">
      <c r="A957" s="392" t="s">
        <v>1989</v>
      </c>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ustomFormat="false" ht="18" hidden="false" customHeight="true" outlineLevel="0" collapsed="false">
      <c r="A958" s="392" t="s">
        <v>1990</v>
      </c>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ustomFormat="false" ht="18" hidden="false" customHeight="true" outlineLevel="0" collapsed="false">
      <c r="A959" s="392" t="s">
        <v>1991</v>
      </c>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ustomFormat="false" ht="18" hidden="false" customHeight="true" outlineLevel="0" collapsed="false">
      <c r="A960" s="392" t="s">
        <v>1992</v>
      </c>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ustomFormat="false" ht="18" hidden="false" customHeight="true" outlineLevel="0" collapsed="false">
      <c r="A961" s="392" t="s">
        <v>1993</v>
      </c>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ustomFormat="false" ht="18" hidden="false" customHeight="true" outlineLevel="0" collapsed="false">
      <c r="A962" s="392" t="s">
        <v>1994</v>
      </c>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ustomFormat="false" ht="18" hidden="false" customHeight="true" outlineLevel="0" collapsed="false">
      <c r="A963" s="392" t="s">
        <v>1995</v>
      </c>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ustomFormat="false" ht="18" hidden="false" customHeight="true" outlineLevel="0" collapsed="false">
      <c r="A964" s="392" t="s">
        <v>1996</v>
      </c>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ustomFormat="false" ht="18" hidden="false" customHeight="true" outlineLevel="0" collapsed="false">
      <c r="A965" s="392" t="s">
        <v>1997</v>
      </c>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ustomFormat="false" ht="18" hidden="false" customHeight="true" outlineLevel="0" collapsed="false">
      <c r="A966" s="392" t="s">
        <v>1998</v>
      </c>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ustomFormat="false" ht="18" hidden="false" customHeight="true" outlineLevel="0" collapsed="false">
      <c r="A967" s="392" t="s">
        <v>1999</v>
      </c>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ustomFormat="false" ht="18" hidden="false" customHeight="true" outlineLevel="0" collapsed="false">
      <c r="A968" s="392" t="s">
        <v>2000</v>
      </c>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ustomFormat="false" ht="18" hidden="false" customHeight="true" outlineLevel="0" collapsed="false">
      <c r="A969" s="392" t="s">
        <v>2001</v>
      </c>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ustomFormat="false" ht="18" hidden="false" customHeight="true" outlineLevel="0" collapsed="false">
      <c r="A970" s="392" t="s">
        <v>2002</v>
      </c>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ustomFormat="false" ht="18" hidden="false" customHeight="true" outlineLevel="0" collapsed="false">
      <c r="A971" s="392" t="s">
        <v>2003</v>
      </c>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ustomFormat="false" ht="18" hidden="false" customHeight="true" outlineLevel="0" collapsed="false">
      <c r="A972" s="392" t="s">
        <v>2004</v>
      </c>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ustomFormat="false" ht="18" hidden="false" customHeight="true" outlineLevel="0" collapsed="false">
      <c r="A973" s="392" t="s">
        <v>2005</v>
      </c>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ustomFormat="false" ht="18" hidden="false" customHeight="true" outlineLevel="0" collapsed="false">
      <c r="A974" s="392" t="s">
        <v>2006</v>
      </c>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ustomFormat="false" ht="18" hidden="false" customHeight="true" outlineLevel="0" collapsed="false">
      <c r="A975" s="392" t="s">
        <v>2007</v>
      </c>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ustomFormat="false" ht="18" hidden="false" customHeight="true" outlineLevel="0" collapsed="false">
      <c r="A976" s="392" t="s">
        <v>2008</v>
      </c>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ustomFormat="false" ht="18" hidden="false" customHeight="true" outlineLevel="0" collapsed="false">
      <c r="A977" s="392" t="s">
        <v>2009</v>
      </c>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ustomFormat="false" ht="18" hidden="false" customHeight="true" outlineLevel="0" collapsed="false">
      <c r="A978" s="392" t="s">
        <v>2010</v>
      </c>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ustomFormat="false" ht="18" hidden="false" customHeight="true" outlineLevel="0" collapsed="false">
      <c r="A979" s="392" t="s">
        <v>2011</v>
      </c>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ustomFormat="false" ht="18" hidden="false" customHeight="true" outlineLevel="0" collapsed="false">
      <c r="A980" s="392" t="s">
        <v>2012</v>
      </c>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ustomFormat="false" ht="18" hidden="false" customHeight="true" outlineLevel="0" collapsed="false">
      <c r="A981" s="392" t="s">
        <v>2013</v>
      </c>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ustomFormat="false" ht="18" hidden="false" customHeight="true" outlineLevel="0" collapsed="false">
      <c r="A982" s="392" t="s">
        <v>2014</v>
      </c>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ustomFormat="false" ht="18" hidden="false" customHeight="true" outlineLevel="0" collapsed="false">
      <c r="A983" s="392" t="s">
        <v>2015</v>
      </c>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ustomFormat="false" ht="18" hidden="false" customHeight="true" outlineLevel="0" collapsed="false">
      <c r="A984" s="392" t="s">
        <v>2016</v>
      </c>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ustomFormat="false" ht="18" hidden="false" customHeight="true" outlineLevel="0" collapsed="false">
      <c r="A985" s="392" t="s">
        <v>2017</v>
      </c>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ustomFormat="false" ht="18" hidden="false" customHeight="true" outlineLevel="0" collapsed="false">
      <c r="A986" s="392" t="s">
        <v>2018</v>
      </c>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ustomFormat="false" ht="18" hidden="false" customHeight="true" outlineLevel="0" collapsed="false">
      <c r="A987" s="392" t="s">
        <v>2019</v>
      </c>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ustomFormat="false" ht="18" hidden="false" customHeight="true" outlineLevel="0" collapsed="false">
      <c r="A988" s="392" t="s">
        <v>2020</v>
      </c>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ustomFormat="false" ht="18" hidden="false" customHeight="true" outlineLevel="0" collapsed="false">
      <c r="A989" s="392" t="s">
        <v>2021</v>
      </c>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ustomFormat="false" ht="18" hidden="false" customHeight="true" outlineLevel="0" collapsed="false">
      <c r="A990" s="392" t="s">
        <v>2022</v>
      </c>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ustomFormat="false" ht="18" hidden="false" customHeight="true" outlineLevel="0" collapsed="false">
      <c r="A991" s="392" t="s">
        <v>2023</v>
      </c>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ustomFormat="false" ht="18" hidden="false" customHeight="true" outlineLevel="0" collapsed="false">
      <c r="A992" s="392" t="s">
        <v>2024</v>
      </c>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ustomFormat="false" ht="18" hidden="false" customHeight="true" outlineLevel="0" collapsed="false">
      <c r="A993" s="392" t="s">
        <v>2025</v>
      </c>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ustomFormat="false" ht="18" hidden="false" customHeight="true" outlineLevel="0" collapsed="false">
      <c r="A994" s="392" t="s">
        <v>2026</v>
      </c>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ustomFormat="false" ht="18" hidden="false" customHeight="true" outlineLevel="0" collapsed="false">
      <c r="A995" s="392" t="s">
        <v>2027</v>
      </c>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ustomFormat="false" ht="18" hidden="false" customHeight="true" outlineLevel="0" collapsed="false">
      <c r="A996" s="392" t="s">
        <v>2028</v>
      </c>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ustomFormat="false" ht="18" hidden="false" customHeight="true" outlineLevel="0" collapsed="false">
      <c r="A997" s="392" t="s">
        <v>2029</v>
      </c>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ustomFormat="false" ht="18" hidden="false" customHeight="true" outlineLevel="0" collapsed="false">
      <c r="A998" s="392" t="s">
        <v>2030</v>
      </c>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ustomFormat="false" ht="18" hidden="false" customHeight="true" outlineLevel="0" collapsed="false">
      <c r="A999" s="392" t="s">
        <v>2031</v>
      </c>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ustomFormat="false" ht="18" hidden="false" customHeight="true" outlineLevel="0" collapsed="false">
      <c r="A1000" s="392" t="s">
        <v>2032</v>
      </c>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ustomFormat="false" ht="18" hidden="false" customHeight="true" outlineLevel="0" collapsed="false">
      <c r="A1001" s="392" t="s">
        <v>2033</v>
      </c>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ustomFormat="false" ht="18" hidden="false" customHeight="true" outlineLevel="0" collapsed="false">
      <c r="A1002" s="392" t="s">
        <v>2034</v>
      </c>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ustomFormat="false" ht="18" hidden="false" customHeight="true" outlineLevel="0" collapsed="false">
      <c r="A1003" s="392" t="s">
        <v>2035</v>
      </c>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ustomFormat="false" ht="18" hidden="false" customHeight="true" outlineLevel="0" collapsed="false">
      <c r="A1004" s="392" t="s">
        <v>2036</v>
      </c>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ustomFormat="false" ht="18" hidden="false" customHeight="true" outlineLevel="0" collapsed="false">
      <c r="A1005" s="392" t="s">
        <v>2037</v>
      </c>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ustomFormat="false" ht="18" hidden="false" customHeight="true" outlineLevel="0" collapsed="false">
      <c r="A1006" s="392" t="s">
        <v>2038</v>
      </c>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ustomFormat="false" ht="18" hidden="false" customHeight="true" outlineLevel="0" collapsed="false">
      <c r="A1007" s="392" t="s">
        <v>2039</v>
      </c>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ustomFormat="false" ht="18" hidden="false" customHeight="true" outlineLevel="0" collapsed="false">
      <c r="A1008" s="392" t="s">
        <v>2040</v>
      </c>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ustomFormat="false" ht="18" hidden="false" customHeight="true" outlineLevel="0" collapsed="false">
      <c r="A1009" s="392" t="s">
        <v>2041</v>
      </c>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ustomFormat="false" ht="18" hidden="false" customHeight="true" outlineLevel="0" collapsed="false">
      <c r="A1010" s="392" t="s">
        <v>2042</v>
      </c>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ustomFormat="false" ht="18" hidden="false" customHeight="true" outlineLevel="0" collapsed="false">
      <c r="A1011" s="392" t="s">
        <v>2043</v>
      </c>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ustomFormat="false" ht="18" hidden="false" customHeight="true" outlineLevel="0" collapsed="false">
      <c r="A1012" s="392" t="s">
        <v>2044</v>
      </c>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ustomFormat="false" ht="18" hidden="false" customHeight="true" outlineLevel="0" collapsed="false">
      <c r="A1013" s="392" t="s">
        <v>2045</v>
      </c>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ustomFormat="false" ht="18" hidden="false" customHeight="true" outlineLevel="0" collapsed="false">
      <c r="A1014" s="392" t="s">
        <v>2046</v>
      </c>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ustomFormat="false" ht="18" hidden="false" customHeight="true" outlineLevel="0" collapsed="false">
      <c r="A1015" s="392" t="s">
        <v>2047</v>
      </c>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ustomFormat="false" ht="18" hidden="false" customHeight="true" outlineLevel="0" collapsed="false">
      <c r="A1016" s="392" t="s">
        <v>2048</v>
      </c>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ustomFormat="false" ht="18" hidden="false" customHeight="true" outlineLevel="0" collapsed="false">
      <c r="A1017" s="392" t="s">
        <v>2049</v>
      </c>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ustomFormat="false" ht="18" hidden="false" customHeight="true" outlineLevel="0" collapsed="false">
      <c r="A1018" s="392" t="s">
        <v>2050</v>
      </c>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ustomFormat="false" ht="18" hidden="false" customHeight="true" outlineLevel="0" collapsed="false">
      <c r="A1019" s="392" t="s">
        <v>2051</v>
      </c>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ustomFormat="false" ht="18" hidden="false" customHeight="true" outlineLevel="0" collapsed="false">
      <c r="A1020" s="392" t="s">
        <v>2052</v>
      </c>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ustomFormat="false" ht="18" hidden="false" customHeight="true" outlineLevel="0" collapsed="false">
      <c r="A1021" s="392" t="s">
        <v>2053</v>
      </c>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ustomFormat="false" ht="18" hidden="false" customHeight="true" outlineLevel="0" collapsed="false">
      <c r="A1022" s="392" t="s">
        <v>2054</v>
      </c>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ustomFormat="false" ht="18" hidden="false" customHeight="true" outlineLevel="0" collapsed="false">
      <c r="A1023" s="392" t="s">
        <v>2055</v>
      </c>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ustomFormat="false" ht="18" hidden="false" customHeight="true" outlineLevel="0" collapsed="false">
      <c r="A1024" s="392" t="s">
        <v>2056</v>
      </c>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ustomFormat="false" ht="18" hidden="false" customHeight="true" outlineLevel="0" collapsed="false">
      <c r="A1025" s="392" t="s">
        <v>2057</v>
      </c>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ustomFormat="false" ht="18" hidden="false" customHeight="true" outlineLevel="0" collapsed="false">
      <c r="A1026" s="392" t="s">
        <v>2058</v>
      </c>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ustomFormat="false" ht="18" hidden="false" customHeight="true" outlineLevel="0" collapsed="false">
      <c r="A1027" s="392" t="s">
        <v>2059</v>
      </c>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ustomFormat="false" ht="18" hidden="false" customHeight="true" outlineLevel="0" collapsed="false">
      <c r="A1028" s="392" t="s">
        <v>2060</v>
      </c>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ustomFormat="false" ht="18" hidden="false" customHeight="true" outlineLevel="0" collapsed="false">
      <c r="A1029" s="392" t="s">
        <v>2061</v>
      </c>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ustomFormat="false" ht="18" hidden="false" customHeight="true" outlineLevel="0" collapsed="false">
      <c r="A1030" s="392" t="s">
        <v>2062</v>
      </c>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ustomFormat="false" ht="18" hidden="false" customHeight="true" outlineLevel="0" collapsed="false">
      <c r="A1031" s="392" t="s">
        <v>2063</v>
      </c>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ustomFormat="false" ht="18" hidden="false" customHeight="true" outlineLevel="0" collapsed="false">
      <c r="A1032" s="392" t="s">
        <v>2064</v>
      </c>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ustomFormat="false" ht="18" hidden="false" customHeight="true" outlineLevel="0" collapsed="false">
      <c r="A1033" s="392" t="s">
        <v>2065</v>
      </c>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ustomFormat="false" ht="18" hidden="false" customHeight="true" outlineLevel="0" collapsed="false">
      <c r="A1034" s="392" t="s">
        <v>2066</v>
      </c>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ustomFormat="false" ht="18" hidden="false" customHeight="true" outlineLevel="0" collapsed="false">
      <c r="A1035" s="392" t="s">
        <v>2067</v>
      </c>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ustomFormat="false" ht="18" hidden="false" customHeight="true" outlineLevel="0" collapsed="false">
      <c r="A1036" s="392" t="s">
        <v>2068</v>
      </c>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ustomFormat="false" ht="18" hidden="false" customHeight="true" outlineLevel="0" collapsed="false">
      <c r="A1037" s="392" t="s">
        <v>2069</v>
      </c>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ustomFormat="false" ht="18" hidden="false" customHeight="true" outlineLevel="0" collapsed="false">
      <c r="A1038" s="392" t="s">
        <v>2070</v>
      </c>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ustomFormat="false" ht="18" hidden="false" customHeight="true" outlineLevel="0" collapsed="false">
      <c r="A1039" s="392" t="s">
        <v>2071</v>
      </c>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ustomFormat="false" ht="18" hidden="false" customHeight="true" outlineLevel="0" collapsed="false">
      <c r="A1040" s="392" t="s">
        <v>2072</v>
      </c>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ustomFormat="false" ht="18" hidden="false" customHeight="true" outlineLevel="0" collapsed="false">
      <c r="A1041" s="392" t="s">
        <v>2073</v>
      </c>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ustomFormat="false" ht="18" hidden="false" customHeight="true" outlineLevel="0" collapsed="false">
      <c r="A1042" s="392" t="s">
        <v>2074</v>
      </c>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ustomFormat="false" ht="18" hidden="false" customHeight="true" outlineLevel="0" collapsed="false">
      <c r="A1043" s="392" t="s">
        <v>2075</v>
      </c>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ustomFormat="false" ht="18" hidden="false" customHeight="true" outlineLevel="0" collapsed="false">
      <c r="A1044" s="392" t="s">
        <v>2076</v>
      </c>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ustomFormat="false" ht="18" hidden="false" customHeight="true" outlineLevel="0" collapsed="false">
      <c r="A1045" s="392" t="s">
        <v>2077</v>
      </c>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ustomFormat="false" ht="18" hidden="false" customHeight="true" outlineLevel="0" collapsed="false">
      <c r="A1046" s="392" t="s">
        <v>2078</v>
      </c>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ustomFormat="false" ht="18" hidden="false" customHeight="true" outlineLevel="0" collapsed="false">
      <c r="A1047" s="392" t="s">
        <v>2079</v>
      </c>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ustomFormat="false" ht="18" hidden="false" customHeight="true" outlineLevel="0" collapsed="false">
      <c r="A1048" s="392" t="s">
        <v>2080</v>
      </c>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ustomFormat="false" ht="18" hidden="false" customHeight="true" outlineLevel="0" collapsed="false">
      <c r="A1049" s="392" t="s">
        <v>2081</v>
      </c>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ustomFormat="false" ht="18" hidden="false" customHeight="true" outlineLevel="0" collapsed="false">
      <c r="A1050" s="392" t="s">
        <v>2082</v>
      </c>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ustomFormat="false" ht="18" hidden="false" customHeight="true" outlineLevel="0" collapsed="false">
      <c r="A1051" s="392" t="s">
        <v>2083</v>
      </c>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ustomFormat="false" ht="18" hidden="false" customHeight="true" outlineLevel="0" collapsed="false">
      <c r="A1052" s="392" t="s">
        <v>2084</v>
      </c>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ustomFormat="false" ht="18" hidden="false" customHeight="true" outlineLevel="0" collapsed="false">
      <c r="A1053" s="392" t="s">
        <v>2085</v>
      </c>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ustomFormat="false" ht="18" hidden="false" customHeight="true" outlineLevel="0" collapsed="false">
      <c r="A1054" s="392" t="s">
        <v>2086</v>
      </c>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ustomFormat="false" ht="18" hidden="false" customHeight="true" outlineLevel="0" collapsed="false">
      <c r="A1055" s="392" t="s">
        <v>2087</v>
      </c>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ustomFormat="false" ht="18" hidden="false" customHeight="true" outlineLevel="0" collapsed="false">
      <c r="A1056" s="392" t="s">
        <v>2088</v>
      </c>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ustomFormat="false" ht="18" hidden="false" customHeight="true" outlineLevel="0" collapsed="false">
      <c r="A1057" s="392" t="s">
        <v>2089</v>
      </c>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ustomFormat="false" ht="18" hidden="false" customHeight="true" outlineLevel="0" collapsed="false">
      <c r="A1058" s="392" t="s">
        <v>2090</v>
      </c>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ustomFormat="false" ht="18" hidden="false" customHeight="true" outlineLevel="0" collapsed="false">
      <c r="A1059" s="392" t="s">
        <v>2091</v>
      </c>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ustomFormat="false" ht="18" hidden="false" customHeight="true" outlineLevel="0" collapsed="false">
      <c r="A1060" s="392" t="s">
        <v>2092</v>
      </c>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ustomFormat="false" ht="18" hidden="false" customHeight="true" outlineLevel="0" collapsed="false">
      <c r="A1061" s="392" t="s">
        <v>2093</v>
      </c>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ustomFormat="false" ht="18" hidden="false" customHeight="true" outlineLevel="0" collapsed="false">
      <c r="A1062" s="392" t="s">
        <v>2094</v>
      </c>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ustomFormat="false" ht="18" hidden="false" customHeight="true" outlineLevel="0" collapsed="false">
      <c r="A1063" s="392" t="s">
        <v>2095</v>
      </c>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ustomFormat="false" ht="18" hidden="false" customHeight="true" outlineLevel="0" collapsed="false">
      <c r="A1064" s="392" t="s">
        <v>2096</v>
      </c>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ustomFormat="false" ht="18" hidden="false" customHeight="true" outlineLevel="0" collapsed="false">
      <c r="A1065" s="392" t="s">
        <v>2097</v>
      </c>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ustomFormat="false" ht="18" hidden="false" customHeight="true" outlineLevel="0" collapsed="false">
      <c r="A1066" s="392" t="s">
        <v>2098</v>
      </c>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ustomFormat="false" ht="18" hidden="false" customHeight="true" outlineLevel="0" collapsed="false">
      <c r="A1067" s="392" t="s">
        <v>2099</v>
      </c>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ustomFormat="false" ht="18" hidden="false" customHeight="true" outlineLevel="0" collapsed="false">
      <c r="A1068" s="392" t="s">
        <v>2100</v>
      </c>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ustomFormat="false" ht="18" hidden="false" customHeight="true" outlineLevel="0" collapsed="false">
      <c r="A1069" s="392" t="s">
        <v>2101</v>
      </c>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ustomFormat="false" ht="18" hidden="false" customHeight="true" outlineLevel="0" collapsed="false">
      <c r="A1070" s="392" t="s">
        <v>2102</v>
      </c>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ustomFormat="false" ht="18" hidden="false" customHeight="true" outlineLevel="0" collapsed="false">
      <c r="A1071" s="392" t="s">
        <v>2103</v>
      </c>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ustomFormat="false" ht="18" hidden="false" customHeight="true" outlineLevel="0" collapsed="false">
      <c r="A1072" s="392" t="s">
        <v>2104</v>
      </c>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ustomFormat="false" ht="18" hidden="false" customHeight="true" outlineLevel="0" collapsed="false">
      <c r="A1073" s="392" t="s">
        <v>2105</v>
      </c>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ustomFormat="false" ht="18" hidden="false" customHeight="true" outlineLevel="0" collapsed="false">
      <c r="A1074" s="392" t="s">
        <v>2106</v>
      </c>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ustomFormat="false" ht="18" hidden="false" customHeight="true" outlineLevel="0" collapsed="false">
      <c r="A1075" s="392" t="s">
        <v>2107</v>
      </c>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ustomFormat="false" ht="18" hidden="false" customHeight="true" outlineLevel="0" collapsed="false">
      <c r="A1076" s="392" t="s">
        <v>2108</v>
      </c>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ustomFormat="false" ht="18" hidden="false" customHeight="true" outlineLevel="0" collapsed="false">
      <c r="A1077" s="392" t="s">
        <v>2109</v>
      </c>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ustomFormat="false" ht="18" hidden="false" customHeight="true" outlineLevel="0" collapsed="false">
      <c r="A1078" s="392" t="s">
        <v>2110</v>
      </c>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ustomFormat="false" ht="18" hidden="false" customHeight="true" outlineLevel="0" collapsed="false">
      <c r="A1079" s="392" t="s">
        <v>2111</v>
      </c>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ustomFormat="false" ht="18" hidden="false" customHeight="true" outlineLevel="0" collapsed="false">
      <c r="A1080" s="392" t="s">
        <v>2112</v>
      </c>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ustomFormat="false" ht="18" hidden="false" customHeight="true" outlineLevel="0" collapsed="false">
      <c r="A1081" s="392" t="s">
        <v>2113</v>
      </c>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ustomFormat="false" ht="18" hidden="false" customHeight="true" outlineLevel="0" collapsed="false">
      <c r="A1082" s="392" t="s">
        <v>2114</v>
      </c>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ustomFormat="false" ht="18" hidden="false" customHeight="true" outlineLevel="0" collapsed="false">
      <c r="A1083" s="392" t="s">
        <v>2115</v>
      </c>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ustomFormat="false" ht="18" hidden="false" customHeight="true" outlineLevel="0" collapsed="false">
      <c r="A1084" s="392" t="s">
        <v>2116</v>
      </c>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ustomFormat="false" ht="18" hidden="false" customHeight="true" outlineLevel="0" collapsed="false">
      <c r="A1085" s="392" t="s">
        <v>2117</v>
      </c>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ustomFormat="false" ht="18" hidden="false" customHeight="true" outlineLevel="0" collapsed="false">
      <c r="A1086" s="392" t="s">
        <v>2118</v>
      </c>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ustomFormat="false" ht="18" hidden="false" customHeight="true" outlineLevel="0" collapsed="false">
      <c r="A1087" s="392" t="s">
        <v>2119</v>
      </c>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ustomFormat="false" ht="18" hidden="false" customHeight="true" outlineLevel="0" collapsed="false">
      <c r="A1088" s="392" t="s">
        <v>2120</v>
      </c>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ustomFormat="false" ht="18" hidden="false" customHeight="true" outlineLevel="0" collapsed="false">
      <c r="A1089" s="392" t="s">
        <v>2121</v>
      </c>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ustomFormat="false" ht="18" hidden="false" customHeight="true" outlineLevel="0" collapsed="false">
      <c r="A1090" s="392" t="s">
        <v>2122</v>
      </c>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ustomFormat="false" ht="18" hidden="false" customHeight="true" outlineLevel="0" collapsed="false">
      <c r="A1091" s="392" t="s">
        <v>2123</v>
      </c>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ustomFormat="false" ht="18" hidden="false" customHeight="true" outlineLevel="0" collapsed="false">
      <c r="A1092" s="392" t="s">
        <v>2124</v>
      </c>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ustomFormat="false" ht="18" hidden="false" customHeight="true" outlineLevel="0" collapsed="false">
      <c r="A1093" s="392" t="s">
        <v>2125</v>
      </c>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ustomFormat="false" ht="18" hidden="false" customHeight="true" outlineLevel="0" collapsed="false">
      <c r="A1094" s="392" t="s">
        <v>2126</v>
      </c>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ustomFormat="false" ht="18" hidden="false" customHeight="true" outlineLevel="0" collapsed="false">
      <c r="A1095" s="392" t="s">
        <v>2127</v>
      </c>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ustomFormat="false" ht="18" hidden="false" customHeight="true" outlineLevel="0" collapsed="false">
      <c r="A1096" s="392" t="s">
        <v>2128</v>
      </c>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ustomFormat="false" ht="18" hidden="false" customHeight="true" outlineLevel="0" collapsed="false">
      <c r="A1097" s="392" t="s">
        <v>2129</v>
      </c>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ustomFormat="false" ht="18" hidden="false" customHeight="true" outlineLevel="0" collapsed="false">
      <c r="A1098" s="392" t="s">
        <v>2130</v>
      </c>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ustomFormat="false" ht="18" hidden="false" customHeight="true" outlineLevel="0" collapsed="false">
      <c r="A1099" s="392" t="s">
        <v>2131</v>
      </c>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ustomFormat="false" ht="18" hidden="false" customHeight="true" outlineLevel="0" collapsed="false">
      <c r="A1100" s="392" t="s">
        <v>2132</v>
      </c>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ustomFormat="false" ht="18" hidden="false" customHeight="true" outlineLevel="0" collapsed="false">
      <c r="A1101" s="392" t="s">
        <v>2133</v>
      </c>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ustomFormat="false" ht="18" hidden="false" customHeight="true" outlineLevel="0" collapsed="false">
      <c r="A1102" s="392" t="s">
        <v>2134</v>
      </c>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ustomFormat="false" ht="18" hidden="false" customHeight="true" outlineLevel="0" collapsed="false">
      <c r="A1103" s="392" t="s">
        <v>2135</v>
      </c>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ustomFormat="false" ht="18" hidden="false" customHeight="true" outlineLevel="0" collapsed="false">
      <c r="A1104" s="392" t="s">
        <v>2136</v>
      </c>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ustomFormat="false" ht="18" hidden="false" customHeight="true" outlineLevel="0" collapsed="false">
      <c r="A1105" s="392" t="s">
        <v>2137</v>
      </c>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ustomFormat="false" ht="18" hidden="false" customHeight="true" outlineLevel="0" collapsed="false">
      <c r="A1106" s="392" t="s">
        <v>2138</v>
      </c>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ustomFormat="false" ht="18" hidden="false" customHeight="true" outlineLevel="0" collapsed="false">
      <c r="A1107" s="392" t="s">
        <v>2139</v>
      </c>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ustomFormat="false" ht="18" hidden="false" customHeight="true" outlineLevel="0" collapsed="false">
      <c r="A1108" s="392" t="s">
        <v>2140</v>
      </c>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ustomFormat="false" ht="18" hidden="false" customHeight="true" outlineLevel="0" collapsed="false">
      <c r="A1109" s="392" t="s">
        <v>2141</v>
      </c>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ustomFormat="false" ht="18" hidden="false" customHeight="true" outlineLevel="0" collapsed="false">
      <c r="A1110" s="392" t="s">
        <v>2142</v>
      </c>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ustomFormat="false" ht="18" hidden="false" customHeight="true" outlineLevel="0" collapsed="false">
      <c r="A1111" s="392" t="s">
        <v>2143</v>
      </c>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ustomFormat="false" ht="18" hidden="false" customHeight="true" outlineLevel="0" collapsed="false">
      <c r="A1112" s="392" t="s">
        <v>2144</v>
      </c>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ustomFormat="false" ht="18" hidden="false" customHeight="true" outlineLevel="0" collapsed="false">
      <c r="A1113" s="392" t="s">
        <v>2145</v>
      </c>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ustomFormat="false" ht="18" hidden="false" customHeight="true" outlineLevel="0" collapsed="false">
      <c r="A1114" s="392" t="s">
        <v>2146</v>
      </c>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ustomFormat="false" ht="18" hidden="false" customHeight="true" outlineLevel="0" collapsed="false">
      <c r="A1115" s="392" t="s">
        <v>2147</v>
      </c>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ustomFormat="false" ht="18" hidden="false" customHeight="true" outlineLevel="0" collapsed="false">
      <c r="A1116" s="392" t="s">
        <v>2148</v>
      </c>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ustomFormat="false" ht="18" hidden="false" customHeight="true" outlineLevel="0" collapsed="false">
      <c r="A1117" s="392" t="s">
        <v>2149</v>
      </c>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ustomFormat="false" ht="18" hidden="false" customHeight="true" outlineLevel="0" collapsed="false">
      <c r="A1118" s="392" t="s">
        <v>2150</v>
      </c>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ustomFormat="false" ht="18" hidden="false" customHeight="true" outlineLevel="0" collapsed="false">
      <c r="A1119" s="392" t="s">
        <v>2151</v>
      </c>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ustomFormat="false" ht="18" hidden="false" customHeight="true" outlineLevel="0" collapsed="false">
      <c r="A1120" s="392" t="s">
        <v>2152</v>
      </c>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ustomFormat="false" ht="18" hidden="false" customHeight="true" outlineLevel="0" collapsed="false">
      <c r="A1121" s="392" t="s">
        <v>2153</v>
      </c>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ustomFormat="false" ht="18" hidden="false" customHeight="true" outlineLevel="0" collapsed="false">
      <c r="A1122" s="392" t="s">
        <v>2154</v>
      </c>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ustomFormat="false" ht="18" hidden="false" customHeight="true" outlineLevel="0" collapsed="false">
      <c r="A1123" s="392" t="s">
        <v>2155</v>
      </c>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ustomFormat="false" ht="18" hidden="false" customHeight="true" outlineLevel="0" collapsed="false">
      <c r="A1124" s="392" t="s">
        <v>2156</v>
      </c>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ustomFormat="false" ht="18" hidden="false" customHeight="true" outlineLevel="0" collapsed="false">
      <c r="A1125" s="392" t="s">
        <v>2157</v>
      </c>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ustomFormat="false" ht="18" hidden="false" customHeight="true" outlineLevel="0" collapsed="false">
      <c r="A1126" s="392" t="s">
        <v>2158</v>
      </c>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ustomFormat="false" ht="18" hidden="false" customHeight="true" outlineLevel="0" collapsed="false">
      <c r="A1127" s="392" t="s">
        <v>2159</v>
      </c>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ustomFormat="false" ht="18" hidden="false" customHeight="true" outlineLevel="0" collapsed="false">
      <c r="A1128" s="392" t="s">
        <v>2160</v>
      </c>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ustomFormat="false" ht="18" hidden="false" customHeight="true" outlineLevel="0" collapsed="false">
      <c r="A1129" s="392" t="s">
        <v>2161</v>
      </c>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ustomFormat="false" ht="18" hidden="false" customHeight="true" outlineLevel="0" collapsed="false">
      <c r="A1130" s="392" t="s">
        <v>2162</v>
      </c>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ustomFormat="false" ht="18" hidden="false" customHeight="true" outlineLevel="0" collapsed="false">
      <c r="A1131" s="392" t="s">
        <v>2163</v>
      </c>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ustomFormat="false" ht="18" hidden="false" customHeight="true" outlineLevel="0" collapsed="false">
      <c r="A1132" s="392" t="s">
        <v>2164</v>
      </c>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ustomFormat="false" ht="18" hidden="false" customHeight="true" outlineLevel="0" collapsed="false">
      <c r="A1133" s="392" t="s">
        <v>2165</v>
      </c>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ustomFormat="false" ht="18" hidden="false" customHeight="true" outlineLevel="0" collapsed="false">
      <c r="A1134" s="392" t="s">
        <v>2166</v>
      </c>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ustomFormat="false" ht="18" hidden="false" customHeight="true" outlineLevel="0" collapsed="false">
      <c r="A1135" s="392" t="s">
        <v>2167</v>
      </c>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ustomFormat="false" ht="18" hidden="false" customHeight="true" outlineLevel="0" collapsed="false">
      <c r="A1136" s="392" t="s">
        <v>2168</v>
      </c>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ustomFormat="false" ht="18" hidden="false" customHeight="true" outlineLevel="0" collapsed="false">
      <c r="A1137" s="392" t="s">
        <v>2169</v>
      </c>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ustomFormat="false" ht="18" hidden="false" customHeight="true" outlineLevel="0" collapsed="false">
      <c r="A1138" s="392" t="s">
        <v>2170</v>
      </c>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ustomFormat="false" ht="18" hidden="false" customHeight="true" outlineLevel="0" collapsed="false">
      <c r="A1139" s="392" t="s">
        <v>2171</v>
      </c>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ustomFormat="false" ht="18" hidden="false" customHeight="true" outlineLevel="0" collapsed="false">
      <c r="A1140" s="392" t="s">
        <v>2172</v>
      </c>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ustomFormat="false" ht="18" hidden="false" customHeight="true" outlineLevel="0" collapsed="false">
      <c r="A1141" s="392" t="s">
        <v>2173</v>
      </c>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ustomFormat="false" ht="18" hidden="false" customHeight="true" outlineLevel="0" collapsed="false">
      <c r="A1142" s="392" t="s">
        <v>2174</v>
      </c>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ustomFormat="false" ht="18" hidden="false" customHeight="true" outlineLevel="0" collapsed="false">
      <c r="A1143" s="392" t="s">
        <v>2175</v>
      </c>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ustomFormat="false" ht="18" hidden="false" customHeight="true" outlineLevel="0" collapsed="false">
      <c r="A1144" s="392" t="s">
        <v>2176</v>
      </c>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ustomFormat="false" ht="18" hidden="false" customHeight="true" outlineLevel="0" collapsed="false">
      <c r="A1145" s="392" t="s">
        <v>2177</v>
      </c>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ustomFormat="false" ht="18" hidden="false" customHeight="true" outlineLevel="0" collapsed="false">
      <c r="A1146" s="392" t="s">
        <v>2178</v>
      </c>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ustomFormat="false" ht="18" hidden="false" customHeight="true" outlineLevel="0" collapsed="false">
      <c r="A1147" s="392" t="s">
        <v>2179</v>
      </c>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ustomFormat="false" ht="18" hidden="false" customHeight="true" outlineLevel="0" collapsed="false">
      <c r="A1148" s="392" t="s">
        <v>2180</v>
      </c>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ustomFormat="false" ht="18" hidden="false" customHeight="true" outlineLevel="0" collapsed="false">
      <c r="A1149" s="392" t="s">
        <v>2181</v>
      </c>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ustomFormat="false" ht="18" hidden="false" customHeight="true" outlineLevel="0" collapsed="false">
      <c r="A1150" s="392" t="s">
        <v>2182</v>
      </c>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ustomFormat="false" ht="18" hidden="false" customHeight="true" outlineLevel="0" collapsed="false">
      <c r="A1151" s="392" t="s">
        <v>2183</v>
      </c>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ustomFormat="false" ht="18" hidden="false" customHeight="true" outlineLevel="0" collapsed="false">
      <c r="A1152" s="392" t="s">
        <v>2184</v>
      </c>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ustomFormat="false" ht="18" hidden="false" customHeight="true" outlineLevel="0" collapsed="false">
      <c r="A1153" s="392" t="s">
        <v>2185</v>
      </c>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ustomFormat="false" ht="18" hidden="false" customHeight="true" outlineLevel="0" collapsed="false">
      <c r="A1154" s="392" t="s">
        <v>2186</v>
      </c>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ustomFormat="false" ht="18" hidden="false" customHeight="true" outlineLevel="0" collapsed="false">
      <c r="A1155" s="392" t="s">
        <v>2187</v>
      </c>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ustomFormat="false" ht="18" hidden="false" customHeight="true" outlineLevel="0" collapsed="false">
      <c r="A1156" s="392" t="s">
        <v>2188</v>
      </c>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ustomFormat="false" ht="18" hidden="false" customHeight="true" outlineLevel="0" collapsed="false">
      <c r="A1157" s="392" t="s">
        <v>2189</v>
      </c>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ustomFormat="false" ht="18" hidden="false" customHeight="true" outlineLevel="0" collapsed="false">
      <c r="A1158" s="392" t="s">
        <v>2190</v>
      </c>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ustomFormat="false" ht="18" hidden="false" customHeight="true" outlineLevel="0" collapsed="false">
      <c r="A1159" s="392" t="s">
        <v>2191</v>
      </c>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ustomFormat="false" ht="18" hidden="false" customHeight="true" outlineLevel="0" collapsed="false">
      <c r="A1160" s="392" t="s">
        <v>2192</v>
      </c>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ustomFormat="false" ht="18" hidden="false" customHeight="true" outlineLevel="0" collapsed="false">
      <c r="A1161" s="392" t="s">
        <v>2193</v>
      </c>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ustomFormat="false" ht="18" hidden="false" customHeight="true" outlineLevel="0" collapsed="false">
      <c r="A1162" s="392" t="s">
        <v>2194</v>
      </c>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ustomFormat="false" ht="18" hidden="false" customHeight="true" outlineLevel="0" collapsed="false">
      <c r="A1163" s="392" t="s">
        <v>2195</v>
      </c>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ustomFormat="false" ht="18" hidden="false" customHeight="true" outlineLevel="0" collapsed="false">
      <c r="A1164" s="392" t="s">
        <v>2196</v>
      </c>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ustomFormat="false" ht="18" hidden="false" customHeight="true" outlineLevel="0" collapsed="false">
      <c r="A1165" s="392" t="s">
        <v>2197</v>
      </c>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ustomFormat="false" ht="18" hidden="false" customHeight="true" outlineLevel="0" collapsed="false">
      <c r="A1166" s="392" t="s">
        <v>2198</v>
      </c>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ustomFormat="false" ht="18" hidden="false" customHeight="true" outlineLevel="0" collapsed="false">
      <c r="A1167" s="392" t="s">
        <v>2199</v>
      </c>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ustomFormat="false" ht="18" hidden="false" customHeight="true" outlineLevel="0" collapsed="false">
      <c r="A1168" s="392" t="s">
        <v>2200</v>
      </c>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ustomFormat="false" ht="18" hidden="false" customHeight="true" outlineLevel="0" collapsed="false">
      <c r="A1169" s="392" t="s">
        <v>2201</v>
      </c>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ustomFormat="false" ht="18" hidden="false" customHeight="true" outlineLevel="0" collapsed="false">
      <c r="A1170" s="392" t="s">
        <v>2202</v>
      </c>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ustomFormat="false" ht="18" hidden="false" customHeight="true" outlineLevel="0" collapsed="false">
      <c r="A1171" s="392" t="s">
        <v>2203</v>
      </c>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ustomFormat="false" ht="18" hidden="false" customHeight="true" outlineLevel="0" collapsed="false">
      <c r="A1172" s="392" t="s">
        <v>2204</v>
      </c>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ustomFormat="false" ht="18" hidden="false" customHeight="true" outlineLevel="0" collapsed="false">
      <c r="A1173" s="392" t="s">
        <v>2205</v>
      </c>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ustomFormat="false" ht="18" hidden="false" customHeight="true" outlineLevel="0" collapsed="false">
      <c r="A1174" s="392" t="s">
        <v>2206</v>
      </c>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ustomFormat="false" ht="18" hidden="false" customHeight="true" outlineLevel="0" collapsed="false">
      <c r="A1175" s="392" t="s">
        <v>2207</v>
      </c>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ustomFormat="false" ht="18" hidden="false" customHeight="true" outlineLevel="0" collapsed="false">
      <c r="A1176" s="392" t="s">
        <v>2208</v>
      </c>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ustomFormat="false" ht="18" hidden="false" customHeight="true" outlineLevel="0" collapsed="false">
      <c r="A1177" s="392" t="s">
        <v>2209</v>
      </c>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ustomFormat="false" ht="18" hidden="false" customHeight="true" outlineLevel="0" collapsed="false">
      <c r="A1178" s="392" t="s">
        <v>2210</v>
      </c>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ustomFormat="false" ht="18" hidden="false" customHeight="true" outlineLevel="0" collapsed="false">
      <c r="A1179" s="392" t="s">
        <v>2211</v>
      </c>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ustomFormat="false" ht="18" hidden="false" customHeight="true" outlineLevel="0" collapsed="false">
      <c r="A1180" s="392" t="s">
        <v>2212</v>
      </c>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ustomFormat="false" ht="18" hidden="false" customHeight="true" outlineLevel="0" collapsed="false">
      <c r="A1181" s="392" t="s">
        <v>2213</v>
      </c>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ustomFormat="false" ht="18" hidden="false" customHeight="true" outlineLevel="0" collapsed="false">
      <c r="A1182" s="392" t="s">
        <v>2214</v>
      </c>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ustomFormat="false" ht="18" hidden="false" customHeight="true" outlineLevel="0" collapsed="false">
      <c r="A1183" s="392" t="s">
        <v>2215</v>
      </c>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ustomFormat="false" ht="18" hidden="false" customHeight="true" outlineLevel="0" collapsed="false">
      <c r="A1184" s="392" t="s">
        <v>2216</v>
      </c>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ustomFormat="false" ht="18" hidden="false" customHeight="true" outlineLevel="0" collapsed="false">
      <c r="A1185" s="392" t="s">
        <v>2217</v>
      </c>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ustomFormat="false" ht="18" hidden="false" customHeight="true" outlineLevel="0" collapsed="false">
      <c r="A1186" s="392" t="s">
        <v>2218</v>
      </c>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ustomFormat="false" ht="18" hidden="false" customHeight="true" outlineLevel="0" collapsed="false">
      <c r="A1187" s="392" t="s">
        <v>2219</v>
      </c>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ustomFormat="false" ht="18" hidden="false" customHeight="true" outlineLevel="0" collapsed="false">
      <c r="A1188" s="392" t="s">
        <v>2220</v>
      </c>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ustomFormat="false" ht="18" hidden="false" customHeight="true" outlineLevel="0" collapsed="false">
      <c r="A1189" s="392" t="s">
        <v>2221</v>
      </c>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ustomFormat="false" ht="18" hidden="false" customHeight="true" outlineLevel="0" collapsed="false">
      <c r="A1190" s="392" t="s">
        <v>2222</v>
      </c>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ustomFormat="false" ht="18" hidden="false" customHeight="true" outlineLevel="0" collapsed="false">
      <c r="A1191" s="392" t="s">
        <v>2223</v>
      </c>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ustomFormat="false" ht="18" hidden="false" customHeight="true" outlineLevel="0" collapsed="false">
      <c r="A1192" s="392" t="s">
        <v>2224</v>
      </c>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ustomFormat="false" ht="18" hidden="false" customHeight="true" outlineLevel="0" collapsed="false">
      <c r="A1193" s="392" t="s">
        <v>2225</v>
      </c>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ustomFormat="false" ht="18" hidden="false" customHeight="true" outlineLevel="0" collapsed="false">
      <c r="A1194" s="392" t="s">
        <v>2226</v>
      </c>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ustomFormat="false" ht="18" hidden="false" customHeight="true" outlineLevel="0" collapsed="false">
      <c r="A1195" s="392" t="s">
        <v>2227</v>
      </c>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ustomFormat="false" ht="18" hidden="false" customHeight="true" outlineLevel="0" collapsed="false">
      <c r="A1196" s="392" t="s">
        <v>2228</v>
      </c>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ustomFormat="false" ht="18" hidden="false" customHeight="true" outlineLevel="0" collapsed="false">
      <c r="A1197" s="392" t="s">
        <v>2229</v>
      </c>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ustomFormat="false" ht="18" hidden="false" customHeight="true" outlineLevel="0" collapsed="false">
      <c r="A1198" s="392" t="s">
        <v>2230</v>
      </c>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ustomFormat="false" ht="18" hidden="false" customHeight="true" outlineLevel="0" collapsed="false">
      <c r="A1199" s="392" t="s">
        <v>2231</v>
      </c>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ustomFormat="false" ht="18" hidden="false" customHeight="true" outlineLevel="0" collapsed="false">
      <c r="A1200" s="392" t="s">
        <v>2232</v>
      </c>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ustomFormat="false" ht="18" hidden="false" customHeight="true" outlineLevel="0" collapsed="false">
      <c r="A1201" s="392" t="s">
        <v>2233</v>
      </c>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ustomFormat="false" ht="18" hidden="false" customHeight="true" outlineLevel="0" collapsed="false">
      <c r="A1202" s="392" t="s">
        <v>2234</v>
      </c>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ustomFormat="false" ht="18" hidden="false" customHeight="true" outlineLevel="0" collapsed="false">
      <c r="A1203" s="392" t="s">
        <v>2235</v>
      </c>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ustomFormat="false" ht="18" hidden="false" customHeight="true" outlineLevel="0" collapsed="false">
      <c r="A1204" s="392" t="s">
        <v>2236</v>
      </c>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ustomFormat="false" ht="18" hidden="false" customHeight="true" outlineLevel="0" collapsed="false">
      <c r="A1205" s="392" t="s">
        <v>2237</v>
      </c>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ustomFormat="false" ht="18" hidden="false" customHeight="true" outlineLevel="0" collapsed="false">
      <c r="A1206" s="392" t="s">
        <v>2238</v>
      </c>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ustomFormat="false" ht="18" hidden="false" customHeight="true" outlineLevel="0" collapsed="false">
      <c r="A1207" s="392" t="s">
        <v>2239</v>
      </c>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ustomFormat="false" ht="18" hidden="false" customHeight="true" outlineLevel="0" collapsed="false">
      <c r="A1208" s="392" t="s">
        <v>2240</v>
      </c>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ustomFormat="false" ht="18" hidden="false" customHeight="true" outlineLevel="0" collapsed="false">
      <c r="A1209" s="392" t="s">
        <v>2241</v>
      </c>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ustomFormat="false" ht="18" hidden="false" customHeight="true" outlineLevel="0" collapsed="false">
      <c r="A1210" s="392" t="s">
        <v>2242</v>
      </c>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ustomFormat="false" ht="18" hidden="false" customHeight="true" outlineLevel="0" collapsed="false">
      <c r="A1211" s="392" t="s">
        <v>2243</v>
      </c>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ustomFormat="false" ht="18" hidden="false" customHeight="true" outlineLevel="0" collapsed="false">
      <c r="A1212" s="392" t="s">
        <v>2244</v>
      </c>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ustomFormat="false" ht="18" hidden="false" customHeight="true" outlineLevel="0" collapsed="false">
      <c r="A1213" s="392" t="s">
        <v>2245</v>
      </c>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ustomFormat="false" ht="18" hidden="false" customHeight="true" outlineLevel="0" collapsed="false">
      <c r="A1214" s="392" t="s">
        <v>2246</v>
      </c>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ustomFormat="false" ht="18" hidden="false" customHeight="true" outlineLevel="0" collapsed="false">
      <c r="A1215" s="392" t="s">
        <v>2247</v>
      </c>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ustomFormat="false" ht="18" hidden="false" customHeight="true" outlineLevel="0" collapsed="false">
      <c r="A1216" s="392" t="s">
        <v>2248</v>
      </c>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ustomFormat="false" ht="18" hidden="false" customHeight="true" outlineLevel="0" collapsed="false">
      <c r="A1217" s="392" t="s">
        <v>2249</v>
      </c>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ustomFormat="false" ht="18" hidden="false" customHeight="true" outlineLevel="0" collapsed="false">
      <c r="A1218" s="392" t="s">
        <v>2250</v>
      </c>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ustomFormat="false" ht="18" hidden="false" customHeight="true" outlineLevel="0" collapsed="false">
      <c r="A1219" s="392" t="s">
        <v>2251</v>
      </c>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ustomFormat="false" ht="18" hidden="false" customHeight="true" outlineLevel="0" collapsed="false">
      <c r="A1220" s="392" t="s">
        <v>2252</v>
      </c>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ustomFormat="false" ht="18" hidden="false" customHeight="true" outlineLevel="0" collapsed="false">
      <c r="A1221" s="392" t="s">
        <v>2253</v>
      </c>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ustomFormat="false" ht="18" hidden="false" customHeight="true" outlineLevel="0" collapsed="false">
      <c r="A1222" s="392" t="s">
        <v>2254</v>
      </c>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ustomFormat="false" ht="18" hidden="false" customHeight="true" outlineLevel="0" collapsed="false">
      <c r="A1223" s="392" t="s">
        <v>2255</v>
      </c>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ustomFormat="false" ht="18" hidden="false" customHeight="true" outlineLevel="0" collapsed="false">
      <c r="A1224" s="392" t="s">
        <v>2256</v>
      </c>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ustomFormat="false" ht="18" hidden="false" customHeight="true" outlineLevel="0" collapsed="false">
      <c r="A1225" s="392" t="s">
        <v>2257</v>
      </c>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ustomFormat="false" ht="18" hidden="false" customHeight="true" outlineLevel="0" collapsed="false">
      <c r="A1226" s="392" t="s">
        <v>2258</v>
      </c>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ustomFormat="false" ht="18" hidden="false" customHeight="true" outlineLevel="0" collapsed="false">
      <c r="A1227" s="392" t="s">
        <v>2259</v>
      </c>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ustomFormat="false" ht="18" hidden="false" customHeight="true" outlineLevel="0" collapsed="false">
      <c r="A1228" s="392" t="s">
        <v>2260</v>
      </c>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ustomFormat="false" ht="18" hidden="false" customHeight="true" outlineLevel="0" collapsed="false">
      <c r="A1229" s="392" t="s">
        <v>2261</v>
      </c>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ustomFormat="false" ht="18" hidden="false" customHeight="true" outlineLevel="0" collapsed="false">
      <c r="A1230" s="392" t="s">
        <v>2262</v>
      </c>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ustomFormat="false" ht="18" hidden="false" customHeight="true" outlineLevel="0" collapsed="false">
      <c r="A1231" s="392" t="s">
        <v>2263</v>
      </c>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ustomFormat="false" ht="18" hidden="false" customHeight="true" outlineLevel="0" collapsed="false">
      <c r="A1232" s="392" t="s">
        <v>2264</v>
      </c>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ustomFormat="false" ht="18" hidden="false" customHeight="true" outlineLevel="0" collapsed="false">
      <c r="A1233" s="392" t="s">
        <v>2265</v>
      </c>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ustomFormat="false" ht="18" hidden="false" customHeight="true" outlineLevel="0" collapsed="false">
      <c r="A1234" s="392" t="s">
        <v>2266</v>
      </c>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ustomFormat="false" ht="18" hidden="false" customHeight="true" outlineLevel="0" collapsed="false">
      <c r="A1235" s="392" t="s">
        <v>2267</v>
      </c>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ustomFormat="false" ht="18" hidden="false" customHeight="true" outlineLevel="0" collapsed="false">
      <c r="A1236" s="392" t="s">
        <v>2268</v>
      </c>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ustomFormat="false" ht="18" hidden="false" customHeight="true" outlineLevel="0" collapsed="false">
      <c r="A1237" s="392" t="s">
        <v>2269</v>
      </c>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ustomFormat="false" ht="18" hidden="false" customHeight="true" outlineLevel="0" collapsed="false">
      <c r="A1238" s="392" t="s">
        <v>2270</v>
      </c>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ustomFormat="false" ht="18" hidden="false" customHeight="true" outlineLevel="0" collapsed="false">
      <c r="A1239" s="392" t="s">
        <v>2271</v>
      </c>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ustomFormat="false" ht="18" hidden="false" customHeight="true" outlineLevel="0" collapsed="false">
      <c r="A1240" s="392" t="s">
        <v>2272</v>
      </c>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ustomFormat="false" ht="18" hidden="false" customHeight="true" outlineLevel="0" collapsed="false">
      <c r="A1241" s="392" t="s">
        <v>2273</v>
      </c>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ustomFormat="false" ht="18" hidden="false" customHeight="true" outlineLevel="0" collapsed="false">
      <c r="A1242" s="392" t="s">
        <v>2274</v>
      </c>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ustomFormat="false" ht="18" hidden="false" customHeight="true" outlineLevel="0" collapsed="false">
      <c r="A1243" s="392" t="s">
        <v>2275</v>
      </c>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ustomFormat="false" ht="18" hidden="false" customHeight="true" outlineLevel="0" collapsed="false">
      <c r="A1244" s="392" t="s">
        <v>2276</v>
      </c>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ustomFormat="false" ht="18" hidden="false" customHeight="true" outlineLevel="0" collapsed="false">
      <c r="A1245" s="392" t="s">
        <v>2277</v>
      </c>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ustomFormat="false" ht="18" hidden="false" customHeight="true" outlineLevel="0" collapsed="false">
      <c r="A1246" s="392" t="s">
        <v>2278</v>
      </c>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ustomFormat="false" ht="18" hidden="false" customHeight="true" outlineLevel="0" collapsed="false">
      <c r="A1247" s="392" t="s">
        <v>2279</v>
      </c>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ustomFormat="false" ht="18" hidden="false" customHeight="true" outlineLevel="0" collapsed="false">
      <c r="A1248" s="392" t="s">
        <v>2280</v>
      </c>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ustomFormat="false" ht="18" hidden="false" customHeight="true" outlineLevel="0" collapsed="false">
      <c r="A1249" s="392" t="s">
        <v>2281</v>
      </c>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ustomFormat="false" ht="18" hidden="false" customHeight="true" outlineLevel="0" collapsed="false">
      <c r="A1250" s="392" t="s">
        <v>2282</v>
      </c>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ustomFormat="false" ht="18" hidden="false" customHeight="true" outlineLevel="0" collapsed="false">
      <c r="A1251" s="392" t="s">
        <v>2283</v>
      </c>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ustomFormat="false" ht="18" hidden="false" customHeight="true" outlineLevel="0" collapsed="false">
      <c r="A1252" s="392" t="s">
        <v>2284</v>
      </c>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ustomFormat="false" ht="18" hidden="false" customHeight="true" outlineLevel="0" collapsed="false">
      <c r="A1253" s="392" t="s">
        <v>2285</v>
      </c>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ustomFormat="false" ht="18" hidden="false" customHeight="true" outlineLevel="0" collapsed="false">
      <c r="A1254" s="392" t="s">
        <v>2286</v>
      </c>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ustomFormat="false" ht="18" hidden="false" customHeight="true" outlineLevel="0" collapsed="false">
      <c r="A1255" s="392" t="s">
        <v>2287</v>
      </c>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ustomFormat="false" ht="18" hidden="false" customHeight="true" outlineLevel="0" collapsed="false">
      <c r="A1256" s="392" t="s">
        <v>2288</v>
      </c>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ustomFormat="false" ht="18" hidden="false" customHeight="true" outlineLevel="0" collapsed="false">
      <c r="A1257" s="392" t="s">
        <v>2289</v>
      </c>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ustomFormat="false" ht="18" hidden="false" customHeight="true" outlineLevel="0" collapsed="false">
      <c r="A1258" s="392" t="s">
        <v>2290</v>
      </c>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ustomFormat="false" ht="18" hidden="false" customHeight="true" outlineLevel="0" collapsed="false">
      <c r="A1259" s="392" t="s">
        <v>2291</v>
      </c>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ustomFormat="false" ht="18" hidden="false" customHeight="true" outlineLevel="0" collapsed="false">
      <c r="A1260" s="392" t="s">
        <v>2292</v>
      </c>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ustomFormat="false" ht="18" hidden="false" customHeight="true" outlineLevel="0" collapsed="false">
      <c r="A1261" s="392" t="s">
        <v>2293</v>
      </c>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ustomFormat="false" ht="18" hidden="false" customHeight="true" outlineLevel="0" collapsed="false">
      <c r="A1262" s="392" t="s">
        <v>2294</v>
      </c>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ustomFormat="false" ht="18" hidden="false" customHeight="true" outlineLevel="0" collapsed="false">
      <c r="A1263" s="392" t="s">
        <v>2295</v>
      </c>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ustomFormat="false" ht="18" hidden="false" customHeight="true" outlineLevel="0" collapsed="false">
      <c r="A1264" s="392" t="s">
        <v>2296</v>
      </c>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ustomFormat="false" ht="18" hidden="false" customHeight="true" outlineLevel="0" collapsed="false">
      <c r="A1265" s="392" t="s">
        <v>2297</v>
      </c>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ustomFormat="false" ht="18" hidden="false" customHeight="true" outlineLevel="0" collapsed="false">
      <c r="A1266" s="392" t="s">
        <v>2298</v>
      </c>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ustomFormat="false" ht="18" hidden="false" customHeight="true" outlineLevel="0" collapsed="false">
      <c r="A1267" s="392" t="s">
        <v>2299</v>
      </c>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ustomFormat="false" ht="18" hidden="false" customHeight="true" outlineLevel="0" collapsed="false">
      <c r="A1268" s="392" t="s">
        <v>2300</v>
      </c>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ustomFormat="false" ht="18" hidden="false" customHeight="true" outlineLevel="0" collapsed="false">
      <c r="A1269" s="392" t="s">
        <v>2301</v>
      </c>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ustomFormat="false" ht="18" hidden="false" customHeight="true" outlineLevel="0" collapsed="false">
      <c r="A1270" s="392" t="s">
        <v>2302</v>
      </c>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ustomFormat="false" ht="18" hidden="false" customHeight="true" outlineLevel="0" collapsed="false">
      <c r="A1271" s="392" t="s">
        <v>2303</v>
      </c>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ustomFormat="false" ht="18" hidden="false" customHeight="true" outlineLevel="0" collapsed="false">
      <c r="A1272" s="392" t="s">
        <v>2304</v>
      </c>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ustomFormat="false" ht="18" hidden="false" customHeight="true" outlineLevel="0" collapsed="false">
      <c r="A1273" s="392" t="s">
        <v>2305</v>
      </c>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ustomFormat="false" ht="18" hidden="false" customHeight="true" outlineLevel="0" collapsed="false">
      <c r="A1274" s="392" t="s">
        <v>2306</v>
      </c>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ustomFormat="false" ht="18" hidden="false" customHeight="true" outlineLevel="0" collapsed="false">
      <c r="A1275" s="392" t="s">
        <v>2307</v>
      </c>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ustomFormat="false" ht="18" hidden="false" customHeight="true" outlineLevel="0" collapsed="false">
      <c r="A1276" s="392" t="s">
        <v>2308</v>
      </c>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ustomFormat="false" ht="18" hidden="false" customHeight="true" outlineLevel="0" collapsed="false">
      <c r="A1277" s="392" t="s">
        <v>2309</v>
      </c>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ustomFormat="false" ht="18" hidden="false" customHeight="true" outlineLevel="0" collapsed="false">
      <c r="A1278" s="392" t="s">
        <v>2310</v>
      </c>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ustomFormat="false" ht="18" hidden="false" customHeight="true" outlineLevel="0" collapsed="false">
      <c r="A1279" s="392" t="s">
        <v>2311</v>
      </c>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ustomFormat="false" ht="18" hidden="false" customHeight="true" outlineLevel="0" collapsed="false">
      <c r="A1280" s="392" t="s">
        <v>2312</v>
      </c>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ustomFormat="false" ht="18" hidden="false" customHeight="true" outlineLevel="0" collapsed="false">
      <c r="A1281" s="392" t="s">
        <v>2313</v>
      </c>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ustomFormat="false" ht="18" hidden="false" customHeight="true" outlineLevel="0" collapsed="false">
      <c r="A1282" s="392" t="s">
        <v>2314</v>
      </c>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ustomFormat="false" ht="18" hidden="false" customHeight="true" outlineLevel="0" collapsed="false">
      <c r="A1283" s="392" t="s">
        <v>2315</v>
      </c>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ustomFormat="false" ht="18" hidden="false" customHeight="true" outlineLevel="0" collapsed="false">
      <c r="A1284" s="392" t="s">
        <v>2316</v>
      </c>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ustomFormat="false" ht="18" hidden="false" customHeight="true" outlineLevel="0" collapsed="false">
      <c r="A1285" s="392" t="s">
        <v>2317</v>
      </c>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ustomFormat="false" ht="18" hidden="false" customHeight="true" outlineLevel="0" collapsed="false">
      <c r="A1286" s="392" t="s">
        <v>2318</v>
      </c>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ustomFormat="false" ht="18" hidden="false" customHeight="true" outlineLevel="0" collapsed="false">
      <c r="A1287" s="392" t="s">
        <v>2319</v>
      </c>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ustomFormat="false" ht="18" hidden="false" customHeight="true" outlineLevel="0" collapsed="false">
      <c r="A1288" s="392" t="s">
        <v>2320</v>
      </c>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ustomFormat="false" ht="18" hidden="false" customHeight="true" outlineLevel="0" collapsed="false">
      <c r="A1289" s="392" t="s">
        <v>2321</v>
      </c>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ustomFormat="false" ht="18" hidden="false" customHeight="true" outlineLevel="0" collapsed="false">
      <c r="A1290" s="392" t="s">
        <v>2322</v>
      </c>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ustomFormat="false" ht="18" hidden="false" customHeight="true" outlineLevel="0" collapsed="false">
      <c r="A1291" s="392" t="s">
        <v>2323</v>
      </c>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ustomFormat="false" ht="18" hidden="false" customHeight="true" outlineLevel="0" collapsed="false">
      <c r="A1292" s="392" t="s">
        <v>2324</v>
      </c>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ustomFormat="false" ht="18" hidden="false" customHeight="true" outlineLevel="0" collapsed="false">
      <c r="A1293" s="392" t="s">
        <v>2325</v>
      </c>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ustomFormat="false" ht="18" hidden="false" customHeight="true" outlineLevel="0" collapsed="false">
      <c r="A1294" s="392" t="s">
        <v>2326</v>
      </c>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ustomFormat="false" ht="18" hidden="false" customHeight="true" outlineLevel="0" collapsed="false">
      <c r="A1295" s="392" t="s">
        <v>2327</v>
      </c>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ustomFormat="false" ht="18" hidden="false" customHeight="true" outlineLevel="0" collapsed="false">
      <c r="A1296" s="392" t="s">
        <v>2328</v>
      </c>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ustomFormat="false" ht="18" hidden="false" customHeight="true" outlineLevel="0" collapsed="false">
      <c r="A1297" s="392" t="s">
        <v>2329</v>
      </c>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ustomFormat="false" ht="18" hidden="false" customHeight="true" outlineLevel="0" collapsed="false">
      <c r="A1298" s="392" t="s">
        <v>2330</v>
      </c>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ustomFormat="false" ht="18" hidden="false" customHeight="true" outlineLevel="0" collapsed="false">
      <c r="A1299" s="392" t="s">
        <v>2331</v>
      </c>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ustomFormat="false" ht="18" hidden="false" customHeight="true" outlineLevel="0" collapsed="false">
      <c r="A1300" s="392" t="s">
        <v>2332</v>
      </c>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ustomFormat="false" ht="18" hidden="false" customHeight="true" outlineLevel="0" collapsed="false">
      <c r="A1301" s="392" t="s">
        <v>2333</v>
      </c>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ustomFormat="false" ht="18" hidden="false" customHeight="true" outlineLevel="0" collapsed="false">
      <c r="A1302" s="392" t="s">
        <v>2334</v>
      </c>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ustomFormat="false" ht="18" hidden="false" customHeight="true" outlineLevel="0" collapsed="false">
      <c r="A1303" s="392" t="s">
        <v>2335</v>
      </c>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ustomFormat="false" ht="18" hidden="false" customHeight="true" outlineLevel="0" collapsed="false">
      <c r="A1304" s="392" t="s">
        <v>2336</v>
      </c>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ustomFormat="false" ht="18" hidden="false" customHeight="true" outlineLevel="0" collapsed="false">
      <c r="A1305" s="392" t="s">
        <v>2337</v>
      </c>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ustomFormat="false" ht="18" hidden="false" customHeight="true" outlineLevel="0" collapsed="false">
      <c r="A1306" s="392" t="s">
        <v>2338</v>
      </c>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ustomFormat="false" ht="18" hidden="false" customHeight="true" outlineLevel="0" collapsed="false">
      <c r="A1307" s="392" t="s">
        <v>2339</v>
      </c>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ustomFormat="false" ht="18" hidden="false" customHeight="true" outlineLevel="0" collapsed="false">
      <c r="A1308" s="392" t="s">
        <v>2340</v>
      </c>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ustomFormat="false" ht="18" hidden="false" customHeight="true" outlineLevel="0" collapsed="false">
      <c r="A1309" s="392" t="s">
        <v>2341</v>
      </c>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ustomFormat="false" ht="18" hidden="false" customHeight="true" outlineLevel="0" collapsed="false">
      <c r="A1310" s="392" t="s">
        <v>2342</v>
      </c>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ustomFormat="false" ht="18" hidden="false" customHeight="true" outlineLevel="0" collapsed="false">
      <c r="A1311" s="392" t="s">
        <v>2343</v>
      </c>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ustomFormat="false" ht="18" hidden="false" customHeight="true" outlineLevel="0" collapsed="false">
      <c r="A1312" s="392" t="s">
        <v>2344</v>
      </c>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ustomFormat="false" ht="18" hidden="false" customHeight="true" outlineLevel="0" collapsed="false">
      <c r="A1313" s="392" t="s">
        <v>2345</v>
      </c>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ustomFormat="false" ht="18" hidden="false" customHeight="true" outlineLevel="0" collapsed="false">
      <c r="A1314" s="392" t="s">
        <v>2346</v>
      </c>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ustomFormat="false" ht="18" hidden="false" customHeight="true" outlineLevel="0" collapsed="false">
      <c r="A1315" s="392" t="s">
        <v>2347</v>
      </c>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ustomFormat="false" ht="18" hidden="false" customHeight="true" outlineLevel="0" collapsed="false">
      <c r="A1316" s="392" t="s">
        <v>2348</v>
      </c>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ustomFormat="false" ht="18" hidden="false" customHeight="true" outlineLevel="0" collapsed="false">
      <c r="A1317" s="392" t="s">
        <v>2349</v>
      </c>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ustomFormat="false" ht="18" hidden="false" customHeight="true" outlineLevel="0" collapsed="false">
      <c r="A1318" s="392" t="s">
        <v>2350</v>
      </c>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ustomFormat="false" ht="18" hidden="false" customHeight="true" outlineLevel="0" collapsed="false">
      <c r="A1319" s="392" t="s">
        <v>2351</v>
      </c>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ustomFormat="false" ht="18" hidden="false" customHeight="true" outlineLevel="0" collapsed="false">
      <c r="A1320" s="392" t="s">
        <v>2352</v>
      </c>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ustomFormat="false" ht="18" hidden="false" customHeight="true" outlineLevel="0" collapsed="false">
      <c r="A1321" s="392" t="s">
        <v>2353</v>
      </c>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ustomFormat="false" ht="18" hidden="false" customHeight="true" outlineLevel="0" collapsed="false">
      <c r="A1322" s="392" t="s">
        <v>2354</v>
      </c>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ustomFormat="false" ht="18" hidden="false" customHeight="true" outlineLevel="0" collapsed="false">
      <c r="A1323" s="392" t="s">
        <v>2355</v>
      </c>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ustomFormat="false" ht="18" hidden="false" customHeight="true" outlineLevel="0" collapsed="false">
      <c r="A1324" s="392" t="s">
        <v>2356</v>
      </c>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ustomFormat="false" ht="18" hidden="false" customHeight="true" outlineLevel="0" collapsed="false">
      <c r="A1325" s="392" t="s">
        <v>2357</v>
      </c>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ustomFormat="false" ht="18" hidden="false" customHeight="true" outlineLevel="0" collapsed="false">
      <c r="A1326" s="392" t="s">
        <v>2358</v>
      </c>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ustomFormat="false" ht="18" hidden="false" customHeight="true" outlineLevel="0" collapsed="false">
      <c r="A1327" s="392" t="s">
        <v>2359</v>
      </c>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ustomFormat="false" ht="18" hidden="false" customHeight="true" outlineLevel="0" collapsed="false">
      <c r="A1328" s="392" t="s">
        <v>2360</v>
      </c>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ustomFormat="false" ht="18" hidden="false" customHeight="true" outlineLevel="0" collapsed="false">
      <c r="A1329" s="392" t="s">
        <v>2361</v>
      </c>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ustomFormat="false" ht="18" hidden="false" customHeight="true" outlineLevel="0" collapsed="false">
      <c r="A1330" s="392" t="s">
        <v>2362</v>
      </c>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ustomFormat="false" ht="18" hidden="false" customHeight="true" outlineLevel="0" collapsed="false">
      <c r="A1331" s="392" t="s">
        <v>2363</v>
      </c>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ustomFormat="false" ht="18" hidden="false" customHeight="true" outlineLevel="0" collapsed="false">
      <c r="A1332" s="392" t="s">
        <v>2364</v>
      </c>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ustomFormat="false" ht="18" hidden="false" customHeight="true" outlineLevel="0" collapsed="false">
      <c r="A1333" s="392" t="s">
        <v>2365</v>
      </c>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ustomFormat="false" ht="18" hidden="false" customHeight="true" outlineLevel="0" collapsed="false">
      <c r="A1334" s="392" t="s">
        <v>2366</v>
      </c>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ustomFormat="false" ht="18" hidden="false" customHeight="true" outlineLevel="0" collapsed="false">
      <c r="A1335" s="392" t="s">
        <v>2367</v>
      </c>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ustomFormat="false" ht="18" hidden="false" customHeight="true" outlineLevel="0" collapsed="false">
      <c r="A1336" s="392" t="s">
        <v>2368</v>
      </c>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ustomFormat="false" ht="18" hidden="false" customHeight="true" outlineLevel="0" collapsed="false">
      <c r="A1337" s="392" t="s">
        <v>2369</v>
      </c>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ustomFormat="false" ht="18" hidden="false" customHeight="true" outlineLevel="0" collapsed="false">
      <c r="A1338" s="392" t="s">
        <v>2370</v>
      </c>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ustomFormat="false" ht="18" hidden="false" customHeight="true" outlineLevel="0" collapsed="false">
      <c r="A1339" s="392" t="s">
        <v>2371</v>
      </c>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ustomFormat="false" ht="18" hidden="false" customHeight="true" outlineLevel="0" collapsed="false">
      <c r="A1340" s="392" t="s">
        <v>2372</v>
      </c>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ustomFormat="false" ht="18" hidden="false" customHeight="true" outlineLevel="0" collapsed="false">
      <c r="A1341" s="392" t="s">
        <v>2373</v>
      </c>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ustomFormat="false" ht="18" hidden="false" customHeight="true" outlineLevel="0" collapsed="false">
      <c r="A1342" s="392" t="s">
        <v>2374</v>
      </c>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ustomFormat="false" ht="18" hidden="false" customHeight="true" outlineLevel="0" collapsed="false">
      <c r="A1343" s="392" t="s">
        <v>2375</v>
      </c>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ustomFormat="false" ht="18" hidden="false" customHeight="true" outlineLevel="0" collapsed="false">
      <c r="A1344" s="392" t="s">
        <v>2376</v>
      </c>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ustomFormat="false" ht="18" hidden="false" customHeight="true" outlineLevel="0" collapsed="false">
      <c r="A1345" s="392" t="s">
        <v>2377</v>
      </c>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ustomFormat="false" ht="18" hidden="false" customHeight="true" outlineLevel="0" collapsed="false">
      <c r="A1346" s="392" t="s">
        <v>2378</v>
      </c>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ustomFormat="false" ht="18" hidden="false" customHeight="true" outlineLevel="0" collapsed="false">
      <c r="A1347" s="392" t="s">
        <v>2379</v>
      </c>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ustomFormat="false" ht="18" hidden="false" customHeight="true" outlineLevel="0" collapsed="false">
      <c r="A1348" s="392" t="s">
        <v>2380</v>
      </c>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ustomFormat="false" ht="18" hidden="false" customHeight="true" outlineLevel="0" collapsed="false">
      <c r="A1349" s="392" t="s">
        <v>2381</v>
      </c>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ustomFormat="false" ht="18" hidden="false" customHeight="true" outlineLevel="0" collapsed="false">
      <c r="A1350" s="392" t="s">
        <v>2382</v>
      </c>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ustomFormat="false" ht="18" hidden="false" customHeight="true" outlineLevel="0" collapsed="false">
      <c r="A1351" s="392" t="s">
        <v>2383</v>
      </c>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ustomFormat="false" ht="18" hidden="false" customHeight="true" outlineLevel="0" collapsed="false">
      <c r="A1352" s="392" t="s">
        <v>2384</v>
      </c>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ustomFormat="false" ht="18" hidden="false" customHeight="true" outlineLevel="0" collapsed="false">
      <c r="A1353" s="392" t="s">
        <v>2385</v>
      </c>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ustomFormat="false" ht="18" hidden="false" customHeight="true" outlineLevel="0" collapsed="false">
      <c r="A1354" s="392" t="s">
        <v>2386</v>
      </c>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ustomFormat="false" ht="18" hidden="false" customHeight="true" outlineLevel="0" collapsed="false">
      <c r="A1355" s="392" t="s">
        <v>2387</v>
      </c>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ustomFormat="false" ht="18" hidden="false" customHeight="true" outlineLevel="0" collapsed="false">
      <c r="A1356" s="392" t="s">
        <v>2388</v>
      </c>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ustomFormat="false" ht="18" hidden="false" customHeight="true" outlineLevel="0" collapsed="false">
      <c r="A1357" s="392" t="s">
        <v>2389</v>
      </c>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ustomFormat="false" ht="18" hidden="false" customHeight="true" outlineLevel="0" collapsed="false">
      <c r="A1358" s="392" t="s">
        <v>2390</v>
      </c>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ustomFormat="false" ht="18" hidden="false" customHeight="true" outlineLevel="0" collapsed="false">
      <c r="A1359" s="392" t="s">
        <v>2391</v>
      </c>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ustomFormat="false" ht="18" hidden="false" customHeight="true" outlineLevel="0" collapsed="false">
      <c r="A1360" s="392" t="s">
        <v>2392</v>
      </c>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ustomFormat="false" ht="18" hidden="false" customHeight="true" outlineLevel="0" collapsed="false">
      <c r="A1361" s="392" t="s">
        <v>2393</v>
      </c>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ustomFormat="false" ht="18" hidden="false" customHeight="true" outlineLevel="0" collapsed="false">
      <c r="A1362" s="392" t="s">
        <v>2394</v>
      </c>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ustomFormat="false" ht="18" hidden="false" customHeight="true" outlineLevel="0" collapsed="false">
      <c r="A1363" s="392" t="s">
        <v>2395</v>
      </c>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ustomFormat="false" ht="18" hidden="false" customHeight="true" outlineLevel="0" collapsed="false">
      <c r="A1364" s="392" t="s">
        <v>2396</v>
      </c>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ustomFormat="false" ht="18" hidden="false" customHeight="true" outlineLevel="0" collapsed="false">
      <c r="A1365" s="392" t="s">
        <v>2397</v>
      </c>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ustomFormat="false" ht="18" hidden="false" customHeight="true" outlineLevel="0" collapsed="false">
      <c r="A1366" s="392" t="s">
        <v>2398</v>
      </c>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ustomFormat="false" ht="18" hidden="false" customHeight="true" outlineLevel="0" collapsed="false">
      <c r="A1367" s="392" t="s">
        <v>2399</v>
      </c>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ustomFormat="false" ht="18" hidden="false" customHeight="true" outlineLevel="0" collapsed="false">
      <c r="A1368" s="392" t="s">
        <v>2400</v>
      </c>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ustomFormat="false" ht="18" hidden="false" customHeight="true" outlineLevel="0" collapsed="false">
      <c r="A1369" s="392" t="s">
        <v>2401</v>
      </c>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ustomFormat="false" ht="18" hidden="false" customHeight="true" outlineLevel="0" collapsed="false">
      <c r="A1370" s="392" t="s">
        <v>2402</v>
      </c>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ustomFormat="false" ht="18" hidden="false" customHeight="true" outlineLevel="0" collapsed="false">
      <c r="A1371" s="392" t="s">
        <v>2403</v>
      </c>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ustomFormat="false" ht="18" hidden="false" customHeight="true" outlineLevel="0" collapsed="false">
      <c r="A1372" s="392" t="s">
        <v>2404</v>
      </c>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ustomFormat="false" ht="18" hidden="false" customHeight="true" outlineLevel="0" collapsed="false">
      <c r="A1373" s="392" t="s">
        <v>2405</v>
      </c>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ustomFormat="false" ht="18" hidden="false" customHeight="true" outlineLevel="0" collapsed="false">
      <c r="A1374" s="392" t="s">
        <v>2406</v>
      </c>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ustomFormat="false" ht="18" hidden="false" customHeight="true" outlineLevel="0" collapsed="false">
      <c r="A1375" s="392" t="s">
        <v>2407</v>
      </c>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ustomFormat="false" ht="18" hidden="false" customHeight="true" outlineLevel="0" collapsed="false">
      <c r="A1376" s="392" t="s">
        <v>2408</v>
      </c>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ustomFormat="false" ht="18" hidden="false" customHeight="true" outlineLevel="0" collapsed="false">
      <c r="A1377" s="392" t="s">
        <v>2409</v>
      </c>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ustomFormat="false" ht="18" hidden="false" customHeight="true" outlineLevel="0" collapsed="false">
      <c r="A1378" s="392" t="s">
        <v>2410</v>
      </c>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ustomFormat="false" ht="18" hidden="false" customHeight="true" outlineLevel="0" collapsed="false">
      <c r="A1379" s="392" t="s">
        <v>2411</v>
      </c>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ustomFormat="false" ht="18" hidden="false" customHeight="true" outlineLevel="0" collapsed="false">
      <c r="A1380" s="392" t="s">
        <v>2412</v>
      </c>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ustomFormat="false" ht="18" hidden="false" customHeight="true" outlineLevel="0" collapsed="false">
      <c r="A1381" s="392" t="s">
        <v>2413</v>
      </c>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ustomFormat="false" ht="18" hidden="false" customHeight="true" outlineLevel="0" collapsed="false">
      <c r="A1382" s="392" t="s">
        <v>2414</v>
      </c>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ustomFormat="false" ht="18" hidden="false" customHeight="true" outlineLevel="0" collapsed="false">
      <c r="A1383" s="392" t="s">
        <v>2415</v>
      </c>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ustomFormat="false" ht="18" hidden="false" customHeight="true" outlineLevel="0" collapsed="false">
      <c r="A1384" s="392" t="s">
        <v>2416</v>
      </c>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ustomFormat="false" ht="18" hidden="false" customHeight="true" outlineLevel="0" collapsed="false">
      <c r="A1385" s="392" t="s">
        <v>2417</v>
      </c>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ustomFormat="false" ht="18" hidden="false" customHeight="true" outlineLevel="0" collapsed="false">
      <c r="A1386" s="392" t="s">
        <v>2418</v>
      </c>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ustomFormat="false" ht="18" hidden="false" customHeight="true" outlineLevel="0" collapsed="false">
      <c r="A1387" s="392" t="s">
        <v>2419</v>
      </c>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ustomFormat="false" ht="18" hidden="false" customHeight="true" outlineLevel="0" collapsed="false">
      <c r="A1388" s="392" t="s">
        <v>2420</v>
      </c>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ustomFormat="false" ht="18" hidden="false" customHeight="true" outlineLevel="0" collapsed="false">
      <c r="A1389" s="392" t="s">
        <v>2421</v>
      </c>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ustomFormat="false" ht="18" hidden="false" customHeight="true" outlineLevel="0" collapsed="false">
      <c r="A1390" s="392" t="s">
        <v>2422</v>
      </c>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ustomFormat="false" ht="18" hidden="false" customHeight="true" outlineLevel="0" collapsed="false">
      <c r="A1391" s="392" t="s">
        <v>2423</v>
      </c>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ustomFormat="false" ht="18" hidden="false" customHeight="true" outlineLevel="0" collapsed="false">
      <c r="A1392" s="392" t="s">
        <v>2424</v>
      </c>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ustomFormat="false" ht="18" hidden="false" customHeight="true" outlineLevel="0" collapsed="false">
      <c r="A1393" s="392" t="s">
        <v>2425</v>
      </c>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ustomFormat="false" ht="18" hidden="false" customHeight="true" outlineLevel="0" collapsed="false">
      <c r="A1394" s="392" t="s">
        <v>2426</v>
      </c>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ustomFormat="false" ht="18" hidden="false" customHeight="true" outlineLevel="0" collapsed="false">
      <c r="A1395" s="392" t="s">
        <v>2427</v>
      </c>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ustomFormat="false" ht="18" hidden="false" customHeight="true" outlineLevel="0" collapsed="false">
      <c r="A1396" s="392" t="s">
        <v>2428</v>
      </c>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ustomFormat="false" ht="18" hidden="false" customHeight="true" outlineLevel="0" collapsed="false">
      <c r="A1397" s="392" t="s">
        <v>2429</v>
      </c>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ustomFormat="false" ht="18" hidden="false" customHeight="true" outlineLevel="0" collapsed="false">
      <c r="A1398" s="392" t="s">
        <v>2430</v>
      </c>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ustomFormat="false" ht="18" hidden="false" customHeight="true" outlineLevel="0" collapsed="false">
      <c r="A1399" s="392" t="s">
        <v>2431</v>
      </c>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ustomFormat="false" ht="18" hidden="false" customHeight="true" outlineLevel="0" collapsed="false">
      <c r="A1400" s="392" t="s">
        <v>2432</v>
      </c>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ustomFormat="false" ht="18" hidden="false" customHeight="true" outlineLevel="0" collapsed="false">
      <c r="A1401" s="392" t="s">
        <v>2433</v>
      </c>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ustomFormat="false" ht="18" hidden="false" customHeight="true" outlineLevel="0" collapsed="false">
      <c r="A1402" s="392" t="s">
        <v>2434</v>
      </c>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ustomFormat="false" ht="18" hidden="false" customHeight="true" outlineLevel="0" collapsed="false">
      <c r="A1403" s="392" t="s">
        <v>2435</v>
      </c>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ustomFormat="false" ht="18" hidden="false" customHeight="true" outlineLevel="0" collapsed="false">
      <c r="A1404" s="392" t="s">
        <v>2436</v>
      </c>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ustomFormat="false" ht="18" hidden="false" customHeight="true" outlineLevel="0" collapsed="false">
      <c r="A1405" s="392" t="s">
        <v>2437</v>
      </c>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ustomFormat="false" ht="18" hidden="false" customHeight="true" outlineLevel="0" collapsed="false">
      <c r="A1406" s="392" t="s">
        <v>2438</v>
      </c>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ustomFormat="false" ht="18" hidden="false" customHeight="true" outlineLevel="0" collapsed="false">
      <c r="A1407" s="392" t="s">
        <v>2439</v>
      </c>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ustomFormat="false" ht="18" hidden="false" customHeight="true" outlineLevel="0" collapsed="false">
      <c r="A1408" s="392" t="s">
        <v>2440</v>
      </c>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ustomFormat="false" ht="18" hidden="false" customHeight="true" outlineLevel="0" collapsed="false">
      <c r="A1409" s="392" t="s">
        <v>2441</v>
      </c>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ustomFormat="false" ht="18" hidden="false" customHeight="true" outlineLevel="0" collapsed="false">
      <c r="A1410" s="392" t="s">
        <v>2442</v>
      </c>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ustomFormat="false" ht="18" hidden="false" customHeight="true" outlineLevel="0" collapsed="false">
      <c r="A1411" s="392" t="s">
        <v>2443</v>
      </c>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ustomFormat="false" ht="18" hidden="false" customHeight="true" outlineLevel="0" collapsed="false">
      <c r="A1412" s="392" t="s">
        <v>2444</v>
      </c>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ustomFormat="false" ht="18" hidden="false" customHeight="true" outlineLevel="0" collapsed="false">
      <c r="A1413" s="392" t="s">
        <v>2445</v>
      </c>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ustomFormat="false" ht="18" hidden="false" customHeight="true" outlineLevel="0" collapsed="false">
      <c r="A1414" s="392" t="s">
        <v>2446</v>
      </c>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ustomFormat="false" ht="18" hidden="false" customHeight="true" outlineLevel="0" collapsed="false">
      <c r="A1415" s="392" t="s">
        <v>2447</v>
      </c>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ustomFormat="false" ht="18" hidden="false" customHeight="true" outlineLevel="0" collapsed="false">
      <c r="A1416" s="392" t="s">
        <v>2448</v>
      </c>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ustomFormat="false" ht="18" hidden="false" customHeight="true" outlineLevel="0" collapsed="false">
      <c r="A1417" s="392" t="s">
        <v>2449</v>
      </c>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ustomFormat="false" ht="18" hidden="false" customHeight="true" outlineLevel="0" collapsed="false">
      <c r="A1418" s="392" t="s">
        <v>2450</v>
      </c>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ustomFormat="false" ht="18" hidden="false" customHeight="true" outlineLevel="0" collapsed="false">
      <c r="A1419" s="392" t="s">
        <v>2451</v>
      </c>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ustomFormat="false" ht="18" hidden="false" customHeight="true" outlineLevel="0" collapsed="false">
      <c r="A1420" s="392" t="s">
        <v>2452</v>
      </c>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ustomFormat="false" ht="18" hidden="false" customHeight="true" outlineLevel="0" collapsed="false">
      <c r="A1421" s="392" t="s">
        <v>2453</v>
      </c>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ustomFormat="false" ht="18" hidden="false" customHeight="true" outlineLevel="0" collapsed="false">
      <c r="A1422" s="392" t="s">
        <v>2454</v>
      </c>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ustomFormat="false" ht="18" hidden="false" customHeight="true" outlineLevel="0" collapsed="false">
      <c r="A1423" s="392" t="s">
        <v>2455</v>
      </c>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ustomFormat="false" ht="18" hidden="false" customHeight="true" outlineLevel="0" collapsed="false">
      <c r="A1424" s="392" t="s">
        <v>2456</v>
      </c>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ustomFormat="false" ht="18" hidden="false" customHeight="true" outlineLevel="0" collapsed="false">
      <c r="A1425" s="392" t="s">
        <v>2457</v>
      </c>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ustomFormat="false" ht="18" hidden="false" customHeight="true" outlineLevel="0" collapsed="false">
      <c r="A1426" s="392" t="s">
        <v>2458</v>
      </c>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ustomFormat="false" ht="18" hidden="false" customHeight="true" outlineLevel="0" collapsed="false">
      <c r="A1427" s="392" t="s">
        <v>2459</v>
      </c>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ustomFormat="false" ht="18" hidden="false" customHeight="true" outlineLevel="0" collapsed="false">
      <c r="A1428" s="392" t="s">
        <v>2460</v>
      </c>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ustomFormat="false" ht="18" hidden="false" customHeight="true" outlineLevel="0" collapsed="false">
      <c r="A1429" s="392" t="s">
        <v>2461</v>
      </c>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ustomFormat="false" ht="18" hidden="false" customHeight="true" outlineLevel="0" collapsed="false">
      <c r="A1430" s="392" t="s">
        <v>2462</v>
      </c>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ustomFormat="false" ht="18" hidden="false" customHeight="true" outlineLevel="0" collapsed="false">
      <c r="A1431" s="392" t="s">
        <v>2463</v>
      </c>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ustomFormat="false" ht="18" hidden="false" customHeight="true" outlineLevel="0" collapsed="false">
      <c r="A1432" s="392" t="s">
        <v>2464</v>
      </c>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ustomFormat="false" ht="18" hidden="false" customHeight="true" outlineLevel="0" collapsed="false">
      <c r="A1433" s="392" t="s">
        <v>2465</v>
      </c>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ustomFormat="false" ht="18" hidden="false" customHeight="true" outlineLevel="0" collapsed="false">
      <c r="A1434" s="392" t="s">
        <v>2466</v>
      </c>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ustomFormat="false" ht="18" hidden="false" customHeight="true" outlineLevel="0" collapsed="false">
      <c r="A1435" s="392" t="s">
        <v>2467</v>
      </c>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ustomFormat="false" ht="18" hidden="false" customHeight="true" outlineLevel="0" collapsed="false">
      <c r="A1436" s="392" t="s">
        <v>2468</v>
      </c>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ustomFormat="false" ht="18" hidden="false" customHeight="true" outlineLevel="0" collapsed="false">
      <c r="A1437" s="392" t="s">
        <v>2469</v>
      </c>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ustomFormat="false" ht="18" hidden="false" customHeight="true" outlineLevel="0" collapsed="false">
      <c r="A1438" s="392" t="s">
        <v>2470</v>
      </c>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ustomFormat="false" ht="18" hidden="false" customHeight="true" outlineLevel="0" collapsed="false">
      <c r="A1439" s="392" t="s">
        <v>2471</v>
      </c>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ustomFormat="false" ht="18" hidden="false" customHeight="true" outlineLevel="0" collapsed="false">
      <c r="A1440" s="392" t="s">
        <v>2472</v>
      </c>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ustomFormat="false" ht="18" hidden="false" customHeight="true" outlineLevel="0" collapsed="false">
      <c r="A1441" s="392" t="s">
        <v>2473</v>
      </c>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ustomFormat="false" ht="18" hidden="false" customHeight="true" outlineLevel="0" collapsed="false">
      <c r="A1442" s="392" t="s">
        <v>2474</v>
      </c>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ustomFormat="false" ht="18" hidden="false" customHeight="true" outlineLevel="0" collapsed="false">
      <c r="A1443" s="392" t="s">
        <v>2475</v>
      </c>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ustomFormat="false" ht="18" hidden="false" customHeight="true" outlineLevel="0" collapsed="false">
      <c r="A1444" s="392" t="s">
        <v>2476</v>
      </c>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ustomFormat="false" ht="18" hidden="false" customHeight="true" outlineLevel="0" collapsed="false">
      <c r="A1445" s="392" t="s">
        <v>2477</v>
      </c>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ustomFormat="false" ht="18" hidden="false" customHeight="true" outlineLevel="0" collapsed="false">
      <c r="A1446" s="392" t="s">
        <v>2478</v>
      </c>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ustomFormat="false" ht="18" hidden="false" customHeight="true" outlineLevel="0" collapsed="false">
      <c r="A1447" s="392" t="s">
        <v>2479</v>
      </c>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ustomFormat="false" ht="18" hidden="false" customHeight="true" outlineLevel="0" collapsed="false">
      <c r="A1448" s="392" t="s">
        <v>2480</v>
      </c>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ustomFormat="false" ht="18" hidden="false" customHeight="true" outlineLevel="0" collapsed="false">
      <c r="A1449" s="392" t="s">
        <v>2481</v>
      </c>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ustomFormat="false" ht="18" hidden="false" customHeight="true" outlineLevel="0" collapsed="false">
      <c r="A1450" s="392" t="s">
        <v>2482</v>
      </c>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ustomFormat="false" ht="18" hidden="false" customHeight="true" outlineLevel="0" collapsed="false">
      <c r="A1451" s="392" t="s">
        <v>2483</v>
      </c>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ustomFormat="false" ht="18" hidden="false" customHeight="true" outlineLevel="0" collapsed="false">
      <c r="A1452" s="392" t="s">
        <v>2484</v>
      </c>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ustomFormat="false" ht="18" hidden="false" customHeight="true" outlineLevel="0" collapsed="false">
      <c r="A1453" s="392" t="s">
        <v>2485</v>
      </c>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ustomFormat="false" ht="18" hidden="false" customHeight="true" outlineLevel="0" collapsed="false">
      <c r="A1454" s="392" t="s">
        <v>2486</v>
      </c>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ustomFormat="false" ht="18" hidden="false" customHeight="true" outlineLevel="0" collapsed="false">
      <c r="A1455" s="392" t="s">
        <v>2487</v>
      </c>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ustomFormat="false" ht="18" hidden="false" customHeight="true" outlineLevel="0" collapsed="false">
      <c r="A1456" s="392" t="s">
        <v>2488</v>
      </c>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ustomFormat="false" ht="18" hidden="false" customHeight="true" outlineLevel="0" collapsed="false">
      <c r="A1457" s="392" t="s">
        <v>2489</v>
      </c>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ustomFormat="false" ht="18" hidden="false" customHeight="true" outlineLevel="0" collapsed="false">
      <c r="A1458" s="392" t="s">
        <v>2490</v>
      </c>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ustomFormat="false" ht="18" hidden="false" customHeight="true" outlineLevel="0" collapsed="false">
      <c r="A1459" s="392" t="s">
        <v>2491</v>
      </c>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ustomFormat="false" ht="18" hidden="false" customHeight="true" outlineLevel="0" collapsed="false">
      <c r="A1460" s="392" t="s">
        <v>2492</v>
      </c>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ustomFormat="false" ht="18" hidden="false" customHeight="true" outlineLevel="0" collapsed="false">
      <c r="A1461" s="392" t="s">
        <v>2493</v>
      </c>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ustomFormat="false" ht="18" hidden="false" customHeight="true" outlineLevel="0" collapsed="false">
      <c r="A1462" s="392" t="s">
        <v>2494</v>
      </c>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ustomFormat="false" ht="18" hidden="false" customHeight="true" outlineLevel="0" collapsed="false">
      <c r="A1463" s="392" t="s">
        <v>2495</v>
      </c>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ustomFormat="false" ht="18" hidden="false" customHeight="true" outlineLevel="0" collapsed="false">
      <c r="A1464" s="392" t="s">
        <v>2496</v>
      </c>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ustomFormat="false" ht="18" hidden="false" customHeight="true" outlineLevel="0" collapsed="false">
      <c r="A1465" s="392" t="s">
        <v>2497</v>
      </c>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ustomFormat="false" ht="18" hidden="false" customHeight="true" outlineLevel="0" collapsed="false">
      <c r="A1466" s="392" t="s">
        <v>2498</v>
      </c>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ustomFormat="false" ht="18" hidden="false" customHeight="true" outlineLevel="0" collapsed="false">
      <c r="A1467" s="392" t="s">
        <v>2499</v>
      </c>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ustomFormat="false" ht="18" hidden="false" customHeight="true" outlineLevel="0" collapsed="false">
      <c r="A1468" s="392" t="s">
        <v>2500</v>
      </c>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ustomFormat="false" ht="18" hidden="false" customHeight="true" outlineLevel="0" collapsed="false">
      <c r="A1469" s="392" t="s">
        <v>2501</v>
      </c>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ustomFormat="false" ht="18" hidden="false" customHeight="true" outlineLevel="0" collapsed="false">
      <c r="A1470" s="392" t="s">
        <v>2502</v>
      </c>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ustomFormat="false" ht="18" hidden="false" customHeight="true" outlineLevel="0" collapsed="false">
      <c r="A1471" s="392" t="s">
        <v>2503</v>
      </c>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ustomFormat="false" ht="18" hidden="false" customHeight="true" outlineLevel="0" collapsed="false">
      <c r="A1472" s="392" t="s">
        <v>2504</v>
      </c>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ustomFormat="false" ht="18" hidden="false" customHeight="true" outlineLevel="0" collapsed="false">
      <c r="A1473" s="392" t="s">
        <v>2505</v>
      </c>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ustomFormat="false" ht="18" hidden="false" customHeight="true" outlineLevel="0" collapsed="false">
      <c r="A1474" s="392" t="s">
        <v>2506</v>
      </c>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ustomFormat="false" ht="18" hidden="false" customHeight="true" outlineLevel="0" collapsed="false">
      <c r="A1475" s="392" t="s">
        <v>2507</v>
      </c>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ustomFormat="false" ht="18" hidden="false" customHeight="true" outlineLevel="0" collapsed="false">
      <c r="A1476" s="392" t="s">
        <v>2508</v>
      </c>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ustomFormat="false" ht="18" hidden="false" customHeight="true" outlineLevel="0" collapsed="false">
      <c r="A1477" s="392" t="s">
        <v>2509</v>
      </c>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ustomFormat="false" ht="18" hidden="false" customHeight="true" outlineLevel="0" collapsed="false">
      <c r="A1478" s="392" t="s">
        <v>2510</v>
      </c>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ustomFormat="false" ht="18" hidden="false" customHeight="true" outlineLevel="0" collapsed="false">
      <c r="A1479" s="392" t="s">
        <v>2511</v>
      </c>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ustomFormat="false" ht="18" hidden="false" customHeight="true" outlineLevel="0" collapsed="false">
      <c r="A1480" s="392" t="s">
        <v>2512</v>
      </c>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ustomFormat="false" ht="18" hidden="false" customHeight="true" outlineLevel="0" collapsed="false">
      <c r="A1481" s="392" t="s">
        <v>2513</v>
      </c>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ustomFormat="false" ht="18" hidden="false" customHeight="true" outlineLevel="0" collapsed="false">
      <c r="A1482" s="392" t="s">
        <v>2514</v>
      </c>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ustomFormat="false" ht="18" hidden="false" customHeight="true" outlineLevel="0" collapsed="false">
      <c r="A1483" s="392" t="s">
        <v>2515</v>
      </c>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ustomFormat="false" ht="18" hidden="false" customHeight="true" outlineLevel="0" collapsed="false">
      <c r="A1484" s="392" t="s">
        <v>2516</v>
      </c>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ustomFormat="false" ht="18" hidden="false" customHeight="true" outlineLevel="0" collapsed="false">
      <c r="A1485" s="392" t="s">
        <v>2517</v>
      </c>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ustomFormat="false" ht="18" hidden="false" customHeight="true" outlineLevel="0" collapsed="false">
      <c r="A1486" s="392" t="s">
        <v>2518</v>
      </c>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ustomFormat="false" ht="18" hidden="false" customHeight="true" outlineLevel="0" collapsed="false">
      <c r="A1487" s="392" t="s">
        <v>2519</v>
      </c>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ustomFormat="false" ht="18" hidden="false" customHeight="true" outlineLevel="0" collapsed="false">
      <c r="A1488" s="392" t="s">
        <v>2520</v>
      </c>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ustomFormat="false" ht="18" hidden="false" customHeight="true" outlineLevel="0" collapsed="false">
      <c r="A1489" s="392" t="s">
        <v>2521</v>
      </c>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ustomFormat="false" ht="18" hidden="false" customHeight="true" outlineLevel="0" collapsed="false">
      <c r="A1490" s="392" t="s">
        <v>2522</v>
      </c>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ustomFormat="false" ht="18" hidden="false" customHeight="true" outlineLevel="0" collapsed="false">
      <c r="A1491" s="392" t="s">
        <v>2523</v>
      </c>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ustomFormat="false" ht="18" hidden="false" customHeight="true" outlineLevel="0" collapsed="false">
      <c r="A1492" s="392" t="s">
        <v>2524</v>
      </c>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ustomFormat="false" ht="18" hidden="false" customHeight="true" outlineLevel="0" collapsed="false">
      <c r="A1493" s="392" t="s">
        <v>2525</v>
      </c>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ustomFormat="false" ht="18" hidden="false" customHeight="true" outlineLevel="0" collapsed="false">
      <c r="A1494" s="392" t="s">
        <v>2526</v>
      </c>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ustomFormat="false" ht="18" hidden="false" customHeight="true" outlineLevel="0" collapsed="false">
      <c r="A1495" s="392" t="s">
        <v>2527</v>
      </c>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ustomFormat="false" ht="18" hidden="false" customHeight="true" outlineLevel="0" collapsed="false">
      <c r="A1496" s="392" t="s">
        <v>2528</v>
      </c>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ustomFormat="false" ht="18" hidden="false" customHeight="true" outlineLevel="0" collapsed="false">
      <c r="A1497" s="392" t="s">
        <v>2529</v>
      </c>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ustomFormat="false" ht="18" hidden="false" customHeight="true" outlineLevel="0" collapsed="false">
      <c r="A1498" s="392" t="s">
        <v>2530</v>
      </c>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ustomFormat="false" ht="18" hidden="false" customHeight="true" outlineLevel="0" collapsed="false">
      <c r="A1499" s="392" t="s">
        <v>2531</v>
      </c>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ustomFormat="false" ht="18" hidden="false" customHeight="true" outlineLevel="0" collapsed="false">
      <c r="A1500" s="392" t="s">
        <v>2532</v>
      </c>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ustomFormat="false" ht="18" hidden="false" customHeight="true" outlineLevel="0" collapsed="false">
      <c r="A1501" s="392" t="s">
        <v>2533</v>
      </c>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ustomFormat="false" ht="18" hidden="false" customHeight="true" outlineLevel="0" collapsed="false">
      <c r="A1502" s="392" t="s">
        <v>2534</v>
      </c>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ustomFormat="false" ht="18" hidden="false" customHeight="true" outlineLevel="0" collapsed="false">
      <c r="A1503" s="392" t="s">
        <v>2535</v>
      </c>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ustomFormat="false" ht="18" hidden="false" customHeight="true" outlineLevel="0" collapsed="false">
      <c r="A1504" s="392" t="s">
        <v>2536</v>
      </c>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ustomFormat="false" ht="18" hidden="false" customHeight="true" outlineLevel="0" collapsed="false">
      <c r="A1505" s="392" t="s">
        <v>2537</v>
      </c>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ustomFormat="false" ht="18" hidden="false" customHeight="true" outlineLevel="0" collapsed="false">
      <c r="A1506" s="392" t="s">
        <v>2538</v>
      </c>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ustomFormat="false" ht="18" hidden="false" customHeight="true" outlineLevel="0" collapsed="false">
      <c r="A1507" s="392" t="s">
        <v>2539</v>
      </c>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ustomFormat="false" ht="18" hidden="false" customHeight="true" outlineLevel="0" collapsed="false">
      <c r="A1508" s="392" t="s">
        <v>2540</v>
      </c>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ustomFormat="false" ht="18" hidden="false" customHeight="true" outlineLevel="0" collapsed="false">
      <c r="A1509" s="392" t="s">
        <v>2541</v>
      </c>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ustomFormat="false" ht="18" hidden="false" customHeight="true" outlineLevel="0" collapsed="false">
      <c r="A1510" s="392" t="s">
        <v>2542</v>
      </c>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ustomFormat="false" ht="18" hidden="false" customHeight="true" outlineLevel="0" collapsed="false">
      <c r="A1511" s="392" t="s">
        <v>2543</v>
      </c>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ustomFormat="false" ht="18" hidden="false" customHeight="true" outlineLevel="0" collapsed="false">
      <c r="A1512" s="392" t="s">
        <v>2544</v>
      </c>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ustomFormat="false" ht="18" hidden="false" customHeight="true" outlineLevel="0" collapsed="false">
      <c r="A1513" s="392" t="s">
        <v>2545</v>
      </c>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ustomFormat="false" ht="18" hidden="false" customHeight="true" outlineLevel="0" collapsed="false">
      <c r="A1514" s="392" t="s">
        <v>2546</v>
      </c>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ustomFormat="false" ht="18" hidden="false" customHeight="true" outlineLevel="0" collapsed="false">
      <c r="A1515" s="392" t="s">
        <v>2547</v>
      </c>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ustomFormat="false" ht="18" hidden="false" customHeight="true" outlineLevel="0" collapsed="false">
      <c r="A1516" s="392" t="s">
        <v>2548</v>
      </c>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ustomFormat="false" ht="18" hidden="false" customHeight="true" outlineLevel="0" collapsed="false">
      <c r="A1517" s="392" t="s">
        <v>2549</v>
      </c>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ustomFormat="false" ht="18" hidden="false" customHeight="true" outlineLevel="0" collapsed="false">
      <c r="A1518" s="392" t="s">
        <v>2550</v>
      </c>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ustomFormat="false" ht="18" hidden="false" customHeight="true" outlineLevel="0" collapsed="false">
      <c r="A1519" s="392" t="s">
        <v>2551</v>
      </c>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ustomFormat="false" ht="18" hidden="false" customHeight="true" outlineLevel="0" collapsed="false">
      <c r="A1520" s="392" t="s">
        <v>2552</v>
      </c>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ustomFormat="false" ht="18" hidden="false" customHeight="true" outlineLevel="0" collapsed="false">
      <c r="A1521" s="392" t="s">
        <v>2553</v>
      </c>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ustomFormat="false" ht="18" hidden="false" customHeight="true" outlineLevel="0" collapsed="false">
      <c r="A1522" s="392" t="s">
        <v>2554</v>
      </c>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ustomFormat="false" ht="18" hidden="false" customHeight="true" outlineLevel="0" collapsed="false">
      <c r="A1523" s="392" t="s">
        <v>2555</v>
      </c>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ustomFormat="false" ht="18" hidden="false" customHeight="true" outlineLevel="0" collapsed="false">
      <c r="A1524" s="392" t="s">
        <v>2556</v>
      </c>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ustomFormat="false" ht="18" hidden="false" customHeight="true" outlineLevel="0" collapsed="false">
      <c r="A1525" s="392" t="s">
        <v>2557</v>
      </c>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ustomFormat="false" ht="18" hidden="false" customHeight="true" outlineLevel="0" collapsed="false">
      <c r="A1526" s="392" t="s">
        <v>2558</v>
      </c>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ustomFormat="false" ht="18" hidden="false" customHeight="true" outlineLevel="0" collapsed="false">
      <c r="A1527" s="392" t="s">
        <v>2559</v>
      </c>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ustomFormat="false" ht="18" hidden="false" customHeight="true" outlineLevel="0" collapsed="false">
      <c r="A1528" s="392" t="s">
        <v>2560</v>
      </c>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ustomFormat="false" ht="18" hidden="false" customHeight="true" outlineLevel="0" collapsed="false">
      <c r="A1529" s="392" t="s">
        <v>2561</v>
      </c>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ustomFormat="false" ht="18" hidden="false" customHeight="true" outlineLevel="0" collapsed="false">
      <c r="A1530" s="392" t="s">
        <v>2562</v>
      </c>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ustomFormat="false" ht="18" hidden="false" customHeight="true" outlineLevel="0" collapsed="false">
      <c r="A1531" s="392" t="s">
        <v>2563</v>
      </c>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ustomFormat="false" ht="18" hidden="false" customHeight="true" outlineLevel="0" collapsed="false">
      <c r="A1532" s="392" t="s">
        <v>2564</v>
      </c>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ustomFormat="false" ht="18" hidden="false" customHeight="true" outlineLevel="0" collapsed="false">
      <c r="A1533" s="392" t="s">
        <v>2565</v>
      </c>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ustomFormat="false" ht="18" hidden="false" customHeight="true" outlineLevel="0" collapsed="false">
      <c r="A1534" s="392" t="s">
        <v>2566</v>
      </c>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ustomFormat="false" ht="18" hidden="false" customHeight="true" outlineLevel="0" collapsed="false">
      <c r="A1535" s="392" t="s">
        <v>2567</v>
      </c>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ustomFormat="false" ht="18" hidden="false" customHeight="true" outlineLevel="0" collapsed="false">
      <c r="A1536" s="392" t="s">
        <v>2568</v>
      </c>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ustomFormat="false" ht="18" hidden="false" customHeight="true" outlineLevel="0" collapsed="false">
      <c r="A1537" s="392" t="s">
        <v>2569</v>
      </c>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ustomFormat="false" ht="18" hidden="false" customHeight="true" outlineLevel="0" collapsed="false">
      <c r="A1538" s="392" t="s">
        <v>2570</v>
      </c>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ustomFormat="false" ht="18" hidden="false" customHeight="true" outlineLevel="0" collapsed="false">
      <c r="A1539" s="392" t="s">
        <v>2571</v>
      </c>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ustomFormat="false" ht="18" hidden="false" customHeight="true" outlineLevel="0" collapsed="false">
      <c r="A1540" s="392" t="s">
        <v>2572</v>
      </c>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ustomFormat="false" ht="18" hidden="false" customHeight="true" outlineLevel="0" collapsed="false">
      <c r="A1541" s="392" t="s">
        <v>2573</v>
      </c>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ustomFormat="false" ht="18" hidden="false" customHeight="true" outlineLevel="0" collapsed="false">
      <c r="A1542" s="392" t="s">
        <v>2574</v>
      </c>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ustomFormat="false" ht="18" hidden="false" customHeight="true" outlineLevel="0" collapsed="false">
      <c r="A1543" s="392" t="s">
        <v>2575</v>
      </c>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ustomFormat="false" ht="18" hidden="false" customHeight="true" outlineLevel="0" collapsed="false">
      <c r="A1544" s="392" t="s">
        <v>2576</v>
      </c>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ustomFormat="false" ht="18" hidden="false" customHeight="true" outlineLevel="0" collapsed="false">
      <c r="A1545" s="392" t="s">
        <v>2577</v>
      </c>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ustomFormat="false" ht="18" hidden="false" customHeight="true" outlineLevel="0" collapsed="false">
      <c r="A1546" s="392" t="s">
        <v>2578</v>
      </c>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ustomFormat="false" ht="18" hidden="false" customHeight="true" outlineLevel="0" collapsed="false">
      <c r="A1547" s="392" t="s">
        <v>2579</v>
      </c>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ustomFormat="false" ht="18" hidden="false" customHeight="true" outlineLevel="0" collapsed="false">
      <c r="A1548" s="392" t="s">
        <v>2580</v>
      </c>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ustomFormat="false" ht="18" hidden="false" customHeight="true" outlineLevel="0" collapsed="false">
      <c r="A1549" s="392" t="s">
        <v>2581</v>
      </c>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ustomFormat="false" ht="18" hidden="false" customHeight="true" outlineLevel="0" collapsed="false">
      <c r="A1550" s="392" t="s">
        <v>2582</v>
      </c>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ustomFormat="false" ht="18" hidden="false" customHeight="true" outlineLevel="0" collapsed="false">
      <c r="A1551" s="392" t="s">
        <v>2583</v>
      </c>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ustomFormat="false" ht="18" hidden="false" customHeight="true" outlineLevel="0" collapsed="false">
      <c r="A1552" s="392" t="s">
        <v>2584</v>
      </c>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ustomFormat="false" ht="18" hidden="false" customHeight="true" outlineLevel="0" collapsed="false">
      <c r="A1553" s="392" t="s">
        <v>2585</v>
      </c>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ustomFormat="false" ht="18" hidden="false" customHeight="true" outlineLevel="0" collapsed="false">
      <c r="A1554" s="392" t="s">
        <v>2586</v>
      </c>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ustomFormat="false" ht="18" hidden="false" customHeight="true" outlineLevel="0" collapsed="false">
      <c r="A1555" s="392" t="s">
        <v>2587</v>
      </c>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ustomFormat="false" ht="18" hidden="false" customHeight="true" outlineLevel="0" collapsed="false">
      <c r="A1556" s="392" t="s">
        <v>2588</v>
      </c>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ustomFormat="false" ht="18" hidden="false" customHeight="true" outlineLevel="0" collapsed="false">
      <c r="A1557" s="392" t="s">
        <v>2589</v>
      </c>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ustomFormat="false" ht="18" hidden="false" customHeight="true" outlineLevel="0" collapsed="false">
      <c r="A1558" s="392" t="s">
        <v>2590</v>
      </c>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ustomFormat="false" ht="18" hidden="false" customHeight="true" outlineLevel="0" collapsed="false">
      <c r="A1559" s="392" t="s">
        <v>2591</v>
      </c>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ustomFormat="false" ht="18" hidden="false" customHeight="true" outlineLevel="0" collapsed="false">
      <c r="A1560" s="392" t="s">
        <v>2592</v>
      </c>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ustomFormat="false" ht="18" hidden="false" customHeight="true" outlineLevel="0" collapsed="false">
      <c r="A1561" s="392" t="s">
        <v>2593</v>
      </c>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ustomFormat="false" ht="18" hidden="false" customHeight="true" outlineLevel="0" collapsed="false">
      <c r="A1562" s="392" t="s">
        <v>2594</v>
      </c>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ustomFormat="false" ht="18" hidden="false" customHeight="true" outlineLevel="0" collapsed="false">
      <c r="A1563" s="392" t="s">
        <v>2595</v>
      </c>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ustomFormat="false" ht="18" hidden="false" customHeight="true" outlineLevel="0" collapsed="false">
      <c r="A1564" s="392" t="s">
        <v>2596</v>
      </c>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ustomFormat="false" ht="18" hidden="false" customHeight="true" outlineLevel="0" collapsed="false">
      <c r="A1565" s="392" t="s">
        <v>2597</v>
      </c>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ustomFormat="false" ht="18" hidden="false" customHeight="true" outlineLevel="0" collapsed="false">
      <c r="A1566" s="392" t="s">
        <v>2598</v>
      </c>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ustomFormat="false" ht="18" hidden="false" customHeight="true" outlineLevel="0" collapsed="false">
      <c r="A1567" s="392" t="s">
        <v>2599</v>
      </c>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ustomFormat="false" ht="18" hidden="false" customHeight="true" outlineLevel="0" collapsed="false">
      <c r="A1568" s="392" t="s">
        <v>2600</v>
      </c>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ustomFormat="false" ht="18" hidden="false" customHeight="true" outlineLevel="0" collapsed="false">
      <c r="A1569" s="392" t="s">
        <v>2601</v>
      </c>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ustomFormat="false" ht="18" hidden="false" customHeight="true" outlineLevel="0" collapsed="false">
      <c r="A1570" s="392" t="s">
        <v>2602</v>
      </c>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ustomFormat="false" ht="18" hidden="false" customHeight="true" outlineLevel="0" collapsed="false">
      <c r="A1571" s="392" t="s">
        <v>2603</v>
      </c>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ustomFormat="false" ht="18" hidden="false" customHeight="true" outlineLevel="0" collapsed="false">
      <c r="A1572" s="392" t="s">
        <v>2604</v>
      </c>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ustomFormat="false" ht="18" hidden="false" customHeight="true" outlineLevel="0" collapsed="false">
      <c r="A1573" s="392" t="s">
        <v>2605</v>
      </c>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ustomFormat="false" ht="18" hidden="false" customHeight="true" outlineLevel="0" collapsed="false">
      <c r="A1574" s="392" t="s">
        <v>2606</v>
      </c>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ustomFormat="false" ht="18" hidden="false" customHeight="true" outlineLevel="0" collapsed="false">
      <c r="A1575" s="392" t="s">
        <v>2607</v>
      </c>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ustomFormat="false" ht="18" hidden="false" customHeight="true" outlineLevel="0" collapsed="false">
      <c r="A1576" s="392" t="s">
        <v>2608</v>
      </c>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ustomFormat="false" ht="18" hidden="false" customHeight="true" outlineLevel="0" collapsed="false">
      <c r="A1577" s="392" t="s">
        <v>2609</v>
      </c>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ustomFormat="false" ht="18" hidden="false" customHeight="true" outlineLevel="0" collapsed="false">
      <c r="A1578" s="392" t="s">
        <v>2610</v>
      </c>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ustomFormat="false" ht="18" hidden="false" customHeight="true" outlineLevel="0" collapsed="false">
      <c r="A1579" s="392" t="s">
        <v>2611</v>
      </c>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ustomFormat="false" ht="18" hidden="false" customHeight="true" outlineLevel="0" collapsed="false">
      <c r="A1580" s="392" t="s">
        <v>2612</v>
      </c>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ustomFormat="false" ht="18" hidden="false" customHeight="true" outlineLevel="0" collapsed="false">
      <c r="A1581" s="392" t="s">
        <v>2613</v>
      </c>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ustomFormat="false" ht="18" hidden="false" customHeight="true" outlineLevel="0" collapsed="false">
      <c r="A1582" s="392" t="s">
        <v>2614</v>
      </c>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ustomFormat="false" ht="18" hidden="false" customHeight="true" outlineLevel="0" collapsed="false">
      <c r="A1583" s="392" t="s">
        <v>2615</v>
      </c>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ustomFormat="false" ht="18" hidden="false" customHeight="true" outlineLevel="0" collapsed="false">
      <c r="A1584" s="392" t="s">
        <v>2616</v>
      </c>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ustomFormat="false" ht="18" hidden="false" customHeight="true" outlineLevel="0" collapsed="false">
      <c r="A1585" s="392" t="s">
        <v>2617</v>
      </c>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ustomFormat="false" ht="18" hidden="false" customHeight="true" outlineLevel="0" collapsed="false">
      <c r="A1586" s="392" t="s">
        <v>2618</v>
      </c>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ustomFormat="false" ht="18" hidden="false" customHeight="true" outlineLevel="0" collapsed="false">
      <c r="A1587" s="392" t="s">
        <v>2619</v>
      </c>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ustomFormat="false" ht="18" hidden="false" customHeight="true" outlineLevel="0" collapsed="false">
      <c r="A1588" s="392" t="s">
        <v>2620</v>
      </c>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ustomFormat="false" ht="18" hidden="false" customHeight="true" outlineLevel="0" collapsed="false">
      <c r="A1589" s="392" t="s">
        <v>2621</v>
      </c>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ustomFormat="false" ht="18" hidden="false" customHeight="true" outlineLevel="0" collapsed="false">
      <c r="A1590" s="392" t="s">
        <v>2622</v>
      </c>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ustomFormat="false" ht="18" hidden="false" customHeight="true" outlineLevel="0" collapsed="false">
      <c r="A1591" s="392" t="s">
        <v>2623</v>
      </c>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ustomFormat="false" ht="18" hidden="false" customHeight="true" outlineLevel="0" collapsed="false">
      <c r="A1592" s="392" t="s">
        <v>2624</v>
      </c>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ustomFormat="false" ht="18" hidden="false" customHeight="true" outlineLevel="0" collapsed="false">
      <c r="A1593" s="392" t="s">
        <v>2625</v>
      </c>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ustomFormat="false" ht="18" hidden="false" customHeight="true" outlineLevel="0" collapsed="false">
      <c r="A1594" s="392" t="s">
        <v>2626</v>
      </c>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ustomFormat="false" ht="18" hidden="false" customHeight="true" outlineLevel="0" collapsed="false">
      <c r="A1595" s="392" t="s">
        <v>2627</v>
      </c>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ustomFormat="false" ht="18" hidden="false" customHeight="true" outlineLevel="0" collapsed="false">
      <c r="A1596" s="392" t="s">
        <v>2628</v>
      </c>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ustomFormat="false" ht="18" hidden="false" customHeight="true" outlineLevel="0" collapsed="false">
      <c r="A1597" s="392" t="s">
        <v>2629</v>
      </c>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ustomFormat="false" ht="18" hidden="false" customHeight="true" outlineLevel="0" collapsed="false">
      <c r="A1598" s="392" t="s">
        <v>2630</v>
      </c>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ustomFormat="false" ht="18" hidden="false" customHeight="true" outlineLevel="0" collapsed="false">
      <c r="A1599" s="392" t="s">
        <v>2631</v>
      </c>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ustomFormat="false" ht="18" hidden="false" customHeight="true" outlineLevel="0" collapsed="false">
      <c r="A1600" s="392" t="s">
        <v>2632</v>
      </c>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ustomFormat="false" ht="18" hidden="false" customHeight="true" outlineLevel="0" collapsed="false">
      <c r="A1601" s="392" t="s">
        <v>2633</v>
      </c>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ustomFormat="false" ht="18" hidden="false" customHeight="true" outlineLevel="0" collapsed="false">
      <c r="A1602" s="392" t="s">
        <v>2634</v>
      </c>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ustomFormat="false" ht="18" hidden="false" customHeight="true" outlineLevel="0" collapsed="false">
      <c r="A1603" s="392" t="s">
        <v>2635</v>
      </c>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ustomFormat="false" ht="18" hidden="false" customHeight="true" outlineLevel="0" collapsed="false">
      <c r="A1604" s="392" t="s">
        <v>2636</v>
      </c>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ustomFormat="false" ht="18" hidden="false" customHeight="true" outlineLevel="0" collapsed="false">
      <c r="A1605" s="392" t="s">
        <v>2637</v>
      </c>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ustomFormat="false" ht="18" hidden="false" customHeight="true" outlineLevel="0" collapsed="false">
      <c r="A1606" s="392" t="s">
        <v>2638</v>
      </c>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ustomFormat="false" ht="18" hidden="false" customHeight="true" outlineLevel="0" collapsed="false">
      <c r="A1607" s="392" t="s">
        <v>2639</v>
      </c>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ustomFormat="false" ht="18" hidden="false" customHeight="true" outlineLevel="0" collapsed="false">
      <c r="A1608" s="392" t="s">
        <v>2640</v>
      </c>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ustomFormat="false" ht="18" hidden="false" customHeight="true" outlineLevel="0" collapsed="false">
      <c r="A1609" s="392" t="s">
        <v>2641</v>
      </c>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ustomFormat="false" ht="18" hidden="false" customHeight="true" outlineLevel="0" collapsed="false">
      <c r="A1610" s="392" t="s">
        <v>2642</v>
      </c>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ustomFormat="false" ht="18" hidden="false" customHeight="true" outlineLevel="0" collapsed="false">
      <c r="A1611" s="392" t="s">
        <v>2643</v>
      </c>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ustomFormat="false" ht="18" hidden="false" customHeight="true" outlineLevel="0" collapsed="false">
      <c r="A1612" s="392" t="s">
        <v>2644</v>
      </c>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ustomFormat="false" ht="18" hidden="false" customHeight="true" outlineLevel="0" collapsed="false">
      <c r="A1613" s="392" t="s">
        <v>2645</v>
      </c>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ustomFormat="false" ht="18" hidden="false" customHeight="true" outlineLevel="0" collapsed="false">
      <c r="A1614" s="392" t="s">
        <v>2646</v>
      </c>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ustomFormat="false" ht="18" hidden="false" customHeight="true" outlineLevel="0" collapsed="false">
      <c r="A1615" s="392" t="s">
        <v>2647</v>
      </c>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ustomFormat="false" ht="18" hidden="false" customHeight="true" outlineLevel="0" collapsed="false">
      <c r="A1616" s="392" t="s">
        <v>2648</v>
      </c>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ustomFormat="false" ht="18" hidden="false" customHeight="true" outlineLevel="0" collapsed="false">
      <c r="A1617" s="392" t="s">
        <v>2649</v>
      </c>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ustomFormat="false" ht="18" hidden="false" customHeight="true" outlineLevel="0" collapsed="false">
      <c r="A1618" s="392" t="s">
        <v>2650</v>
      </c>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ustomFormat="false" ht="18" hidden="false" customHeight="true" outlineLevel="0" collapsed="false">
      <c r="A1619" s="392" t="s">
        <v>2651</v>
      </c>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ustomFormat="false" ht="18" hidden="false" customHeight="true" outlineLevel="0" collapsed="false">
      <c r="A1620" s="392" t="s">
        <v>2652</v>
      </c>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ustomFormat="false" ht="18" hidden="false" customHeight="true" outlineLevel="0" collapsed="false">
      <c r="A1621" s="392" t="s">
        <v>2653</v>
      </c>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ustomFormat="false" ht="18" hidden="false" customHeight="true" outlineLevel="0" collapsed="false">
      <c r="A1622" s="392" t="s">
        <v>2654</v>
      </c>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ustomFormat="false" ht="18" hidden="false" customHeight="true" outlineLevel="0" collapsed="false">
      <c r="A1623" s="392" t="s">
        <v>2655</v>
      </c>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ustomFormat="false" ht="18" hidden="false" customHeight="true" outlineLevel="0" collapsed="false">
      <c r="A1624" s="392" t="s">
        <v>2656</v>
      </c>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ustomFormat="false" ht="18" hidden="false" customHeight="true" outlineLevel="0" collapsed="false">
      <c r="A1625" s="392" t="s">
        <v>2657</v>
      </c>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ustomFormat="false" ht="18" hidden="false" customHeight="true" outlineLevel="0" collapsed="false">
      <c r="A1626" s="392" t="s">
        <v>2658</v>
      </c>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ustomFormat="false" ht="18" hidden="false" customHeight="true" outlineLevel="0" collapsed="false">
      <c r="A1627" s="392" t="s">
        <v>2659</v>
      </c>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ustomFormat="false" ht="18" hidden="false" customHeight="true" outlineLevel="0" collapsed="false">
      <c r="A1628" s="392" t="s">
        <v>2660</v>
      </c>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ustomFormat="false" ht="18" hidden="false" customHeight="true" outlineLevel="0" collapsed="false">
      <c r="A1629" s="392" t="s">
        <v>2661</v>
      </c>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ustomFormat="false" ht="18" hidden="false" customHeight="true" outlineLevel="0" collapsed="false">
      <c r="A1630" s="392" t="s">
        <v>2662</v>
      </c>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ustomFormat="false" ht="18" hidden="false" customHeight="true" outlineLevel="0" collapsed="false">
      <c r="A1631" s="392" t="s">
        <v>2663</v>
      </c>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ustomFormat="false" ht="18" hidden="false" customHeight="true" outlineLevel="0" collapsed="false">
      <c r="A1632" s="392" t="s">
        <v>2664</v>
      </c>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ustomFormat="false" ht="18" hidden="false" customHeight="true" outlineLevel="0" collapsed="false">
      <c r="A1633" s="392" t="s">
        <v>2665</v>
      </c>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ustomFormat="false" ht="18" hidden="false" customHeight="true" outlineLevel="0" collapsed="false">
      <c r="A1634" s="392" t="s">
        <v>2666</v>
      </c>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ustomFormat="false" ht="18" hidden="false" customHeight="true" outlineLevel="0" collapsed="false">
      <c r="A1635" s="392" t="s">
        <v>2667</v>
      </c>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ustomFormat="false" ht="18" hidden="false" customHeight="true" outlineLevel="0" collapsed="false">
      <c r="A1636" s="392" t="s">
        <v>2668</v>
      </c>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ustomFormat="false" ht="18" hidden="false" customHeight="true" outlineLevel="0" collapsed="false">
      <c r="A1637" s="392" t="s">
        <v>2669</v>
      </c>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ustomFormat="false" ht="18" hidden="false" customHeight="true" outlineLevel="0" collapsed="false">
      <c r="A1638" s="392" t="s">
        <v>2670</v>
      </c>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ustomFormat="false" ht="18" hidden="false" customHeight="true" outlineLevel="0" collapsed="false">
      <c r="A1639" s="392" t="s">
        <v>2671</v>
      </c>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ustomFormat="false" ht="18" hidden="false" customHeight="true" outlineLevel="0" collapsed="false">
      <c r="A1640" s="392" t="s">
        <v>2672</v>
      </c>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ustomFormat="false" ht="18" hidden="false" customHeight="true" outlineLevel="0" collapsed="false">
      <c r="A1641" s="392" t="s">
        <v>2673</v>
      </c>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ustomFormat="false" ht="18" hidden="false" customHeight="true" outlineLevel="0" collapsed="false">
      <c r="A1642" s="392" t="s">
        <v>2674</v>
      </c>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ustomFormat="false" ht="18" hidden="false" customHeight="true" outlineLevel="0" collapsed="false">
      <c r="A1643" s="392" t="s">
        <v>2675</v>
      </c>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ustomFormat="false" ht="18" hidden="false" customHeight="true" outlineLevel="0" collapsed="false">
      <c r="A1644" s="392" t="s">
        <v>2676</v>
      </c>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ustomFormat="false" ht="18" hidden="false" customHeight="true" outlineLevel="0" collapsed="false">
      <c r="A1645" s="392" t="s">
        <v>2677</v>
      </c>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ustomFormat="false" ht="18" hidden="false" customHeight="true" outlineLevel="0" collapsed="false">
      <c r="A1646" s="392" t="s">
        <v>2678</v>
      </c>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ustomFormat="false" ht="18" hidden="false" customHeight="true" outlineLevel="0" collapsed="false">
      <c r="A1647" s="392" t="s">
        <v>2679</v>
      </c>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ustomFormat="false" ht="18" hidden="false" customHeight="true" outlineLevel="0" collapsed="false">
      <c r="A1648" s="392" t="s">
        <v>2680</v>
      </c>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ustomFormat="false" ht="18" hidden="false" customHeight="true" outlineLevel="0" collapsed="false">
      <c r="A1649" s="392" t="s">
        <v>2681</v>
      </c>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ustomFormat="false" ht="18" hidden="false" customHeight="true" outlineLevel="0" collapsed="false">
      <c r="A1650" s="392" t="s">
        <v>2682</v>
      </c>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ustomFormat="false" ht="18" hidden="false" customHeight="true" outlineLevel="0" collapsed="false">
      <c r="A1651" s="392" t="s">
        <v>2683</v>
      </c>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ustomFormat="false" ht="18" hidden="false" customHeight="true" outlineLevel="0" collapsed="false">
      <c r="A1652" s="392" t="s">
        <v>2684</v>
      </c>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ustomFormat="false" ht="18" hidden="false" customHeight="true" outlineLevel="0" collapsed="false">
      <c r="A1653" s="392" t="s">
        <v>2685</v>
      </c>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ustomFormat="false" ht="18" hidden="false" customHeight="true" outlineLevel="0" collapsed="false">
      <c r="A1654" s="392" t="s">
        <v>2686</v>
      </c>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ustomFormat="false" ht="18" hidden="false" customHeight="true" outlineLevel="0" collapsed="false">
      <c r="A1655" s="392" t="s">
        <v>2687</v>
      </c>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ustomFormat="false" ht="18" hidden="false" customHeight="true" outlineLevel="0" collapsed="false">
      <c r="A1656" s="392" t="s">
        <v>2688</v>
      </c>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ustomFormat="false" ht="18" hidden="false" customHeight="true" outlineLevel="0" collapsed="false">
      <c r="A1657" s="392" t="s">
        <v>2689</v>
      </c>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ustomFormat="false" ht="18" hidden="false" customHeight="true" outlineLevel="0" collapsed="false">
      <c r="A1658" s="392" t="s">
        <v>2690</v>
      </c>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ustomFormat="false" ht="18" hidden="false" customHeight="true" outlineLevel="0" collapsed="false">
      <c r="A1659" s="392" t="s">
        <v>2691</v>
      </c>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ustomFormat="false" ht="18" hidden="false" customHeight="true" outlineLevel="0" collapsed="false">
      <c r="A1660" s="392" t="s">
        <v>2692</v>
      </c>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ustomFormat="false" ht="18" hidden="false" customHeight="true" outlineLevel="0" collapsed="false">
      <c r="A1661" s="392" t="s">
        <v>2693</v>
      </c>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ustomFormat="false" ht="18" hidden="false" customHeight="true" outlineLevel="0" collapsed="false">
      <c r="A1662" s="392" t="s">
        <v>2694</v>
      </c>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ustomFormat="false" ht="18" hidden="false" customHeight="true" outlineLevel="0" collapsed="false">
      <c r="A1663" s="392" t="s">
        <v>2695</v>
      </c>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ustomFormat="false" ht="18" hidden="false" customHeight="true" outlineLevel="0" collapsed="false">
      <c r="A1664" s="392" t="s">
        <v>2696</v>
      </c>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ustomFormat="false" ht="18" hidden="false" customHeight="true" outlineLevel="0" collapsed="false">
      <c r="A1665" s="392" t="s">
        <v>2697</v>
      </c>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ustomFormat="false" ht="18" hidden="false" customHeight="true" outlineLevel="0" collapsed="false">
      <c r="A1666" s="392" t="s">
        <v>2698</v>
      </c>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ustomFormat="false" ht="18" hidden="false" customHeight="true" outlineLevel="0" collapsed="false">
      <c r="A1667" s="392" t="s">
        <v>2699</v>
      </c>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ustomFormat="false" ht="18" hidden="false" customHeight="true" outlineLevel="0" collapsed="false">
      <c r="A1668" s="392" t="s">
        <v>2700</v>
      </c>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ustomFormat="false" ht="18" hidden="false" customHeight="true" outlineLevel="0" collapsed="false">
      <c r="A1669" s="392" t="s">
        <v>2701</v>
      </c>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ustomFormat="false" ht="18" hidden="false" customHeight="true" outlineLevel="0" collapsed="false">
      <c r="A1670" s="392" t="s">
        <v>2702</v>
      </c>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ustomFormat="false" ht="18" hidden="false" customHeight="true" outlineLevel="0" collapsed="false">
      <c r="A1671" s="392" t="s">
        <v>2703</v>
      </c>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ustomFormat="false" ht="18" hidden="false" customHeight="true" outlineLevel="0" collapsed="false">
      <c r="A1672" s="392" t="s">
        <v>2704</v>
      </c>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ustomFormat="false" ht="18" hidden="false" customHeight="true" outlineLevel="0" collapsed="false">
      <c r="A1673" s="392" t="s">
        <v>2705</v>
      </c>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ustomFormat="false" ht="18" hidden="false" customHeight="true" outlineLevel="0" collapsed="false">
      <c r="A1674" s="392" t="s">
        <v>2706</v>
      </c>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ustomFormat="false" ht="18" hidden="false" customHeight="true" outlineLevel="0" collapsed="false">
      <c r="A1675" s="392" t="s">
        <v>2707</v>
      </c>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ustomFormat="false" ht="18" hidden="false" customHeight="true" outlineLevel="0" collapsed="false">
      <c r="A1676" s="392" t="s">
        <v>2708</v>
      </c>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ustomFormat="false" ht="18" hidden="false" customHeight="true" outlineLevel="0" collapsed="false">
      <c r="A1677" s="392" t="s">
        <v>2709</v>
      </c>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ustomFormat="false" ht="18" hidden="false" customHeight="true" outlineLevel="0" collapsed="false">
      <c r="A1678" s="392" t="s">
        <v>2710</v>
      </c>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ustomFormat="false" ht="18" hidden="false" customHeight="true" outlineLevel="0" collapsed="false">
      <c r="A1679" s="392" t="s">
        <v>2711</v>
      </c>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ustomFormat="false" ht="18" hidden="false" customHeight="true" outlineLevel="0" collapsed="false">
      <c r="A1680" s="392" t="s">
        <v>2712</v>
      </c>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ustomFormat="false" ht="18" hidden="false" customHeight="true" outlineLevel="0" collapsed="false">
      <c r="A1681" s="392" t="s">
        <v>2713</v>
      </c>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ustomFormat="false" ht="18" hidden="false" customHeight="true" outlineLevel="0" collapsed="false">
      <c r="A1682" s="392" t="s">
        <v>2714</v>
      </c>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ustomFormat="false" ht="18" hidden="false" customHeight="true" outlineLevel="0" collapsed="false">
      <c r="A1683" s="392" t="s">
        <v>2715</v>
      </c>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ustomFormat="false" ht="18" hidden="false" customHeight="true" outlineLevel="0" collapsed="false">
      <c r="A1684" s="392" t="s">
        <v>2716</v>
      </c>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ustomFormat="false" ht="18" hidden="false" customHeight="true" outlineLevel="0" collapsed="false">
      <c r="A1685" s="392" t="s">
        <v>2717</v>
      </c>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ustomFormat="false" ht="18" hidden="false" customHeight="true" outlineLevel="0" collapsed="false">
      <c r="A1686" s="392" t="s">
        <v>2718</v>
      </c>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ustomFormat="false" ht="18" hidden="false" customHeight="true" outlineLevel="0" collapsed="false">
      <c r="A1687" s="392" t="s">
        <v>2719</v>
      </c>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ustomFormat="false" ht="18" hidden="false" customHeight="true" outlineLevel="0" collapsed="false">
      <c r="A1688" s="392" t="s">
        <v>2720</v>
      </c>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ustomFormat="false" ht="18" hidden="false" customHeight="true" outlineLevel="0" collapsed="false">
      <c r="A1689" s="392" t="s">
        <v>2721</v>
      </c>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ustomFormat="false" ht="18" hidden="false" customHeight="true" outlineLevel="0" collapsed="false">
      <c r="A1690" s="392" t="s">
        <v>2722</v>
      </c>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ustomFormat="false" ht="18" hidden="false" customHeight="true" outlineLevel="0" collapsed="false">
      <c r="A1691" s="392" t="s">
        <v>2723</v>
      </c>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ustomFormat="false" ht="18" hidden="false" customHeight="true" outlineLevel="0" collapsed="false">
      <c r="A1692" s="392" t="s">
        <v>2724</v>
      </c>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ustomFormat="false" ht="18" hidden="false" customHeight="true" outlineLevel="0" collapsed="false">
      <c r="A1693" s="392" t="s">
        <v>2725</v>
      </c>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ustomFormat="false" ht="18" hidden="false" customHeight="true" outlineLevel="0" collapsed="false">
      <c r="A1694" s="392" t="s">
        <v>2726</v>
      </c>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ustomFormat="false" ht="18" hidden="false" customHeight="true" outlineLevel="0" collapsed="false">
      <c r="A1695" s="392" t="s">
        <v>2727</v>
      </c>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ustomFormat="false" ht="18" hidden="false" customHeight="true" outlineLevel="0" collapsed="false">
      <c r="A1696" s="392" t="s">
        <v>2728</v>
      </c>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ustomFormat="false" ht="18" hidden="false" customHeight="true" outlineLevel="0" collapsed="false">
      <c r="A1697" s="392" t="s">
        <v>2729</v>
      </c>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ustomFormat="false" ht="18" hidden="false" customHeight="true" outlineLevel="0" collapsed="false">
      <c r="A1698" s="392" t="s">
        <v>2730</v>
      </c>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ustomFormat="false" ht="18" hidden="false" customHeight="true" outlineLevel="0" collapsed="false">
      <c r="A1699" s="392" t="s">
        <v>2731</v>
      </c>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ustomFormat="false" ht="18" hidden="false" customHeight="true" outlineLevel="0" collapsed="false">
      <c r="A1700" s="392" t="s">
        <v>2732</v>
      </c>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ustomFormat="false" ht="18" hidden="false" customHeight="true" outlineLevel="0" collapsed="false">
      <c r="A1701" s="392" t="s">
        <v>2733</v>
      </c>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ustomFormat="false" ht="18" hidden="false" customHeight="true" outlineLevel="0" collapsed="false">
      <c r="A1702" s="392" t="s">
        <v>2734</v>
      </c>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ustomFormat="false" ht="18" hidden="false" customHeight="true" outlineLevel="0" collapsed="false">
      <c r="A1703" s="392" t="s">
        <v>2735</v>
      </c>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ustomFormat="false" ht="18" hidden="false" customHeight="true" outlineLevel="0" collapsed="false">
      <c r="A1704" s="392" t="s">
        <v>2736</v>
      </c>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ustomFormat="false" ht="18" hidden="false" customHeight="true" outlineLevel="0" collapsed="false">
      <c r="A1705" s="392" t="s">
        <v>2737</v>
      </c>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ustomFormat="false" ht="18" hidden="false" customHeight="true" outlineLevel="0" collapsed="false">
      <c r="A1706" s="392" t="s">
        <v>2738</v>
      </c>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ustomFormat="false" ht="18" hidden="false" customHeight="true" outlineLevel="0" collapsed="false">
      <c r="A1707" s="141" t="s">
        <v>2739</v>
      </c>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ustomFormat="false" ht="18" hidden="false" customHeight="true" outlineLevel="0" collapsed="false">
      <c r="A1708" s="141" t="s">
        <v>2740</v>
      </c>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ustomFormat="false" ht="18" hidden="false" customHeight="true" outlineLevel="0" collapsed="false">
      <c r="A1709" s="141" t="s">
        <v>2741</v>
      </c>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ustomFormat="false" ht="18" hidden="false" customHeight="true" outlineLevel="0" collapsed="false">
      <c r="A1710" s="141" t="s">
        <v>2742</v>
      </c>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ustomFormat="false" ht="18" hidden="false" customHeight="true" outlineLevel="0" collapsed="false">
      <c r="A1711" s="141" t="s">
        <v>2743</v>
      </c>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ustomFormat="false" ht="18" hidden="false" customHeight="true" outlineLevel="0" collapsed="false">
      <c r="A1712" s="141" t="s">
        <v>2744</v>
      </c>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ustomFormat="false" ht="18" hidden="false" customHeight="true" outlineLevel="0" collapsed="false">
      <c r="A1713" s="141" t="s">
        <v>2745</v>
      </c>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ustomFormat="false" ht="18" hidden="false" customHeight="true" outlineLevel="0" collapsed="false">
      <c r="A1714" s="141" t="s">
        <v>2746</v>
      </c>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ustomFormat="false" ht="18" hidden="false" customHeight="true" outlineLevel="0" collapsed="false">
      <c r="A1715" s="141" t="s">
        <v>2747</v>
      </c>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ustomFormat="false" ht="18" hidden="false" customHeight="true" outlineLevel="0" collapsed="false">
      <c r="A1716" s="141" t="s">
        <v>2748</v>
      </c>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ustomFormat="false" ht="18" hidden="false" customHeight="true" outlineLevel="0" collapsed="false">
      <c r="A1717" s="141" t="s">
        <v>2749</v>
      </c>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ustomFormat="false" ht="18" hidden="false" customHeight="true" outlineLevel="0" collapsed="false">
      <c r="A1718" s="141" t="s">
        <v>2750</v>
      </c>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ustomFormat="false" ht="18" hidden="false" customHeight="true" outlineLevel="0" collapsed="false">
      <c r="A1719" s="141" t="s">
        <v>2751</v>
      </c>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ustomFormat="false" ht="18" hidden="false" customHeight="true" outlineLevel="0" collapsed="false">
      <c r="A1720" s="141" t="s">
        <v>2752</v>
      </c>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ustomFormat="false" ht="18" hidden="false" customHeight="true" outlineLevel="0" collapsed="false">
      <c r="A1721" s="141" t="s">
        <v>2753</v>
      </c>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ustomFormat="false" ht="18" hidden="false" customHeight="true" outlineLevel="0" collapsed="false">
      <c r="A1722" s="141" t="s">
        <v>2754</v>
      </c>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ustomFormat="false" ht="18" hidden="false" customHeight="true" outlineLevel="0" collapsed="false">
      <c r="A1723" s="141" t="s">
        <v>2755</v>
      </c>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ustomFormat="false" ht="18" hidden="false" customHeight="true" outlineLevel="0" collapsed="false">
      <c r="A1724" s="141" t="s">
        <v>2756</v>
      </c>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ustomFormat="false" ht="18" hidden="false" customHeight="true" outlineLevel="0" collapsed="false">
      <c r="A1725" s="141" t="s">
        <v>2757</v>
      </c>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ustomFormat="false" ht="18" hidden="false" customHeight="true" outlineLevel="0" collapsed="false">
      <c r="A1726" s="141" t="s">
        <v>2758</v>
      </c>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ustomFormat="false" ht="18" hidden="false" customHeight="true" outlineLevel="0" collapsed="false">
      <c r="A1727" s="141" t="s">
        <v>2759</v>
      </c>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ustomFormat="false" ht="18" hidden="false" customHeight="true" outlineLevel="0" collapsed="false">
      <c r="A1728" s="141" t="s">
        <v>2760</v>
      </c>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ustomFormat="false" ht="18" hidden="false" customHeight="true" outlineLevel="0" collapsed="false">
      <c r="A1729" s="141" t="s">
        <v>2761</v>
      </c>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ustomFormat="false" ht="18" hidden="false" customHeight="true" outlineLevel="0" collapsed="false">
      <c r="A1730" s="141" t="s">
        <v>2762</v>
      </c>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ustomFormat="false" ht="18" hidden="false" customHeight="true" outlineLevel="0" collapsed="false">
      <c r="A1731" s="141" t="s">
        <v>2763</v>
      </c>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ustomFormat="false" ht="18" hidden="false" customHeight="true" outlineLevel="0" collapsed="false">
      <c r="A1732" s="141" t="s">
        <v>2764</v>
      </c>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ustomFormat="false" ht="18" hidden="false" customHeight="true" outlineLevel="0" collapsed="false">
      <c r="A1733" s="141" t="s">
        <v>2765</v>
      </c>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ustomFormat="false" ht="18" hidden="false" customHeight="true" outlineLevel="0" collapsed="false">
      <c r="A1734" s="141" t="s">
        <v>2766</v>
      </c>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ustomFormat="false" ht="18" hidden="false" customHeight="true" outlineLevel="0" collapsed="false">
      <c r="A1735" s="141" t="s">
        <v>2767</v>
      </c>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ustomFormat="false" ht="18" hidden="false" customHeight="true" outlineLevel="0" collapsed="false">
      <c r="A1736" s="141" t="s">
        <v>2768</v>
      </c>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ustomFormat="false" ht="18" hidden="false" customHeight="true" outlineLevel="0" collapsed="false">
      <c r="A1737" s="141" t="s">
        <v>2769</v>
      </c>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ustomFormat="false" ht="18" hidden="false" customHeight="true" outlineLevel="0" collapsed="false">
      <c r="A1738" s="141" t="s">
        <v>2770</v>
      </c>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ustomFormat="false" ht="18" hidden="false" customHeight="true" outlineLevel="0" collapsed="false">
      <c r="A1739" s="141" t="s">
        <v>2771</v>
      </c>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ustomFormat="false" ht="18" hidden="false" customHeight="true" outlineLevel="0" collapsed="false">
      <c r="A1740" s="141" t="s">
        <v>2772</v>
      </c>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ustomFormat="false" ht="18" hidden="false" customHeight="true" outlineLevel="0" collapsed="false">
      <c r="A1741" s="141" t="s">
        <v>2773</v>
      </c>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ustomFormat="false" ht="18" hidden="false" customHeight="true" outlineLevel="0" collapsed="false">
      <c r="A1742" s="141" t="s">
        <v>2774</v>
      </c>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ustomFormat="false" ht="18" hidden="false" customHeight="true" outlineLevel="0" collapsed="false">
      <c r="A1743" s="141" t="s">
        <v>2775</v>
      </c>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ustomFormat="false" ht="18" hidden="false" customHeight="true" outlineLevel="0" collapsed="false">
      <c r="A1744" s="141" t="s">
        <v>2776</v>
      </c>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ustomFormat="false" ht="18" hidden="false" customHeight="true" outlineLevel="0" collapsed="false">
      <c r="A1745" s="141" t="s">
        <v>2777</v>
      </c>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ustomFormat="false" ht="18" hidden="false" customHeight="true" outlineLevel="0" collapsed="false">
      <c r="A1746" s="141" t="s">
        <v>2778</v>
      </c>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ustomFormat="false" ht="18" hidden="false" customHeight="true" outlineLevel="0" collapsed="false">
      <c r="A1747" s="141" t="s">
        <v>2779</v>
      </c>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ustomFormat="false" ht="18" hidden="false" customHeight="true" outlineLevel="0" collapsed="false">
      <c r="A1748" s="141" t="s">
        <v>2780</v>
      </c>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ustomFormat="false" ht="18" hidden="false" customHeight="true" outlineLevel="0" collapsed="false">
      <c r="A1749" s="141" t="s">
        <v>2781</v>
      </c>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ustomFormat="false" ht="18" hidden="false" customHeight="true" outlineLevel="0" collapsed="false">
      <c r="A1750" s="141" t="s">
        <v>2782</v>
      </c>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ustomFormat="false" ht="18" hidden="false" customHeight="true" outlineLevel="0" collapsed="false">
      <c r="A1751" s="141" t="s">
        <v>2783</v>
      </c>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ustomFormat="false" ht="18" hidden="false" customHeight="true" outlineLevel="0" collapsed="false">
      <c r="A1752" s="141" t="s">
        <v>2784</v>
      </c>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ustomFormat="false" ht="18" hidden="false" customHeight="true" outlineLevel="0" collapsed="false">
      <c r="A1753" s="141" t="s">
        <v>2785</v>
      </c>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ustomFormat="false" ht="18" hidden="false" customHeight="true" outlineLevel="0" collapsed="false">
      <c r="A1754" s="141" t="s">
        <v>2786</v>
      </c>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ustomFormat="false" ht="18" hidden="false" customHeight="true" outlineLevel="0" collapsed="false">
      <c r="A1755" s="141" t="s">
        <v>2787</v>
      </c>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ustomFormat="false" ht="18" hidden="false" customHeight="true" outlineLevel="0" collapsed="false">
      <c r="A1756" s="141" t="s">
        <v>2788</v>
      </c>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ustomFormat="false" ht="18" hidden="false" customHeight="true" outlineLevel="0" collapsed="false">
      <c r="A1757" s="141" t="s">
        <v>2789</v>
      </c>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ustomFormat="false" ht="18" hidden="false" customHeight="true" outlineLevel="0" collapsed="false">
      <c r="A1758" s="141" t="s">
        <v>2790</v>
      </c>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ustomFormat="false" ht="18" hidden="false" customHeight="true" outlineLevel="0" collapsed="false">
      <c r="A1759" s="141" t="s">
        <v>2791</v>
      </c>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ustomFormat="false" ht="18" hidden="false" customHeight="true" outlineLevel="0" collapsed="false">
      <c r="A1760" s="141" t="s">
        <v>2792</v>
      </c>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ustomFormat="false" ht="18" hidden="false" customHeight="true" outlineLevel="0" collapsed="false">
      <c r="A1761" s="141" t="s">
        <v>2793</v>
      </c>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ustomFormat="false" ht="18" hidden="false" customHeight="true" outlineLevel="0" collapsed="false">
      <c r="A1762" s="141" t="s">
        <v>2794</v>
      </c>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ustomFormat="false" ht="18" hidden="false" customHeight="true" outlineLevel="0" collapsed="false">
      <c r="A1763" s="141" t="s">
        <v>2795</v>
      </c>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ustomFormat="false" ht="18" hidden="false" customHeight="true" outlineLevel="0" collapsed="false">
      <c r="A1764" s="141" t="s">
        <v>2796</v>
      </c>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ustomFormat="false" ht="18" hidden="false" customHeight="true" outlineLevel="0" collapsed="false">
      <c r="A1765" s="141" t="s">
        <v>2797</v>
      </c>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ustomFormat="false" ht="18" hidden="false" customHeight="true" outlineLevel="0" collapsed="false">
      <c r="A1766" s="141" t="s">
        <v>2798</v>
      </c>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ustomFormat="false" ht="18" hidden="false" customHeight="true" outlineLevel="0" collapsed="false">
      <c r="A1767" s="141" t="s">
        <v>2799</v>
      </c>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ustomFormat="false" ht="18" hidden="false" customHeight="true" outlineLevel="0" collapsed="false">
      <c r="A1768" s="141" t="s">
        <v>2800</v>
      </c>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ustomFormat="false" ht="18" hidden="false" customHeight="true" outlineLevel="0" collapsed="false">
      <c r="A1769" s="141" t="s">
        <v>2801</v>
      </c>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ustomFormat="false" ht="18" hidden="false" customHeight="true" outlineLevel="0" collapsed="false">
      <c r="A1770" s="141" t="s">
        <v>2802</v>
      </c>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ustomFormat="false" ht="18" hidden="false" customHeight="true" outlineLevel="0" collapsed="false">
      <c r="A1771" s="141" t="s">
        <v>2803</v>
      </c>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ustomFormat="false" ht="18" hidden="false" customHeight="true" outlineLevel="0" collapsed="false">
      <c r="A1772" s="141" t="s">
        <v>2804</v>
      </c>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ustomFormat="false" ht="18" hidden="false" customHeight="true" outlineLevel="0" collapsed="false">
      <c r="A1773" s="141" t="s">
        <v>2805</v>
      </c>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ustomFormat="false" ht="18" hidden="false" customHeight="true" outlineLevel="0" collapsed="false">
      <c r="A1774" s="141" t="s">
        <v>2806</v>
      </c>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ustomFormat="false" ht="18" hidden="false" customHeight="true" outlineLevel="0" collapsed="false">
      <c r="A1775" s="141" t="s">
        <v>2807</v>
      </c>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ustomFormat="false" ht="18" hidden="false" customHeight="true" outlineLevel="0" collapsed="false">
      <c r="A1776" s="141" t="s">
        <v>2808</v>
      </c>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ustomFormat="false" ht="18" hidden="false" customHeight="true" outlineLevel="0" collapsed="false">
      <c r="A1777" s="141" t="s">
        <v>2809</v>
      </c>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ustomFormat="false" ht="18" hidden="false" customHeight="true" outlineLevel="0" collapsed="false">
      <c r="A1778" s="141" t="s">
        <v>2810</v>
      </c>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ustomFormat="false" ht="18" hidden="false" customHeight="true" outlineLevel="0" collapsed="false">
      <c r="A1779" s="141" t="s">
        <v>2811</v>
      </c>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ustomFormat="false" ht="18" hidden="false" customHeight="true" outlineLevel="0" collapsed="false">
      <c r="A1780" s="141" t="s">
        <v>2812</v>
      </c>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ustomFormat="false" ht="18" hidden="false" customHeight="true" outlineLevel="0" collapsed="false">
      <c r="A1781" s="141" t="s">
        <v>2813</v>
      </c>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ustomFormat="false" ht="18" hidden="false" customHeight="true" outlineLevel="0" collapsed="false">
      <c r="A1782" s="141" t="s">
        <v>2814</v>
      </c>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ustomFormat="false" ht="18" hidden="false" customHeight="true" outlineLevel="0" collapsed="false">
      <c r="A1783" s="141" t="s">
        <v>2815</v>
      </c>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ustomFormat="false" ht="18" hidden="false" customHeight="true" outlineLevel="0" collapsed="false">
      <c r="A1784" s="141" t="s">
        <v>2816</v>
      </c>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ustomFormat="false" ht="18" hidden="false" customHeight="true" outlineLevel="0" collapsed="false">
      <c r="A1785" s="141" t="s">
        <v>2817</v>
      </c>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ustomFormat="false" ht="18" hidden="false" customHeight="true" outlineLevel="0" collapsed="false">
      <c r="A1786" s="141" t="s">
        <v>2818</v>
      </c>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ustomFormat="false" ht="18" hidden="false" customHeight="true" outlineLevel="0" collapsed="false">
      <c r="A1787" s="141" t="s">
        <v>2819</v>
      </c>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ustomFormat="false" ht="18" hidden="false" customHeight="true" outlineLevel="0" collapsed="false">
      <c r="A1788" s="141" t="s">
        <v>2820</v>
      </c>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ustomFormat="false" ht="18" hidden="false" customHeight="true" outlineLevel="0" collapsed="false">
      <c r="A1789" s="141" t="s">
        <v>2821</v>
      </c>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ustomFormat="false" ht="18" hidden="false" customHeight="true" outlineLevel="0" collapsed="false">
      <c r="A1790" s="141" t="s">
        <v>2822</v>
      </c>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ustomFormat="false" ht="18" hidden="false" customHeight="true" outlineLevel="0" collapsed="false">
      <c r="A1791" s="141" t="s">
        <v>2823</v>
      </c>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ustomFormat="false" ht="18" hidden="false" customHeight="true" outlineLevel="0" collapsed="false">
      <c r="A1792" s="141" t="s">
        <v>2824</v>
      </c>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ustomFormat="false" ht="18" hidden="false" customHeight="true" outlineLevel="0" collapsed="false">
      <c r="A1793" s="141" t="s">
        <v>2825</v>
      </c>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ustomFormat="false" ht="18" hidden="false" customHeight="true" outlineLevel="0" collapsed="false">
      <c r="A1794" s="141" t="s">
        <v>2826</v>
      </c>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ustomFormat="false" ht="18" hidden="false" customHeight="true" outlineLevel="0" collapsed="false">
      <c r="A1795" s="141" t="s">
        <v>2827</v>
      </c>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ustomFormat="false" ht="18" hidden="false" customHeight="true" outlineLevel="0" collapsed="false">
      <c r="A1796" s="141" t="s">
        <v>2828</v>
      </c>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ustomFormat="false" ht="18" hidden="false" customHeight="true" outlineLevel="0" collapsed="false">
      <c r="A1797" s="141" t="s">
        <v>2829</v>
      </c>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ustomFormat="false" ht="18" hidden="false" customHeight="true" outlineLevel="0" collapsed="false">
      <c r="A1798" s="141" t="s">
        <v>2830</v>
      </c>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ustomFormat="false" ht="18" hidden="false" customHeight="true" outlineLevel="0" collapsed="false">
      <c r="A1799" s="141" t="s">
        <v>2831</v>
      </c>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ustomFormat="false" ht="18" hidden="false" customHeight="true" outlineLevel="0" collapsed="false">
      <c r="A1800" s="141" t="s">
        <v>2832</v>
      </c>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ustomFormat="false" ht="18" hidden="false" customHeight="true" outlineLevel="0" collapsed="false">
      <c r="A1801" s="141" t="s">
        <v>2833</v>
      </c>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ustomFormat="false" ht="18" hidden="false" customHeight="true" outlineLevel="0" collapsed="false">
      <c r="A1802" s="141" t="s">
        <v>2834</v>
      </c>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ustomFormat="false" ht="18" hidden="false" customHeight="true" outlineLevel="0" collapsed="false">
      <c r="A1803" s="141" t="s">
        <v>2835</v>
      </c>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ustomFormat="false" ht="18" hidden="false" customHeight="true" outlineLevel="0" collapsed="false">
      <c r="A1804" s="141" t="s">
        <v>2836</v>
      </c>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ustomFormat="false" ht="18" hidden="false" customHeight="true" outlineLevel="0" collapsed="false">
      <c r="A1805" s="141" t="s">
        <v>2837</v>
      </c>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ustomFormat="false" ht="18" hidden="false" customHeight="true" outlineLevel="0" collapsed="false">
      <c r="A1806" s="141" t="s">
        <v>2838</v>
      </c>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ustomFormat="false" ht="18" hidden="false" customHeight="true" outlineLevel="0" collapsed="false">
      <c r="A1807" s="141" t="s">
        <v>2839</v>
      </c>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ustomFormat="false" ht="18" hidden="false" customHeight="true" outlineLevel="0" collapsed="false">
      <c r="A1808" s="141" t="s">
        <v>2840</v>
      </c>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ustomFormat="false" ht="18" hidden="false" customHeight="true" outlineLevel="0" collapsed="false">
      <c r="A1809" s="141" t="s">
        <v>2841</v>
      </c>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ustomFormat="false" ht="18" hidden="false" customHeight="true" outlineLevel="0" collapsed="false">
      <c r="A1810" s="141" t="s">
        <v>2842</v>
      </c>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ustomFormat="false" ht="18" hidden="false" customHeight="true" outlineLevel="0" collapsed="false">
      <c r="A1811" s="141" t="s">
        <v>2843</v>
      </c>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ustomFormat="false" ht="18" hidden="false" customHeight="true" outlineLevel="0" collapsed="false">
      <c r="A1812" s="141" t="s">
        <v>2844</v>
      </c>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ustomFormat="false" ht="18" hidden="false" customHeight="true" outlineLevel="0" collapsed="false">
      <c r="A1813" s="141" t="s">
        <v>2845</v>
      </c>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ustomFormat="false" ht="18" hidden="false" customHeight="true" outlineLevel="0" collapsed="false">
      <c r="A1814" s="141" t="s">
        <v>2846</v>
      </c>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ustomFormat="false" ht="18" hidden="false" customHeight="true" outlineLevel="0" collapsed="false">
      <c r="A1815" s="141" t="s">
        <v>2847</v>
      </c>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ustomFormat="false" ht="18" hidden="false" customHeight="true" outlineLevel="0" collapsed="false">
      <c r="A1816" s="141" t="s">
        <v>2848</v>
      </c>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ustomFormat="false" ht="18" hidden="false" customHeight="true" outlineLevel="0" collapsed="false">
      <c r="A1817" s="141" t="s">
        <v>2849</v>
      </c>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ustomFormat="false" ht="18" hidden="false" customHeight="true" outlineLevel="0" collapsed="false">
      <c r="A1818" s="141" t="s">
        <v>2850</v>
      </c>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ustomFormat="false" ht="18" hidden="false" customHeight="true" outlineLevel="0" collapsed="false">
      <c r="A1819" s="141" t="s">
        <v>2851</v>
      </c>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ustomFormat="false" ht="18" hidden="false" customHeight="true" outlineLevel="0" collapsed="false">
      <c r="A1820" s="141" t="s">
        <v>2852</v>
      </c>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ustomFormat="false" ht="18" hidden="false" customHeight="true" outlineLevel="0" collapsed="false">
      <c r="A1821" s="141" t="s">
        <v>2853</v>
      </c>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ustomFormat="false" ht="18" hidden="false" customHeight="true" outlineLevel="0" collapsed="false">
      <c r="A1822" s="141" t="s">
        <v>2854</v>
      </c>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ustomFormat="false" ht="18" hidden="false" customHeight="true" outlineLevel="0" collapsed="false">
      <c r="A1823" s="141" t="s">
        <v>2855</v>
      </c>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ustomFormat="false" ht="18" hidden="false" customHeight="true" outlineLevel="0" collapsed="false">
      <c r="A1824" s="141" t="s">
        <v>2856</v>
      </c>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ustomFormat="false" ht="18" hidden="false" customHeight="true" outlineLevel="0" collapsed="false">
      <c r="A1825" s="141" t="s">
        <v>2857</v>
      </c>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ustomFormat="false" ht="18" hidden="false" customHeight="true" outlineLevel="0" collapsed="false">
      <c r="A1826" s="141" t="s">
        <v>2858</v>
      </c>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ustomFormat="false" ht="18" hidden="false" customHeight="true" outlineLevel="0" collapsed="false">
      <c r="A1827" s="141" t="s">
        <v>2859</v>
      </c>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ustomFormat="false" ht="18" hidden="false" customHeight="true" outlineLevel="0" collapsed="false">
      <c r="A1828" s="141" t="s">
        <v>2860</v>
      </c>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ustomFormat="false" ht="18" hidden="false" customHeight="true" outlineLevel="0" collapsed="false">
      <c r="A1829" s="141" t="s">
        <v>2861</v>
      </c>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ustomFormat="false" ht="18" hidden="false" customHeight="true" outlineLevel="0" collapsed="false">
      <c r="A1830" s="141" t="s">
        <v>2862</v>
      </c>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ustomFormat="false" ht="18" hidden="false" customHeight="true" outlineLevel="0" collapsed="false">
      <c r="A1831" s="141" t="s">
        <v>2863</v>
      </c>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ustomFormat="false" ht="18" hidden="false" customHeight="true" outlineLevel="0" collapsed="false">
      <c r="A1832" s="141" t="s">
        <v>2864</v>
      </c>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ustomFormat="false" ht="18" hidden="false" customHeight="true" outlineLevel="0" collapsed="false">
      <c r="A1833" s="141" t="s">
        <v>2865</v>
      </c>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ustomFormat="false" ht="18" hidden="false" customHeight="true" outlineLevel="0" collapsed="false">
      <c r="A1834" s="141" t="s">
        <v>2866</v>
      </c>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ustomFormat="false" ht="18" hidden="false" customHeight="true" outlineLevel="0" collapsed="false">
      <c r="A1835" s="141" t="s">
        <v>2867</v>
      </c>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ustomFormat="false" ht="18" hidden="false" customHeight="true" outlineLevel="0" collapsed="false">
      <c r="A1836" s="141" t="s">
        <v>2868</v>
      </c>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ustomFormat="false" ht="18" hidden="false" customHeight="true" outlineLevel="0" collapsed="false">
      <c r="A1837" s="141" t="s">
        <v>2869</v>
      </c>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ustomFormat="false" ht="18" hidden="false" customHeight="true" outlineLevel="0" collapsed="false">
      <c r="A1838" s="141" t="s">
        <v>2870</v>
      </c>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ustomFormat="false" ht="18" hidden="false" customHeight="true" outlineLevel="0" collapsed="false">
      <c r="A1839" s="141" t="s">
        <v>2871</v>
      </c>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ustomFormat="false" ht="18" hidden="false" customHeight="true" outlineLevel="0" collapsed="false">
      <c r="A1840" s="141" t="s">
        <v>2872</v>
      </c>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ustomFormat="false" ht="18" hidden="false" customHeight="true" outlineLevel="0" collapsed="false">
      <c r="A1841" s="141" t="s">
        <v>2873</v>
      </c>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ustomFormat="false" ht="18" hidden="false" customHeight="true" outlineLevel="0" collapsed="false">
      <c r="A1842" s="141" t="s">
        <v>2874</v>
      </c>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ustomFormat="false" ht="18" hidden="false" customHeight="true" outlineLevel="0" collapsed="false">
      <c r="A1843" s="141" t="s">
        <v>2875</v>
      </c>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ustomFormat="false" ht="18" hidden="false" customHeight="true" outlineLevel="0" collapsed="false">
      <c r="A1844" s="141" t="s">
        <v>2876</v>
      </c>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ustomFormat="false" ht="18" hidden="false" customHeight="true" outlineLevel="0" collapsed="false">
      <c r="A1845" s="141" t="s">
        <v>2877</v>
      </c>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ustomFormat="false" ht="18" hidden="false" customHeight="true" outlineLevel="0" collapsed="false">
      <c r="A1846" s="141" t="s">
        <v>2878</v>
      </c>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ustomFormat="false" ht="18" hidden="false" customHeight="true" outlineLevel="0" collapsed="false">
      <c r="A1847" s="141" t="s">
        <v>2879</v>
      </c>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ustomFormat="false" ht="18" hidden="false" customHeight="true" outlineLevel="0" collapsed="false">
      <c r="A1848" s="141" t="s">
        <v>2880</v>
      </c>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ustomFormat="false" ht="18" hidden="false" customHeight="true" outlineLevel="0" collapsed="false">
      <c r="A1849" s="141" t="s">
        <v>2881</v>
      </c>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ustomFormat="false" ht="18" hidden="false" customHeight="true" outlineLevel="0" collapsed="false">
      <c r="A1850" s="141" t="s">
        <v>2882</v>
      </c>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ustomFormat="false" ht="18" hidden="false" customHeight="true" outlineLevel="0" collapsed="false">
      <c r="A1851" s="141" t="s">
        <v>2883</v>
      </c>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ustomFormat="false" ht="18" hidden="false" customHeight="true" outlineLevel="0" collapsed="false">
      <c r="A1852" s="141" t="s">
        <v>2884</v>
      </c>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ustomFormat="false" ht="18" hidden="false" customHeight="true" outlineLevel="0" collapsed="false">
      <c r="A1853" s="141" t="s">
        <v>2885</v>
      </c>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ustomFormat="false" ht="18" hidden="false" customHeight="true" outlineLevel="0" collapsed="false">
      <c r="A1854" s="141" t="s">
        <v>2886</v>
      </c>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ustomFormat="false" ht="18" hidden="false" customHeight="true" outlineLevel="0" collapsed="false">
      <c r="A1855" s="141" t="s">
        <v>2887</v>
      </c>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ustomFormat="false" ht="18" hidden="false" customHeight="true" outlineLevel="0" collapsed="false">
      <c r="A1856" s="141" t="s">
        <v>2888</v>
      </c>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ustomFormat="false" ht="18" hidden="false" customHeight="true" outlineLevel="0" collapsed="false">
      <c r="A1857" s="141" t="s">
        <v>2889</v>
      </c>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ustomFormat="false" ht="18" hidden="false" customHeight="true" outlineLevel="0" collapsed="false">
      <c r="A1858" s="141" t="s">
        <v>2890</v>
      </c>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ustomFormat="false" ht="18" hidden="false" customHeight="true" outlineLevel="0" collapsed="false">
      <c r="A1859" s="141" t="s">
        <v>2891</v>
      </c>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ustomFormat="false" ht="18" hidden="false" customHeight="true" outlineLevel="0" collapsed="false">
      <c r="A1860" s="141" t="s">
        <v>2892</v>
      </c>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ustomFormat="false" ht="18" hidden="false" customHeight="true" outlineLevel="0" collapsed="false">
      <c r="A1861" s="141" t="s">
        <v>2893</v>
      </c>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ustomFormat="false" ht="18" hidden="false" customHeight="true" outlineLevel="0" collapsed="false">
      <c r="A1862" s="141" t="s">
        <v>2894</v>
      </c>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ustomFormat="false" ht="18" hidden="false" customHeight="true" outlineLevel="0" collapsed="false">
      <c r="A1863" s="141" t="s">
        <v>2895</v>
      </c>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ustomFormat="false" ht="18" hidden="false" customHeight="true" outlineLevel="0" collapsed="false">
      <c r="A1864" s="141" t="s">
        <v>2896</v>
      </c>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ustomFormat="false" ht="18" hidden="false" customHeight="true" outlineLevel="0" collapsed="false">
      <c r="A1865" s="141" t="s">
        <v>2897</v>
      </c>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ustomFormat="false" ht="18" hidden="false" customHeight="true" outlineLevel="0" collapsed="false">
      <c r="A1866" s="141" t="s">
        <v>2898</v>
      </c>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row r="1867" customFormat="false" ht="18" hidden="false" customHeight="true" outlineLevel="0" collapsed="false">
      <c r="A1867" s="141" t="s">
        <v>2899</v>
      </c>
      <c r="B1867" s="12"/>
      <c r="C1867" s="12"/>
      <c r="D1867" s="12"/>
      <c r="E1867" s="12"/>
      <c r="F1867" s="12"/>
      <c r="G1867" s="12"/>
      <c r="H1867" s="12"/>
      <c r="I1867" s="12"/>
      <c r="J1867" s="12"/>
      <c r="K1867" s="12"/>
      <c r="L1867" s="12"/>
      <c r="M1867" s="12"/>
      <c r="N1867" s="12"/>
      <c r="O1867" s="12"/>
      <c r="P1867" s="12"/>
      <c r="Q1867" s="12"/>
      <c r="R1867" s="12"/>
      <c r="S1867" s="12"/>
      <c r="T1867" s="12"/>
      <c r="U1867" s="12"/>
      <c r="V1867" s="12"/>
      <c r="W1867" s="12"/>
      <c r="X1867" s="12"/>
      <c r="Y1867" s="12"/>
      <c r="Z1867" s="12"/>
    </row>
    <row r="1868" customFormat="false" ht="18" hidden="false" customHeight="true" outlineLevel="0" collapsed="false">
      <c r="A1868" s="141" t="s">
        <v>2900</v>
      </c>
      <c r="B1868" s="12"/>
      <c r="C1868" s="12"/>
      <c r="D1868" s="12"/>
      <c r="E1868" s="12"/>
      <c r="F1868" s="12"/>
      <c r="G1868" s="12"/>
      <c r="H1868" s="12"/>
      <c r="I1868" s="12"/>
      <c r="J1868" s="12"/>
      <c r="K1868" s="12"/>
      <c r="L1868" s="12"/>
      <c r="M1868" s="12"/>
      <c r="N1868" s="12"/>
      <c r="O1868" s="12"/>
      <c r="P1868" s="12"/>
      <c r="Q1868" s="12"/>
      <c r="R1868" s="12"/>
      <c r="S1868" s="12"/>
      <c r="T1868" s="12"/>
      <c r="U1868" s="12"/>
      <c r="V1868" s="12"/>
      <c r="W1868" s="12"/>
      <c r="X1868" s="12"/>
      <c r="Y1868" s="12"/>
      <c r="Z1868" s="12"/>
    </row>
    <row r="1869" customFormat="false" ht="18" hidden="false" customHeight="true" outlineLevel="0" collapsed="false">
      <c r="A1869" s="141" t="s">
        <v>2901</v>
      </c>
      <c r="B1869" s="12"/>
      <c r="C1869" s="12"/>
      <c r="D1869" s="12"/>
      <c r="E1869" s="12"/>
      <c r="F1869" s="12"/>
      <c r="G1869" s="12"/>
      <c r="H1869" s="12"/>
      <c r="I1869" s="12"/>
      <c r="J1869" s="12"/>
      <c r="K1869" s="12"/>
      <c r="L1869" s="12"/>
      <c r="M1869" s="12"/>
      <c r="N1869" s="12"/>
      <c r="O1869" s="12"/>
      <c r="P1869" s="12"/>
      <c r="Q1869" s="12"/>
      <c r="R1869" s="12"/>
      <c r="S1869" s="12"/>
      <c r="T1869" s="12"/>
      <c r="U1869" s="12"/>
      <c r="V1869" s="12"/>
      <c r="W1869" s="12"/>
      <c r="X1869" s="12"/>
      <c r="Y1869" s="12"/>
      <c r="Z1869" s="12"/>
    </row>
    <row r="1870" customFormat="false" ht="18" hidden="false" customHeight="true" outlineLevel="0" collapsed="false">
      <c r="A1870" s="141" t="s">
        <v>2902</v>
      </c>
      <c r="B1870" s="12"/>
      <c r="C1870" s="12"/>
      <c r="D1870" s="12"/>
      <c r="E1870" s="12"/>
      <c r="F1870" s="12"/>
      <c r="G1870" s="12"/>
      <c r="H1870" s="12"/>
      <c r="I1870" s="12"/>
      <c r="J1870" s="12"/>
      <c r="K1870" s="12"/>
      <c r="L1870" s="12"/>
      <c r="M1870" s="12"/>
      <c r="N1870" s="12"/>
      <c r="O1870" s="12"/>
      <c r="P1870" s="12"/>
      <c r="Q1870" s="12"/>
      <c r="R1870" s="12"/>
      <c r="S1870" s="12"/>
      <c r="T1870" s="12"/>
      <c r="U1870" s="12"/>
      <c r="V1870" s="12"/>
      <c r="W1870" s="12"/>
      <c r="X1870" s="12"/>
      <c r="Y1870" s="12"/>
      <c r="Z1870" s="12"/>
    </row>
    <row r="1871" customFormat="false" ht="18" hidden="false" customHeight="true" outlineLevel="0" collapsed="false">
      <c r="A1871" s="141" t="s">
        <v>2903</v>
      </c>
      <c r="B1871" s="12"/>
      <c r="C1871" s="12"/>
      <c r="D1871" s="12"/>
      <c r="E1871" s="12"/>
      <c r="F1871" s="12"/>
      <c r="G1871" s="12"/>
      <c r="H1871" s="12"/>
      <c r="I1871" s="12"/>
      <c r="J1871" s="12"/>
      <c r="K1871" s="12"/>
      <c r="L1871" s="12"/>
      <c r="M1871" s="12"/>
      <c r="N1871" s="12"/>
      <c r="O1871" s="12"/>
      <c r="P1871" s="12"/>
      <c r="Q1871" s="12"/>
      <c r="R1871" s="12"/>
      <c r="S1871" s="12"/>
      <c r="T1871" s="12"/>
      <c r="U1871" s="12"/>
      <c r="V1871" s="12"/>
      <c r="W1871" s="12"/>
      <c r="X1871" s="12"/>
      <c r="Y1871" s="12"/>
      <c r="Z1871" s="12"/>
    </row>
    <row r="1872" customFormat="false" ht="18" hidden="false" customHeight="true" outlineLevel="0" collapsed="false">
      <c r="A1872" s="141" t="s">
        <v>2904</v>
      </c>
      <c r="B1872" s="12"/>
      <c r="C1872" s="12"/>
      <c r="D1872" s="12"/>
      <c r="E1872" s="12"/>
      <c r="F1872" s="12"/>
      <c r="G1872" s="12"/>
      <c r="H1872" s="12"/>
      <c r="I1872" s="12"/>
      <c r="J1872" s="12"/>
      <c r="K1872" s="12"/>
      <c r="L1872" s="12"/>
      <c r="M1872" s="12"/>
      <c r="N1872" s="12"/>
      <c r="O1872" s="12"/>
      <c r="P1872" s="12"/>
      <c r="Q1872" s="12"/>
      <c r="R1872" s="12"/>
      <c r="S1872" s="12"/>
      <c r="T1872" s="12"/>
      <c r="U1872" s="12"/>
      <c r="V1872" s="12"/>
      <c r="W1872" s="12"/>
      <c r="X1872" s="12"/>
      <c r="Y1872" s="12"/>
      <c r="Z1872" s="12"/>
    </row>
    <row r="1873" customFormat="false" ht="18" hidden="false" customHeight="true" outlineLevel="0" collapsed="false">
      <c r="A1873" s="141" t="s">
        <v>2905</v>
      </c>
      <c r="B1873" s="12"/>
      <c r="C1873" s="12"/>
      <c r="D1873" s="12"/>
      <c r="E1873" s="12"/>
      <c r="F1873" s="12"/>
      <c r="G1873" s="12"/>
      <c r="H1873" s="12"/>
      <c r="I1873" s="12"/>
      <c r="J1873" s="12"/>
      <c r="K1873" s="12"/>
      <c r="L1873" s="12"/>
      <c r="M1873" s="12"/>
      <c r="N1873" s="12"/>
      <c r="O1873" s="12"/>
      <c r="P1873" s="12"/>
      <c r="Q1873" s="12"/>
      <c r="R1873" s="12"/>
      <c r="S1873" s="12"/>
      <c r="T1873" s="12"/>
      <c r="U1873" s="12"/>
      <c r="V1873" s="12"/>
      <c r="W1873" s="12"/>
      <c r="X1873" s="12"/>
      <c r="Y1873" s="12"/>
      <c r="Z1873" s="12"/>
    </row>
    <row r="1874" customFormat="false" ht="18" hidden="false" customHeight="true" outlineLevel="0" collapsed="false">
      <c r="A1874" s="141" t="s">
        <v>2906</v>
      </c>
      <c r="B1874" s="12"/>
      <c r="C1874" s="12"/>
      <c r="D1874" s="12"/>
      <c r="E1874" s="12"/>
      <c r="F1874" s="12"/>
      <c r="G1874" s="12"/>
      <c r="H1874" s="12"/>
      <c r="I1874" s="12"/>
      <c r="J1874" s="12"/>
      <c r="K1874" s="12"/>
      <c r="L1874" s="12"/>
      <c r="M1874" s="12"/>
      <c r="N1874" s="12"/>
      <c r="O1874" s="12"/>
      <c r="P1874" s="12"/>
      <c r="Q1874" s="12"/>
      <c r="R1874" s="12"/>
      <c r="S1874" s="12"/>
      <c r="T1874" s="12"/>
      <c r="U1874" s="12"/>
      <c r="V1874" s="12"/>
      <c r="W1874" s="12"/>
      <c r="X1874" s="12"/>
      <c r="Y1874" s="12"/>
      <c r="Z1874" s="12"/>
    </row>
    <row r="1875" customFormat="false" ht="18" hidden="false" customHeight="true" outlineLevel="0" collapsed="false">
      <c r="A1875" s="141" t="s">
        <v>2907</v>
      </c>
      <c r="B1875" s="12"/>
      <c r="C1875" s="12"/>
      <c r="D1875" s="12"/>
      <c r="E1875" s="12"/>
      <c r="F1875" s="12"/>
      <c r="G1875" s="12"/>
      <c r="H1875" s="12"/>
      <c r="I1875" s="12"/>
      <c r="J1875" s="12"/>
      <c r="K1875" s="12"/>
      <c r="L1875" s="12"/>
      <c r="M1875" s="12"/>
      <c r="N1875" s="12"/>
      <c r="O1875" s="12"/>
      <c r="P1875" s="12"/>
      <c r="Q1875" s="12"/>
      <c r="R1875" s="12"/>
      <c r="S1875" s="12"/>
      <c r="T1875" s="12"/>
      <c r="U1875" s="12"/>
      <c r="V1875" s="12"/>
      <c r="W1875" s="12"/>
      <c r="X1875" s="12"/>
      <c r="Y1875" s="12"/>
      <c r="Z1875" s="12"/>
    </row>
    <row r="1876" customFormat="false" ht="18" hidden="false" customHeight="true" outlineLevel="0" collapsed="false">
      <c r="A1876" s="141" t="s">
        <v>2908</v>
      </c>
      <c r="B1876" s="12"/>
      <c r="C1876" s="12"/>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c r="Z1876" s="12"/>
    </row>
    <row r="1877" customFormat="false" ht="18" hidden="false" customHeight="true" outlineLevel="0" collapsed="false">
      <c r="A1877" s="141" t="s">
        <v>2909</v>
      </c>
      <c r="B1877" s="12"/>
      <c r="C1877" s="12"/>
      <c r="D1877" s="12"/>
      <c r="E1877" s="12"/>
      <c r="F1877" s="12"/>
      <c r="G1877" s="12"/>
      <c r="H1877" s="12"/>
      <c r="I1877" s="12"/>
      <c r="J1877" s="12"/>
      <c r="K1877" s="12"/>
      <c r="L1877" s="12"/>
      <c r="M1877" s="12"/>
      <c r="N1877" s="12"/>
      <c r="O1877" s="12"/>
      <c r="P1877" s="12"/>
      <c r="Q1877" s="12"/>
      <c r="R1877" s="12"/>
      <c r="S1877" s="12"/>
      <c r="T1877" s="12"/>
      <c r="U1877" s="12"/>
      <c r="V1877" s="12"/>
      <c r="W1877" s="12"/>
      <c r="X1877" s="12"/>
      <c r="Y1877" s="12"/>
      <c r="Z1877" s="12"/>
    </row>
    <row r="1878" customFormat="false" ht="18" hidden="false" customHeight="true" outlineLevel="0" collapsed="false">
      <c r="A1878" s="141" t="s">
        <v>2910</v>
      </c>
      <c r="B1878" s="12"/>
      <c r="C1878" s="12"/>
      <c r="D1878" s="12"/>
      <c r="E1878" s="12"/>
      <c r="F1878" s="12"/>
      <c r="G1878" s="12"/>
      <c r="H1878" s="12"/>
      <c r="I1878" s="12"/>
      <c r="J1878" s="12"/>
      <c r="K1878" s="12"/>
      <c r="L1878" s="12"/>
      <c r="M1878" s="12"/>
      <c r="N1878" s="12"/>
      <c r="O1878" s="12"/>
      <c r="P1878" s="12"/>
      <c r="Q1878" s="12"/>
      <c r="R1878" s="12"/>
      <c r="S1878" s="12"/>
      <c r="T1878" s="12"/>
      <c r="U1878" s="12"/>
      <c r="V1878" s="12"/>
      <c r="W1878" s="12"/>
      <c r="X1878" s="12"/>
      <c r="Y1878" s="12"/>
      <c r="Z1878" s="12"/>
    </row>
    <row r="1879" customFormat="false" ht="18" hidden="false" customHeight="true" outlineLevel="0" collapsed="false">
      <c r="A1879" s="141" t="s">
        <v>2911</v>
      </c>
      <c r="B1879" s="12"/>
      <c r="C1879" s="12"/>
      <c r="D1879" s="12"/>
      <c r="E1879" s="12"/>
      <c r="F1879" s="12"/>
      <c r="G1879" s="12"/>
      <c r="H1879" s="12"/>
      <c r="I1879" s="12"/>
      <c r="J1879" s="12"/>
      <c r="K1879" s="12"/>
      <c r="L1879" s="12"/>
      <c r="M1879" s="12"/>
      <c r="N1879" s="12"/>
      <c r="O1879" s="12"/>
      <c r="P1879" s="12"/>
      <c r="Q1879" s="12"/>
      <c r="R1879" s="12"/>
      <c r="S1879" s="12"/>
      <c r="T1879" s="12"/>
      <c r="U1879" s="12"/>
      <c r="V1879" s="12"/>
      <c r="W1879" s="12"/>
      <c r="X1879" s="12"/>
      <c r="Y1879" s="12"/>
      <c r="Z1879" s="12"/>
    </row>
    <row r="1880" customFormat="false" ht="18" hidden="false" customHeight="true" outlineLevel="0" collapsed="false">
      <c r="A1880" s="141" t="s">
        <v>2912</v>
      </c>
      <c r="B1880" s="12"/>
      <c r="C1880" s="12"/>
      <c r="D1880" s="12"/>
      <c r="E1880" s="12"/>
      <c r="F1880" s="12"/>
      <c r="G1880" s="12"/>
      <c r="H1880" s="12"/>
      <c r="I1880" s="12"/>
      <c r="J1880" s="12"/>
      <c r="K1880" s="12"/>
      <c r="L1880" s="12"/>
      <c r="M1880" s="12"/>
      <c r="N1880" s="12"/>
      <c r="O1880" s="12"/>
      <c r="P1880" s="12"/>
      <c r="Q1880" s="12"/>
      <c r="R1880" s="12"/>
      <c r="S1880" s="12"/>
      <c r="T1880" s="12"/>
      <c r="U1880" s="12"/>
      <c r="V1880" s="12"/>
      <c r="W1880" s="12"/>
      <c r="X1880" s="12"/>
      <c r="Y1880" s="12"/>
      <c r="Z1880" s="12"/>
    </row>
    <row r="1881" customFormat="false" ht="18" hidden="false" customHeight="true" outlineLevel="0" collapsed="false">
      <c r="A1881" s="141" t="s">
        <v>2913</v>
      </c>
      <c r="B1881" s="12"/>
      <c r="C1881" s="12"/>
      <c r="D1881" s="12"/>
      <c r="E1881" s="12"/>
      <c r="F1881" s="12"/>
      <c r="G1881" s="12"/>
      <c r="H1881" s="12"/>
      <c r="I1881" s="12"/>
      <c r="J1881" s="12"/>
      <c r="K1881" s="12"/>
      <c r="L1881" s="12"/>
      <c r="M1881" s="12"/>
      <c r="N1881" s="12"/>
      <c r="O1881" s="12"/>
      <c r="P1881" s="12"/>
      <c r="Q1881" s="12"/>
      <c r="R1881" s="12"/>
      <c r="S1881" s="12"/>
      <c r="T1881" s="12"/>
      <c r="U1881" s="12"/>
      <c r="V1881" s="12"/>
      <c r="W1881" s="12"/>
      <c r="X1881" s="12"/>
      <c r="Y1881" s="12"/>
      <c r="Z1881" s="12"/>
    </row>
    <row r="1882" customFormat="false" ht="18" hidden="false" customHeight="true" outlineLevel="0" collapsed="false">
      <c r="A1882" s="141" t="s">
        <v>2914</v>
      </c>
      <c r="B1882" s="12"/>
      <c r="C1882" s="12"/>
      <c r="D1882" s="12"/>
      <c r="E1882" s="12"/>
      <c r="F1882" s="12"/>
      <c r="G1882" s="12"/>
      <c r="H1882" s="12"/>
      <c r="I1882" s="12"/>
      <c r="J1882" s="12"/>
      <c r="K1882" s="12"/>
      <c r="L1882" s="12"/>
      <c r="M1882" s="12"/>
      <c r="N1882" s="12"/>
      <c r="O1882" s="12"/>
      <c r="P1882" s="12"/>
      <c r="Q1882" s="12"/>
      <c r="R1882" s="12"/>
      <c r="S1882" s="12"/>
      <c r="T1882" s="12"/>
      <c r="U1882" s="12"/>
      <c r="V1882" s="12"/>
      <c r="W1882" s="12"/>
      <c r="X1882" s="12"/>
      <c r="Y1882" s="12"/>
      <c r="Z1882" s="12"/>
    </row>
    <row r="1883" customFormat="false" ht="18" hidden="false" customHeight="true" outlineLevel="0" collapsed="false">
      <c r="A1883" s="141" t="s">
        <v>2915</v>
      </c>
      <c r="B1883" s="12"/>
      <c r="C1883" s="12"/>
      <c r="D1883" s="12"/>
      <c r="E1883" s="12"/>
      <c r="F1883" s="12"/>
      <c r="G1883" s="12"/>
      <c r="H1883" s="12"/>
      <c r="I1883" s="12"/>
      <c r="J1883" s="12"/>
      <c r="K1883" s="12"/>
      <c r="L1883" s="12"/>
      <c r="M1883" s="12"/>
      <c r="N1883" s="12"/>
      <c r="O1883" s="12"/>
      <c r="P1883" s="12"/>
      <c r="Q1883" s="12"/>
      <c r="R1883" s="12"/>
      <c r="S1883" s="12"/>
      <c r="T1883" s="12"/>
      <c r="U1883" s="12"/>
      <c r="V1883" s="12"/>
      <c r="W1883" s="12"/>
      <c r="X1883" s="12"/>
      <c r="Y1883" s="12"/>
      <c r="Z1883" s="12"/>
    </row>
    <row r="1884" customFormat="false" ht="18" hidden="false" customHeight="true" outlineLevel="0" collapsed="false">
      <c r="A1884" s="141" t="s">
        <v>2916</v>
      </c>
      <c r="B1884" s="12"/>
      <c r="C1884" s="12"/>
      <c r="D1884" s="12"/>
      <c r="E1884" s="12"/>
      <c r="F1884" s="12"/>
      <c r="G1884" s="12"/>
      <c r="H1884" s="12"/>
      <c r="I1884" s="12"/>
      <c r="J1884" s="12"/>
      <c r="K1884" s="12"/>
      <c r="L1884" s="12"/>
      <c r="M1884" s="12"/>
      <c r="N1884" s="12"/>
      <c r="O1884" s="12"/>
      <c r="P1884" s="12"/>
      <c r="Q1884" s="12"/>
      <c r="R1884" s="12"/>
      <c r="S1884" s="12"/>
      <c r="T1884" s="12"/>
      <c r="U1884" s="12"/>
      <c r="V1884" s="12"/>
      <c r="W1884" s="12"/>
      <c r="X1884" s="12"/>
      <c r="Y1884" s="12"/>
      <c r="Z1884" s="12"/>
    </row>
    <row r="1885" customFormat="false" ht="18" hidden="false" customHeight="true" outlineLevel="0" collapsed="false">
      <c r="A1885" s="141" t="s">
        <v>2917</v>
      </c>
      <c r="B1885" s="12"/>
      <c r="C1885" s="12"/>
      <c r="D1885" s="12"/>
      <c r="E1885" s="12"/>
      <c r="F1885" s="12"/>
      <c r="G1885" s="12"/>
      <c r="H1885" s="12"/>
      <c r="I1885" s="12"/>
      <c r="J1885" s="12"/>
      <c r="K1885" s="12"/>
      <c r="L1885" s="12"/>
      <c r="M1885" s="12"/>
      <c r="N1885" s="12"/>
      <c r="O1885" s="12"/>
      <c r="P1885" s="12"/>
      <c r="Q1885" s="12"/>
      <c r="R1885" s="12"/>
      <c r="S1885" s="12"/>
      <c r="T1885" s="12"/>
      <c r="U1885" s="12"/>
      <c r="V1885" s="12"/>
      <c r="W1885" s="12"/>
      <c r="X1885" s="12"/>
      <c r="Y1885" s="12"/>
      <c r="Z1885" s="12"/>
    </row>
    <row r="1886" customFormat="false" ht="18" hidden="false" customHeight="true" outlineLevel="0" collapsed="false">
      <c r="A1886" s="141" t="s">
        <v>2918</v>
      </c>
      <c r="B1886" s="12"/>
      <c r="C1886" s="12"/>
      <c r="D1886" s="12"/>
      <c r="E1886" s="12"/>
      <c r="F1886" s="12"/>
      <c r="G1886" s="12"/>
      <c r="H1886" s="12"/>
      <c r="I1886" s="12"/>
      <c r="J1886" s="12"/>
      <c r="K1886" s="12"/>
      <c r="L1886" s="12"/>
      <c r="M1886" s="12"/>
      <c r="N1886" s="12"/>
      <c r="O1886" s="12"/>
      <c r="P1886" s="12"/>
      <c r="Q1886" s="12"/>
      <c r="R1886" s="12"/>
      <c r="S1886" s="12"/>
      <c r="T1886" s="12"/>
      <c r="U1886" s="12"/>
      <c r="V1886" s="12"/>
      <c r="W1886" s="12"/>
      <c r="X1886" s="12"/>
      <c r="Y1886" s="12"/>
      <c r="Z1886" s="12"/>
    </row>
    <row r="1887" customFormat="false" ht="18" hidden="false" customHeight="true" outlineLevel="0" collapsed="false">
      <c r="A1887" s="141" t="s">
        <v>2919</v>
      </c>
      <c r="B1887" s="12"/>
      <c r="C1887" s="12"/>
      <c r="D1887" s="12"/>
      <c r="E1887" s="12"/>
      <c r="F1887" s="12"/>
      <c r="G1887" s="12"/>
      <c r="H1887" s="12"/>
      <c r="I1887" s="12"/>
      <c r="J1887" s="12"/>
      <c r="K1887" s="12"/>
      <c r="L1887" s="12"/>
      <c r="M1887" s="12"/>
      <c r="N1887" s="12"/>
      <c r="O1887" s="12"/>
      <c r="P1887" s="12"/>
      <c r="Q1887" s="12"/>
      <c r="R1887" s="12"/>
      <c r="S1887" s="12"/>
      <c r="T1887" s="12"/>
      <c r="U1887" s="12"/>
      <c r="V1887" s="12"/>
      <c r="W1887" s="12"/>
      <c r="X1887" s="12"/>
      <c r="Y1887" s="12"/>
      <c r="Z1887" s="12"/>
    </row>
    <row r="1888" customFormat="false" ht="18" hidden="false" customHeight="true" outlineLevel="0" collapsed="false">
      <c r="A1888" s="141" t="s">
        <v>2920</v>
      </c>
      <c r="B1888" s="12"/>
      <c r="C1888" s="12"/>
      <c r="D1888" s="12"/>
      <c r="E1888" s="12"/>
      <c r="F1888" s="12"/>
      <c r="G1888" s="12"/>
      <c r="H1888" s="12"/>
      <c r="I1888" s="12"/>
      <c r="J1888" s="12"/>
      <c r="K1888" s="12"/>
      <c r="L1888" s="12"/>
      <c r="M1888" s="12"/>
      <c r="N1888" s="12"/>
      <c r="O1888" s="12"/>
      <c r="P1888" s="12"/>
      <c r="Q1888" s="12"/>
      <c r="R1888" s="12"/>
      <c r="S1888" s="12"/>
      <c r="T1888" s="12"/>
      <c r="U1888" s="12"/>
      <c r="V1888" s="12"/>
      <c r="W1888" s="12"/>
      <c r="X1888" s="12"/>
      <c r="Y1888" s="12"/>
      <c r="Z1888" s="12"/>
    </row>
    <row r="1889" customFormat="false" ht="18" hidden="false" customHeight="true" outlineLevel="0" collapsed="false">
      <c r="A1889" s="141" t="s">
        <v>2921</v>
      </c>
      <c r="B1889" s="12"/>
      <c r="C1889" s="12"/>
      <c r="D1889" s="12"/>
      <c r="E1889" s="12"/>
      <c r="F1889" s="12"/>
      <c r="G1889" s="12"/>
      <c r="H1889" s="12"/>
      <c r="I1889" s="12"/>
      <c r="J1889" s="12"/>
      <c r="K1889" s="12"/>
      <c r="L1889" s="12"/>
      <c r="M1889" s="12"/>
      <c r="N1889" s="12"/>
      <c r="O1889" s="12"/>
      <c r="P1889" s="12"/>
      <c r="Q1889" s="12"/>
      <c r="R1889" s="12"/>
      <c r="S1889" s="12"/>
      <c r="T1889" s="12"/>
      <c r="U1889" s="12"/>
      <c r="V1889" s="12"/>
      <c r="W1889" s="12"/>
      <c r="X1889" s="12"/>
      <c r="Y1889" s="12"/>
      <c r="Z1889" s="12"/>
    </row>
    <row r="1890" customFormat="false" ht="18" hidden="false" customHeight="true" outlineLevel="0" collapsed="false">
      <c r="A1890" s="141" t="s">
        <v>2922</v>
      </c>
      <c r="B1890" s="12"/>
      <c r="C1890" s="12"/>
      <c r="D1890" s="12"/>
      <c r="E1890" s="12"/>
      <c r="F1890" s="12"/>
      <c r="G1890" s="12"/>
      <c r="H1890" s="12"/>
      <c r="I1890" s="12"/>
      <c r="J1890" s="12"/>
      <c r="K1890" s="12"/>
      <c r="L1890" s="12"/>
      <c r="M1890" s="12"/>
      <c r="N1890" s="12"/>
      <c r="O1890" s="12"/>
      <c r="P1890" s="12"/>
      <c r="Q1890" s="12"/>
      <c r="R1890" s="12"/>
      <c r="S1890" s="12"/>
      <c r="T1890" s="12"/>
      <c r="U1890" s="12"/>
      <c r="V1890" s="12"/>
      <c r="W1890" s="12"/>
      <c r="X1890" s="12"/>
      <c r="Y1890" s="12"/>
      <c r="Z1890" s="12"/>
    </row>
    <row r="1891" customFormat="false" ht="18" hidden="false" customHeight="true" outlineLevel="0" collapsed="false">
      <c r="A1891" s="141" t="s">
        <v>2923</v>
      </c>
      <c r="B1891" s="12"/>
      <c r="C1891" s="12"/>
      <c r="D1891" s="12"/>
      <c r="E1891" s="12"/>
      <c r="F1891" s="12"/>
      <c r="G1891" s="12"/>
      <c r="H1891" s="12"/>
      <c r="I1891" s="12"/>
      <c r="J1891" s="12"/>
      <c r="K1891" s="12"/>
      <c r="L1891" s="12"/>
      <c r="M1891" s="12"/>
      <c r="N1891" s="12"/>
      <c r="O1891" s="12"/>
      <c r="P1891" s="12"/>
      <c r="Q1891" s="12"/>
      <c r="R1891" s="12"/>
      <c r="S1891" s="12"/>
      <c r="T1891" s="12"/>
      <c r="U1891" s="12"/>
      <c r="V1891" s="12"/>
      <c r="W1891" s="12"/>
      <c r="X1891" s="12"/>
      <c r="Y1891" s="12"/>
      <c r="Z1891" s="12"/>
    </row>
    <row r="1892" customFormat="false" ht="18" hidden="false" customHeight="true" outlineLevel="0" collapsed="false">
      <c r="A1892" s="141" t="s">
        <v>2924</v>
      </c>
      <c r="B1892" s="12"/>
      <c r="C1892" s="12"/>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c r="Z1892" s="12"/>
    </row>
    <row r="1893" customFormat="false" ht="18" hidden="false" customHeight="true" outlineLevel="0" collapsed="false">
      <c r="A1893" s="141" t="s">
        <v>2925</v>
      </c>
      <c r="B1893" s="12"/>
      <c r="C1893" s="12"/>
      <c r="D1893" s="12"/>
      <c r="E1893" s="12"/>
      <c r="F1893" s="12"/>
      <c r="G1893" s="12"/>
      <c r="H1893" s="12"/>
      <c r="I1893" s="12"/>
      <c r="J1893" s="12"/>
      <c r="K1893" s="12"/>
      <c r="L1893" s="12"/>
      <c r="M1893" s="12"/>
      <c r="N1893" s="12"/>
      <c r="O1893" s="12"/>
      <c r="P1893" s="12"/>
      <c r="Q1893" s="12"/>
      <c r="R1893" s="12"/>
      <c r="S1893" s="12"/>
      <c r="T1893" s="12"/>
      <c r="U1893" s="12"/>
      <c r="V1893" s="12"/>
      <c r="W1893" s="12"/>
      <c r="X1893" s="12"/>
      <c r="Y1893" s="12"/>
      <c r="Z1893" s="12"/>
    </row>
    <row r="1894" customFormat="false" ht="18" hidden="false" customHeight="true" outlineLevel="0" collapsed="false">
      <c r="A1894" s="141" t="s">
        <v>2926</v>
      </c>
      <c r="B1894" s="12"/>
      <c r="C1894" s="12"/>
      <c r="D1894" s="12"/>
      <c r="E1894" s="12"/>
      <c r="F1894" s="12"/>
      <c r="G1894" s="12"/>
      <c r="H1894" s="12"/>
      <c r="I1894" s="12"/>
      <c r="J1894" s="12"/>
      <c r="K1894" s="12"/>
      <c r="L1894" s="12"/>
      <c r="M1894" s="12"/>
      <c r="N1894" s="12"/>
      <c r="O1894" s="12"/>
      <c r="P1894" s="12"/>
      <c r="Q1894" s="12"/>
      <c r="R1894" s="12"/>
      <c r="S1894" s="12"/>
      <c r="T1894" s="12"/>
      <c r="U1894" s="12"/>
      <c r="V1894" s="12"/>
      <c r="W1894" s="12"/>
      <c r="X1894" s="12"/>
      <c r="Y1894" s="12"/>
      <c r="Z1894" s="12"/>
    </row>
    <row r="1895" customFormat="false" ht="18" hidden="false" customHeight="true" outlineLevel="0" collapsed="false">
      <c r="A1895" s="141" t="s">
        <v>2927</v>
      </c>
      <c r="B1895" s="12"/>
      <c r="C1895" s="12"/>
      <c r="D1895" s="12"/>
      <c r="E1895" s="12"/>
      <c r="F1895" s="12"/>
      <c r="G1895" s="12"/>
      <c r="H1895" s="12"/>
      <c r="I1895" s="12"/>
      <c r="J1895" s="12"/>
      <c r="K1895" s="12"/>
      <c r="L1895" s="12"/>
      <c r="M1895" s="12"/>
      <c r="N1895" s="12"/>
      <c r="O1895" s="12"/>
      <c r="P1895" s="12"/>
      <c r="Q1895" s="12"/>
      <c r="R1895" s="12"/>
      <c r="S1895" s="12"/>
      <c r="T1895" s="12"/>
      <c r="U1895" s="12"/>
      <c r="V1895" s="12"/>
      <c r="W1895" s="12"/>
      <c r="X1895" s="12"/>
      <c r="Y1895" s="12"/>
      <c r="Z1895" s="12"/>
    </row>
    <row r="1896" customFormat="false" ht="18" hidden="false" customHeight="true" outlineLevel="0" collapsed="false">
      <c r="A1896" s="141" t="s">
        <v>2928</v>
      </c>
      <c r="B1896" s="12"/>
      <c r="C1896" s="12"/>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c r="Z1896" s="12"/>
    </row>
    <row r="1897" customFormat="false" ht="18" hidden="false" customHeight="true" outlineLevel="0" collapsed="false">
      <c r="A1897" s="141" t="s">
        <v>2929</v>
      </c>
      <c r="B1897" s="12"/>
      <c r="C1897" s="12"/>
      <c r="D1897" s="12"/>
      <c r="E1897" s="12"/>
      <c r="F1897" s="12"/>
      <c r="G1897" s="12"/>
      <c r="H1897" s="12"/>
      <c r="I1897" s="12"/>
      <c r="J1897" s="12"/>
      <c r="K1897" s="12"/>
      <c r="L1897" s="12"/>
      <c r="M1897" s="12"/>
      <c r="N1897" s="12"/>
      <c r="O1897" s="12"/>
      <c r="P1897" s="12"/>
      <c r="Q1897" s="12"/>
      <c r="R1897" s="12"/>
      <c r="S1897" s="12"/>
      <c r="T1897" s="12"/>
      <c r="U1897" s="12"/>
      <c r="V1897" s="12"/>
      <c r="W1897" s="12"/>
      <c r="X1897" s="12"/>
      <c r="Y1897" s="12"/>
      <c r="Z1897" s="12"/>
    </row>
    <row r="1898" customFormat="false" ht="18" hidden="false" customHeight="true" outlineLevel="0" collapsed="false">
      <c r="A1898" s="141" t="s">
        <v>2930</v>
      </c>
      <c r="B1898" s="12"/>
      <c r="C1898" s="12"/>
      <c r="D1898" s="12"/>
      <c r="E1898" s="12"/>
      <c r="F1898" s="12"/>
      <c r="G1898" s="12"/>
      <c r="H1898" s="12"/>
      <c r="I1898" s="12"/>
      <c r="J1898" s="12"/>
      <c r="K1898" s="12"/>
      <c r="L1898" s="12"/>
      <c r="M1898" s="12"/>
      <c r="N1898" s="12"/>
      <c r="O1898" s="12"/>
      <c r="P1898" s="12"/>
      <c r="Q1898" s="12"/>
      <c r="R1898" s="12"/>
      <c r="S1898" s="12"/>
      <c r="T1898" s="12"/>
      <c r="U1898" s="12"/>
      <c r="V1898" s="12"/>
      <c r="W1898" s="12"/>
      <c r="X1898" s="12"/>
      <c r="Y1898" s="12"/>
      <c r="Z1898" s="12"/>
    </row>
    <row r="1899" customFormat="false" ht="18" hidden="false" customHeight="true" outlineLevel="0" collapsed="false">
      <c r="A1899" s="141" t="s">
        <v>2931</v>
      </c>
      <c r="B1899" s="12"/>
      <c r="C1899" s="12"/>
      <c r="D1899" s="12"/>
      <c r="E1899" s="12"/>
      <c r="F1899" s="12"/>
      <c r="G1899" s="12"/>
      <c r="H1899" s="12"/>
      <c r="I1899" s="12"/>
      <c r="J1899" s="12"/>
      <c r="K1899" s="12"/>
      <c r="L1899" s="12"/>
      <c r="M1899" s="12"/>
      <c r="N1899" s="12"/>
      <c r="O1899" s="12"/>
      <c r="P1899" s="12"/>
      <c r="Q1899" s="12"/>
      <c r="R1899" s="12"/>
      <c r="S1899" s="12"/>
      <c r="T1899" s="12"/>
      <c r="U1899" s="12"/>
      <c r="V1899" s="12"/>
      <c r="W1899" s="12"/>
      <c r="X1899" s="12"/>
      <c r="Y1899" s="12"/>
      <c r="Z1899" s="12"/>
    </row>
    <row r="1900" customFormat="false" ht="18" hidden="false" customHeight="true" outlineLevel="0" collapsed="false">
      <c r="A1900" s="141" t="s">
        <v>2932</v>
      </c>
      <c r="B1900" s="12"/>
      <c r="C1900" s="12"/>
      <c r="D1900" s="12"/>
      <c r="E1900" s="12"/>
      <c r="F1900" s="12"/>
      <c r="G1900" s="12"/>
      <c r="H1900" s="12"/>
      <c r="I1900" s="12"/>
      <c r="J1900" s="12"/>
      <c r="K1900" s="12"/>
      <c r="L1900" s="12"/>
      <c r="M1900" s="12"/>
      <c r="N1900" s="12"/>
      <c r="O1900" s="12"/>
      <c r="P1900" s="12"/>
      <c r="Q1900" s="12"/>
      <c r="R1900" s="12"/>
      <c r="S1900" s="12"/>
      <c r="T1900" s="12"/>
      <c r="U1900" s="12"/>
      <c r="V1900" s="12"/>
      <c r="W1900" s="12"/>
      <c r="X1900" s="12"/>
      <c r="Y1900" s="12"/>
      <c r="Z1900" s="12"/>
    </row>
    <row r="1901" customFormat="false" ht="18" hidden="false" customHeight="true" outlineLevel="0" collapsed="false">
      <c r="A1901" s="141" t="s">
        <v>2933</v>
      </c>
      <c r="B1901" s="12"/>
      <c r="C1901" s="12"/>
      <c r="D1901" s="12"/>
      <c r="E1901" s="12"/>
      <c r="F1901" s="12"/>
      <c r="G1901" s="12"/>
      <c r="H1901" s="12"/>
      <c r="I1901" s="12"/>
      <c r="J1901" s="12"/>
      <c r="K1901" s="12"/>
      <c r="L1901" s="12"/>
      <c r="M1901" s="12"/>
      <c r="N1901" s="12"/>
      <c r="O1901" s="12"/>
      <c r="P1901" s="12"/>
      <c r="Q1901" s="12"/>
      <c r="R1901" s="12"/>
      <c r="S1901" s="12"/>
      <c r="T1901" s="12"/>
      <c r="U1901" s="12"/>
      <c r="V1901" s="12"/>
      <c r="W1901" s="12"/>
      <c r="X1901" s="12"/>
      <c r="Y1901" s="12"/>
      <c r="Z1901" s="12"/>
    </row>
    <row r="1902" customFormat="false" ht="18" hidden="false" customHeight="true" outlineLevel="0" collapsed="false">
      <c r="A1902" s="141" t="s">
        <v>2934</v>
      </c>
      <c r="B1902" s="12"/>
      <c r="C1902" s="12"/>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c r="Z1902" s="12"/>
    </row>
    <row r="1903" customFormat="false" ht="18" hidden="false" customHeight="true" outlineLevel="0" collapsed="false">
      <c r="A1903" s="141" t="s">
        <v>2935</v>
      </c>
      <c r="B1903" s="12"/>
      <c r="C1903" s="12"/>
      <c r="D1903" s="12"/>
      <c r="E1903" s="12"/>
      <c r="F1903" s="12"/>
      <c r="G1903" s="12"/>
      <c r="H1903" s="12"/>
      <c r="I1903" s="12"/>
      <c r="J1903" s="12"/>
      <c r="K1903" s="12"/>
      <c r="L1903" s="12"/>
      <c r="M1903" s="12"/>
      <c r="N1903" s="12"/>
      <c r="O1903" s="12"/>
      <c r="P1903" s="12"/>
      <c r="Q1903" s="12"/>
      <c r="R1903" s="12"/>
      <c r="S1903" s="12"/>
      <c r="T1903" s="12"/>
      <c r="U1903" s="12"/>
      <c r="V1903" s="12"/>
      <c r="W1903" s="12"/>
      <c r="X1903" s="12"/>
      <c r="Y1903" s="12"/>
      <c r="Z1903" s="12"/>
    </row>
    <row r="1904" customFormat="false" ht="18" hidden="false" customHeight="true" outlineLevel="0" collapsed="false">
      <c r="A1904" s="141" t="s">
        <v>2936</v>
      </c>
      <c r="B1904" s="12"/>
      <c r="C1904" s="12"/>
      <c r="D1904" s="12"/>
      <c r="E1904" s="12"/>
      <c r="F1904" s="12"/>
      <c r="G1904" s="12"/>
      <c r="H1904" s="12"/>
      <c r="I1904" s="12"/>
      <c r="J1904" s="12"/>
      <c r="K1904" s="12"/>
      <c r="L1904" s="12"/>
      <c r="M1904" s="12"/>
      <c r="N1904" s="12"/>
      <c r="O1904" s="12"/>
      <c r="P1904" s="12"/>
      <c r="Q1904" s="12"/>
      <c r="R1904" s="12"/>
      <c r="S1904" s="12"/>
      <c r="T1904" s="12"/>
      <c r="U1904" s="12"/>
      <c r="V1904" s="12"/>
      <c r="W1904" s="12"/>
      <c r="X1904" s="12"/>
      <c r="Y1904" s="12"/>
      <c r="Z1904" s="12"/>
    </row>
    <row r="1905" customFormat="false" ht="18" hidden="false" customHeight="true" outlineLevel="0" collapsed="false">
      <c r="A1905" s="141" t="s">
        <v>2937</v>
      </c>
      <c r="B1905" s="12"/>
      <c r="C1905" s="12"/>
      <c r="D1905" s="12"/>
      <c r="E1905" s="12"/>
      <c r="F1905" s="12"/>
      <c r="G1905" s="12"/>
      <c r="H1905" s="12"/>
      <c r="I1905" s="12"/>
      <c r="J1905" s="12"/>
      <c r="K1905" s="12"/>
      <c r="L1905" s="12"/>
      <c r="M1905" s="12"/>
      <c r="N1905" s="12"/>
      <c r="O1905" s="12"/>
      <c r="P1905" s="12"/>
      <c r="Q1905" s="12"/>
      <c r="R1905" s="12"/>
      <c r="S1905" s="12"/>
      <c r="T1905" s="12"/>
      <c r="U1905" s="12"/>
      <c r="V1905" s="12"/>
      <c r="W1905" s="12"/>
      <c r="X1905" s="12"/>
      <c r="Y1905" s="12"/>
      <c r="Z1905" s="12"/>
    </row>
    <row r="1906" customFormat="false" ht="18" hidden="false" customHeight="true" outlineLevel="0" collapsed="false">
      <c r="A1906" s="141" t="s">
        <v>2938</v>
      </c>
      <c r="B1906" s="12"/>
      <c r="C1906" s="12"/>
      <c r="D1906" s="12"/>
      <c r="E1906" s="12"/>
      <c r="F1906" s="12"/>
      <c r="G1906" s="12"/>
      <c r="H1906" s="12"/>
      <c r="I1906" s="12"/>
      <c r="J1906" s="12"/>
      <c r="K1906" s="12"/>
      <c r="L1906" s="12"/>
      <c r="M1906" s="12"/>
      <c r="N1906" s="12"/>
      <c r="O1906" s="12"/>
      <c r="P1906" s="12"/>
      <c r="Q1906" s="12"/>
      <c r="R1906" s="12"/>
      <c r="S1906" s="12"/>
      <c r="T1906" s="12"/>
      <c r="U1906" s="12"/>
      <c r="V1906" s="12"/>
      <c r="W1906" s="12"/>
      <c r="X1906" s="12"/>
      <c r="Y1906" s="12"/>
      <c r="Z1906" s="12"/>
    </row>
    <row r="1907" customFormat="false" ht="18" hidden="false" customHeight="true" outlineLevel="0" collapsed="false">
      <c r="A1907" s="141" t="s">
        <v>2939</v>
      </c>
      <c r="B1907" s="12"/>
      <c r="C1907" s="12"/>
      <c r="D1907" s="12"/>
      <c r="E1907" s="12"/>
      <c r="F1907" s="12"/>
      <c r="G1907" s="12"/>
      <c r="H1907" s="12"/>
      <c r="I1907" s="12"/>
      <c r="J1907" s="12"/>
      <c r="K1907" s="12"/>
      <c r="L1907" s="12"/>
      <c r="M1907" s="12"/>
      <c r="N1907" s="12"/>
      <c r="O1907" s="12"/>
      <c r="P1907" s="12"/>
      <c r="Q1907" s="12"/>
      <c r="R1907" s="12"/>
      <c r="S1907" s="12"/>
      <c r="T1907" s="12"/>
      <c r="U1907" s="12"/>
      <c r="V1907" s="12"/>
      <c r="W1907" s="12"/>
      <c r="X1907" s="12"/>
      <c r="Y1907" s="12"/>
      <c r="Z1907" s="12"/>
    </row>
    <row r="1908" customFormat="false" ht="18" hidden="false" customHeight="true" outlineLevel="0" collapsed="false">
      <c r="A1908" s="141" t="s">
        <v>2940</v>
      </c>
      <c r="B1908" s="12"/>
      <c r="C1908" s="12"/>
      <c r="D1908" s="12"/>
      <c r="E1908" s="12"/>
      <c r="F1908" s="12"/>
      <c r="G1908" s="12"/>
      <c r="H1908" s="12"/>
      <c r="I1908" s="12"/>
      <c r="J1908" s="12"/>
      <c r="K1908" s="12"/>
      <c r="L1908" s="12"/>
      <c r="M1908" s="12"/>
      <c r="N1908" s="12"/>
      <c r="O1908" s="12"/>
      <c r="P1908" s="12"/>
      <c r="Q1908" s="12"/>
      <c r="R1908" s="12"/>
      <c r="S1908" s="12"/>
      <c r="T1908" s="12"/>
      <c r="U1908" s="12"/>
      <c r="V1908" s="12"/>
      <c r="W1908" s="12"/>
      <c r="X1908" s="12"/>
      <c r="Y1908" s="12"/>
      <c r="Z1908" s="12"/>
    </row>
    <row r="1909" customFormat="false" ht="18" hidden="false" customHeight="true" outlineLevel="0" collapsed="false">
      <c r="A1909" s="141" t="s">
        <v>2941</v>
      </c>
      <c r="B1909" s="12"/>
      <c r="C1909" s="12"/>
      <c r="D1909" s="12"/>
      <c r="E1909" s="12"/>
      <c r="F1909" s="12"/>
      <c r="G1909" s="12"/>
      <c r="H1909" s="12"/>
      <c r="I1909" s="12"/>
      <c r="J1909" s="12"/>
      <c r="K1909" s="12"/>
      <c r="L1909" s="12"/>
      <c r="M1909" s="12"/>
      <c r="N1909" s="12"/>
      <c r="O1909" s="12"/>
      <c r="P1909" s="12"/>
      <c r="Q1909" s="12"/>
      <c r="R1909" s="12"/>
      <c r="S1909" s="12"/>
      <c r="T1909" s="12"/>
      <c r="U1909" s="12"/>
      <c r="V1909" s="12"/>
      <c r="W1909" s="12"/>
      <c r="X1909" s="12"/>
      <c r="Y1909" s="12"/>
      <c r="Z1909" s="12"/>
    </row>
    <row r="1910" customFormat="false" ht="18" hidden="false" customHeight="true" outlineLevel="0" collapsed="false">
      <c r="A1910" s="141" t="s">
        <v>2942</v>
      </c>
      <c r="B1910" s="12"/>
      <c r="C1910" s="12"/>
      <c r="D1910" s="12"/>
      <c r="E1910" s="12"/>
      <c r="F1910" s="12"/>
      <c r="G1910" s="12"/>
      <c r="H1910" s="12"/>
      <c r="I1910" s="12"/>
      <c r="J1910" s="12"/>
      <c r="K1910" s="12"/>
      <c r="L1910" s="12"/>
      <c r="M1910" s="12"/>
      <c r="N1910" s="12"/>
      <c r="O1910" s="12"/>
      <c r="P1910" s="12"/>
      <c r="Q1910" s="12"/>
      <c r="R1910" s="12"/>
      <c r="S1910" s="12"/>
      <c r="T1910" s="12"/>
      <c r="U1910" s="12"/>
      <c r="V1910" s="12"/>
      <c r="W1910" s="12"/>
      <c r="X1910" s="12"/>
      <c r="Y1910" s="12"/>
      <c r="Z1910" s="12"/>
    </row>
    <row r="1911" customFormat="false" ht="18" hidden="false" customHeight="true" outlineLevel="0" collapsed="false">
      <c r="A1911" s="141" t="s">
        <v>2943</v>
      </c>
      <c r="B1911" s="12"/>
      <c r="C1911" s="12"/>
      <c r="D1911" s="12"/>
      <c r="E1911" s="12"/>
      <c r="F1911" s="12"/>
      <c r="G1911" s="12"/>
      <c r="H1911" s="12"/>
      <c r="I1911" s="12"/>
      <c r="J1911" s="12"/>
      <c r="K1911" s="12"/>
      <c r="L1911" s="12"/>
      <c r="M1911" s="12"/>
      <c r="N1911" s="12"/>
      <c r="O1911" s="12"/>
      <c r="P1911" s="12"/>
      <c r="Q1911" s="12"/>
      <c r="R1911" s="12"/>
      <c r="S1911" s="12"/>
      <c r="T1911" s="12"/>
      <c r="U1911" s="12"/>
      <c r="V1911" s="12"/>
      <c r="W1911" s="12"/>
      <c r="X1911" s="12"/>
      <c r="Y1911" s="12"/>
      <c r="Z1911" s="12"/>
    </row>
    <row r="1912" customFormat="false" ht="18" hidden="false" customHeight="true" outlineLevel="0" collapsed="false">
      <c r="A1912" s="141" t="s">
        <v>2944</v>
      </c>
      <c r="B1912" s="12"/>
      <c r="C1912" s="12"/>
      <c r="D1912" s="12"/>
      <c r="E1912" s="12"/>
      <c r="F1912" s="12"/>
      <c r="G1912" s="12"/>
      <c r="H1912" s="12"/>
      <c r="I1912" s="12"/>
      <c r="J1912" s="12"/>
      <c r="K1912" s="12"/>
      <c r="L1912" s="12"/>
      <c r="M1912" s="12"/>
      <c r="N1912" s="12"/>
      <c r="O1912" s="12"/>
      <c r="P1912" s="12"/>
      <c r="Q1912" s="12"/>
      <c r="R1912" s="12"/>
      <c r="S1912" s="12"/>
      <c r="T1912" s="12"/>
      <c r="U1912" s="12"/>
      <c r="V1912" s="12"/>
      <c r="W1912" s="12"/>
      <c r="X1912" s="12"/>
      <c r="Y1912" s="12"/>
      <c r="Z1912" s="12"/>
    </row>
    <row r="1913" customFormat="false" ht="18" hidden="false" customHeight="true" outlineLevel="0" collapsed="false">
      <c r="A1913" s="141" t="s">
        <v>2945</v>
      </c>
      <c r="B1913" s="12"/>
      <c r="C1913" s="12"/>
      <c r="D1913" s="12"/>
      <c r="E1913" s="12"/>
      <c r="F1913" s="12"/>
      <c r="G1913" s="12"/>
      <c r="H1913" s="12"/>
      <c r="I1913" s="12"/>
      <c r="J1913" s="12"/>
      <c r="K1913" s="12"/>
      <c r="L1913" s="12"/>
      <c r="M1913" s="12"/>
      <c r="N1913" s="12"/>
      <c r="O1913" s="12"/>
      <c r="P1913" s="12"/>
      <c r="Q1913" s="12"/>
      <c r="R1913" s="12"/>
      <c r="S1913" s="12"/>
      <c r="T1913" s="12"/>
      <c r="U1913" s="12"/>
      <c r="V1913" s="12"/>
      <c r="W1913" s="12"/>
      <c r="X1913" s="12"/>
      <c r="Y1913" s="12"/>
      <c r="Z1913" s="12"/>
    </row>
    <row r="1914" customFormat="false" ht="18" hidden="false" customHeight="true" outlineLevel="0" collapsed="false">
      <c r="A1914" s="141" t="s">
        <v>2946</v>
      </c>
      <c r="B1914" s="12"/>
      <c r="C1914" s="12"/>
      <c r="D1914" s="12"/>
      <c r="E1914" s="12"/>
      <c r="F1914" s="12"/>
      <c r="G1914" s="12"/>
      <c r="H1914" s="12"/>
      <c r="I1914" s="12"/>
      <c r="J1914" s="12"/>
      <c r="K1914" s="12"/>
      <c r="L1914" s="12"/>
      <c r="M1914" s="12"/>
      <c r="N1914" s="12"/>
      <c r="O1914" s="12"/>
      <c r="P1914" s="12"/>
      <c r="Q1914" s="12"/>
      <c r="R1914" s="12"/>
      <c r="S1914" s="12"/>
      <c r="T1914" s="12"/>
      <c r="U1914" s="12"/>
      <c r="V1914" s="12"/>
      <c r="W1914" s="12"/>
      <c r="X1914" s="12"/>
      <c r="Y1914" s="12"/>
      <c r="Z1914" s="12"/>
    </row>
    <row r="1915" customFormat="false" ht="18" hidden="false" customHeight="true" outlineLevel="0" collapsed="false">
      <c r="A1915" s="141" t="s">
        <v>2947</v>
      </c>
      <c r="B1915" s="12"/>
      <c r="C1915" s="12"/>
      <c r="D1915" s="12"/>
      <c r="E1915" s="12"/>
      <c r="F1915" s="12"/>
      <c r="G1915" s="12"/>
      <c r="H1915" s="12"/>
      <c r="I1915" s="12"/>
      <c r="J1915" s="12"/>
      <c r="K1915" s="12"/>
      <c r="L1915" s="12"/>
      <c r="M1915" s="12"/>
      <c r="N1915" s="12"/>
      <c r="O1915" s="12"/>
      <c r="P1915" s="12"/>
      <c r="Q1915" s="12"/>
      <c r="R1915" s="12"/>
      <c r="S1915" s="12"/>
      <c r="T1915" s="12"/>
      <c r="U1915" s="12"/>
      <c r="V1915" s="12"/>
      <c r="W1915" s="12"/>
      <c r="X1915" s="12"/>
      <c r="Y1915" s="12"/>
      <c r="Z1915" s="12"/>
    </row>
    <row r="1916" customFormat="false" ht="18" hidden="false" customHeight="true" outlineLevel="0" collapsed="false">
      <c r="A1916" s="141" t="s">
        <v>2948</v>
      </c>
      <c r="B1916" s="12"/>
      <c r="C1916" s="12"/>
      <c r="D1916" s="12"/>
      <c r="E1916" s="12"/>
      <c r="F1916" s="12"/>
      <c r="G1916" s="12"/>
      <c r="H1916" s="12"/>
      <c r="I1916" s="12"/>
      <c r="J1916" s="12"/>
      <c r="K1916" s="12"/>
      <c r="L1916" s="12"/>
      <c r="M1916" s="12"/>
      <c r="N1916" s="12"/>
      <c r="O1916" s="12"/>
      <c r="P1916" s="12"/>
      <c r="Q1916" s="12"/>
      <c r="R1916" s="12"/>
      <c r="S1916" s="12"/>
      <c r="T1916" s="12"/>
      <c r="U1916" s="12"/>
      <c r="V1916" s="12"/>
      <c r="W1916" s="12"/>
      <c r="X1916" s="12"/>
      <c r="Y1916" s="12"/>
      <c r="Z1916" s="12"/>
    </row>
    <row r="1917" customFormat="false" ht="18" hidden="false" customHeight="true" outlineLevel="0" collapsed="false">
      <c r="A1917" s="141" t="s">
        <v>2949</v>
      </c>
      <c r="B1917" s="12"/>
      <c r="C1917" s="12"/>
      <c r="D1917" s="12"/>
      <c r="E1917" s="12"/>
      <c r="F1917" s="12"/>
      <c r="G1917" s="12"/>
      <c r="H1917" s="12"/>
      <c r="I1917" s="12"/>
      <c r="J1917" s="12"/>
      <c r="K1917" s="12"/>
      <c r="L1917" s="12"/>
      <c r="M1917" s="12"/>
      <c r="N1917" s="12"/>
      <c r="O1917" s="12"/>
      <c r="P1917" s="12"/>
      <c r="Q1917" s="12"/>
      <c r="R1917" s="12"/>
      <c r="S1917" s="12"/>
      <c r="T1917" s="12"/>
      <c r="U1917" s="12"/>
      <c r="V1917" s="12"/>
      <c r="W1917" s="12"/>
      <c r="X1917" s="12"/>
      <c r="Y1917" s="12"/>
      <c r="Z1917" s="12"/>
    </row>
    <row r="1918" customFormat="false" ht="18" hidden="false" customHeight="true" outlineLevel="0" collapsed="false">
      <c r="A1918" s="141" t="s">
        <v>2950</v>
      </c>
      <c r="B1918" s="12"/>
      <c r="C1918" s="12"/>
      <c r="D1918" s="12"/>
      <c r="E1918" s="12"/>
      <c r="F1918" s="12"/>
      <c r="G1918" s="12"/>
      <c r="H1918" s="12"/>
      <c r="I1918" s="12"/>
      <c r="J1918" s="12"/>
      <c r="K1918" s="12"/>
      <c r="L1918" s="12"/>
      <c r="M1918" s="12"/>
      <c r="N1918" s="12"/>
      <c r="O1918" s="12"/>
      <c r="P1918" s="12"/>
      <c r="Q1918" s="12"/>
      <c r="R1918" s="12"/>
      <c r="S1918" s="12"/>
      <c r="T1918" s="12"/>
      <c r="U1918" s="12"/>
      <c r="V1918" s="12"/>
      <c r="W1918" s="12"/>
      <c r="X1918" s="12"/>
      <c r="Y1918" s="12"/>
      <c r="Z1918" s="12"/>
    </row>
    <row r="1919" customFormat="false" ht="18" hidden="false" customHeight="true" outlineLevel="0" collapsed="false">
      <c r="A1919" s="141" t="s">
        <v>2951</v>
      </c>
      <c r="B1919" s="12"/>
      <c r="C1919" s="12"/>
      <c r="D1919" s="12"/>
      <c r="E1919" s="12"/>
      <c r="F1919" s="12"/>
      <c r="G1919" s="12"/>
      <c r="H1919" s="12"/>
      <c r="I1919" s="12"/>
      <c r="J1919" s="12"/>
      <c r="K1919" s="12"/>
      <c r="L1919" s="12"/>
      <c r="M1919" s="12"/>
      <c r="N1919" s="12"/>
      <c r="O1919" s="12"/>
      <c r="P1919" s="12"/>
      <c r="Q1919" s="12"/>
      <c r="R1919" s="12"/>
      <c r="S1919" s="12"/>
      <c r="T1919" s="12"/>
      <c r="U1919" s="12"/>
      <c r="V1919" s="12"/>
      <c r="W1919" s="12"/>
      <c r="X1919" s="12"/>
      <c r="Y1919" s="12"/>
      <c r="Z1919" s="12"/>
    </row>
    <row r="1920" customFormat="false" ht="18" hidden="false" customHeight="true" outlineLevel="0" collapsed="false">
      <c r="A1920" s="141" t="s">
        <v>2952</v>
      </c>
      <c r="B1920" s="12"/>
      <c r="C1920" s="12"/>
      <c r="D1920" s="12"/>
      <c r="E1920" s="12"/>
      <c r="F1920" s="12"/>
      <c r="G1920" s="12"/>
      <c r="H1920" s="12"/>
      <c r="I1920" s="12"/>
      <c r="J1920" s="12"/>
      <c r="K1920" s="12"/>
      <c r="L1920" s="12"/>
      <c r="M1920" s="12"/>
      <c r="N1920" s="12"/>
      <c r="O1920" s="12"/>
      <c r="P1920" s="12"/>
      <c r="Q1920" s="12"/>
      <c r="R1920" s="12"/>
      <c r="S1920" s="12"/>
      <c r="T1920" s="12"/>
      <c r="U1920" s="12"/>
      <c r="V1920" s="12"/>
      <c r="W1920" s="12"/>
      <c r="X1920" s="12"/>
      <c r="Y1920" s="12"/>
      <c r="Z1920" s="12"/>
    </row>
    <row r="1921" customFormat="false" ht="18" hidden="false" customHeight="true" outlineLevel="0" collapsed="false">
      <c r="A1921" s="141" t="s">
        <v>2953</v>
      </c>
      <c r="B1921" s="12"/>
      <c r="C1921" s="12"/>
      <c r="D1921" s="12"/>
      <c r="E1921" s="12"/>
      <c r="F1921" s="12"/>
      <c r="G1921" s="12"/>
      <c r="H1921" s="12"/>
      <c r="I1921" s="12"/>
      <c r="J1921" s="12"/>
      <c r="K1921" s="12"/>
      <c r="L1921" s="12"/>
      <c r="M1921" s="12"/>
      <c r="N1921" s="12"/>
      <c r="O1921" s="12"/>
      <c r="P1921" s="12"/>
      <c r="Q1921" s="12"/>
      <c r="R1921" s="12"/>
      <c r="S1921" s="12"/>
      <c r="T1921" s="12"/>
      <c r="U1921" s="12"/>
      <c r="V1921" s="12"/>
      <c r="W1921" s="12"/>
      <c r="X1921" s="12"/>
      <c r="Y1921" s="12"/>
      <c r="Z1921" s="12"/>
    </row>
    <row r="1922" customFormat="false" ht="18" hidden="false" customHeight="true" outlineLevel="0" collapsed="false">
      <c r="A1922" s="141" t="s">
        <v>2954</v>
      </c>
      <c r="B1922" s="12"/>
      <c r="C1922" s="12"/>
      <c r="D1922" s="12"/>
      <c r="E1922" s="12"/>
      <c r="F1922" s="12"/>
      <c r="G1922" s="12"/>
      <c r="H1922" s="12"/>
      <c r="I1922" s="12"/>
      <c r="J1922" s="12"/>
      <c r="K1922" s="12"/>
      <c r="L1922" s="12"/>
      <c r="M1922" s="12"/>
      <c r="N1922" s="12"/>
      <c r="O1922" s="12"/>
      <c r="P1922" s="12"/>
      <c r="Q1922" s="12"/>
      <c r="R1922" s="12"/>
      <c r="S1922" s="12"/>
      <c r="T1922" s="12"/>
      <c r="U1922" s="12"/>
      <c r="V1922" s="12"/>
      <c r="W1922" s="12"/>
      <c r="X1922" s="12"/>
      <c r="Y1922" s="12"/>
      <c r="Z1922" s="12"/>
    </row>
    <row r="1923" customFormat="false" ht="18" hidden="false" customHeight="true" outlineLevel="0" collapsed="false">
      <c r="A1923" s="141" t="s">
        <v>2955</v>
      </c>
      <c r="B1923" s="12"/>
      <c r="C1923" s="12"/>
      <c r="D1923" s="12"/>
      <c r="E1923" s="12"/>
      <c r="F1923" s="12"/>
      <c r="G1923" s="12"/>
      <c r="H1923" s="12"/>
      <c r="I1923" s="12"/>
      <c r="J1923" s="12"/>
      <c r="K1923" s="12"/>
      <c r="L1923" s="12"/>
      <c r="M1923" s="12"/>
      <c r="N1923" s="12"/>
      <c r="O1923" s="12"/>
      <c r="P1923" s="12"/>
      <c r="Q1923" s="12"/>
      <c r="R1923" s="12"/>
      <c r="S1923" s="12"/>
      <c r="T1923" s="12"/>
      <c r="U1923" s="12"/>
      <c r="V1923" s="12"/>
      <c r="W1923" s="12"/>
      <c r="X1923" s="12"/>
      <c r="Y1923" s="12"/>
      <c r="Z1923" s="12"/>
    </row>
    <row r="1924" customFormat="false" ht="18" hidden="false" customHeight="true" outlineLevel="0" collapsed="false">
      <c r="A1924" s="141" t="s">
        <v>2956</v>
      </c>
      <c r="B1924" s="12"/>
      <c r="C1924" s="12"/>
      <c r="D1924" s="12"/>
      <c r="E1924" s="12"/>
      <c r="F1924" s="12"/>
      <c r="G1924" s="12"/>
      <c r="H1924" s="12"/>
      <c r="I1924" s="12"/>
      <c r="J1924" s="12"/>
      <c r="K1924" s="12"/>
      <c r="L1924" s="12"/>
      <c r="M1924" s="12"/>
      <c r="N1924" s="12"/>
      <c r="O1924" s="12"/>
      <c r="P1924" s="12"/>
      <c r="Q1924" s="12"/>
      <c r="R1924" s="12"/>
      <c r="S1924" s="12"/>
      <c r="T1924" s="12"/>
      <c r="U1924" s="12"/>
      <c r="V1924" s="12"/>
      <c r="W1924" s="12"/>
      <c r="X1924" s="12"/>
      <c r="Y1924" s="12"/>
      <c r="Z1924" s="12"/>
    </row>
    <row r="1925" customFormat="false" ht="18" hidden="false" customHeight="true" outlineLevel="0" collapsed="false">
      <c r="A1925" s="141" t="s">
        <v>2957</v>
      </c>
      <c r="B1925" s="12"/>
      <c r="C1925" s="12"/>
      <c r="D1925" s="12"/>
      <c r="E1925" s="12"/>
      <c r="F1925" s="12"/>
      <c r="G1925" s="12"/>
      <c r="H1925" s="12"/>
      <c r="I1925" s="12"/>
      <c r="J1925" s="12"/>
      <c r="K1925" s="12"/>
      <c r="L1925" s="12"/>
      <c r="M1925" s="12"/>
      <c r="N1925" s="12"/>
      <c r="O1925" s="12"/>
      <c r="P1925" s="12"/>
      <c r="Q1925" s="12"/>
      <c r="R1925" s="12"/>
      <c r="S1925" s="12"/>
      <c r="T1925" s="12"/>
      <c r="U1925" s="12"/>
      <c r="V1925" s="12"/>
      <c r="W1925" s="12"/>
      <c r="X1925" s="12"/>
      <c r="Y1925" s="12"/>
      <c r="Z1925" s="12"/>
    </row>
    <row r="1926" customFormat="false" ht="18" hidden="false" customHeight="true" outlineLevel="0" collapsed="false">
      <c r="A1926" s="141" t="s">
        <v>2958</v>
      </c>
      <c r="B1926" s="12"/>
      <c r="C1926" s="12"/>
      <c r="D1926" s="12"/>
      <c r="E1926" s="12"/>
      <c r="F1926" s="12"/>
      <c r="G1926" s="12"/>
      <c r="H1926" s="12"/>
      <c r="I1926" s="12"/>
      <c r="J1926" s="12"/>
      <c r="K1926" s="12"/>
      <c r="L1926" s="12"/>
      <c r="M1926" s="12"/>
      <c r="N1926" s="12"/>
      <c r="O1926" s="12"/>
      <c r="P1926" s="12"/>
      <c r="Q1926" s="12"/>
      <c r="R1926" s="12"/>
      <c r="S1926" s="12"/>
      <c r="T1926" s="12"/>
      <c r="U1926" s="12"/>
      <c r="V1926" s="12"/>
      <c r="W1926" s="12"/>
      <c r="X1926" s="12"/>
      <c r="Y1926" s="12"/>
      <c r="Z1926" s="12"/>
    </row>
    <row r="1927" customFormat="false" ht="18" hidden="false" customHeight="true" outlineLevel="0" collapsed="false">
      <c r="A1927" s="141" t="s">
        <v>2959</v>
      </c>
      <c r="B1927" s="12"/>
      <c r="C1927" s="12"/>
      <c r="D1927" s="12"/>
      <c r="E1927" s="12"/>
      <c r="F1927" s="12"/>
      <c r="G1927" s="12"/>
      <c r="H1927" s="12"/>
      <c r="I1927" s="12"/>
      <c r="J1927" s="12"/>
      <c r="K1927" s="12"/>
      <c r="L1927" s="12"/>
      <c r="M1927" s="12"/>
      <c r="N1927" s="12"/>
      <c r="O1927" s="12"/>
      <c r="P1927" s="12"/>
      <c r="Q1927" s="12"/>
      <c r="R1927" s="12"/>
      <c r="S1927" s="12"/>
      <c r="T1927" s="12"/>
      <c r="U1927" s="12"/>
      <c r="V1927" s="12"/>
      <c r="W1927" s="12"/>
      <c r="X1927" s="12"/>
      <c r="Y1927" s="12"/>
      <c r="Z1927" s="12"/>
    </row>
    <row r="1928" customFormat="false" ht="18" hidden="false" customHeight="true" outlineLevel="0" collapsed="false">
      <c r="A1928" s="141" t="s">
        <v>2960</v>
      </c>
      <c r="B1928" s="12"/>
      <c r="C1928" s="12"/>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c r="Z1928" s="12"/>
    </row>
    <row r="1929" customFormat="false" ht="18" hidden="false" customHeight="true" outlineLevel="0" collapsed="false">
      <c r="A1929" s="141" t="s">
        <v>2961</v>
      </c>
      <c r="B1929" s="12"/>
      <c r="C1929" s="12"/>
      <c r="D1929" s="12"/>
      <c r="E1929" s="12"/>
      <c r="F1929" s="12"/>
      <c r="G1929" s="12"/>
      <c r="H1929" s="12"/>
      <c r="I1929" s="12"/>
      <c r="J1929" s="12"/>
      <c r="K1929" s="12"/>
      <c r="L1929" s="12"/>
      <c r="M1929" s="12"/>
      <c r="N1929" s="12"/>
      <c r="O1929" s="12"/>
      <c r="P1929" s="12"/>
      <c r="Q1929" s="12"/>
      <c r="R1929" s="12"/>
      <c r="S1929" s="12"/>
      <c r="T1929" s="12"/>
      <c r="U1929" s="12"/>
      <c r="V1929" s="12"/>
      <c r="W1929" s="12"/>
      <c r="X1929" s="12"/>
      <c r="Y1929" s="12"/>
      <c r="Z1929" s="12"/>
    </row>
    <row r="1930" customFormat="false" ht="18" hidden="false" customHeight="true" outlineLevel="0" collapsed="false">
      <c r="A1930" s="141" t="s">
        <v>2962</v>
      </c>
      <c r="B1930" s="12"/>
      <c r="C1930" s="12"/>
      <c r="D1930" s="12"/>
      <c r="E1930" s="12"/>
      <c r="F1930" s="12"/>
      <c r="G1930" s="12"/>
      <c r="H1930" s="12"/>
      <c r="I1930" s="12"/>
      <c r="J1930" s="12"/>
      <c r="K1930" s="12"/>
      <c r="L1930" s="12"/>
      <c r="M1930" s="12"/>
      <c r="N1930" s="12"/>
      <c r="O1930" s="12"/>
      <c r="P1930" s="12"/>
      <c r="Q1930" s="12"/>
      <c r="R1930" s="12"/>
      <c r="S1930" s="12"/>
      <c r="T1930" s="12"/>
      <c r="U1930" s="12"/>
      <c r="V1930" s="12"/>
      <c r="W1930" s="12"/>
      <c r="X1930" s="12"/>
      <c r="Y1930" s="12"/>
      <c r="Z1930" s="12"/>
    </row>
    <row r="1931" customFormat="false" ht="18" hidden="false" customHeight="true" outlineLevel="0" collapsed="false">
      <c r="A1931" s="141" t="s">
        <v>2963</v>
      </c>
      <c r="B1931" s="12"/>
      <c r="C1931" s="12"/>
      <c r="D1931" s="12"/>
      <c r="E1931" s="12"/>
      <c r="F1931" s="12"/>
      <c r="G1931" s="12"/>
      <c r="H1931" s="12"/>
      <c r="I1931" s="12"/>
      <c r="J1931" s="12"/>
      <c r="K1931" s="12"/>
      <c r="L1931" s="12"/>
      <c r="M1931" s="12"/>
      <c r="N1931" s="12"/>
      <c r="O1931" s="12"/>
      <c r="P1931" s="12"/>
      <c r="Q1931" s="12"/>
      <c r="R1931" s="12"/>
      <c r="S1931" s="12"/>
      <c r="T1931" s="12"/>
      <c r="U1931" s="12"/>
      <c r="V1931" s="12"/>
      <c r="W1931" s="12"/>
      <c r="X1931" s="12"/>
      <c r="Y1931" s="12"/>
      <c r="Z1931" s="12"/>
    </row>
    <row r="1932" customFormat="false" ht="18" hidden="false" customHeight="true" outlineLevel="0" collapsed="false">
      <c r="A1932" s="141" t="s">
        <v>2964</v>
      </c>
      <c r="B1932" s="12"/>
      <c r="C1932" s="12"/>
      <c r="D1932" s="12"/>
      <c r="E1932" s="12"/>
      <c r="F1932" s="12"/>
      <c r="G1932" s="12"/>
      <c r="H1932" s="12"/>
      <c r="I1932" s="12"/>
      <c r="J1932" s="12"/>
      <c r="K1932" s="12"/>
      <c r="L1932" s="12"/>
      <c r="M1932" s="12"/>
      <c r="N1932" s="12"/>
      <c r="O1932" s="12"/>
      <c r="P1932" s="12"/>
      <c r="Q1932" s="12"/>
      <c r="R1932" s="12"/>
      <c r="S1932" s="12"/>
      <c r="T1932" s="12"/>
      <c r="U1932" s="12"/>
      <c r="V1932" s="12"/>
      <c r="W1932" s="12"/>
      <c r="X1932" s="12"/>
      <c r="Y1932" s="12"/>
      <c r="Z1932" s="12"/>
    </row>
    <row r="1933" customFormat="false" ht="18" hidden="false" customHeight="true" outlineLevel="0" collapsed="false">
      <c r="A1933" s="141" t="s">
        <v>2965</v>
      </c>
      <c r="B1933" s="12"/>
      <c r="C1933" s="12"/>
      <c r="D1933" s="12"/>
      <c r="E1933" s="12"/>
      <c r="F1933" s="12"/>
      <c r="G1933" s="12"/>
      <c r="H1933" s="12"/>
      <c r="I1933" s="12"/>
      <c r="J1933" s="12"/>
      <c r="K1933" s="12"/>
      <c r="L1933" s="12"/>
      <c r="M1933" s="12"/>
      <c r="N1933" s="12"/>
      <c r="O1933" s="12"/>
      <c r="P1933" s="12"/>
      <c r="Q1933" s="12"/>
      <c r="R1933" s="12"/>
      <c r="S1933" s="12"/>
      <c r="T1933" s="12"/>
      <c r="U1933" s="12"/>
      <c r="V1933" s="12"/>
      <c r="W1933" s="12"/>
      <c r="X1933" s="12"/>
      <c r="Y1933" s="12"/>
      <c r="Z1933" s="12"/>
    </row>
    <row r="1934" customFormat="false" ht="18" hidden="false" customHeight="true" outlineLevel="0" collapsed="false">
      <c r="A1934" s="141" t="s">
        <v>2966</v>
      </c>
      <c r="B1934" s="12"/>
      <c r="C1934" s="12"/>
      <c r="D1934" s="12"/>
      <c r="E1934" s="12"/>
      <c r="F1934" s="12"/>
      <c r="G1934" s="12"/>
      <c r="H1934" s="12"/>
      <c r="I1934" s="12"/>
      <c r="J1934" s="12"/>
      <c r="K1934" s="12"/>
      <c r="L1934" s="12"/>
      <c r="M1934" s="12"/>
      <c r="N1934" s="12"/>
      <c r="O1934" s="12"/>
      <c r="P1934" s="12"/>
      <c r="Q1934" s="12"/>
      <c r="R1934" s="12"/>
      <c r="S1934" s="12"/>
      <c r="T1934" s="12"/>
      <c r="U1934" s="12"/>
      <c r="V1934" s="12"/>
      <c r="W1934" s="12"/>
      <c r="X1934" s="12"/>
      <c r="Y1934" s="12"/>
      <c r="Z1934" s="12"/>
    </row>
    <row r="1935" customFormat="false" ht="18" hidden="false" customHeight="true" outlineLevel="0" collapsed="false">
      <c r="A1935" s="141" t="s">
        <v>2967</v>
      </c>
      <c r="B1935" s="12"/>
      <c r="C1935" s="12"/>
      <c r="D1935" s="12"/>
      <c r="E1935" s="12"/>
      <c r="F1935" s="12"/>
      <c r="G1935" s="12"/>
      <c r="H1935" s="12"/>
      <c r="I1935" s="12"/>
      <c r="J1935" s="12"/>
      <c r="K1935" s="12"/>
      <c r="L1935" s="12"/>
      <c r="M1935" s="12"/>
      <c r="N1935" s="12"/>
      <c r="O1935" s="12"/>
      <c r="P1935" s="12"/>
      <c r="Q1935" s="12"/>
      <c r="R1935" s="12"/>
      <c r="S1935" s="12"/>
      <c r="T1935" s="12"/>
      <c r="U1935" s="12"/>
      <c r="V1935" s="12"/>
      <c r="W1935" s="12"/>
      <c r="X1935" s="12"/>
      <c r="Y1935" s="12"/>
      <c r="Z1935" s="12"/>
    </row>
    <row r="1936" customFormat="false" ht="18" hidden="false" customHeight="true" outlineLevel="0" collapsed="false">
      <c r="A1936" s="141" t="s">
        <v>2968</v>
      </c>
      <c r="B1936" s="12"/>
      <c r="C1936" s="12"/>
      <c r="D1936" s="12"/>
      <c r="E1936" s="12"/>
      <c r="F1936" s="12"/>
      <c r="G1936" s="12"/>
      <c r="H1936" s="12"/>
      <c r="I1936" s="12"/>
      <c r="J1936" s="12"/>
      <c r="K1936" s="12"/>
      <c r="L1936" s="12"/>
      <c r="M1936" s="12"/>
      <c r="N1936" s="12"/>
      <c r="O1936" s="12"/>
      <c r="P1936" s="12"/>
      <c r="Q1936" s="12"/>
      <c r="R1936" s="12"/>
      <c r="S1936" s="12"/>
      <c r="T1936" s="12"/>
      <c r="U1936" s="12"/>
      <c r="V1936" s="12"/>
      <c r="W1936" s="12"/>
      <c r="X1936" s="12"/>
      <c r="Y1936" s="12"/>
      <c r="Z1936" s="12"/>
    </row>
    <row r="1937" customFormat="false" ht="18" hidden="false" customHeight="true" outlineLevel="0" collapsed="false">
      <c r="A1937" s="141" t="s">
        <v>2969</v>
      </c>
      <c r="B1937" s="12"/>
      <c r="C1937" s="12"/>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c r="Z1937" s="12"/>
    </row>
    <row r="1938" customFormat="false" ht="18" hidden="false" customHeight="true" outlineLevel="0" collapsed="false">
      <c r="A1938" s="141" t="s">
        <v>2970</v>
      </c>
      <c r="B1938" s="12"/>
      <c r="C1938" s="12"/>
      <c r="D1938" s="12"/>
      <c r="E1938" s="12"/>
      <c r="F1938" s="12"/>
      <c r="G1938" s="12"/>
      <c r="H1938" s="12"/>
      <c r="I1938" s="12"/>
      <c r="J1938" s="12"/>
      <c r="K1938" s="12"/>
      <c r="L1938" s="12"/>
      <c r="M1938" s="12"/>
      <c r="N1938" s="12"/>
      <c r="O1938" s="12"/>
      <c r="P1938" s="12"/>
      <c r="Q1938" s="12"/>
      <c r="R1938" s="12"/>
      <c r="S1938" s="12"/>
      <c r="T1938" s="12"/>
      <c r="U1938" s="12"/>
      <c r="V1938" s="12"/>
      <c r="W1938" s="12"/>
      <c r="X1938" s="12"/>
      <c r="Y1938" s="12"/>
      <c r="Z1938" s="12"/>
    </row>
    <row r="1939" customFormat="false" ht="18" hidden="false" customHeight="true" outlineLevel="0" collapsed="false">
      <c r="A1939" s="141" t="s">
        <v>2971</v>
      </c>
      <c r="B1939" s="12"/>
      <c r="C1939" s="12"/>
      <c r="D1939" s="12"/>
      <c r="E1939" s="12"/>
      <c r="F1939" s="12"/>
      <c r="G1939" s="12"/>
      <c r="H1939" s="12"/>
      <c r="I1939" s="12"/>
      <c r="J1939" s="12"/>
      <c r="K1939" s="12"/>
      <c r="L1939" s="12"/>
      <c r="M1939" s="12"/>
      <c r="N1939" s="12"/>
      <c r="O1939" s="12"/>
      <c r="P1939" s="12"/>
      <c r="Q1939" s="12"/>
      <c r="R1939" s="12"/>
      <c r="S1939" s="12"/>
      <c r="T1939" s="12"/>
      <c r="U1939" s="12"/>
      <c r="V1939" s="12"/>
      <c r="W1939" s="12"/>
      <c r="X1939" s="12"/>
      <c r="Y1939" s="12"/>
      <c r="Z1939" s="12"/>
    </row>
    <row r="1940" customFormat="false" ht="18" hidden="false" customHeight="true" outlineLevel="0" collapsed="false">
      <c r="A1940" s="141" t="s">
        <v>2972</v>
      </c>
      <c r="B1940" s="12"/>
      <c r="C1940" s="12"/>
      <c r="D1940" s="12"/>
      <c r="E1940" s="12"/>
      <c r="F1940" s="12"/>
      <c r="G1940" s="12"/>
      <c r="H1940" s="12"/>
      <c r="I1940" s="12"/>
      <c r="J1940" s="12"/>
      <c r="K1940" s="12"/>
      <c r="L1940" s="12"/>
      <c r="M1940" s="12"/>
      <c r="N1940" s="12"/>
      <c r="O1940" s="12"/>
      <c r="P1940" s="12"/>
      <c r="Q1940" s="12"/>
      <c r="R1940" s="12"/>
      <c r="S1940" s="12"/>
      <c r="T1940" s="12"/>
      <c r="U1940" s="12"/>
      <c r="V1940" s="12"/>
      <c r="W1940" s="12"/>
      <c r="X1940" s="12"/>
      <c r="Y1940" s="12"/>
      <c r="Z1940" s="12"/>
    </row>
    <row r="1941" customFormat="false" ht="18" hidden="false" customHeight="true" outlineLevel="0" collapsed="false">
      <c r="A1941" s="141" t="s">
        <v>2973</v>
      </c>
      <c r="B1941" s="12"/>
      <c r="C1941" s="12"/>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c r="Z1941" s="12"/>
    </row>
    <row r="1942" customFormat="false" ht="18" hidden="false" customHeight="true" outlineLevel="0" collapsed="false">
      <c r="A1942" s="141" t="s">
        <v>2974</v>
      </c>
      <c r="B1942" s="12"/>
      <c r="C1942" s="12"/>
      <c r="D1942" s="12"/>
      <c r="E1942" s="12"/>
      <c r="F1942" s="12"/>
      <c r="G1942" s="12"/>
      <c r="H1942" s="12"/>
      <c r="I1942" s="12"/>
      <c r="J1942" s="12"/>
      <c r="K1942" s="12"/>
      <c r="L1942" s="12"/>
      <c r="M1942" s="12"/>
      <c r="N1942" s="12"/>
      <c r="O1942" s="12"/>
      <c r="P1942" s="12"/>
      <c r="Q1942" s="12"/>
      <c r="R1942" s="12"/>
      <c r="S1942" s="12"/>
      <c r="T1942" s="12"/>
      <c r="U1942" s="12"/>
      <c r="V1942" s="12"/>
      <c r="W1942" s="12"/>
      <c r="X1942" s="12"/>
      <c r="Y1942" s="12"/>
      <c r="Z1942" s="12"/>
    </row>
    <row r="1943" customFormat="false" ht="18" hidden="false" customHeight="true" outlineLevel="0" collapsed="false">
      <c r="A1943" s="141" t="s">
        <v>2975</v>
      </c>
      <c r="B1943" s="12"/>
      <c r="C1943" s="12"/>
      <c r="D1943" s="12"/>
      <c r="E1943" s="12"/>
      <c r="F1943" s="12"/>
      <c r="G1943" s="12"/>
      <c r="H1943" s="12"/>
      <c r="I1943" s="12"/>
      <c r="J1943" s="12"/>
      <c r="K1943" s="12"/>
      <c r="L1943" s="12"/>
      <c r="M1943" s="12"/>
      <c r="N1943" s="12"/>
      <c r="O1943" s="12"/>
      <c r="P1943" s="12"/>
      <c r="Q1943" s="12"/>
      <c r="R1943" s="12"/>
      <c r="S1943" s="12"/>
      <c r="T1943" s="12"/>
      <c r="U1943" s="12"/>
      <c r="V1943" s="12"/>
      <c r="W1943" s="12"/>
      <c r="X1943" s="12"/>
      <c r="Y1943" s="12"/>
      <c r="Z1943" s="12"/>
    </row>
    <row r="1944" customFormat="false" ht="18" hidden="false" customHeight="true" outlineLevel="0" collapsed="false">
      <c r="A1944" s="141" t="s">
        <v>2976</v>
      </c>
      <c r="B1944" s="12"/>
      <c r="C1944" s="12"/>
      <c r="D1944" s="12"/>
      <c r="E1944" s="12"/>
      <c r="F1944" s="12"/>
      <c r="G1944" s="12"/>
      <c r="H1944" s="12"/>
      <c r="I1944" s="12"/>
      <c r="J1944" s="12"/>
      <c r="K1944" s="12"/>
      <c r="L1944" s="12"/>
      <c r="M1944" s="12"/>
      <c r="N1944" s="12"/>
      <c r="O1944" s="12"/>
      <c r="P1944" s="12"/>
      <c r="Q1944" s="12"/>
      <c r="R1944" s="12"/>
      <c r="S1944" s="12"/>
      <c r="T1944" s="12"/>
      <c r="U1944" s="12"/>
      <c r="V1944" s="12"/>
      <c r="W1944" s="12"/>
      <c r="X1944" s="12"/>
      <c r="Y1944" s="12"/>
      <c r="Z1944" s="12"/>
    </row>
    <row r="1945" customFormat="false" ht="18" hidden="false" customHeight="true" outlineLevel="0" collapsed="false">
      <c r="A1945" s="141" t="s">
        <v>2977</v>
      </c>
      <c r="B1945" s="12"/>
      <c r="C1945" s="12"/>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c r="Z1945" s="12"/>
    </row>
    <row r="1946" customFormat="false" ht="18" hidden="false" customHeight="true" outlineLevel="0" collapsed="false">
      <c r="A1946" s="141" t="s">
        <v>2978</v>
      </c>
      <c r="B1946" s="12"/>
      <c r="C1946" s="12"/>
      <c r="D1946" s="12"/>
      <c r="E1946" s="12"/>
      <c r="F1946" s="12"/>
      <c r="G1946" s="12"/>
      <c r="H1946" s="12"/>
      <c r="I1946" s="12"/>
      <c r="J1946" s="12"/>
      <c r="K1946" s="12"/>
      <c r="L1946" s="12"/>
      <c r="M1946" s="12"/>
      <c r="N1946" s="12"/>
      <c r="O1946" s="12"/>
      <c r="P1946" s="12"/>
      <c r="Q1946" s="12"/>
      <c r="R1946" s="12"/>
      <c r="S1946" s="12"/>
      <c r="T1946" s="12"/>
      <c r="U1946" s="12"/>
      <c r="V1946" s="12"/>
      <c r="W1946" s="12"/>
      <c r="X1946" s="12"/>
      <c r="Y1946" s="12"/>
      <c r="Z1946" s="12"/>
    </row>
    <row r="1947" customFormat="false" ht="18" hidden="false" customHeight="true" outlineLevel="0" collapsed="false">
      <c r="A1947" s="141" t="s">
        <v>2979</v>
      </c>
      <c r="B1947" s="12"/>
      <c r="C1947" s="12"/>
      <c r="D1947" s="12"/>
      <c r="E1947" s="12"/>
      <c r="F1947" s="12"/>
      <c r="G1947" s="12"/>
      <c r="H1947" s="12"/>
      <c r="I1947" s="12"/>
      <c r="J1947" s="12"/>
      <c r="K1947" s="12"/>
      <c r="L1947" s="12"/>
      <c r="M1947" s="12"/>
      <c r="N1947" s="12"/>
      <c r="O1947" s="12"/>
      <c r="P1947" s="12"/>
      <c r="Q1947" s="12"/>
      <c r="R1947" s="12"/>
      <c r="S1947" s="12"/>
      <c r="T1947" s="12"/>
      <c r="U1947" s="12"/>
      <c r="V1947" s="12"/>
      <c r="W1947" s="12"/>
      <c r="X1947" s="12"/>
      <c r="Y1947" s="12"/>
      <c r="Z1947" s="12"/>
    </row>
    <row r="1948" customFormat="false" ht="18" hidden="false" customHeight="true" outlineLevel="0" collapsed="false">
      <c r="A1948" s="141" t="s">
        <v>2980</v>
      </c>
      <c r="B1948" s="12"/>
      <c r="C1948" s="12"/>
      <c r="D1948" s="12"/>
      <c r="E1948" s="12"/>
      <c r="F1948" s="12"/>
      <c r="G1948" s="12"/>
      <c r="H1948" s="12"/>
      <c r="I1948" s="12"/>
      <c r="J1948" s="12"/>
      <c r="K1948" s="12"/>
      <c r="L1948" s="12"/>
      <c r="M1948" s="12"/>
      <c r="N1948" s="12"/>
      <c r="O1948" s="12"/>
      <c r="P1948" s="12"/>
      <c r="Q1948" s="12"/>
      <c r="R1948" s="12"/>
      <c r="S1948" s="12"/>
      <c r="T1948" s="12"/>
      <c r="U1948" s="12"/>
      <c r="V1948" s="12"/>
      <c r="W1948" s="12"/>
      <c r="X1948" s="12"/>
      <c r="Y1948" s="12"/>
      <c r="Z1948" s="12"/>
    </row>
    <row r="1949" customFormat="false" ht="18" hidden="false" customHeight="true" outlineLevel="0" collapsed="false">
      <c r="A1949" s="141" t="s">
        <v>2981</v>
      </c>
      <c r="B1949" s="12"/>
      <c r="C1949" s="12"/>
      <c r="D1949" s="12"/>
      <c r="E1949" s="12"/>
      <c r="F1949" s="12"/>
      <c r="G1949" s="12"/>
      <c r="H1949" s="12"/>
      <c r="I1949" s="12"/>
      <c r="J1949" s="12"/>
      <c r="K1949" s="12"/>
      <c r="L1949" s="12"/>
      <c r="M1949" s="12"/>
      <c r="N1949" s="12"/>
      <c r="O1949" s="12"/>
      <c r="P1949" s="12"/>
      <c r="Q1949" s="12"/>
      <c r="R1949" s="12"/>
      <c r="S1949" s="12"/>
      <c r="T1949" s="12"/>
      <c r="U1949" s="12"/>
      <c r="V1949" s="12"/>
      <c r="W1949" s="12"/>
      <c r="X1949" s="12"/>
      <c r="Y1949" s="12"/>
      <c r="Z1949" s="12"/>
    </row>
    <row r="1950" customFormat="false" ht="18" hidden="false" customHeight="true" outlineLevel="0" collapsed="false">
      <c r="A1950" s="141" t="s">
        <v>2982</v>
      </c>
      <c r="B1950" s="12"/>
      <c r="C1950" s="12"/>
      <c r="D1950" s="12"/>
      <c r="E1950" s="12"/>
      <c r="F1950" s="12"/>
      <c r="G1950" s="12"/>
      <c r="H1950" s="12"/>
      <c r="I1950" s="12"/>
      <c r="J1950" s="12"/>
      <c r="K1950" s="12"/>
      <c r="L1950" s="12"/>
      <c r="M1950" s="12"/>
      <c r="N1950" s="12"/>
      <c r="O1950" s="12"/>
      <c r="P1950" s="12"/>
      <c r="Q1950" s="12"/>
      <c r="R1950" s="12"/>
      <c r="S1950" s="12"/>
      <c r="T1950" s="12"/>
      <c r="U1950" s="12"/>
      <c r="V1950" s="12"/>
      <c r="W1950" s="12"/>
      <c r="X1950" s="12"/>
      <c r="Y1950" s="12"/>
      <c r="Z1950" s="12"/>
    </row>
    <row r="1951" customFormat="false" ht="18" hidden="false" customHeight="true" outlineLevel="0" collapsed="false">
      <c r="A1951" s="141" t="s">
        <v>2983</v>
      </c>
      <c r="B1951" s="12"/>
      <c r="C1951" s="12"/>
      <c r="D1951" s="12"/>
      <c r="E1951" s="12"/>
      <c r="F1951" s="12"/>
      <c r="G1951" s="12"/>
      <c r="H1951" s="12"/>
      <c r="I1951" s="12"/>
      <c r="J1951" s="12"/>
      <c r="K1951" s="12"/>
      <c r="L1951" s="12"/>
      <c r="M1951" s="12"/>
      <c r="N1951" s="12"/>
      <c r="O1951" s="12"/>
      <c r="P1951" s="12"/>
      <c r="Q1951" s="12"/>
      <c r="R1951" s="12"/>
      <c r="S1951" s="12"/>
      <c r="T1951" s="12"/>
      <c r="U1951" s="12"/>
      <c r="V1951" s="12"/>
      <c r="W1951" s="12"/>
      <c r="X1951" s="12"/>
      <c r="Y1951" s="12"/>
      <c r="Z1951" s="12"/>
    </row>
    <row r="1952" customFormat="false" ht="18" hidden="false" customHeight="true" outlineLevel="0" collapsed="false">
      <c r="A1952" s="141" t="s">
        <v>2984</v>
      </c>
      <c r="B1952" s="12"/>
      <c r="C1952" s="12"/>
      <c r="D1952" s="12"/>
      <c r="E1952" s="12"/>
      <c r="F1952" s="12"/>
      <c r="G1952" s="12"/>
      <c r="H1952" s="12"/>
      <c r="I1952" s="12"/>
      <c r="J1952" s="12"/>
      <c r="K1952" s="12"/>
      <c r="L1952" s="12"/>
      <c r="M1952" s="12"/>
      <c r="N1952" s="12"/>
      <c r="O1952" s="12"/>
      <c r="P1952" s="12"/>
      <c r="Q1952" s="12"/>
      <c r="R1952" s="12"/>
      <c r="S1952" s="12"/>
      <c r="T1952" s="12"/>
      <c r="U1952" s="12"/>
      <c r="V1952" s="12"/>
      <c r="W1952" s="12"/>
      <c r="X1952" s="12"/>
      <c r="Y1952" s="12"/>
      <c r="Z1952" s="12"/>
    </row>
    <row r="1953" customFormat="false" ht="18" hidden="false" customHeight="true" outlineLevel="0" collapsed="false">
      <c r="A1953" s="141" t="s">
        <v>2985</v>
      </c>
      <c r="B1953" s="12"/>
      <c r="C1953" s="12"/>
      <c r="D1953" s="12"/>
      <c r="E1953" s="12"/>
      <c r="F1953" s="12"/>
      <c r="G1953" s="12"/>
      <c r="H1953" s="12"/>
      <c r="I1953" s="12"/>
      <c r="J1953" s="12"/>
      <c r="K1953" s="12"/>
      <c r="L1953" s="12"/>
      <c r="M1953" s="12"/>
      <c r="N1953" s="12"/>
      <c r="O1953" s="12"/>
      <c r="P1953" s="12"/>
      <c r="Q1953" s="12"/>
      <c r="R1953" s="12"/>
      <c r="S1953" s="12"/>
      <c r="T1953" s="12"/>
      <c r="U1953" s="12"/>
      <c r="V1953" s="12"/>
      <c r="W1953" s="12"/>
      <c r="X1953" s="12"/>
      <c r="Y1953" s="12"/>
      <c r="Z1953" s="12"/>
    </row>
    <row r="1954" customFormat="false" ht="18" hidden="false" customHeight="true" outlineLevel="0" collapsed="false">
      <c r="A1954" s="141" t="s">
        <v>2986</v>
      </c>
      <c r="B1954" s="12"/>
      <c r="C1954" s="12"/>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c r="Z1954" s="12"/>
    </row>
    <row r="1955" customFormat="false" ht="18" hidden="false" customHeight="true" outlineLevel="0" collapsed="false">
      <c r="A1955" s="141" t="s">
        <v>2987</v>
      </c>
      <c r="B1955" s="12"/>
      <c r="C1955" s="12"/>
      <c r="D1955" s="12"/>
      <c r="E1955" s="12"/>
      <c r="F1955" s="12"/>
      <c r="G1955" s="12"/>
      <c r="H1955" s="12"/>
      <c r="I1955" s="12"/>
      <c r="J1955" s="12"/>
      <c r="K1955" s="12"/>
      <c r="L1955" s="12"/>
      <c r="M1955" s="12"/>
      <c r="N1955" s="12"/>
      <c r="O1955" s="12"/>
      <c r="P1955" s="12"/>
      <c r="Q1955" s="12"/>
      <c r="R1955" s="12"/>
      <c r="S1955" s="12"/>
      <c r="T1955" s="12"/>
      <c r="U1955" s="12"/>
      <c r="V1955" s="12"/>
      <c r="W1955" s="12"/>
      <c r="X1955" s="12"/>
      <c r="Y1955" s="12"/>
      <c r="Z1955" s="12"/>
    </row>
    <row r="1956" customFormat="false" ht="18" hidden="false" customHeight="true" outlineLevel="0" collapsed="false">
      <c r="A1956" s="141" t="s">
        <v>2988</v>
      </c>
      <c r="B1956" s="12"/>
      <c r="C1956" s="12"/>
      <c r="D1956" s="12"/>
      <c r="E1956" s="12"/>
      <c r="F1956" s="12"/>
      <c r="G1956" s="12"/>
      <c r="H1956" s="12"/>
      <c r="I1956" s="12"/>
      <c r="J1956" s="12"/>
      <c r="K1956" s="12"/>
      <c r="L1956" s="12"/>
      <c r="M1956" s="12"/>
      <c r="N1956" s="12"/>
      <c r="O1956" s="12"/>
      <c r="P1956" s="12"/>
      <c r="Q1956" s="12"/>
      <c r="R1956" s="12"/>
      <c r="S1956" s="12"/>
      <c r="T1956" s="12"/>
      <c r="U1956" s="12"/>
      <c r="V1956" s="12"/>
      <c r="W1956" s="12"/>
      <c r="X1956" s="12"/>
      <c r="Y1956" s="12"/>
      <c r="Z1956" s="12"/>
    </row>
    <row r="1957" customFormat="false" ht="18" hidden="false" customHeight="true" outlineLevel="0" collapsed="false">
      <c r="A1957" s="141" t="s">
        <v>2989</v>
      </c>
      <c r="B1957" s="12"/>
      <c r="C1957" s="12"/>
      <c r="D1957" s="12"/>
      <c r="E1957" s="12"/>
      <c r="F1957" s="12"/>
      <c r="G1957" s="12"/>
      <c r="H1957" s="12"/>
      <c r="I1957" s="12"/>
      <c r="J1957" s="12"/>
      <c r="K1957" s="12"/>
      <c r="L1957" s="12"/>
      <c r="M1957" s="12"/>
      <c r="N1957" s="12"/>
      <c r="O1957" s="12"/>
      <c r="P1957" s="12"/>
      <c r="Q1957" s="12"/>
      <c r="R1957" s="12"/>
      <c r="S1957" s="12"/>
      <c r="T1957" s="12"/>
      <c r="U1957" s="12"/>
      <c r="V1957" s="12"/>
      <c r="W1957" s="12"/>
      <c r="X1957" s="12"/>
      <c r="Y1957" s="12"/>
      <c r="Z1957" s="12"/>
    </row>
    <row r="1958" customFormat="false" ht="18" hidden="false" customHeight="true" outlineLevel="0" collapsed="false">
      <c r="A1958" s="141" t="s">
        <v>2990</v>
      </c>
      <c r="B1958" s="12"/>
      <c r="C1958" s="12"/>
      <c r="D1958" s="12"/>
      <c r="E1958" s="12"/>
      <c r="F1958" s="12"/>
      <c r="G1958" s="12"/>
      <c r="H1958" s="12"/>
      <c r="I1958" s="12"/>
      <c r="J1958" s="12"/>
      <c r="K1958" s="12"/>
      <c r="L1958" s="12"/>
      <c r="M1958" s="12"/>
      <c r="N1958" s="12"/>
      <c r="O1958" s="12"/>
      <c r="P1958" s="12"/>
      <c r="Q1958" s="12"/>
      <c r="R1958" s="12"/>
      <c r="S1958" s="12"/>
      <c r="T1958" s="12"/>
      <c r="U1958" s="12"/>
      <c r="V1958" s="12"/>
      <c r="W1958" s="12"/>
      <c r="X1958" s="12"/>
      <c r="Y1958" s="12"/>
      <c r="Z1958" s="12"/>
    </row>
    <row r="1959" customFormat="false" ht="18" hidden="false" customHeight="true" outlineLevel="0" collapsed="false">
      <c r="A1959" s="141" t="s">
        <v>2991</v>
      </c>
      <c r="B1959" s="12"/>
      <c r="C1959" s="12"/>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c r="Z1959" s="12"/>
    </row>
    <row r="1960" customFormat="false" ht="18" hidden="false" customHeight="true" outlineLevel="0" collapsed="false">
      <c r="A1960" s="141" t="s">
        <v>2992</v>
      </c>
      <c r="B1960" s="12"/>
      <c r="C1960" s="12"/>
      <c r="D1960" s="12"/>
      <c r="E1960" s="12"/>
      <c r="F1960" s="12"/>
      <c r="G1960" s="12"/>
      <c r="H1960" s="12"/>
      <c r="I1960" s="12"/>
      <c r="J1960" s="12"/>
      <c r="K1960" s="12"/>
      <c r="L1960" s="12"/>
      <c r="M1960" s="12"/>
      <c r="N1960" s="12"/>
      <c r="O1960" s="12"/>
      <c r="P1960" s="12"/>
      <c r="Q1960" s="12"/>
      <c r="R1960" s="12"/>
      <c r="S1960" s="12"/>
      <c r="T1960" s="12"/>
      <c r="U1960" s="12"/>
      <c r="V1960" s="12"/>
      <c r="W1960" s="12"/>
      <c r="X1960" s="12"/>
      <c r="Y1960" s="12"/>
      <c r="Z1960" s="12"/>
    </row>
    <row r="1961" customFormat="false" ht="18" hidden="false" customHeight="true" outlineLevel="0" collapsed="false">
      <c r="A1961" s="141" t="s">
        <v>2993</v>
      </c>
      <c r="B1961" s="12"/>
      <c r="C1961" s="12"/>
      <c r="D1961" s="12"/>
      <c r="E1961" s="12"/>
      <c r="F1961" s="12"/>
      <c r="G1961" s="12"/>
      <c r="H1961" s="12"/>
      <c r="I1961" s="12"/>
      <c r="J1961" s="12"/>
      <c r="K1961" s="12"/>
      <c r="L1961" s="12"/>
      <c r="M1961" s="12"/>
      <c r="N1961" s="12"/>
      <c r="O1961" s="12"/>
      <c r="P1961" s="12"/>
      <c r="Q1961" s="12"/>
      <c r="R1961" s="12"/>
      <c r="S1961" s="12"/>
      <c r="T1961" s="12"/>
      <c r="U1961" s="12"/>
      <c r="V1961" s="12"/>
      <c r="W1961" s="12"/>
      <c r="X1961" s="12"/>
      <c r="Y1961" s="12"/>
      <c r="Z1961" s="12"/>
    </row>
    <row r="1962" customFormat="false" ht="18" hidden="false" customHeight="true" outlineLevel="0" collapsed="false">
      <c r="A1962" s="141" t="s">
        <v>2994</v>
      </c>
      <c r="B1962" s="12"/>
      <c r="C1962" s="12"/>
      <c r="D1962" s="12"/>
      <c r="E1962" s="12"/>
      <c r="F1962" s="12"/>
      <c r="G1962" s="12"/>
      <c r="H1962" s="12"/>
      <c r="I1962" s="12"/>
      <c r="J1962" s="12"/>
      <c r="K1962" s="12"/>
      <c r="L1962" s="12"/>
      <c r="M1962" s="12"/>
      <c r="N1962" s="12"/>
      <c r="O1962" s="12"/>
      <c r="P1962" s="12"/>
      <c r="Q1962" s="12"/>
      <c r="R1962" s="12"/>
      <c r="S1962" s="12"/>
      <c r="T1962" s="12"/>
      <c r="U1962" s="12"/>
      <c r="V1962" s="12"/>
      <c r="W1962" s="12"/>
      <c r="X1962" s="12"/>
      <c r="Y1962" s="12"/>
      <c r="Z1962" s="12"/>
    </row>
    <row r="1963" customFormat="false" ht="18" hidden="false" customHeight="true" outlineLevel="0" collapsed="false">
      <c r="A1963" s="141" t="s">
        <v>2995</v>
      </c>
      <c r="B1963" s="12"/>
      <c r="C1963" s="12"/>
      <c r="D1963" s="12"/>
      <c r="E1963" s="12"/>
      <c r="F1963" s="12"/>
      <c r="G1963" s="12"/>
      <c r="H1963" s="12"/>
      <c r="I1963" s="12"/>
      <c r="J1963" s="12"/>
      <c r="K1963" s="12"/>
      <c r="L1963" s="12"/>
      <c r="M1963" s="12"/>
      <c r="N1963" s="12"/>
      <c r="O1963" s="12"/>
      <c r="P1963" s="12"/>
      <c r="Q1963" s="12"/>
      <c r="R1963" s="12"/>
      <c r="S1963" s="12"/>
      <c r="T1963" s="12"/>
      <c r="U1963" s="12"/>
      <c r="V1963" s="12"/>
      <c r="W1963" s="12"/>
      <c r="X1963" s="12"/>
      <c r="Y1963" s="12"/>
      <c r="Z1963" s="12"/>
    </row>
    <row r="1964" customFormat="false" ht="15" hidden="false" customHeight="true" outlineLevel="0" collapsed="false">
      <c r="A1964" s="393"/>
      <c r="B1964" s="12"/>
      <c r="C1964" s="12"/>
      <c r="D1964" s="12"/>
      <c r="E1964" s="12"/>
      <c r="F1964" s="12"/>
      <c r="G1964" s="12"/>
      <c r="H1964" s="12"/>
      <c r="I1964" s="12"/>
      <c r="J1964" s="12"/>
      <c r="K1964" s="12"/>
      <c r="L1964" s="12"/>
      <c r="M1964" s="12"/>
      <c r="N1964" s="12"/>
      <c r="O1964" s="12"/>
      <c r="P1964" s="12"/>
      <c r="Q1964" s="12"/>
      <c r="R1964" s="12"/>
      <c r="S1964" s="12"/>
      <c r="T1964" s="12"/>
      <c r="U1964" s="12"/>
      <c r="V1964" s="12"/>
      <c r="W1964" s="12"/>
      <c r="X1964" s="12"/>
      <c r="Y1964" s="12"/>
      <c r="Z1964"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sheetPr filterMode="false">
    <tabColor rgb="FFA6A6A6"/>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5" min="3" style="1" width="18"/>
    <col collapsed="false" customWidth="true" hidden="false" outlineLevel="0" max="26" min="6" style="1" width="8.63"/>
  </cols>
  <sheetData>
    <row r="1" customFormat="false" ht="24" hidden="false" customHeight="true" outlineLevel="0" collapsed="false">
      <c r="A1" s="394" t="s">
        <v>2996</v>
      </c>
      <c r="B1" s="394"/>
      <c r="C1" s="394"/>
      <c r="D1" s="394"/>
      <c r="E1" s="394"/>
      <c r="F1" s="395"/>
    </row>
    <row r="2" customFormat="false" ht="24" hidden="false" customHeight="true" outlineLevel="0" collapsed="false">
      <c r="A2" s="148" t="s">
        <v>519</v>
      </c>
      <c r="B2" s="148" t="s">
        <v>2997</v>
      </c>
      <c r="C2" s="148" t="s">
        <v>2998</v>
      </c>
      <c r="D2" s="148" t="s">
        <v>2999</v>
      </c>
      <c r="E2" s="148" t="s">
        <v>26</v>
      </c>
      <c r="F2" s="396"/>
    </row>
    <row r="3" customFormat="false" ht="24" hidden="false" customHeight="true" outlineLevel="0" collapsed="false">
      <c r="A3" s="397" t="n">
        <v>1</v>
      </c>
      <c r="B3" s="397" t="s">
        <v>3000</v>
      </c>
      <c r="C3" s="397" t="s">
        <v>3001</v>
      </c>
      <c r="D3" s="397" t="s">
        <v>3002</v>
      </c>
      <c r="E3" s="397" t="s">
        <v>3003</v>
      </c>
      <c r="F3" s="396"/>
    </row>
    <row r="4" customFormat="false" ht="24" hidden="false" customHeight="true" outlineLevel="0" collapsed="false">
      <c r="A4" s="398" t="n">
        <v>2</v>
      </c>
      <c r="B4" s="398" t="s">
        <v>3000</v>
      </c>
      <c r="C4" s="399" t="s">
        <v>3004</v>
      </c>
      <c r="D4" s="398" t="s">
        <v>3005</v>
      </c>
      <c r="E4" s="398" t="s">
        <v>3003</v>
      </c>
      <c r="F4" s="400"/>
    </row>
    <row r="5" customFormat="false" ht="24" hidden="false" customHeight="true" outlineLevel="0" collapsed="false">
      <c r="A5" s="398" t="n">
        <v>3</v>
      </c>
      <c r="B5" s="398" t="s">
        <v>3000</v>
      </c>
      <c r="C5" s="399" t="s">
        <v>3006</v>
      </c>
      <c r="D5" s="398" t="s">
        <v>3007</v>
      </c>
      <c r="E5" s="398" t="s">
        <v>3003</v>
      </c>
      <c r="F5" s="400"/>
    </row>
    <row r="6" customFormat="false" ht="24" hidden="false" customHeight="true" outlineLevel="0" collapsed="false">
      <c r="A6" s="398" t="n">
        <v>4</v>
      </c>
      <c r="B6" s="398" t="s">
        <v>3008</v>
      </c>
      <c r="C6" s="398" t="s">
        <v>3009</v>
      </c>
      <c r="D6" s="398" t="s">
        <v>3010</v>
      </c>
      <c r="E6" s="398" t="s">
        <v>3003</v>
      </c>
      <c r="F6" s="400"/>
    </row>
    <row r="7" customFormat="false" ht="24" hidden="false" customHeight="true" outlineLevel="0" collapsed="false">
      <c r="A7" s="398" t="n">
        <v>5</v>
      </c>
      <c r="B7" s="398" t="s">
        <v>3008</v>
      </c>
      <c r="C7" s="398" t="s">
        <v>3011</v>
      </c>
      <c r="D7" s="398" t="s">
        <v>3012</v>
      </c>
      <c r="E7" s="398" t="s">
        <v>3003</v>
      </c>
      <c r="F7" s="400"/>
    </row>
    <row r="8" customFormat="false" ht="24" hidden="false" customHeight="true" outlineLevel="0" collapsed="false">
      <c r="A8" s="398" t="n">
        <v>6</v>
      </c>
      <c r="B8" s="398" t="s">
        <v>3013</v>
      </c>
      <c r="C8" s="398" t="s">
        <v>3014</v>
      </c>
      <c r="D8" s="398" t="s">
        <v>3015</v>
      </c>
      <c r="E8" s="398" t="s">
        <v>3003</v>
      </c>
      <c r="F8" s="400"/>
    </row>
    <row r="9" customFormat="false" ht="24" hidden="false" customHeight="true" outlineLevel="0" collapsed="false">
      <c r="A9" s="398" t="n">
        <v>7</v>
      </c>
      <c r="B9" s="398" t="s">
        <v>3016</v>
      </c>
      <c r="C9" s="398" t="s">
        <v>3017</v>
      </c>
      <c r="D9" s="398" t="s">
        <v>3018</v>
      </c>
      <c r="E9" s="398" t="s">
        <v>3003</v>
      </c>
      <c r="F9" s="400"/>
    </row>
    <row r="10" customFormat="false" ht="24" hidden="false" customHeight="true" outlineLevel="0" collapsed="false">
      <c r="A10" s="401"/>
      <c r="B10" s="401"/>
      <c r="C10" s="401"/>
      <c r="D10" s="401"/>
      <c r="E10" s="401"/>
      <c r="F10" s="400"/>
    </row>
    <row r="11" customFormat="false" ht="24" hidden="false" customHeight="true" outlineLevel="0" collapsed="false">
      <c r="A11" s="402" t="s">
        <v>3019</v>
      </c>
      <c r="B11" s="403"/>
      <c r="C11" s="403"/>
      <c r="D11" s="403"/>
      <c r="E11" s="403"/>
      <c r="F11" s="400"/>
    </row>
    <row r="12" customFormat="false" ht="24" hidden="false" customHeight="true" outlineLevel="0" collapsed="false">
      <c r="A12" s="398" t="s">
        <v>3020</v>
      </c>
      <c r="B12" s="398" t="s">
        <v>3021</v>
      </c>
      <c r="C12" s="404"/>
      <c r="D12" s="404"/>
      <c r="E12" s="398" t="s">
        <v>350</v>
      </c>
      <c r="F12" s="400"/>
    </row>
    <row r="13" customFormat="false" ht="24" hidden="false" customHeight="true" outlineLevel="0" collapsed="false">
      <c r="A13" s="398" t="s">
        <v>3022</v>
      </c>
      <c r="B13" s="398" t="s">
        <v>3023</v>
      </c>
      <c r="C13" s="404"/>
      <c r="D13" s="404"/>
      <c r="E13" s="398" t="s">
        <v>350</v>
      </c>
      <c r="F13" s="400"/>
    </row>
    <row r="14" customFormat="false" ht="24" hidden="false" customHeight="true" outlineLevel="0" collapsed="false">
      <c r="A14" s="398" t="s">
        <v>3024</v>
      </c>
      <c r="B14" s="398" t="s">
        <v>3025</v>
      </c>
      <c r="C14" s="404"/>
      <c r="D14" s="404"/>
      <c r="E14" s="398" t="s">
        <v>350</v>
      </c>
      <c r="F14" s="400"/>
    </row>
    <row r="15" customFormat="false" ht="15" hidden="false" customHeight="true" outlineLevel="0" collapsed="false">
      <c r="A15" s="405"/>
      <c r="B15" s="405"/>
      <c r="C15" s="405"/>
      <c r="D15" s="405"/>
      <c r="E15" s="405"/>
      <c r="F15" s="400"/>
    </row>
    <row r="16" customFormat="false" ht="15" hidden="false" customHeight="true" outlineLevel="0" collapsed="false">
      <c r="A16" s="12"/>
      <c r="B16" s="12"/>
      <c r="C16" s="12"/>
      <c r="D16" s="12"/>
      <c r="E16" s="12"/>
    </row>
    <row r="17" customFormat="false" ht="15" hidden="false" customHeight="true" outlineLevel="0" collapsed="false">
      <c r="A17" s="12"/>
      <c r="B17" s="12"/>
      <c r="C17" s="12"/>
      <c r="D17" s="12"/>
      <c r="E17" s="12"/>
    </row>
    <row r="18" customFormat="false" ht="15" hidden="false" customHeight="true" outlineLevel="0" collapsed="false">
      <c r="A18" s="12"/>
      <c r="B18" s="12"/>
      <c r="C18" s="12"/>
      <c r="D18" s="12"/>
      <c r="E18" s="12"/>
    </row>
    <row r="19" customFormat="false" ht="15" hidden="false" customHeight="true" outlineLevel="0" collapsed="false">
      <c r="A19" s="12"/>
      <c r="B19" s="12"/>
      <c r="C19" s="12"/>
      <c r="D19" s="12"/>
      <c r="E19" s="12"/>
    </row>
    <row r="20" customFormat="false" ht="15" hidden="false" customHeight="true" outlineLevel="0" collapsed="false">
      <c r="A20" s="12"/>
      <c r="B20" s="12"/>
      <c r="C20" s="12"/>
      <c r="D20" s="12"/>
      <c r="E20" s="12"/>
    </row>
    <row r="21" customFormat="false" ht="15.75" hidden="false" customHeight="true" outlineLevel="0" collapsed="false">
      <c r="A21" s="12"/>
      <c r="B21" s="12"/>
      <c r="C21" s="12"/>
      <c r="D21" s="12"/>
      <c r="E21" s="12"/>
    </row>
    <row r="22" customFormat="false" ht="15.75" hidden="false" customHeight="true" outlineLevel="0" collapsed="false">
      <c r="A22" s="12"/>
      <c r="B22" s="12"/>
      <c r="C22" s="12"/>
      <c r="D22" s="12"/>
      <c r="E22" s="12"/>
    </row>
    <row r="23" customFormat="false" ht="15.75" hidden="false" customHeight="true" outlineLevel="0" collapsed="false">
      <c r="A23" s="12"/>
      <c r="B23" s="12"/>
      <c r="C23" s="12"/>
      <c r="D23" s="12"/>
      <c r="E23" s="12"/>
    </row>
    <row r="24" customFormat="false" ht="15.75" hidden="false" customHeight="true" outlineLevel="0" collapsed="false">
      <c r="A24" s="12"/>
      <c r="B24" s="12"/>
      <c r="C24" s="12"/>
      <c r="D24" s="12"/>
      <c r="E24" s="12"/>
    </row>
    <row r="25" customFormat="false" ht="15.75" hidden="false" customHeight="true" outlineLevel="0" collapsed="false">
      <c r="A25" s="12"/>
      <c r="B25" s="12"/>
      <c r="C25" s="12"/>
      <c r="D25" s="12"/>
      <c r="E25" s="12"/>
    </row>
    <row r="26" customFormat="false" ht="15.75" hidden="false" customHeight="true" outlineLevel="0" collapsed="false">
      <c r="A26" s="12"/>
      <c r="B26" s="12"/>
      <c r="C26" s="12"/>
      <c r="D26" s="12"/>
      <c r="E26" s="12"/>
    </row>
    <row r="27" customFormat="false" ht="15.75" hidden="false" customHeight="true" outlineLevel="0" collapsed="false">
      <c r="A27" s="12"/>
      <c r="B27" s="12"/>
      <c r="C27" s="12"/>
      <c r="D27" s="12"/>
      <c r="E27" s="12"/>
    </row>
    <row r="28" customFormat="false" ht="15.75" hidden="false" customHeight="true" outlineLevel="0" collapsed="false">
      <c r="A28" s="12"/>
      <c r="B28" s="12"/>
      <c r="C28" s="12"/>
      <c r="D28" s="12"/>
      <c r="E28" s="12"/>
    </row>
    <row r="29" customFormat="false" ht="15.75" hidden="false" customHeight="true" outlineLevel="0" collapsed="false">
      <c r="A29" s="12"/>
      <c r="B29" s="12"/>
      <c r="C29" s="12"/>
      <c r="D29" s="12"/>
      <c r="E29" s="12"/>
    </row>
    <row r="30" customFormat="false" ht="15.75" hidden="false" customHeight="true" outlineLevel="0" collapsed="false">
      <c r="A30" s="12"/>
      <c r="B30" s="12"/>
      <c r="C30" s="12"/>
      <c r="D30" s="12"/>
      <c r="E30" s="12"/>
    </row>
    <row r="31" customFormat="false" ht="15.75" hidden="false" customHeight="true" outlineLevel="0" collapsed="false">
      <c r="A31" s="12"/>
      <c r="B31" s="12"/>
      <c r="C31" s="12"/>
      <c r="D31" s="12"/>
      <c r="E31" s="12"/>
    </row>
    <row r="32" customFormat="false" ht="15.75" hidden="false" customHeight="true" outlineLevel="0" collapsed="false">
      <c r="A32" s="12"/>
      <c r="B32" s="12"/>
      <c r="C32" s="12"/>
      <c r="D32" s="12"/>
      <c r="E32" s="12"/>
    </row>
    <row r="33" customFormat="false" ht="15.75" hidden="false" customHeight="true" outlineLevel="0" collapsed="false">
      <c r="A33" s="12"/>
      <c r="B33" s="12"/>
      <c r="C33" s="12"/>
      <c r="D33" s="12"/>
      <c r="E33" s="12"/>
    </row>
    <row r="34" customFormat="false" ht="15.75" hidden="false" customHeight="true" outlineLevel="0" collapsed="false">
      <c r="A34" s="12"/>
      <c r="B34" s="12"/>
      <c r="C34" s="12"/>
      <c r="D34" s="12"/>
      <c r="E34" s="12"/>
    </row>
    <row r="35" customFormat="false" ht="15.75" hidden="false" customHeight="true" outlineLevel="0" collapsed="false">
      <c r="A35" s="12"/>
      <c r="B35" s="12"/>
      <c r="C35" s="12"/>
      <c r="D35" s="12"/>
      <c r="E35" s="12"/>
    </row>
    <row r="36" customFormat="false" ht="15.75" hidden="false" customHeight="true" outlineLevel="0" collapsed="false">
      <c r="A36" s="12"/>
      <c r="B36" s="12"/>
      <c r="C36" s="12"/>
      <c r="D36" s="12"/>
      <c r="E36" s="12"/>
    </row>
    <row r="37" customFormat="false" ht="15.75" hidden="false" customHeight="true" outlineLevel="0" collapsed="false">
      <c r="A37" s="12"/>
      <c r="B37" s="12"/>
      <c r="C37" s="12"/>
      <c r="D37" s="12"/>
      <c r="E37" s="12"/>
    </row>
    <row r="38" customFormat="false" ht="15.75" hidden="false" customHeight="true" outlineLevel="0" collapsed="false">
      <c r="A38" s="12"/>
      <c r="B38" s="12"/>
      <c r="C38" s="12"/>
      <c r="D38" s="12"/>
      <c r="E38" s="12"/>
    </row>
    <row r="39" customFormat="false" ht="15.75" hidden="false" customHeight="true" outlineLevel="0" collapsed="false">
      <c r="A39" s="12"/>
      <c r="B39" s="12"/>
      <c r="C39" s="12"/>
      <c r="D39" s="12"/>
      <c r="E39" s="12"/>
    </row>
    <row r="40" customFormat="false" ht="15.75" hidden="false" customHeight="true" outlineLevel="0" collapsed="false">
      <c r="A40" s="12"/>
      <c r="B40" s="12"/>
      <c r="C40" s="12"/>
      <c r="D40" s="12"/>
      <c r="E40" s="12"/>
    </row>
    <row r="41" customFormat="false" ht="15.75" hidden="false" customHeight="true" outlineLevel="0" collapsed="false">
      <c r="A41" s="12"/>
      <c r="B41" s="12"/>
      <c r="C41" s="12"/>
      <c r="D41" s="12"/>
      <c r="E41" s="12"/>
    </row>
    <row r="42" customFormat="false" ht="15.75" hidden="false" customHeight="true" outlineLevel="0" collapsed="false">
      <c r="A42" s="12"/>
      <c r="B42" s="12"/>
      <c r="C42" s="12"/>
      <c r="D42" s="12"/>
      <c r="E42" s="12"/>
    </row>
    <row r="43" customFormat="false" ht="15.75" hidden="false" customHeight="true" outlineLevel="0" collapsed="false">
      <c r="A43" s="12"/>
      <c r="B43" s="12"/>
      <c r="C43" s="12"/>
      <c r="D43" s="12"/>
      <c r="E43" s="12"/>
    </row>
    <row r="44" customFormat="false" ht="15.75" hidden="false" customHeight="true" outlineLevel="0" collapsed="false">
      <c r="A44" s="12"/>
      <c r="B44" s="12"/>
      <c r="C44" s="12"/>
      <c r="D44" s="12"/>
      <c r="E44" s="12"/>
    </row>
    <row r="45" customFormat="false" ht="15.75" hidden="false" customHeight="true" outlineLevel="0" collapsed="false">
      <c r="A45" s="12"/>
      <c r="B45" s="12"/>
      <c r="C45" s="12"/>
      <c r="D45" s="12"/>
      <c r="E45" s="12"/>
    </row>
    <row r="46" customFormat="false" ht="15.75" hidden="false" customHeight="true" outlineLevel="0" collapsed="false">
      <c r="A46" s="12"/>
      <c r="B46" s="12"/>
      <c r="C46" s="12"/>
      <c r="D46" s="12"/>
      <c r="E46" s="12"/>
    </row>
    <row r="47" customFormat="false" ht="15.75" hidden="false" customHeight="true" outlineLevel="0" collapsed="false">
      <c r="A47" s="12"/>
      <c r="B47" s="12"/>
      <c r="C47" s="12"/>
      <c r="D47" s="12"/>
      <c r="E47" s="12"/>
    </row>
    <row r="48" customFormat="false" ht="15.75" hidden="false" customHeight="true" outlineLevel="0" collapsed="false">
      <c r="A48" s="12"/>
      <c r="B48" s="12"/>
      <c r="C48" s="12"/>
      <c r="D48" s="12"/>
      <c r="E48" s="12"/>
    </row>
    <row r="49" customFormat="false" ht="15.75" hidden="false" customHeight="true" outlineLevel="0" collapsed="false">
      <c r="A49" s="12"/>
      <c r="B49" s="12"/>
      <c r="C49" s="12"/>
      <c r="D49" s="12"/>
      <c r="E49" s="12"/>
    </row>
    <row r="50" customFormat="false" ht="15.75" hidden="false" customHeight="true" outlineLevel="0" collapsed="false">
      <c r="A50" s="12"/>
      <c r="B50" s="12"/>
      <c r="C50" s="12"/>
      <c r="D50" s="12"/>
      <c r="E50" s="12"/>
    </row>
    <row r="51" customFormat="false" ht="15.75" hidden="false" customHeight="true" outlineLevel="0" collapsed="false">
      <c r="A51" s="12"/>
      <c r="B51" s="12"/>
      <c r="C51" s="12"/>
      <c r="D51" s="12"/>
      <c r="E51" s="12"/>
    </row>
    <row r="52" customFormat="false" ht="15.75" hidden="false" customHeight="true" outlineLevel="0" collapsed="false">
      <c r="A52" s="12"/>
      <c r="B52" s="12"/>
      <c r="C52" s="12"/>
      <c r="D52" s="12"/>
      <c r="E52" s="12"/>
    </row>
    <row r="53" customFormat="false" ht="15.75" hidden="false" customHeight="true" outlineLevel="0" collapsed="false">
      <c r="A53" s="12"/>
      <c r="B53" s="12"/>
      <c r="C53" s="12"/>
      <c r="D53" s="12"/>
      <c r="E53" s="12"/>
    </row>
    <row r="54" customFormat="false" ht="15.75" hidden="false" customHeight="true" outlineLevel="0" collapsed="false">
      <c r="A54" s="12"/>
      <c r="B54" s="12"/>
      <c r="C54" s="12"/>
      <c r="D54" s="12"/>
      <c r="E54" s="12"/>
    </row>
    <row r="55" customFormat="false" ht="15.75" hidden="false" customHeight="true" outlineLevel="0" collapsed="false">
      <c r="A55" s="12"/>
      <c r="B55" s="12"/>
      <c r="C55" s="12"/>
      <c r="D55" s="12"/>
      <c r="E55" s="12"/>
    </row>
    <row r="56" customFormat="false" ht="15.75" hidden="false" customHeight="true" outlineLevel="0" collapsed="false">
      <c r="A56" s="12"/>
      <c r="B56" s="12"/>
      <c r="C56" s="12"/>
      <c r="D56" s="12"/>
      <c r="E56" s="12"/>
    </row>
    <row r="57" customFormat="false" ht="15.75" hidden="false" customHeight="true" outlineLevel="0" collapsed="false">
      <c r="A57" s="12"/>
      <c r="B57" s="12"/>
      <c r="C57" s="12"/>
      <c r="D57" s="12"/>
      <c r="E57" s="12"/>
    </row>
    <row r="58" customFormat="false" ht="15.75" hidden="false" customHeight="true" outlineLevel="0" collapsed="false">
      <c r="A58" s="12"/>
      <c r="B58" s="12"/>
      <c r="C58" s="12"/>
      <c r="D58" s="12"/>
      <c r="E58" s="12"/>
    </row>
    <row r="59" customFormat="false" ht="15.75" hidden="false" customHeight="true" outlineLevel="0" collapsed="false">
      <c r="A59" s="12"/>
      <c r="B59" s="12"/>
      <c r="C59" s="12"/>
      <c r="D59" s="12"/>
      <c r="E59" s="12"/>
    </row>
    <row r="60" customFormat="false" ht="15.75" hidden="false" customHeight="true" outlineLevel="0" collapsed="false">
      <c r="A60" s="12"/>
      <c r="B60" s="12"/>
      <c r="C60" s="12"/>
      <c r="D60" s="12"/>
      <c r="E60" s="12"/>
    </row>
    <row r="61" customFormat="false" ht="15.75" hidden="false" customHeight="true" outlineLevel="0" collapsed="false">
      <c r="A61" s="12"/>
      <c r="B61" s="12"/>
      <c r="C61" s="12"/>
      <c r="D61" s="12"/>
      <c r="E61" s="12"/>
    </row>
    <row r="62" customFormat="false" ht="15.75" hidden="false" customHeight="true" outlineLevel="0" collapsed="false">
      <c r="A62" s="12"/>
      <c r="B62" s="12"/>
      <c r="C62" s="12"/>
      <c r="D62" s="12"/>
      <c r="E62" s="12"/>
    </row>
    <row r="63" customFormat="false" ht="15.75" hidden="false" customHeight="true" outlineLevel="0" collapsed="false">
      <c r="A63" s="12"/>
      <c r="B63" s="12"/>
      <c r="C63" s="12"/>
      <c r="D63" s="12"/>
      <c r="E63" s="12"/>
    </row>
    <row r="64" customFormat="false" ht="15.75" hidden="false" customHeight="true" outlineLevel="0" collapsed="false">
      <c r="A64" s="12"/>
      <c r="B64" s="12"/>
      <c r="C64" s="12"/>
      <c r="D64" s="12"/>
      <c r="E64" s="12"/>
    </row>
    <row r="65" customFormat="false" ht="15.75" hidden="false" customHeight="true" outlineLevel="0" collapsed="false">
      <c r="A65" s="12"/>
      <c r="B65" s="12"/>
      <c r="C65" s="12"/>
      <c r="D65" s="12"/>
      <c r="E65" s="12"/>
    </row>
    <row r="66" customFormat="false" ht="15.75" hidden="false" customHeight="true" outlineLevel="0" collapsed="false">
      <c r="A66" s="12"/>
      <c r="B66" s="12"/>
      <c r="C66" s="12"/>
      <c r="D66" s="12"/>
      <c r="E66" s="12"/>
    </row>
    <row r="67" customFormat="false" ht="15.75" hidden="false" customHeight="true" outlineLevel="0" collapsed="false">
      <c r="A67" s="12"/>
      <c r="B67" s="12"/>
      <c r="C67" s="12"/>
      <c r="D67" s="12"/>
      <c r="E67" s="12"/>
    </row>
    <row r="68" customFormat="false" ht="15.75" hidden="false" customHeight="true" outlineLevel="0" collapsed="false">
      <c r="A68" s="12"/>
      <c r="B68" s="12"/>
      <c r="C68" s="12"/>
      <c r="D68" s="12"/>
      <c r="E68" s="12"/>
    </row>
    <row r="69" customFormat="false" ht="15.75" hidden="false" customHeight="true" outlineLevel="0" collapsed="false">
      <c r="A69" s="12"/>
      <c r="B69" s="12"/>
      <c r="C69" s="12"/>
      <c r="D69" s="12"/>
      <c r="E69" s="12"/>
    </row>
    <row r="70" customFormat="false" ht="15.75" hidden="false" customHeight="true" outlineLevel="0" collapsed="false">
      <c r="A70" s="12"/>
      <c r="B70" s="12"/>
      <c r="C70" s="12"/>
      <c r="D70" s="12"/>
      <c r="E70" s="12"/>
    </row>
    <row r="71" customFormat="false" ht="15.75" hidden="false" customHeight="true" outlineLevel="0" collapsed="false">
      <c r="A71" s="12"/>
      <c r="B71" s="12"/>
      <c r="C71" s="12"/>
      <c r="D71" s="12"/>
      <c r="E71" s="12"/>
    </row>
    <row r="72" customFormat="false" ht="15.75" hidden="false" customHeight="true" outlineLevel="0" collapsed="false">
      <c r="A72" s="12"/>
      <c r="B72" s="12"/>
      <c r="C72" s="12"/>
      <c r="D72" s="12"/>
      <c r="E72" s="12"/>
    </row>
    <row r="73" customFormat="false" ht="15.75" hidden="false" customHeight="true" outlineLevel="0" collapsed="false">
      <c r="A73" s="12"/>
      <c r="B73" s="12"/>
      <c r="C73" s="12"/>
      <c r="D73" s="12"/>
      <c r="E73" s="12"/>
    </row>
    <row r="74" customFormat="false" ht="15.75" hidden="false" customHeight="true" outlineLevel="0" collapsed="false">
      <c r="A74" s="12"/>
      <c r="B74" s="12"/>
      <c r="C74" s="12"/>
      <c r="D74" s="12"/>
      <c r="E74" s="12"/>
    </row>
    <row r="75" customFormat="false" ht="15.75" hidden="false" customHeight="true" outlineLevel="0" collapsed="false">
      <c r="A75" s="12"/>
      <c r="B75" s="12"/>
      <c r="C75" s="12"/>
      <c r="D75" s="12"/>
      <c r="E75" s="12"/>
    </row>
    <row r="76" customFormat="false" ht="15.75" hidden="false" customHeight="true" outlineLevel="0" collapsed="false">
      <c r="A76" s="12"/>
      <c r="B76" s="12"/>
      <c r="C76" s="12"/>
      <c r="D76" s="12"/>
      <c r="E76" s="12"/>
    </row>
    <row r="77" customFormat="false" ht="15.75" hidden="false" customHeight="true" outlineLevel="0" collapsed="false">
      <c r="A77" s="12"/>
      <c r="B77" s="12"/>
      <c r="C77" s="12"/>
      <c r="D77" s="12"/>
      <c r="E77" s="12"/>
    </row>
    <row r="78" customFormat="false" ht="15.75" hidden="false" customHeight="true" outlineLevel="0" collapsed="false">
      <c r="A78" s="12"/>
      <c r="B78" s="12"/>
      <c r="C78" s="12"/>
      <c r="D78" s="12"/>
      <c r="E78" s="12"/>
    </row>
    <row r="79" customFormat="false" ht="15.75" hidden="false" customHeight="true" outlineLevel="0" collapsed="false">
      <c r="A79" s="12"/>
      <c r="B79" s="12"/>
      <c r="C79" s="12"/>
      <c r="D79" s="12"/>
      <c r="E79" s="12"/>
    </row>
    <row r="80" customFormat="false" ht="15.75" hidden="false" customHeight="true" outlineLevel="0" collapsed="false">
      <c r="A80" s="12"/>
      <c r="B80" s="12"/>
      <c r="C80" s="12"/>
      <c r="D80" s="12"/>
      <c r="E80" s="12"/>
    </row>
    <row r="81" customFormat="false" ht="15.75" hidden="false" customHeight="true" outlineLevel="0" collapsed="false">
      <c r="A81" s="12"/>
      <c r="B81" s="12"/>
      <c r="C81" s="12"/>
      <c r="D81" s="12"/>
      <c r="E81" s="12"/>
    </row>
    <row r="82" customFormat="false" ht="15.75" hidden="false" customHeight="true" outlineLevel="0" collapsed="false">
      <c r="A82" s="12"/>
      <c r="B82" s="12"/>
      <c r="C82" s="12"/>
      <c r="D82" s="12"/>
      <c r="E82" s="12"/>
    </row>
    <row r="83" customFormat="false" ht="15.75" hidden="false" customHeight="true" outlineLevel="0" collapsed="false">
      <c r="A83" s="12"/>
      <c r="B83" s="12"/>
      <c r="C83" s="12"/>
      <c r="D83" s="12"/>
      <c r="E83" s="12"/>
    </row>
    <row r="84" customFormat="false" ht="15.75" hidden="false" customHeight="true" outlineLevel="0" collapsed="false">
      <c r="A84" s="12"/>
      <c r="B84" s="12"/>
      <c r="C84" s="12"/>
      <c r="D84" s="12"/>
      <c r="E84" s="12"/>
    </row>
    <row r="85" customFormat="false" ht="15.75" hidden="false" customHeight="true" outlineLevel="0" collapsed="false">
      <c r="A85" s="12"/>
      <c r="B85" s="12"/>
      <c r="C85" s="12"/>
      <c r="D85" s="12"/>
      <c r="E85" s="12"/>
    </row>
    <row r="86" customFormat="false" ht="15.75" hidden="false" customHeight="true" outlineLevel="0" collapsed="false">
      <c r="A86" s="12"/>
      <c r="B86" s="12"/>
      <c r="C86" s="12"/>
      <c r="D86" s="12"/>
      <c r="E86" s="12"/>
    </row>
    <row r="87" customFormat="false" ht="15.75" hidden="false" customHeight="true" outlineLevel="0" collapsed="false">
      <c r="A87" s="12"/>
      <c r="B87" s="12"/>
      <c r="C87" s="12"/>
      <c r="D87" s="12"/>
      <c r="E87" s="12"/>
    </row>
    <row r="88" customFormat="false" ht="15.75" hidden="false" customHeight="true" outlineLevel="0" collapsed="false">
      <c r="A88" s="12"/>
      <c r="B88" s="12"/>
      <c r="C88" s="12"/>
      <c r="D88" s="12"/>
      <c r="E88" s="12"/>
    </row>
    <row r="89" customFormat="false" ht="15.75" hidden="false" customHeight="true" outlineLevel="0" collapsed="false">
      <c r="A89" s="12"/>
      <c r="B89" s="12"/>
      <c r="C89" s="12"/>
      <c r="D89" s="12"/>
      <c r="E89" s="12"/>
    </row>
    <row r="90" customFormat="false" ht="15.75" hidden="false" customHeight="true" outlineLevel="0" collapsed="false">
      <c r="A90" s="12"/>
      <c r="B90" s="12"/>
      <c r="C90" s="12"/>
      <c r="D90" s="12"/>
      <c r="E90" s="12"/>
    </row>
    <row r="91" customFormat="false" ht="15.75" hidden="false" customHeight="true" outlineLevel="0" collapsed="false">
      <c r="A91" s="12"/>
      <c r="B91" s="12"/>
      <c r="C91" s="12"/>
      <c r="D91" s="12"/>
      <c r="E91" s="12"/>
    </row>
    <row r="92" customFormat="false" ht="15.75" hidden="false" customHeight="true" outlineLevel="0" collapsed="false">
      <c r="A92" s="12"/>
      <c r="B92" s="12"/>
      <c r="C92" s="12"/>
      <c r="D92" s="12"/>
      <c r="E92" s="12"/>
    </row>
    <row r="93" customFormat="false" ht="15.75" hidden="false" customHeight="true" outlineLevel="0" collapsed="false">
      <c r="A93" s="12"/>
      <c r="B93" s="12"/>
      <c r="C93" s="12"/>
      <c r="D93" s="12"/>
      <c r="E93" s="12"/>
    </row>
    <row r="94" customFormat="false" ht="15.75" hidden="false" customHeight="true" outlineLevel="0" collapsed="false">
      <c r="A94" s="12"/>
      <c r="B94" s="12"/>
      <c r="C94" s="12"/>
      <c r="D94" s="12"/>
      <c r="E94" s="12"/>
    </row>
    <row r="95" customFormat="false" ht="15.75" hidden="false" customHeight="true" outlineLevel="0" collapsed="false">
      <c r="A95" s="12"/>
      <c r="B95" s="12"/>
      <c r="C95" s="12"/>
      <c r="D95" s="12"/>
      <c r="E95" s="12"/>
    </row>
    <row r="96" customFormat="false" ht="15.75" hidden="false" customHeight="true" outlineLevel="0" collapsed="false">
      <c r="A96" s="12"/>
      <c r="B96" s="12"/>
      <c r="C96" s="12"/>
      <c r="D96" s="12"/>
      <c r="E96" s="12"/>
    </row>
    <row r="97" customFormat="false" ht="15.75" hidden="false" customHeight="true" outlineLevel="0" collapsed="false">
      <c r="A97" s="12"/>
      <c r="B97" s="12"/>
      <c r="C97" s="12"/>
      <c r="D97" s="12"/>
      <c r="E97" s="12"/>
    </row>
    <row r="98" customFormat="false" ht="15.75" hidden="false" customHeight="true" outlineLevel="0" collapsed="false">
      <c r="A98" s="12"/>
      <c r="B98" s="12"/>
      <c r="C98" s="12"/>
      <c r="D98" s="12"/>
      <c r="E98" s="12"/>
    </row>
    <row r="99" customFormat="false" ht="15.75" hidden="false" customHeight="true" outlineLevel="0" collapsed="false">
      <c r="A99" s="12"/>
      <c r="B99" s="12"/>
      <c r="C99" s="12"/>
      <c r="D99" s="12"/>
      <c r="E99" s="12"/>
    </row>
    <row r="100" customFormat="false" ht="15.75" hidden="false" customHeight="true" outlineLevel="0" collapsed="false">
      <c r="A100" s="12"/>
      <c r="B100" s="12"/>
      <c r="C100" s="12"/>
      <c r="D100" s="12"/>
      <c r="E100" s="12"/>
    </row>
    <row r="101" customFormat="false" ht="15.75" hidden="false" customHeight="true" outlineLevel="0" collapsed="false">
      <c r="A101" s="12"/>
      <c r="B101" s="12"/>
      <c r="C101" s="12"/>
      <c r="D101" s="12"/>
      <c r="E101" s="12"/>
    </row>
    <row r="102" customFormat="false" ht="15.75" hidden="false" customHeight="true" outlineLevel="0" collapsed="false">
      <c r="A102" s="12"/>
      <c r="B102" s="12"/>
      <c r="C102" s="12"/>
      <c r="D102" s="12"/>
      <c r="E102" s="12"/>
    </row>
    <row r="103" customFormat="false" ht="15.75" hidden="false" customHeight="true" outlineLevel="0" collapsed="false">
      <c r="A103" s="12"/>
      <c r="B103" s="12"/>
      <c r="C103" s="12"/>
      <c r="D103" s="12"/>
      <c r="E103" s="12"/>
    </row>
    <row r="104" customFormat="false" ht="15.75" hidden="false" customHeight="true" outlineLevel="0" collapsed="false">
      <c r="A104" s="12"/>
      <c r="B104" s="12"/>
      <c r="C104" s="12"/>
      <c r="D104" s="12"/>
      <c r="E104" s="12"/>
    </row>
    <row r="105" customFormat="false" ht="15.75" hidden="false" customHeight="true" outlineLevel="0" collapsed="false">
      <c r="A105" s="12"/>
      <c r="B105" s="12"/>
      <c r="C105" s="12"/>
      <c r="D105" s="12"/>
      <c r="E105" s="12"/>
    </row>
    <row r="106" customFormat="false" ht="15.75" hidden="false" customHeight="true" outlineLevel="0" collapsed="false">
      <c r="A106" s="12"/>
      <c r="B106" s="12"/>
      <c r="C106" s="12"/>
      <c r="D106" s="12"/>
      <c r="E106" s="12"/>
    </row>
    <row r="107" customFormat="false" ht="15.75" hidden="false" customHeight="true" outlineLevel="0" collapsed="false">
      <c r="A107" s="12"/>
      <c r="B107" s="12"/>
      <c r="C107" s="12"/>
      <c r="D107" s="12"/>
      <c r="E107" s="12"/>
    </row>
    <row r="108" customFormat="false" ht="15.75" hidden="false" customHeight="true" outlineLevel="0" collapsed="false">
      <c r="A108" s="12"/>
      <c r="B108" s="12"/>
      <c r="C108" s="12"/>
      <c r="D108" s="12"/>
      <c r="E108" s="12"/>
    </row>
    <row r="109" customFormat="false" ht="15.75" hidden="false" customHeight="true" outlineLevel="0" collapsed="false">
      <c r="A109" s="12"/>
      <c r="B109" s="12"/>
      <c r="C109" s="12"/>
      <c r="D109" s="12"/>
      <c r="E109" s="12"/>
    </row>
    <row r="110" customFormat="false" ht="15.75" hidden="false" customHeight="true" outlineLevel="0" collapsed="false">
      <c r="A110" s="12"/>
      <c r="B110" s="12"/>
      <c r="C110" s="12"/>
      <c r="D110" s="12"/>
      <c r="E110" s="12"/>
    </row>
    <row r="111" customFormat="false" ht="15.75" hidden="false" customHeight="true" outlineLevel="0" collapsed="false">
      <c r="A111" s="12"/>
      <c r="B111" s="12"/>
      <c r="C111" s="12"/>
      <c r="D111" s="12"/>
      <c r="E111" s="12"/>
    </row>
    <row r="112" customFormat="false" ht="15.75" hidden="false" customHeight="true" outlineLevel="0" collapsed="false">
      <c r="A112" s="12"/>
      <c r="B112" s="12"/>
      <c r="C112" s="12"/>
      <c r="D112" s="12"/>
      <c r="E112" s="12"/>
    </row>
    <row r="113" customFormat="false" ht="15.75" hidden="false" customHeight="true" outlineLevel="0" collapsed="false">
      <c r="A113" s="12"/>
      <c r="B113" s="12"/>
      <c r="C113" s="12"/>
      <c r="D113" s="12"/>
      <c r="E113" s="12"/>
    </row>
    <row r="114" customFormat="false" ht="15.75" hidden="false" customHeight="true" outlineLevel="0" collapsed="false">
      <c r="A114" s="12"/>
      <c r="B114" s="12"/>
      <c r="C114" s="12"/>
      <c r="D114" s="12"/>
      <c r="E114" s="12"/>
    </row>
    <row r="115" customFormat="false" ht="15.75" hidden="false" customHeight="true" outlineLevel="0" collapsed="false">
      <c r="A115" s="12"/>
      <c r="B115" s="12"/>
      <c r="C115" s="12"/>
      <c r="D115" s="12"/>
      <c r="E115" s="12"/>
    </row>
    <row r="116" customFormat="false" ht="15.75" hidden="false" customHeight="true" outlineLevel="0" collapsed="false">
      <c r="A116" s="12"/>
      <c r="B116" s="12"/>
      <c r="C116" s="12"/>
      <c r="D116" s="12"/>
      <c r="E116" s="12"/>
    </row>
    <row r="117" customFormat="false" ht="15.75" hidden="false" customHeight="true" outlineLevel="0" collapsed="false">
      <c r="A117" s="12"/>
      <c r="B117" s="12"/>
      <c r="C117" s="12"/>
      <c r="D117" s="12"/>
      <c r="E117" s="12"/>
    </row>
    <row r="118" customFormat="false" ht="15.75" hidden="false" customHeight="true" outlineLevel="0" collapsed="false">
      <c r="A118" s="12"/>
      <c r="B118" s="12"/>
      <c r="C118" s="12"/>
      <c r="D118" s="12"/>
      <c r="E118" s="12"/>
    </row>
    <row r="119" customFormat="false" ht="15.75" hidden="false" customHeight="true" outlineLevel="0" collapsed="false">
      <c r="A119" s="12"/>
      <c r="B119" s="12"/>
      <c r="C119" s="12"/>
      <c r="D119" s="12"/>
      <c r="E119" s="12"/>
    </row>
    <row r="120" customFormat="false" ht="15.75" hidden="false" customHeight="true" outlineLevel="0" collapsed="false">
      <c r="A120" s="12"/>
      <c r="B120" s="12"/>
      <c r="C120" s="12"/>
      <c r="D120" s="12"/>
      <c r="E120" s="12"/>
    </row>
    <row r="121" customFormat="false" ht="15.75" hidden="false" customHeight="true" outlineLevel="0" collapsed="false">
      <c r="A121" s="12"/>
      <c r="B121" s="12"/>
      <c r="C121" s="12"/>
      <c r="D121" s="12"/>
      <c r="E121" s="12"/>
    </row>
    <row r="122" customFormat="false" ht="15.75" hidden="false" customHeight="true" outlineLevel="0" collapsed="false">
      <c r="A122" s="12"/>
      <c r="B122" s="12"/>
      <c r="C122" s="12"/>
      <c r="D122" s="12"/>
      <c r="E122" s="12"/>
    </row>
    <row r="123" customFormat="false" ht="15.75" hidden="false" customHeight="true" outlineLevel="0" collapsed="false">
      <c r="A123" s="12"/>
      <c r="B123" s="12"/>
      <c r="C123" s="12"/>
      <c r="D123" s="12"/>
      <c r="E123" s="12"/>
    </row>
    <row r="124" customFormat="false" ht="15.75" hidden="false" customHeight="true" outlineLevel="0" collapsed="false">
      <c r="A124" s="12"/>
      <c r="B124" s="12"/>
      <c r="C124" s="12"/>
      <c r="D124" s="12"/>
      <c r="E124" s="12"/>
    </row>
    <row r="125" customFormat="false" ht="15.75" hidden="false" customHeight="true" outlineLevel="0" collapsed="false">
      <c r="A125" s="12"/>
      <c r="B125" s="12"/>
      <c r="C125" s="12"/>
      <c r="D125" s="12"/>
      <c r="E125" s="12"/>
    </row>
    <row r="126" customFormat="false" ht="15.75" hidden="false" customHeight="true" outlineLevel="0" collapsed="false">
      <c r="A126" s="12"/>
      <c r="B126" s="12"/>
      <c r="C126" s="12"/>
      <c r="D126" s="12"/>
      <c r="E126" s="12"/>
    </row>
    <row r="127" customFormat="false" ht="15.75" hidden="false" customHeight="true" outlineLevel="0" collapsed="false">
      <c r="A127" s="12"/>
      <c r="B127" s="12"/>
      <c r="C127" s="12"/>
      <c r="D127" s="12"/>
      <c r="E127" s="12"/>
    </row>
    <row r="128" customFormat="false" ht="15.75" hidden="false" customHeight="true" outlineLevel="0" collapsed="false">
      <c r="A128" s="12"/>
      <c r="B128" s="12"/>
      <c r="C128" s="12"/>
      <c r="D128" s="12"/>
      <c r="E128" s="12"/>
    </row>
    <row r="129" customFormat="false" ht="15.75" hidden="false" customHeight="true" outlineLevel="0" collapsed="false">
      <c r="A129" s="12"/>
      <c r="B129" s="12"/>
      <c r="C129" s="12"/>
      <c r="D129" s="12"/>
      <c r="E129" s="12"/>
    </row>
    <row r="130" customFormat="false" ht="15.75" hidden="false" customHeight="true" outlineLevel="0" collapsed="false">
      <c r="A130" s="12"/>
      <c r="B130" s="12"/>
      <c r="C130" s="12"/>
      <c r="D130" s="12"/>
      <c r="E130" s="12"/>
    </row>
    <row r="131" customFormat="false" ht="15.75" hidden="false" customHeight="true" outlineLevel="0" collapsed="false">
      <c r="A131" s="12"/>
      <c r="B131" s="12"/>
      <c r="C131" s="12"/>
      <c r="D131" s="12"/>
      <c r="E131" s="12"/>
    </row>
    <row r="132" customFormat="false" ht="15.75" hidden="false" customHeight="true" outlineLevel="0" collapsed="false">
      <c r="A132" s="12"/>
      <c r="B132" s="12"/>
      <c r="C132" s="12"/>
      <c r="D132" s="12"/>
      <c r="E132" s="12"/>
    </row>
    <row r="133" customFormat="false" ht="15.75" hidden="false" customHeight="true" outlineLevel="0" collapsed="false">
      <c r="A133" s="12"/>
      <c r="B133" s="12"/>
      <c r="C133" s="12"/>
      <c r="D133" s="12"/>
      <c r="E133" s="12"/>
    </row>
    <row r="134" customFormat="false" ht="15.75" hidden="false" customHeight="true" outlineLevel="0" collapsed="false">
      <c r="A134" s="12"/>
      <c r="B134" s="12"/>
      <c r="C134" s="12"/>
      <c r="D134" s="12"/>
      <c r="E134" s="12"/>
    </row>
    <row r="135" customFormat="false" ht="15.75" hidden="false" customHeight="true" outlineLevel="0" collapsed="false">
      <c r="A135" s="12"/>
      <c r="B135" s="12"/>
      <c r="C135" s="12"/>
      <c r="D135" s="12"/>
      <c r="E135" s="12"/>
    </row>
    <row r="136" customFormat="false" ht="15.75" hidden="false" customHeight="true" outlineLevel="0" collapsed="false">
      <c r="A136" s="12"/>
      <c r="B136" s="12"/>
      <c r="C136" s="12"/>
      <c r="D136" s="12"/>
      <c r="E136" s="12"/>
    </row>
    <row r="137" customFormat="false" ht="15.75" hidden="false" customHeight="true" outlineLevel="0" collapsed="false">
      <c r="A137" s="12"/>
      <c r="B137" s="12"/>
      <c r="C137" s="12"/>
      <c r="D137" s="12"/>
      <c r="E137" s="12"/>
    </row>
    <row r="138" customFormat="false" ht="15.75" hidden="false" customHeight="true" outlineLevel="0" collapsed="false">
      <c r="A138" s="12"/>
      <c r="B138" s="12"/>
      <c r="C138" s="12"/>
      <c r="D138" s="12"/>
      <c r="E138" s="12"/>
    </row>
    <row r="139" customFormat="false" ht="15.75" hidden="false" customHeight="true" outlineLevel="0" collapsed="false">
      <c r="A139" s="12"/>
      <c r="B139" s="12"/>
      <c r="C139" s="12"/>
      <c r="D139" s="12"/>
      <c r="E139" s="12"/>
    </row>
    <row r="140" customFormat="false" ht="15.75" hidden="false" customHeight="true" outlineLevel="0" collapsed="false">
      <c r="A140" s="12"/>
      <c r="B140" s="12"/>
      <c r="C140" s="12"/>
      <c r="D140" s="12"/>
      <c r="E140" s="12"/>
    </row>
    <row r="141" customFormat="false" ht="15.75" hidden="false" customHeight="true" outlineLevel="0" collapsed="false">
      <c r="A141" s="12"/>
      <c r="B141" s="12"/>
      <c r="C141" s="12"/>
      <c r="D141" s="12"/>
      <c r="E141" s="12"/>
    </row>
    <row r="142" customFormat="false" ht="15.75" hidden="false" customHeight="true" outlineLevel="0" collapsed="false">
      <c r="A142" s="12"/>
      <c r="B142" s="12"/>
      <c r="C142" s="12"/>
      <c r="D142" s="12"/>
      <c r="E142" s="12"/>
    </row>
    <row r="143" customFormat="false" ht="15.75" hidden="false" customHeight="true" outlineLevel="0" collapsed="false">
      <c r="A143" s="12"/>
      <c r="B143" s="12"/>
      <c r="C143" s="12"/>
      <c r="D143" s="12"/>
      <c r="E143" s="12"/>
    </row>
    <row r="144" customFormat="false" ht="15.75" hidden="false" customHeight="true" outlineLevel="0" collapsed="false">
      <c r="A144" s="12"/>
      <c r="B144" s="12"/>
      <c r="C144" s="12"/>
      <c r="D144" s="12"/>
      <c r="E144" s="12"/>
    </row>
    <row r="145" customFormat="false" ht="15.75" hidden="false" customHeight="true" outlineLevel="0" collapsed="false">
      <c r="A145" s="12"/>
      <c r="B145" s="12"/>
      <c r="C145" s="12"/>
      <c r="D145" s="12"/>
      <c r="E145" s="12"/>
    </row>
    <row r="146" customFormat="false" ht="15.75" hidden="false" customHeight="true" outlineLevel="0" collapsed="false">
      <c r="A146" s="12"/>
      <c r="B146" s="12"/>
      <c r="C146" s="12"/>
      <c r="D146" s="12"/>
      <c r="E146" s="12"/>
    </row>
    <row r="147" customFormat="false" ht="15.75" hidden="false" customHeight="true" outlineLevel="0" collapsed="false">
      <c r="A147" s="12"/>
      <c r="B147" s="12"/>
      <c r="C147" s="12"/>
      <c r="D147" s="12"/>
      <c r="E147" s="12"/>
    </row>
    <row r="148" customFormat="false" ht="15.75" hidden="false" customHeight="true" outlineLevel="0" collapsed="false">
      <c r="A148" s="12"/>
      <c r="B148" s="12"/>
      <c r="C148" s="12"/>
      <c r="D148" s="12"/>
      <c r="E148" s="12"/>
    </row>
    <row r="149" customFormat="false" ht="15.75" hidden="false" customHeight="true" outlineLevel="0" collapsed="false">
      <c r="A149" s="12"/>
      <c r="B149" s="12"/>
      <c r="C149" s="12"/>
      <c r="D149" s="12"/>
      <c r="E149" s="12"/>
    </row>
    <row r="150" customFormat="false" ht="15.75" hidden="false" customHeight="true" outlineLevel="0" collapsed="false">
      <c r="A150" s="12"/>
      <c r="B150" s="12"/>
      <c r="C150" s="12"/>
      <c r="D150" s="12"/>
      <c r="E150" s="12"/>
    </row>
    <row r="151" customFormat="false" ht="15.75" hidden="false" customHeight="true" outlineLevel="0" collapsed="false">
      <c r="A151" s="12"/>
      <c r="B151" s="12"/>
      <c r="C151" s="12"/>
      <c r="D151" s="12"/>
      <c r="E151" s="12"/>
    </row>
    <row r="152" customFormat="false" ht="15.75" hidden="false" customHeight="true" outlineLevel="0" collapsed="false">
      <c r="A152" s="12"/>
      <c r="B152" s="12"/>
      <c r="C152" s="12"/>
      <c r="D152" s="12"/>
      <c r="E152" s="12"/>
    </row>
    <row r="153" customFormat="false" ht="15.75" hidden="false" customHeight="true" outlineLevel="0" collapsed="false">
      <c r="A153" s="12"/>
      <c r="B153" s="12"/>
      <c r="C153" s="12"/>
      <c r="D153" s="12"/>
      <c r="E153" s="12"/>
    </row>
    <row r="154" customFormat="false" ht="15.75" hidden="false" customHeight="true" outlineLevel="0" collapsed="false">
      <c r="A154" s="12"/>
      <c r="B154" s="12"/>
      <c r="C154" s="12"/>
      <c r="D154" s="12"/>
      <c r="E154" s="12"/>
    </row>
    <row r="155" customFormat="false" ht="15.75" hidden="false" customHeight="true" outlineLevel="0" collapsed="false">
      <c r="A155" s="12"/>
      <c r="B155" s="12"/>
      <c r="C155" s="12"/>
      <c r="D155" s="12"/>
      <c r="E155" s="12"/>
    </row>
    <row r="156" customFormat="false" ht="15.75" hidden="false" customHeight="true" outlineLevel="0" collapsed="false">
      <c r="A156" s="12"/>
      <c r="B156" s="12"/>
      <c r="C156" s="12"/>
      <c r="D156" s="12"/>
      <c r="E156" s="12"/>
    </row>
    <row r="157" customFormat="false" ht="15.75" hidden="false" customHeight="true" outlineLevel="0" collapsed="false">
      <c r="A157" s="12"/>
      <c r="B157" s="12"/>
      <c r="C157" s="12"/>
      <c r="D157" s="12"/>
      <c r="E157" s="12"/>
    </row>
    <row r="158" customFormat="false" ht="15.75" hidden="false" customHeight="true" outlineLevel="0" collapsed="false">
      <c r="A158" s="12"/>
      <c r="B158" s="12"/>
      <c r="C158" s="12"/>
      <c r="D158" s="12"/>
      <c r="E158" s="12"/>
    </row>
    <row r="159" customFormat="false" ht="15.75" hidden="false" customHeight="true" outlineLevel="0" collapsed="false">
      <c r="A159" s="12"/>
      <c r="B159" s="12"/>
      <c r="C159" s="12"/>
      <c r="D159" s="12"/>
      <c r="E159" s="12"/>
    </row>
    <row r="160" customFormat="false" ht="15.75" hidden="false" customHeight="true" outlineLevel="0" collapsed="false">
      <c r="A160" s="12"/>
      <c r="B160" s="12"/>
      <c r="C160" s="12"/>
      <c r="D160" s="12"/>
      <c r="E160" s="12"/>
    </row>
    <row r="161" customFormat="false" ht="15.75" hidden="false" customHeight="true" outlineLevel="0" collapsed="false">
      <c r="A161" s="12"/>
      <c r="B161" s="12"/>
      <c r="C161" s="12"/>
      <c r="D161" s="12"/>
      <c r="E161" s="12"/>
    </row>
    <row r="162" customFormat="false" ht="15.75" hidden="false" customHeight="true" outlineLevel="0" collapsed="false">
      <c r="A162" s="12"/>
      <c r="B162" s="12"/>
      <c r="C162" s="12"/>
      <c r="D162" s="12"/>
      <c r="E162" s="12"/>
    </row>
    <row r="163" customFormat="false" ht="15.75" hidden="false" customHeight="true" outlineLevel="0" collapsed="false">
      <c r="A163" s="12"/>
      <c r="B163" s="12"/>
      <c r="C163" s="12"/>
      <c r="D163" s="12"/>
      <c r="E163" s="12"/>
    </row>
    <row r="164" customFormat="false" ht="15.75" hidden="false" customHeight="true" outlineLevel="0" collapsed="false">
      <c r="A164" s="12"/>
      <c r="B164" s="12"/>
      <c r="C164" s="12"/>
      <c r="D164" s="12"/>
      <c r="E164" s="12"/>
    </row>
    <row r="165" customFormat="false" ht="15.75" hidden="false" customHeight="true" outlineLevel="0" collapsed="false">
      <c r="A165" s="12"/>
      <c r="B165" s="12"/>
      <c r="C165" s="12"/>
      <c r="D165" s="12"/>
      <c r="E165" s="12"/>
    </row>
    <row r="166" customFormat="false" ht="15.75" hidden="false" customHeight="true" outlineLevel="0" collapsed="false">
      <c r="A166" s="12"/>
      <c r="B166" s="12"/>
      <c r="C166" s="12"/>
      <c r="D166" s="12"/>
      <c r="E166" s="12"/>
    </row>
    <row r="167" customFormat="false" ht="15.75" hidden="false" customHeight="true" outlineLevel="0" collapsed="false">
      <c r="A167" s="12"/>
      <c r="B167" s="12"/>
      <c r="C167" s="12"/>
      <c r="D167" s="12"/>
      <c r="E167" s="12"/>
    </row>
    <row r="168" customFormat="false" ht="15.75" hidden="false" customHeight="true" outlineLevel="0" collapsed="false">
      <c r="A168" s="12"/>
      <c r="B168" s="12"/>
      <c r="C168" s="12"/>
      <c r="D168" s="12"/>
      <c r="E168" s="12"/>
    </row>
    <row r="169" customFormat="false" ht="15.75" hidden="false" customHeight="true" outlineLevel="0" collapsed="false">
      <c r="A169" s="12"/>
      <c r="B169" s="12"/>
      <c r="C169" s="12"/>
      <c r="D169" s="12"/>
      <c r="E169" s="12"/>
    </row>
    <row r="170" customFormat="false" ht="15.75" hidden="false" customHeight="true" outlineLevel="0" collapsed="false">
      <c r="A170" s="12"/>
      <c r="B170" s="12"/>
      <c r="C170" s="12"/>
      <c r="D170" s="12"/>
      <c r="E170" s="12"/>
    </row>
    <row r="171" customFormat="false" ht="15.75" hidden="false" customHeight="true" outlineLevel="0" collapsed="false">
      <c r="A171" s="12"/>
      <c r="B171" s="12"/>
      <c r="C171" s="12"/>
      <c r="D171" s="12"/>
      <c r="E171" s="12"/>
    </row>
    <row r="172" customFormat="false" ht="15.75" hidden="false" customHeight="true" outlineLevel="0" collapsed="false">
      <c r="A172" s="12"/>
      <c r="B172" s="12"/>
      <c r="C172" s="12"/>
      <c r="D172" s="12"/>
      <c r="E172" s="12"/>
    </row>
    <row r="173" customFormat="false" ht="15.75" hidden="false" customHeight="true" outlineLevel="0" collapsed="false">
      <c r="A173" s="12"/>
      <c r="B173" s="12"/>
      <c r="C173" s="12"/>
      <c r="D173" s="12"/>
      <c r="E173" s="12"/>
    </row>
    <row r="174" customFormat="false" ht="15.75" hidden="false" customHeight="true" outlineLevel="0" collapsed="false">
      <c r="A174" s="12"/>
      <c r="B174" s="12"/>
      <c r="C174" s="12"/>
      <c r="D174" s="12"/>
      <c r="E174" s="12"/>
    </row>
    <row r="175" customFormat="false" ht="15.75" hidden="false" customHeight="true" outlineLevel="0" collapsed="false">
      <c r="A175" s="12"/>
      <c r="B175" s="12"/>
      <c r="C175" s="12"/>
      <c r="D175" s="12"/>
      <c r="E175" s="12"/>
    </row>
    <row r="176" customFormat="false" ht="15.75" hidden="false" customHeight="true" outlineLevel="0" collapsed="false">
      <c r="A176" s="12"/>
      <c r="B176" s="12"/>
      <c r="C176" s="12"/>
      <c r="D176" s="12"/>
      <c r="E176" s="12"/>
    </row>
    <row r="177" customFormat="false" ht="15.75" hidden="false" customHeight="true" outlineLevel="0" collapsed="false">
      <c r="A177" s="12"/>
      <c r="B177" s="12"/>
      <c r="C177" s="12"/>
      <c r="D177" s="12"/>
      <c r="E177" s="12"/>
    </row>
    <row r="178" customFormat="false" ht="15.75" hidden="false" customHeight="true" outlineLevel="0" collapsed="false">
      <c r="A178" s="12"/>
      <c r="B178" s="12"/>
      <c r="C178" s="12"/>
      <c r="D178" s="12"/>
      <c r="E178" s="12"/>
    </row>
    <row r="179" customFormat="false" ht="15.75" hidden="false" customHeight="true" outlineLevel="0" collapsed="false">
      <c r="A179" s="12"/>
      <c r="B179" s="12"/>
      <c r="C179" s="12"/>
      <c r="D179" s="12"/>
      <c r="E179" s="12"/>
    </row>
    <row r="180" customFormat="false" ht="15.75" hidden="false" customHeight="true" outlineLevel="0" collapsed="false">
      <c r="A180" s="12"/>
      <c r="B180" s="12"/>
      <c r="C180" s="12"/>
      <c r="D180" s="12"/>
      <c r="E180" s="12"/>
    </row>
    <row r="181" customFormat="false" ht="15.75" hidden="false" customHeight="true" outlineLevel="0" collapsed="false">
      <c r="A181" s="12"/>
      <c r="B181" s="12"/>
      <c r="C181" s="12"/>
      <c r="D181" s="12"/>
      <c r="E181" s="12"/>
    </row>
    <row r="182" customFormat="false" ht="15.75" hidden="false" customHeight="true" outlineLevel="0" collapsed="false">
      <c r="A182" s="12"/>
      <c r="B182" s="12"/>
      <c r="C182" s="12"/>
      <c r="D182" s="12"/>
      <c r="E182" s="12"/>
    </row>
    <row r="183" customFormat="false" ht="15.75" hidden="false" customHeight="true" outlineLevel="0" collapsed="false">
      <c r="A183" s="12"/>
      <c r="B183" s="12"/>
      <c r="C183" s="12"/>
      <c r="D183" s="12"/>
      <c r="E183" s="12"/>
    </row>
    <row r="184" customFormat="false" ht="15.75" hidden="false" customHeight="true" outlineLevel="0" collapsed="false">
      <c r="A184" s="12"/>
      <c r="B184" s="12"/>
      <c r="C184" s="12"/>
      <c r="D184" s="12"/>
      <c r="E184" s="12"/>
    </row>
    <row r="185" customFormat="false" ht="15.75" hidden="false" customHeight="true" outlineLevel="0" collapsed="false">
      <c r="A185" s="12"/>
      <c r="B185" s="12"/>
      <c r="C185" s="12"/>
      <c r="D185" s="12"/>
      <c r="E185" s="12"/>
    </row>
    <row r="186" customFormat="false" ht="15.75" hidden="false" customHeight="true" outlineLevel="0" collapsed="false">
      <c r="A186" s="12"/>
      <c r="B186" s="12"/>
      <c r="C186" s="12"/>
      <c r="D186" s="12"/>
      <c r="E186" s="12"/>
    </row>
    <row r="187" customFormat="false" ht="15.75" hidden="false" customHeight="true" outlineLevel="0" collapsed="false">
      <c r="A187" s="12"/>
      <c r="B187" s="12"/>
      <c r="C187" s="12"/>
      <c r="D187" s="12"/>
      <c r="E187" s="12"/>
    </row>
    <row r="188" customFormat="false" ht="15.75" hidden="false" customHeight="true" outlineLevel="0" collapsed="false">
      <c r="A188" s="12"/>
      <c r="B188" s="12"/>
      <c r="C188" s="12"/>
      <c r="D188" s="12"/>
      <c r="E188" s="12"/>
    </row>
    <row r="189" customFormat="false" ht="15.75" hidden="false" customHeight="true" outlineLevel="0" collapsed="false">
      <c r="A189" s="12"/>
      <c r="B189" s="12"/>
      <c r="C189" s="12"/>
      <c r="D189" s="12"/>
      <c r="E189" s="12"/>
    </row>
    <row r="190" customFormat="false" ht="15.75" hidden="false" customHeight="true" outlineLevel="0" collapsed="false">
      <c r="A190" s="12"/>
      <c r="B190" s="12"/>
      <c r="C190" s="12"/>
      <c r="D190" s="12"/>
      <c r="E190" s="12"/>
    </row>
    <row r="191" customFormat="false" ht="15.75" hidden="false" customHeight="true" outlineLevel="0" collapsed="false">
      <c r="A191" s="12"/>
      <c r="B191" s="12"/>
      <c r="C191" s="12"/>
      <c r="D191" s="12"/>
      <c r="E191" s="12"/>
    </row>
    <row r="192" customFormat="false" ht="15.75" hidden="false" customHeight="true" outlineLevel="0" collapsed="false">
      <c r="A192" s="12"/>
      <c r="B192" s="12"/>
      <c r="C192" s="12"/>
      <c r="D192" s="12"/>
      <c r="E192" s="12"/>
    </row>
    <row r="193" customFormat="false" ht="15.75" hidden="false" customHeight="true" outlineLevel="0" collapsed="false">
      <c r="A193" s="12"/>
      <c r="B193" s="12"/>
      <c r="C193" s="12"/>
      <c r="D193" s="12"/>
      <c r="E193" s="12"/>
    </row>
    <row r="194" customFormat="false" ht="15.75" hidden="false" customHeight="true" outlineLevel="0" collapsed="false">
      <c r="A194" s="12"/>
      <c r="B194" s="12"/>
      <c r="C194" s="12"/>
      <c r="D194" s="12"/>
      <c r="E194" s="12"/>
    </row>
    <row r="195" customFormat="false" ht="15.75" hidden="false" customHeight="true" outlineLevel="0" collapsed="false">
      <c r="A195" s="12"/>
      <c r="B195" s="12"/>
      <c r="C195" s="12"/>
      <c r="D195" s="12"/>
      <c r="E195" s="12"/>
    </row>
    <row r="196" customFormat="false" ht="15.75" hidden="false" customHeight="true" outlineLevel="0" collapsed="false">
      <c r="A196" s="12"/>
      <c r="B196" s="12"/>
      <c r="C196" s="12"/>
      <c r="D196" s="12"/>
      <c r="E196" s="12"/>
    </row>
    <row r="197" customFormat="false" ht="15.75" hidden="false" customHeight="true" outlineLevel="0" collapsed="false">
      <c r="A197" s="12"/>
      <c r="B197" s="12"/>
      <c r="C197" s="12"/>
      <c r="D197" s="12"/>
      <c r="E197" s="12"/>
    </row>
    <row r="198" customFormat="false" ht="15.75" hidden="false" customHeight="true" outlineLevel="0" collapsed="false">
      <c r="A198" s="12"/>
      <c r="B198" s="12"/>
      <c r="C198" s="12"/>
      <c r="D198" s="12"/>
      <c r="E198" s="12"/>
    </row>
    <row r="199" customFormat="false" ht="15.75" hidden="false" customHeight="true" outlineLevel="0" collapsed="false">
      <c r="A199" s="12"/>
      <c r="B199" s="12"/>
      <c r="C199" s="12"/>
      <c r="D199" s="12"/>
      <c r="E199" s="12"/>
    </row>
    <row r="200" customFormat="false" ht="15.75" hidden="false" customHeight="true" outlineLevel="0" collapsed="false">
      <c r="A200" s="12"/>
      <c r="B200" s="12"/>
      <c r="C200" s="12"/>
      <c r="D200" s="12"/>
      <c r="E200" s="12"/>
    </row>
    <row r="201" customFormat="false" ht="15.75" hidden="false" customHeight="true" outlineLevel="0" collapsed="false">
      <c r="A201" s="12"/>
      <c r="B201" s="12"/>
      <c r="C201" s="12"/>
      <c r="D201" s="12"/>
      <c r="E201" s="12"/>
    </row>
    <row r="202" customFormat="false" ht="15.75" hidden="false" customHeight="true" outlineLevel="0" collapsed="false">
      <c r="A202" s="12"/>
      <c r="B202" s="12"/>
      <c r="C202" s="12"/>
      <c r="D202" s="12"/>
      <c r="E202" s="12"/>
    </row>
    <row r="203" customFormat="false" ht="15.75" hidden="false" customHeight="true" outlineLevel="0" collapsed="false">
      <c r="A203" s="12"/>
      <c r="B203" s="12"/>
      <c r="C203" s="12"/>
      <c r="D203" s="12"/>
      <c r="E203" s="12"/>
    </row>
    <row r="204" customFormat="false" ht="15.75" hidden="false" customHeight="true" outlineLevel="0" collapsed="false">
      <c r="A204" s="12"/>
      <c r="B204" s="12"/>
      <c r="C204" s="12"/>
      <c r="D204" s="12"/>
      <c r="E204" s="12"/>
    </row>
    <row r="205" customFormat="false" ht="15.75" hidden="false" customHeight="true" outlineLevel="0" collapsed="false">
      <c r="A205" s="12"/>
      <c r="B205" s="12"/>
      <c r="C205" s="12"/>
      <c r="D205" s="12"/>
      <c r="E205" s="12"/>
    </row>
    <row r="206" customFormat="false" ht="15.75" hidden="false" customHeight="true" outlineLevel="0" collapsed="false">
      <c r="A206" s="12"/>
      <c r="B206" s="12"/>
      <c r="C206" s="12"/>
      <c r="D206" s="12"/>
      <c r="E206" s="12"/>
    </row>
    <row r="207" customFormat="false" ht="15.75" hidden="false" customHeight="true" outlineLevel="0" collapsed="false">
      <c r="A207" s="12"/>
      <c r="B207" s="12"/>
      <c r="C207" s="12"/>
      <c r="D207" s="12"/>
      <c r="E207" s="12"/>
    </row>
    <row r="208" customFormat="false" ht="15.75" hidden="false" customHeight="true" outlineLevel="0" collapsed="false">
      <c r="A208" s="12"/>
      <c r="B208" s="12"/>
      <c r="C208" s="12"/>
      <c r="D208" s="12"/>
      <c r="E208" s="12"/>
    </row>
    <row r="209" customFormat="false" ht="15.75" hidden="false" customHeight="true" outlineLevel="0" collapsed="false">
      <c r="A209" s="12"/>
      <c r="B209" s="12"/>
      <c r="C209" s="12"/>
      <c r="D209" s="12"/>
      <c r="E209" s="12"/>
    </row>
    <row r="210" customFormat="false" ht="15.75" hidden="false" customHeight="true" outlineLevel="0" collapsed="false">
      <c r="A210" s="12"/>
      <c r="B210" s="12"/>
      <c r="C210" s="12"/>
      <c r="D210" s="12"/>
      <c r="E210" s="12"/>
    </row>
    <row r="211" customFormat="false" ht="15.75" hidden="false" customHeight="true" outlineLevel="0" collapsed="false">
      <c r="A211" s="12"/>
      <c r="B211" s="12"/>
      <c r="C211" s="12"/>
      <c r="D211" s="12"/>
      <c r="E211" s="12"/>
    </row>
    <row r="212" customFormat="false" ht="15.75" hidden="false" customHeight="true" outlineLevel="0" collapsed="false">
      <c r="A212" s="12"/>
      <c r="B212" s="12"/>
      <c r="C212" s="12"/>
      <c r="D212" s="12"/>
      <c r="E212" s="12"/>
    </row>
    <row r="213" customFormat="false" ht="15.75" hidden="false" customHeight="true" outlineLevel="0" collapsed="false">
      <c r="A213" s="12"/>
      <c r="B213" s="12"/>
      <c r="C213" s="12"/>
      <c r="D213" s="12"/>
      <c r="E213" s="12"/>
    </row>
    <row r="214" customFormat="false" ht="15.75" hidden="false" customHeight="true" outlineLevel="0" collapsed="false">
      <c r="A214" s="12"/>
      <c r="B214" s="12"/>
      <c r="C214" s="12"/>
      <c r="D214" s="12"/>
      <c r="E214" s="12"/>
    </row>
    <row r="215" customFormat="false" ht="15.75" hidden="false" customHeight="true" outlineLevel="0" collapsed="false">
      <c r="A215" s="12"/>
      <c r="B215" s="12"/>
      <c r="C215" s="12"/>
      <c r="D215" s="12"/>
      <c r="E215" s="12"/>
    </row>
    <row r="216" customFormat="false" ht="15.75" hidden="false" customHeight="true" outlineLevel="0" collapsed="false">
      <c r="A216" s="12"/>
      <c r="B216" s="12"/>
      <c r="C216" s="12"/>
      <c r="D216" s="12"/>
      <c r="E216" s="12"/>
    </row>
    <row r="217" customFormat="false" ht="15.75" hidden="false" customHeight="true" outlineLevel="0" collapsed="false">
      <c r="A217" s="12"/>
      <c r="B217" s="12"/>
      <c r="C217" s="12"/>
      <c r="D217" s="12"/>
      <c r="E217" s="12"/>
    </row>
    <row r="218" customFormat="false" ht="15.75" hidden="false" customHeight="true" outlineLevel="0" collapsed="false">
      <c r="A218" s="12"/>
      <c r="B218" s="12"/>
      <c r="C218" s="12"/>
      <c r="D218" s="12"/>
      <c r="E218" s="12"/>
    </row>
    <row r="219" customFormat="false" ht="15.75" hidden="false" customHeight="true" outlineLevel="0" collapsed="false">
      <c r="A219" s="12"/>
      <c r="B219" s="12"/>
      <c r="C219" s="12"/>
      <c r="D219" s="12"/>
      <c r="E219" s="12"/>
    </row>
    <row r="220" customFormat="false" ht="15.75" hidden="false" customHeight="true" outlineLevel="0" collapsed="false">
      <c r="A220" s="12"/>
      <c r="B220" s="12"/>
      <c r="C220" s="12"/>
      <c r="D220" s="12"/>
      <c r="E220" s="12"/>
    </row>
    <row r="221" customFormat="false" ht="15.75" hidden="false" customHeight="true" outlineLevel="0" collapsed="false">
      <c r="A221" s="12"/>
      <c r="B221" s="12"/>
      <c r="C221" s="12"/>
      <c r="D221" s="12"/>
      <c r="E221" s="12"/>
    </row>
    <row r="222" customFormat="false" ht="15.75" hidden="false" customHeight="true" outlineLevel="0" collapsed="false">
      <c r="A222" s="12"/>
      <c r="B222" s="12"/>
      <c r="C222" s="12"/>
      <c r="D222" s="12"/>
      <c r="E222" s="12"/>
    </row>
    <row r="223" customFormat="false" ht="15.75" hidden="false" customHeight="true" outlineLevel="0" collapsed="false">
      <c r="A223" s="12"/>
      <c r="B223" s="12"/>
      <c r="C223" s="12"/>
      <c r="D223" s="12"/>
      <c r="E223" s="12"/>
    </row>
    <row r="224" customFormat="false" ht="15.75" hidden="false" customHeight="true" outlineLevel="0" collapsed="false">
      <c r="A224" s="12"/>
      <c r="B224" s="12"/>
      <c r="C224" s="12"/>
      <c r="D224" s="12"/>
      <c r="E224" s="12"/>
    </row>
    <row r="225" customFormat="false" ht="15.75" hidden="false" customHeight="true" outlineLevel="0" collapsed="false">
      <c r="A225" s="12"/>
      <c r="B225" s="12"/>
      <c r="C225" s="12"/>
      <c r="D225" s="12"/>
      <c r="E225" s="12"/>
    </row>
    <row r="226" customFormat="false" ht="15.75" hidden="false" customHeight="true" outlineLevel="0" collapsed="false">
      <c r="A226" s="12"/>
      <c r="B226" s="12"/>
      <c r="C226" s="12"/>
      <c r="D226" s="12"/>
      <c r="E226" s="12"/>
    </row>
    <row r="227" customFormat="false" ht="15.75" hidden="false" customHeight="true" outlineLevel="0" collapsed="false">
      <c r="A227" s="12"/>
      <c r="B227" s="12"/>
      <c r="C227" s="12"/>
      <c r="D227" s="12"/>
      <c r="E227" s="12"/>
    </row>
    <row r="228" customFormat="false" ht="15.75" hidden="false" customHeight="true" outlineLevel="0" collapsed="false">
      <c r="A228" s="12"/>
      <c r="B228" s="12"/>
      <c r="C228" s="12"/>
      <c r="D228" s="12"/>
      <c r="E228" s="12"/>
    </row>
    <row r="229" customFormat="false" ht="15.75" hidden="false" customHeight="true" outlineLevel="0" collapsed="false">
      <c r="A229" s="12"/>
      <c r="B229" s="12"/>
      <c r="C229" s="12"/>
      <c r="D229" s="12"/>
      <c r="E229" s="12"/>
    </row>
    <row r="230" customFormat="false" ht="15.75" hidden="false" customHeight="true" outlineLevel="0" collapsed="false">
      <c r="A230" s="12"/>
      <c r="B230" s="12"/>
      <c r="C230" s="12"/>
      <c r="D230" s="12"/>
      <c r="E230" s="12"/>
    </row>
    <row r="231" customFormat="false" ht="15.75" hidden="false" customHeight="true" outlineLevel="0" collapsed="false">
      <c r="A231" s="12"/>
      <c r="B231" s="12"/>
      <c r="C231" s="12"/>
      <c r="D231" s="12"/>
      <c r="E231" s="12"/>
    </row>
    <row r="232" customFormat="false" ht="15.75" hidden="false" customHeight="true" outlineLevel="0" collapsed="false">
      <c r="A232" s="12"/>
      <c r="B232" s="12"/>
      <c r="C232" s="12"/>
      <c r="D232" s="12"/>
      <c r="E232" s="12"/>
    </row>
    <row r="233" customFormat="false" ht="15.75" hidden="false" customHeight="true" outlineLevel="0" collapsed="false">
      <c r="A233" s="12"/>
      <c r="B233" s="12"/>
      <c r="C233" s="12"/>
      <c r="D233" s="12"/>
      <c r="E233" s="12"/>
    </row>
    <row r="234" customFormat="false" ht="15.75" hidden="false" customHeight="true" outlineLevel="0" collapsed="false">
      <c r="A234" s="12"/>
      <c r="B234" s="12"/>
      <c r="C234" s="12"/>
      <c r="D234" s="12"/>
      <c r="E234" s="12"/>
    </row>
    <row r="235" customFormat="false" ht="15.75" hidden="false" customHeight="true" outlineLevel="0" collapsed="false">
      <c r="A235" s="12"/>
      <c r="B235" s="12"/>
      <c r="C235" s="12"/>
      <c r="D235" s="12"/>
      <c r="E235" s="12"/>
    </row>
    <row r="236" customFormat="false" ht="15.75" hidden="false" customHeight="true" outlineLevel="0" collapsed="false">
      <c r="A236" s="12"/>
      <c r="B236" s="12"/>
      <c r="C236" s="12"/>
      <c r="D236" s="12"/>
      <c r="E236" s="12"/>
    </row>
    <row r="237" customFormat="false" ht="15.75" hidden="false" customHeight="true" outlineLevel="0" collapsed="false">
      <c r="A237" s="12"/>
      <c r="B237" s="12"/>
      <c r="C237" s="12"/>
      <c r="D237" s="12"/>
      <c r="E237" s="12"/>
    </row>
    <row r="238" customFormat="false" ht="15.75" hidden="false" customHeight="true" outlineLevel="0" collapsed="false">
      <c r="A238" s="12"/>
      <c r="B238" s="12"/>
      <c r="C238" s="12"/>
      <c r="D238" s="12"/>
      <c r="E238" s="12"/>
    </row>
    <row r="239" customFormat="false" ht="15.75" hidden="false" customHeight="true" outlineLevel="0" collapsed="false">
      <c r="A239" s="12"/>
      <c r="B239" s="12"/>
      <c r="C239" s="12"/>
      <c r="D239" s="12"/>
      <c r="E239" s="12"/>
    </row>
    <row r="240" customFormat="false" ht="15.75" hidden="false" customHeight="true" outlineLevel="0" collapsed="false">
      <c r="A240" s="12"/>
      <c r="B240" s="12"/>
      <c r="C240" s="12"/>
      <c r="D240" s="12"/>
      <c r="E240" s="12"/>
    </row>
    <row r="241" customFormat="false" ht="15.75" hidden="false" customHeight="true" outlineLevel="0" collapsed="false">
      <c r="A241" s="12"/>
      <c r="B241" s="12"/>
      <c r="C241" s="12"/>
      <c r="D241" s="12"/>
      <c r="E241" s="12"/>
    </row>
    <row r="242" customFormat="false" ht="15.75" hidden="false" customHeight="true" outlineLevel="0" collapsed="false">
      <c r="A242" s="12"/>
      <c r="B242" s="12"/>
      <c r="C242" s="12"/>
      <c r="D242" s="12"/>
      <c r="E242" s="12"/>
    </row>
    <row r="243" customFormat="false" ht="15.75" hidden="false" customHeight="true" outlineLevel="0" collapsed="false">
      <c r="A243" s="12"/>
      <c r="B243" s="12"/>
      <c r="C243" s="12"/>
      <c r="D243" s="12"/>
      <c r="E243" s="12"/>
    </row>
    <row r="244" customFormat="false" ht="15.75" hidden="false" customHeight="true" outlineLevel="0" collapsed="false">
      <c r="A244" s="12"/>
      <c r="B244" s="12"/>
      <c r="C244" s="12"/>
      <c r="D244" s="12"/>
      <c r="E244" s="12"/>
    </row>
    <row r="245" customFormat="false" ht="15.75" hidden="false" customHeight="true" outlineLevel="0" collapsed="false">
      <c r="A245" s="12"/>
      <c r="B245" s="12"/>
      <c r="C245" s="12"/>
      <c r="D245" s="12"/>
      <c r="E245" s="12"/>
    </row>
    <row r="246" customFormat="false" ht="15.75" hidden="false" customHeight="true" outlineLevel="0" collapsed="false">
      <c r="A246" s="12"/>
      <c r="B246" s="12"/>
      <c r="C246" s="12"/>
      <c r="D246" s="12"/>
      <c r="E246" s="12"/>
    </row>
    <row r="247" customFormat="false" ht="15.75" hidden="false" customHeight="true" outlineLevel="0" collapsed="false">
      <c r="A247" s="12"/>
      <c r="B247" s="12"/>
      <c r="C247" s="12"/>
      <c r="D247" s="12"/>
      <c r="E247" s="12"/>
    </row>
    <row r="248" customFormat="false" ht="15.75" hidden="false" customHeight="true" outlineLevel="0" collapsed="false">
      <c r="A248" s="12"/>
      <c r="B248" s="12"/>
      <c r="C248" s="12"/>
      <c r="D248" s="12"/>
      <c r="E248" s="12"/>
    </row>
    <row r="249" customFormat="false" ht="15.75" hidden="false" customHeight="true" outlineLevel="0" collapsed="false">
      <c r="A249" s="12"/>
      <c r="B249" s="12"/>
      <c r="C249" s="12"/>
      <c r="D249" s="12"/>
      <c r="E249" s="12"/>
    </row>
    <row r="250" customFormat="false" ht="15.75" hidden="false" customHeight="true" outlineLevel="0" collapsed="false">
      <c r="A250" s="12"/>
      <c r="B250" s="12"/>
      <c r="C250" s="12"/>
      <c r="D250" s="12"/>
      <c r="E250" s="12"/>
    </row>
    <row r="251" customFormat="false" ht="15.75" hidden="false" customHeight="true" outlineLevel="0" collapsed="false">
      <c r="A251" s="12"/>
      <c r="B251" s="12"/>
      <c r="C251" s="12"/>
      <c r="D251" s="12"/>
      <c r="E251" s="12"/>
    </row>
    <row r="252" customFormat="false" ht="15.75" hidden="false" customHeight="true" outlineLevel="0" collapsed="false">
      <c r="A252" s="12"/>
      <c r="B252" s="12"/>
      <c r="C252" s="12"/>
      <c r="D252" s="12"/>
      <c r="E252" s="12"/>
    </row>
    <row r="253" customFormat="false" ht="15.75" hidden="false" customHeight="true" outlineLevel="0" collapsed="false">
      <c r="A253" s="12"/>
      <c r="B253" s="12"/>
      <c r="C253" s="12"/>
      <c r="D253" s="12"/>
      <c r="E253" s="12"/>
    </row>
    <row r="254" customFormat="false" ht="15.75" hidden="false" customHeight="true" outlineLevel="0" collapsed="false">
      <c r="A254" s="12"/>
      <c r="B254" s="12"/>
      <c r="C254" s="12"/>
      <c r="D254" s="12"/>
      <c r="E254" s="12"/>
    </row>
    <row r="255" customFormat="false" ht="15.75" hidden="false" customHeight="true" outlineLevel="0" collapsed="false">
      <c r="A255" s="12"/>
      <c r="B255" s="12"/>
      <c r="C255" s="12"/>
      <c r="D255" s="12"/>
      <c r="E255" s="12"/>
    </row>
    <row r="256" customFormat="false" ht="15.75" hidden="false" customHeight="true" outlineLevel="0" collapsed="false">
      <c r="A256" s="12"/>
      <c r="B256" s="12"/>
      <c r="C256" s="12"/>
      <c r="D256" s="12"/>
      <c r="E256" s="12"/>
    </row>
    <row r="257" customFormat="false" ht="15.75" hidden="false" customHeight="true" outlineLevel="0" collapsed="false">
      <c r="A257" s="12"/>
      <c r="B257" s="12"/>
      <c r="C257" s="12"/>
      <c r="D257" s="12"/>
      <c r="E257" s="12"/>
    </row>
    <row r="258" customFormat="false" ht="15.75" hidden="false" customHeight="true" outlineLevel="0" collapsed="false">
      <c r="A258" s="12"/>
      <c r="B258" s="12"/>
      <c r="C258" s="12"/>
      <c r="D258" s="12"/>
      <c r="E258" s="12"/>
    </row>
    <row r="259" customFormat="false" ht="15.75" hidden="false" customHeight="true" outlineLevel="0" collapsed="false">
      <c r="A259" s="12"/>
      <c r="B259" s="12"/>
      <c r="C259" s="12"/>
      <c r="D259" s="12"/>
      <c r="E259" s="12"/>
    </row>
    <row r="260" customFormat="false" ht="15.75" hidden="false" customHeight="true" outlineLevel="0" collapsed="false">
      <c r="A260" s="12"/>
      <c r="B260" s="12"/>
      <c r="C260" s="12"/>
      <c r="D260" s="12"/>
      <c r="E260" s="12"/>
    </row>
    <row r="261" customFormat="false" ht="15.75" hidden="false" customHeight="true" outlineLevel="0" collapsed="false">
      <c r="A261" s="12"/>
      <c r="B261" s="12"/>
      <c r="C261" s="12"/>
      <c r="D261" s="12"/>
      <c r="E261" s="12"/>
    </row>
    <row r="262" customFormat="false" ht="15.75" hidden="false" customHeight="true" outlineLevel="0" collapsed="false">
      <c r="A262" s="12"/>
      <c r="B262" s="12"/>
      <c r="C262" s="12"/>
      <c r="D262" s="12"/>
      <c r="E262" s="12"/>
    </row>
    <row r="263" customFormat="false" ht="15.75" hidden="false" customHeight="true" outlineLevel="0" collapsed="false">
      <c r="A263" s="12"/>
      <c r="B263" s="12"/>
      <c r="C263" s="12"/>
      <c r="D263" s="12"/>
      <c r="E263" s="12"/>
    </row>
    <row r="264" customFormat="false" ht="15.75" hidden="false" customHeight="true" outlineLevel="0" collapsed="false">
      <c r="A264" s="12"/>
      <c r="B264" s="12"/>
      <c r="C264" s="12"/>
      <c r="D264" s="12"/>
      <c r="E264" s="12"/>
    </row>
    <row r="265" customFormat="false" ht="15.75" hidden="false" customHeight="true" outlineLevel="0" collapsed="false">
      <c r="A265" s="12"/>
      <c r="B265" s="12"/>
      <c r="C265" s="12"/>
      <c r="D265" s="12"/>
      <c r="E265" s="12"/>
    </row>
    <row r="266" customFormat="false" ht="15.75" hidden="false" customHeight="true" outlineLevel="0" collapsed="false">
      <c r="A266" s="12"/>
      <c r="B266" s="12"/>
      <c r="C266" s="12"/>
      <c r="D266" s="12"/>
      <c r="E266" s="12"/>
    </row>
    <row r="267" customFormat="false" ht="15.75" hidden="false" customHeight="true" outlineLevel="0" collapsed="false">
      <c r="A267" s="12"/>
      <c r="B267" s="12"/>
      <c r="C267" s="12"/>
      <c r="D267" s="12"/>
      <c r="E267" s="12"/>
    </row>
    <row r="268" customFormat="false" ht="15.75" hidden="false" customHeight="true" outlineLevel="0" collapsed="false">
      <c r="A268" s="12"/>
      <c r="B268" s="12"/>
      <c r="C268" s="12"/>
      <c r="D268" s="12"/>
      <c r="E268" s="12"/>
    </row>
    <row r="269" customFormat="false" ht="15.75" hidden="false" customHeight="true" outlineLevel="0" collapsed="false">
      <c r="A269" s="12"/>
      <c r="B269" s="12"/>
      <c r="C269" s="12"/>
      <c r="D269" s="12"/>
      <c r="E269" s="12"/>
    </row>
    <row r="270" customFormat="false" ht="15.75" hidden="false" customHeight="true" outlineLevel="0" collapsed="false">
      <c r="A270" s="12"/>
      <c r="B270" s="12"/>
      <c r="C270" s="12"/>
      <c r="D270" s="12"/>
      <c r="E270" s="12"/>
    </row>
    <row r="271" customFormat="false" ht="15.75" hidden="false" customHeight="true" outlineLevel="0" collapsed="false">
      <c r="A271" s="12"/>
      <c r="B271" s="12"/>
      <c r="C271" s="12"/>
      <c r="D271" s="12"/>
      <c r="E271" s="12"/>
    </row>
    <row r="272" customFormat="false" ht="15.75" hidden="false" customHeight="true" outlineLevel="0" collapsed="false">
      <c r="A272" s="12"/>
      <c r="B272" s="12"/>
      <c r="C272" s="12"/>
      <c r="D272" s="12"/>
      <c r="E272" s="12"/>
    </row>
    <row r="273" customFormat="false" ht="15.75" hidden="false" customHeight="true" outlineLevel="0" collapsed="false">
      <c r="A273" s="12"/>
      <c r="B273" s="12"/>
      <c r="C273" s="12"/>
      <c r="D273" s="12"/>
      <c r="E273" s="12"/>
    </row>
    <row r="274" customFormat="false" ht="15.75" hidden="false" customHeight="true" outlineLevel="0" collapsed="false">
      <c r="A274" s="12"/>
      <c r="B274" s="12"/>
      <c r="C274" s="12"/>
      <c r="D274" s="12"/>
      <c r="E274" s="12"/>
    </row>
    <row r="275" customFormat="false" ht="15.75" hidden="false" customHeight="true" outlineLevel="0" collapsed="false">
      <c r="A275" s="12"/>
      <c r="B275" s="12"/>
      <c r="C275" s="12"/>
      <c r="D275" s="12"/>
      <c r="E275" s="12"/>
    </row>
    <row r="276" customFormat="false" ht="15.75" hidden="false" customHeight="true" outlineLevel="0" collapsed="false">
      <c r="A276" s="12"/>
      <c r="B276" s="12"/>
      <c r="C276" s="12"/>
      <c r="D276" s="12"/>
      <c r="E276" s="12"/>
    </row>
    <row r="277" customFormat="false" ht="15.75" hidden="false" customHeight="true" outlineLevel="0" collapsed="false">
      <c r="A277" s="12"/>
      <c r="B277" s="12"/>
      <c r="C277" s="12"/>
      <c r="D277" s="12"/>
      <c r="E277" s="12"/>
    </row>
    <row r="278" customFormat="false" ht="15.75" hidden="false" customHeight="true" outlineLevel="0" collapsed="false">
      <c r="A278" s="12"/>
      <c r="B278" s="12"/>
      <c r="C278" s="12"/>
      <c r="D278" s="12"/>
      <c r="E278" s="12"/>
    </row>
    <row r="279" customFormat="false" ht="15.75" hidden="false" customHeight="true" outlineLevel="0" collapsed="false">
      <c r="A279" s="12"/>
      <c r="B279" s="12"/>
      <c r="C279" s="12"/>
      <c r="D279" s="12"/>
      <c r="E279" s="12"/>
    </row>
    <row r="280" customFormat="false" ht="15.75" hidden="false" customHeight="true" outlineLevel="0" collapsed="false">
      <c r="A280" s="12"/>
      <c r="B280" s="12"/>
      <c r="C280" s="12"/>
      <c r="D280" s="12"/>
      <c r="E280" s="12"/>
    </row>
    <row r="281" customFormat="false" ht="15.75" hidden="false" customHeight="true" outlineLevel="0" collapsed="false">
      <c r="A281" s="12"/>
      <c r="B281" s="12"/>
      <c r="C281" s="12"/>
      <c r="D281" s="12"/>
      <c r="E281" s="12"/>
    </row>
    <row r="282" customFormat="false" ht="15.75" hidden="false" customHeight="true" outlineLevel="0" collapsed="false">
      <c r="A282" s="12"/>
      <c r="B282" s="12"/>
      <c r="C282" s="12"/>
      <c r="D282" s="12"/>
      <c r="E282" s="12"/>
    </row>
    <row r="283" customFormat="false" ht="15.75" hidden="false" customHeight="true" outlineLevel="0" collapsed="false">
      <c r="A283" s="12"/>
      <c r="B283" s="12"/>
      <c r="C283" s="12"/>
      <c r="D283" s="12"/>
      <c r="E283" s="12"/>
    </row>
    <row r="284" customFormat="false" ht="15.75" hidden="false" customHeight="true" outlineLevel="0" collapsed="false">
      <c r="A284" s="12"/>
      <c r="B284" s="12"/>
      <c r="C284" s="12"/>
      <c r="D284" s="12"/>
      <c r="E284" s="12"/>
    </row>
    <row r="285" customFormat="false" ht="15.75" hidden="false" customHeight="true" outlineLevel="0" collapsed="false">
      <c r="A285" s="12"/>
      <c r="B285" s="12"/>
      <c r="C285" s="12"/>
      <c r="D285" s="12"/>
      <c r="E285" s="12"/>
    </row>
    <row r="286" customFormat="false" ht="15.75" hidden="false" customHeight="true" outlineLevel="0" collapsed="false">
      <c r="A286" s="12"/>
      <c r="B286" s="12"/>
      <c r="C286" s="12"/>
      <c r="D286" s="12"/>
      <c r="E286" s="12"/>
    </row>
    <row r="287" customFormat="false" ht="15.75" hidden="false" customHeight="true" outlineLevel="0" collapsed="false">
      <c r="A287" s="12"/>
      <c r="B287" s="12"/>
      <c r="C287" s="12"/>
      <c r="D287" s="12"/>
      <c r="E287" s="12"/>
    </row>
    <row r="288" customFormat="false" ht="15.75" hidden="false" customHeight="true" outlineLevel="0" collapsed="false">
      <c r="A288" s="12"/>
      <c r="B288" s="12"/>
      <c r="C288" s="12"/>
      <c r="D288" s="12"/>
      <c r="E288" s="12"/>
    </row>
    <row r="289" customFormat="false" ht="15.75" hidden="false" customHeight="true" outlineLevel="0" collapsed="false">
      <c r="A289" s="12"/>
      <c r="B289" s="12"/>
      <c r="C289" s="12"/>
      <c r="D289" s="12"/>
      <c r="E289" s="12"/>
    </row>
    <row r="290" customFormat="false" ht="15.75" hidden="false" customHeight="true" outlineLevel="0" collapsed="false">
      <c r="A290" s="12"/>
      <c r="B290" s="12"/>
      <c r="C290" s="12"/>
      <c r="D290" s="12"/>
      <c r="E290" s="12"/>
    </row>
    <row r="291" customFormat="false" ht="15.75" hidden="false" customHeight="true" outlineLevel="0" collapsed="false">
      <c r="A291" s="12"/>
      <c r="B291" s="12"/>
      <c r="C291" s="12"/>
      <c r="D291" s="12"/>
      <c r="E291" s="12"/>
    </row>
    <row r="292" customFormat="false" ht="15.75" hidden="false" customHeight="true" outlineLevel="0" collapsed="false">
      <c r="A292" s="12"/>
      <c r="B292" s="12"/>
      <c r="C292" s="12"/>
      <c r="D292" s="12"/>
      <c r="E292" s="12"/>
    </row>
    <row r="293" customFormat="false" ht="15.75" hidden="false" customHeight="true" outlineLevel="0" collapsed="false">
      <c r="A293" s="12"/>
      <c r="B293" s="12"/>
      <c r="C293" s="12"/>
      <c r="D293" s="12"/>
      <c r="E293" s="12"/>
    </row>
    <row r="294" customFormat="false" ht="15.75" hidden="false" customHeight="true" outlineLevel="0" collapsed="false">
      <c r="A294" s="12"/>
      <c r="B294" s="12"/>
      <c r="C294" s="12"/>
      <c r="D294" s="12"/>
      <c r="E294" s="12"/>
    </row>
    <row r="295" customFormat="false" ht="15.75" hidden="false" customHeight="true" outlineLevel="0" collapsed="false">
      <c r="A295" s="12"/>
      <c r="B295" s="12"/>
      <c r="C295" s="12"/>
      <c r="D295" s="12"/>
      <c r="E295" s="12"/>
    </row>
    <row r="296" customFormat="false" ht="15.75" hidden="false" customHeight="true" outlineLevel="0" collapsed="false">
      <c r="A296" s="12"/>
      <c r="B296" s="12"/>
      <c r="C296" s="12"/>
      <c r="D296" s="12"/>
      <c r="E296" s="12"/>
    </row>
    <row r="297" customFormat="false" ht="15.75" hidden="false" customHeight="true" outlineLevel="0" collapsed="false">
      <c r="A297" s="12"/>
      <c r="B297" s="12"/>
      <c r="C297" s="12"/>
      <c r="D297" s="12"/>
      <c r="E297" s="12"/>
    </row>
    <row r="298" customFormat="false" ht="15.75" hidden="false" customHeight="true" outlineLevel="0" collapsed="false">
      <c r="A298" s="12"/>
      <c r="B298" s="12"/>
      <c r="C298" s="12"/>
      <c r="D298" s="12"/>
      <c r="E298" s="12"/>
    </row>
    <row r="299" customFormat="false" ht="15.75" hidden="false" customHeight="true" outlineLevel="0" collapsed="false">
      <c r="A299" s="12"/>
      <c r="B299" s="12"/>
      <c r="C299" s="12"/>
      <c r="D299" s="12"/>
      <c r="E299" s="12"/>
    </row>
    <row r="300" customFormat="false" ht="15.75" hidden="false" customHeight="true" outlineLevel="0" collapsed="false">
      <c r="A300" s="12"/>
      <c r="B300" s="12"/>
      <c r="C300" s="12"/>
      <c r="D300" s="12"/>
      <c r="E300" s="12"/>
    </row>
    <row r="301" customFormat="false" ht="15.75" hidden="false" customHeight="true" outlineLevel="0" collapsed="false">
      <c r="A301" s="12"/>
      <c r="B301" s="12"/>
      <c r="C301" s="12"/>
      <c r="D301" s="12"/>
      <c r="E301" s="12"/>
    </row>
    <row r="302" customFormat="false" ht="15.75" hidden="false" customHeight="true" outlineLevel="0" collapsed="false">
      <c r="A302" s="12"/>
      <c r="B302" s="12"/>
      <c r="C302" s="12"/>
      <c r="D302" s="12"/>
      <c r="E302" s="12"/>
    </row>
    <row r="303" customFormat="false" ht="15.75" hidden="false" customHeight="true" outlineLevel="0" collapsed="false">
      <c r="A303" s="12"/>
      <c r="B303" s="12"/>
      <c r="C303" s="12"/>
      <c r="D303" s="12"/>
      <c r="E303" s="12"/>
    </row>
    <row r="304" customFormat="false" ht="15.75" hidden="false" customHeight="true" outlineLevel="0" collapsed="false">
      <c r="A304" s="12"/>
      <c r="B304" s="12"/>
      <c r="C304" s="12"/>
      <c r="D304" s="12"/>
      <c r="E304" s="12"/>
    </row>
    <row r="305" customFormat="false" ht="15.75" hidden="false" customHeight="true" outlineLevel="0" collapsed="false">
      <c r="A305" s="12"/>
      <c r="B305" s="12"/>
      <c r="C305" s="12"/>
      <c r="D305" s="12"/>
      <c r="E305" s="12"/>
    </row>
    <row r="306" customFormat="false" ht="15.75" hidden="false" customHeight="true" outlineLevel="0" collapsed="false">
      <c r="A306" s="12"/>
      <c r="B306" s="12"/>
      <c r="C306" s="12"/>
      <c r="D306" s="12"/>
      <c r="E306" s="12"/>
    </row>
    <row r="307" customFormat="false" ht="15.75" hidden="false" customHeight="true" outlineLevel="0" collapsed="false">
      <c r="A307" s="12"/>
      <c r="B307" s="12"/>
      <c r="C307" s="12"/>
      <c r="D307" s="12"/>
      <c r="E307" s="12"/>
    </row>
    <row r="308" customFormat="false" ht="15.75" hidden="false" customHeight="true" outlineLevel="0" collapsed="false">
      <c r="A308" s="12"/>
      <c r="B308" s="12"/>
      <c r="C308" s="12"/>
      <c r="D308" s="12"/>
      <c r="E308" s="12"/>
    </row>
    <row r="309" customFormat="false" ht="15.75" hidden="false" customHeight="true" outlineLevel="0" collapsed="false">
      <c r="A309" s="12"/>
      <c r="B309" s="12"/>
      <c r="C309" s="12"/>
      <c r="D309" s="12"/>
      <c r="E309" s="12"/>
    </row>
    <row r="310" customFormat="false" ht="15.75" hidden="false" customHeight="true" outlineLevel="0" collapsed="false">
      <c r="A310" s="12"/>
      <c r="B310" s="12"/>
      <c r="C310" s="12"/>
      <c r="D310" s="12"/>
      <c r="E310" s="12"/>
    </row>
    <row r="311" customFormat="false" ht="15.75" hidden="false" customHeight="true" outlineLevel="0" collapsed="false">
      <c r="A311" s="12"/>
      <c r="B311" s="12"/>
      <c r="C311" s="12"/>
      <c r="D311" s="12"/>
      <c r="E311" s="12"/>
    </row>
    <row r="312" customFormat="false" ht="15.75" hidden="false" customHeight="true" outlineLevel="0" collapsed="false">
      <c r="A312" s="12"/>
      <c r="B312" s="12"/>
      <c r="C312" s="12"/>
      <c r="D312" s="12"/>
      <c r="E312" s="12"/>
    </row>
    <row r="313" customFormat="false" ht="15.75" hidden="false" customHeight="true" outlineLevel="0" collapsed="false">
      <c r="A313" s="12"/>
      <c r="B313" s="12"/>
      <c r="C313" s="12"/>
      <c r="D313" s="12"/>
      <c r="E313" s="12"/>
    </row>
    <row r="314" customFormat="false" ht="15.75" hidden="false" customHeight="true" outlineLevel="0" collapsed="false">
      <c r="A314" s="12"/>
      <c r="B314" s="12"/>
      <c r="C314" s="12"/>
      <c r="D314" s="12"/>
      <c r="E314" s="12"/>
    </row>
    <row r="315" customFormat="false" ht="15.75" hidden="false" customHeight="true" outlineLevel="0" collapsed="false">
      <c r="A315" s="12"/>
      <c r="B315" s="12"/>
      <c r="C315" s="12"/>
      <c r="D315" s="12"/>
      <c r="E315" s="12"/>
    </row>
    <row r="316" customFormat="false" ht="15.75" hidden="false" customHeight="true" outlineLevel="0" collapsed="false">
      <c r="A316" s="12"/>
      <c r="B316" s="12"/>
      <c r="C316" s="12"/>
      <c r="D316" s="12"/>
      <c r="E316" s="12"/>
    </row>
    <row r="317" customFormat="false" ht="15.75" hidden="false" customHeight="true" outlineLevel="0" collapsed="false">
      <c r="A317" s="12"/>
      <c r="B317" s="12"/>
      <c r="C317" s="12"/>
      <c r="D317" s="12"/>
      <c r="E317" s="12"/>
    </row>
    <row r="318" customFormat="false" ht="15.75" hidden="false" customHeight="true" outlineLevel="0" collapsed="false">
      <c r="A318" s="12"/>
      <c r="B318" s="12"/>
      <c r="C318" s="12"/>
      <c r="D318" s="12"/>
      <c r="E318" s="12"/>
    </row>
    <row r="319" customFormat="false" ht="15.75" hidden="false" customHeight="true" outlineLevel="0" collapsed="false">
      <c r="A319" s="12"/>
      <c r="B319" s="12"/>
      <c r="C319" s="12"/>
      <c r="D319" s="12"/>
      <c r="E319" s="12"/>
    </row>
    <row r="320" customFormat="false" ht="15.75" hidden="false" customHeight="true" outlineLevel="0" collapsed="false">
      <c r="A320" s="12"/>
      <c r="B320" s="12"/>
      <c r="C320" s="12"/>
      <c r="D320" s="12"/>
      <c r="E320" s="12"/>
    </row>
    <row r="321" customFormat="false" ht="15.75" hidden="false" customHeight="true" outlineLevel="0" collapsed="false">
      <c r="A321" s="12"/>
      <c r="B321" s="12"/>
      <c r="C321" s="12"/>
      <c r="D321" s="12"/>
      <c r="E321" s="12"/>
    </row>
    <row r="322" customFormat="false" ht="15.75" hidden="false" customHeight="true" outlineLevel="0" collapsed="false">
      <c r="A322" s="12"/>
      <c r="B322" s="12"/>
      <c r="C322" s="12"/>
      <c r="D322" s="12"/>
      <c r="E322" s="12"/>
    </row>
    <row r="323" customFormat="false" ht="15.75" hidden="false" customHeight="true" outlineLevel="0" collapsed="false">
      <c r="A323" s="12"/>
      <c r="B323" s="12"/>
      <c r="C323" s="12"/>
      <c r="D323" s="12"/>
      <c r="E323" s="12"/>
    </row>
    <row r="324" customFormat="false" ht="15.75" hidden="false" customHeight="true" outlineLevel="0" collapsed="false">
      <c r="A324" s="12"/>
      <c r="B324" s="12"/>
      <c r="C324" s="12"/>
      <c r="D324" s="12"/>
      <c r="E324" s="12"/>
    </row>
    <row r="325" customFormat="false" ht="15.75" hidden="false" customHeight="true" outlineLevel="0" collapsed="false">
      <c r="A325" s="12"/>
      <c r="B325" s="12"/>
      <c r="C325" s="12"/>
      <c r="D325" s="12"/>
      <c r="E325" s="12"/>
    </row>
    <row r="326" customFormat="false" ht="15.75" hidden="false" customHeight="true" outlineLevel="0" collapsed="false">
      <c r="A326" s="12"/>
      <c r="B326" s="12"/>
      <c r="C326" s="12"/>
      <c r="D326" s="12"/>
      <c r="E326" s="12"/>
    </row>
    <row r="327" customFormat="false" ht="15.75" hidden="false" customHeight="true" outlineLevel="0" collapsed="false">
      <c r="A327" s="12"/>
      <c r="B327" s="12"/>
      <c r="C327" s="12"/>
      <c r="D327" s="12"/>
      <c r="E327" s="12"/>
    </row>
    <row r="328" customFormat="false" ht="15.75" hidden="false" customHeight="true" outlineLevel="0" collapsed="false">
      <c r="A328" s="12"/>
      <c r="B328" s="12"/>
      <c r="C328" s="12"/>
      <c r="D328" s="12"/>
      <c r="E328" s="12"/>
    </row>
    <row r="329" customFormat="false" ht="15.75" hidden="false" customHeight="true" outlineLevel="0" collapsed="false">
      <c r="A329" s="12"/>
      <c r="B329" s="12"/>
      <c r="C329" s="12"/>
      <c r="D329" s="12"/>
      <c r="E329" s="12"/>
    </row>
    <row r="330" customFormat="false" ht="15.75" hidden="false" customHeight="true" outlineLevel="0" collapsed="false">
      <c r="A330" s="12"/>
      <c r="B330" s="12"/>
      <c r="C330" s="12"/>
      <c r="D330" s="12"/>
      <c r="E330" s="12"/>
    </row>
    <row r="331" customFormat="false" ht="15.75" hidden="false" customHeight="true" outlineLevel="0" collapsed="false">
      <c r="A331" s="12"/>
      <c r="B331" s="12"/>
      <c r="C331" s="12"/>
      <c r="D331" s="12"/>
      <c r="E331" s="12"/>
    </row>
    <row r="332" customFormat="false" ht="15.75" hidden="false" customHeight="true" outlineLevel="0" collapsed="false">
      <c r="A332" s="12"/>
      <c r="B332" s="12"/>
      <c r="C332" s="12"/>
      <c r="D332" s="12"/>
      <c r="E332" s="12"/>
    </row>
    <row r="333" customFormat="false" ht="15.75" hidden="false" customHeight="true" outlineLevel="0" collapsed="false">
      <c r="A333" s="12"/>
      <c r="B333" s="12"/>
      <c r="C333" s="12"/>
      <c r="D333" s="12"/>
      <c r="E333" s="12"/>
    </row>
    <row r="334" customFormat="false" ht="15.75" hidden="false" customHeight="true" outlineLevel="0" collapsed="false">
      <c r="A334" s="12"/>
      <c r="B334" s="12"/>
      <c r="C334" s="12"/>
      <c r="D334" s="12"/>
      <c r="E334" s="12"/>
    </row>
    <row r="335" customFormat="false" ht="15.75" hidden="false" customHeight="true" outlineLevel="0" collapsed="false">
      <c r="A335" s="12"/>
      <c r="B335" s="12"/>
      <c r="C335" s="12"/>
      <c r="D335" s="12"/>
      <c r="E335" s="12"/>
    </row>
    <row r="336" customFormat="false" ht="15.75" hidden="false" customHeight="true" outlineLevel="0" collapsed="false">
      <c r="A336" s="12"/>
      <c r="B336" s="12"/>
      <c r="C336" s="12"/>
      <c r="D336" s="12"/>
      <c r="E336" s="12"/>
    </row>
    <row r="337" customFormat="false" ht="15.75" hidden="false" customHeight="true" outlineLevel="0" collapsed="false">
      <c r="A337" s="12"/>
      <c r="B337" s="12"/>
      <c r="C337" s="12"/>
      <c r="D337" s="12"/>
      <c r="E337" s="12"/>
    </row>
    <row r="338" customFormat="false" ht="15.75" hidden="false" customHeight="true" outlineLevel="0" collapsed="false">
      <c r="A338" s="12"/>
      <c r="B338" s="12"/>
      <c r="C338" s="12"/>
      <c r="D338" s="12"/>
      <c r="E338" s="12"/>
    </row>
    <row r="339" customFormat="false" ht="15.75" hidden="false" customHeight="true" outlineLevel="0" collapsed="false">
      <c r="A339" s="12"/>
      <c r="B339" s="12"/>
      <c r="C339" s="12"/>
      <c r="D339" s="12"/>
      <c r="E339" s="12"/>
    </row>
    <row r="340" customFormat="false" ht="15.75" hidden="false" customHeight="true" outlineLevel="0" collapsed="false">
      <c r="A340" s="12"/>
      <c r="B340" s="12"/>
      <c r="C340" s="12"/>
      <c r="D340" s="12"/>
      <c r="E340" s="12"/>
    </row>
    <row r="341" customFormat="false" ht="15.75" hidden="false" customHeight="true" outlineLevel="0" collapsed="false">
      <c r="A341" s="12"/>
      <c r="B341" s="12"/>
      <c r="C341" s="12"/>
      <c r="D341" s="12"/>
      <c r="E341" s="12"/>
    </row>
    <row r="342" customFormat="false" ht="15.75" hidden="false" customHeight="true" outlineLevel="0" collapsed="false">
      <c r="A342" s="12"/>
      <c r="B342" s="12"/>
      <c r="C342" s="12"/>
      <c r="D342" s="12"/>
      <c r="E342" s="12"/>
    </row>
    <row r="343" customFormat="false" ht="15.75" hidden="false" customHeight="true" outlineLevel="0" collapsed="false">
      <c r="A343" s="12"/>
      <c r="B343" s="12"/>
      <c r="C343" s="12"/>
      <c r="D343" s="12"/>
      <c r="E343" s="12"/>
    </row>
    <row r="344" customFormat="false" ht="15.75" hidden="false" customHeight="true" outlineLevel="0" collapsed="false">
      <c r="A344" s="12"/>
      <c r="B344" s="12"/>
      <c r="C344" s="12"/>
      <c r="D344" s="12"/>
      <c r="E344" s="12"/>
    </row>
    <row r="345" customFormat="false" ht="15.75" hidden="false" customHeight="true" outlineLevel="0" collapsed="false">
      <c r="A345" s="12"/>
      <c r="B345" s="12"/>
      <c r="C345" s="12"/>
      <c r="D345" s="12"/>
      <c r="E345" s="12"/>
    </row>
    <row r="346" customFormat="false" ht="15.75" hidden="false" customHeight="true" outlineLevel="0" collapsed="false">
      <c r="A346" s="12"/>
      <c r="B346" s="12"/>
      <c r="C346" s="12"/>
      <c r="D346" s="12"/>
      <c r="E346" s="12"/>
    </row>
    <row r="347" customFormat="false" ht="15.75" hidden="false" customHeight="true" outlineLevel="0" collapsed="false">
      <c r="A347" s="12"/>
      <c r="B347" s="12"/>
      <c r="C347" s="12"/>
      <c r="D347" s="12"/>
      <c r="E347" s="12"/>
    </row>
    <row r="348" customFormat="false" ht="15.75" hidden="false" customHeight="true" outlineLevel="0" collapsed="false">
      <c r="A348" s="12"/>
      <c r="B348" s="12"/>
      <c r="C348" s="12"/>
      <c r="D348" s="12"/>
      <c r="E348" s="12"/>
    </row>
    <row r="349" customFormat="false" ht="15.75" hidden="false" customHeight="true" outlineLevel="0" collapsed="false">
      <c r="A349" s="12"/>
      <c r="B349" s="12"/>
      <c r="C349" s="12"/>
      <c r="D349" s="12"/>
      <c r="E349" s="12"/>
    </row>
    <row r="350" customFormat="false" ht="15.75" hidden="false" customHeight="true" outlineLevel="0" collapsed="false">
      <c r="A350" s="12"/>
      <c r="B350" s="12"/>
      <c r="C350" s="12"/>
      <c r="D350" s="12"/>
      <c r="E350" s="12"/>
    </row>
    <row r="351" customFormat="false" ht="15.75" hidden="false" customHeight="true" outlineLevel="0" collapsed="false">
      <c r="A351" s="12"/>
      <c r="B351" s="12"/>
      <c r="C351" s="12"/>
      <c r="D351" s="12"/>
      <c r="E351" s="12"/>
    </row>
    <row r="352" customFormat="false" ht="15.75" hidden="false" customHeight="true" outlineLevel="0" collapsed="false">
      <c r="A352" s="12"/>
      <c r="B352" s="12"/>
      <c r="C352" s="12"/>
      <c r="D352" s="12"/>
      <c r="E352" s="12"/>
    </row>
    <row r="353" customFormat="false" ht="15.75" hidden="false" customHeight="true" outlineLevel="0" collapsed="false">
      <c r="A353" s="12"/>
      <c r="B353" s="12"/>
      <c r="C353" s="12"/>
      <c r="D353" s="12"/>
      <c r="E353" s="12"/>
    </row>
    <row r="354" customFormat="false" ht="15.75" hidden="false" customHeight="true" outlineLevel="0" collapsed="false">
      <c r="A354" s="12"/>
      <c r="B354" s="12"/>
      <c r="C354" s="12"/>
      <c r="D354" s="12"/>
      <c r="E354" s="12"/>
    </row>
    <row r="355" customFormat="false" ht="15.75" hidden="false" customHeight="true" outlineLevel="0" collapsed="false">
      <c r="A355" s="12"/>
      <c r="B355" s="12"/>
      <c r="C355" s="12"/>
      <c r="D355" s="12"/>
      <c r="E355" s="12"/>
    </row>
    <row r="356" customFormat="false" ht="15.75" hidden="false" customHeight="true" outlineLevel="0" collapsed="false">
      <c r="A356" s="12"/>
      <c r="B356" s="12"/>
      <c r="C356" s="12"/>
      <c r="D356" s="12"/>
      <c r="E356" s="12"/>
    </row>
    <row r="357" customFormat="false" ht="15.75" hidden="false" customHeight="true" outlineLevel="0" collapsed="false">
      <c r="A357" s="12"/>
      <c r="B357" s="12"/>
      <c r="C357" s="12"/>
      <c r="D357" s="12"/>
      <c r="E357" s="12"/>
    </row>
    <row r="358" customFormat="false" ht="15.75" hidden="false" customHeight="true" outlineLevel="0" collapsed="false">
      <c r="A358" s="12"/>
      <c r="B358" s="12"/>
      <c r="C358" s="12"/>
      <c r="D358" s="12"/>
      <c r="E358" s="12"/>
    </row>
    <row r="359" customFormat="false" ht="15.75" hidden="false" customHeight="true" outlineLevel="0" collapsed="false">
      <c r="A359" s="12"/>
      <c r="B359" s="12"/>
      <c r="C359" s="12"/>
      <c r="D359" s="12"/>
      <c r="E359" s="12"/>
    </row>
    <row r="360" customFormat="false" ht="15.75" hidden="false" customHeight="true" outlineLevel="0" collapsed="false">
      <c r="A360" s="12"/>
      <c r="B360" s="12"/>
      <c r="C360" s="12"/>
      <c r="D360" s="12"/>
      <c r="E360" s="12"/>
    </row>
    <row r="361" customFormat="false" ht="15.75" hidden="false" customHeight="true" outlineLevel="0" collapsed="false">
      <c r="A361" s="12"/>
      <c r="B361" s="12"/>
      <c r="C361" s="12"/>
      <c r="D361" s="12"/>
      <c r="E361" s="12"/>
    </row>
    <row r="362" customFormat="false" ht="15.75" hidden="false" customHeight="true" outlineLevel="0" collapsed="false">
      <c r="A362" s="12"/>
      <c r="B362" s="12"/>
      <c r="C362" s="12"/>
      <c r="D362" s="12"/>
      <c r="E362" s="12"/>
    </row>
    <row r="363" customFormat="false" ht="15.75" hidden="false" customHeight="true" outlineLevel="0" collapsed="false">
      <c r="A363" s="12"/>
      <c r="B363" s="12"/>
      <c r="C363" s="12"/>
      <c r="D363" s="12"/>
      <c r="E363" s="12"/>
    </row>
    <row r="364" customFormat="false" ht="15.75" hidden="false" customHeight="true" outlineLevel="0" collapsed="false">
      <c r="A364" s="12"/>
      <c r="B364" s="12"/>
      <c r="C364" s="12"/>
      <c r="D364" s="12"/>
      <c r="E364" s="12"/>
    </row>
    <row r="365" customFormat="false" ht="15.75" hidden="false" customHeight="true" outlineLevel="0" collapsed="false">
      <c r="A365" s="12"/>
      <c r="B365" s="12"/>
      <c r="C365" s="12"/>
      <c r="D365" s="12"/>
      <c r="E365" s="12"/>
    </row>
    <row r="366" customFormat="false" ht="15.75" hidden="false" customHeight="true" outlineLevel="0" collapsed="false">
      <c r="A366" s="12"/>
      <c r="B366" s="12"/>
      <c r="C366" s="12"/>
      <c r="D366" s="12"/>
      <c r="E366" s="12"/>
    </row>
    <row r="367" customFormat="false" ht="15.75" hidden="false" customHeight="true" outlineLevel="0" collapsed="false">
      <c r="A367" s="12"/>
      <c r="B367" s="12"/>
      <c r="C367" s="12"/>
      <c r="D367" s="12"/>
      <c r="E367" s="12"/>
    </row>
    <row r="368" customFormat="false" ht="15.75" hidden="false" customHeight="true" outlineLevel="0" collapsed="false">
      <c r="A368" s="12"/>
      <c r="B368" s="12"/>
      <c r="C368" s="12"/>
      <c r="D368" s="12"/>
      <c r="E368" s="12"/>
    </row>
    <row r="369" customFormat="false" ht="15.75" hidden="false" customHeight="true" outlineLevel="0" collapsed="false">
      <c r="A369" s="12"/>
      <c r="B369" s="12"/>
      <c r="C369" s="12"/>
      <c r="D369" s="12"/>
      <c r="E369" s="12"/>
    </row>
    <row r="370" customFormat="false" ht="15.75" hidden="false" customHeight="true" outlineLevel="0" collapsed="false">
      <c r="A370" s="12"/>
      <c r="B370" s="12"/>
      <c r="C370" s="12"/>
      <c r="D370" s="12"/>
      <c r="E370" s="12"/>
    </row>
    <row r="371" customFormat="false" ht="15.75" hidden="false" customHeight="true" outlineLevel="0" collapsed="false">
      <c r="A371" s="12"/>
      <c r="B371" s="12"/>
      <c r="C371" s="12"/>
      <c r="D371" s="12"/>
      <c r="E371" s="12"/>
    </row>
    <row r="372" customFormat="false" ht="15.75" hidden="false" customHeight="true" outlineLevel="0" collapsed="false">
      <c r="A372" s="12"/>
      <c r="B372" s="12"/>
      <c r="C372" s="12"/>
      <c r="D372" s="12"/>
      <c r="E372" s="12"/>
    </row>
    <row r="373" customFormat="false" ht="15.75" hidden="false" customHeight="true" outlineLevel="0" collapsed="false">
      <c r="A373" s="12"/>
      <c r="B373" s="12"/>
      <c r="C373" s="12"/>
      <c r="D373" s="12"/>
      <c r="E373" s="12"/>
    </row>
    <row r="374" customFormat="false" ht="15.75" hidden="false" customHeight="true" outlineLevel="0" collapsed="false">
      <c r="A374" s="12"/>
      <c r="B374" s="12"/>
      <c r="C374" s="12"/>
      <c r="D374" s="12"/>
      <c r="E374" s="12"/>
    </row>
    <row r="375" customFormat="false" ht="15.75" hidden="false" customHeight="true" outlineLevel="0" collapsed="false">
      <c r="A375" s="12"/>
      <c r="B375" s="12"/>
      <c r="C375" s="12"/>
      <c r="D375" s="12"/>
      <c r="E375" s="12"/>
    </row>
    <row r="376" customFormat="false" ht="15.75" hidden="false" customHeight="true" outlineLevel="0" collapsed="false">
      <c r="A376" s="12"/>
      <c r="B376" s="12"/>
      <c r="C376" s="12"/>
      <c r="D376" s="12"/>
      <c r="E376" s="12"/>
    </row>
    <row r="377" customFormat="false" ht="15.75" hidden="false" customHeight="true" outlineLevel="0" collapsed="false">
      <c r="A377" s="12"/>
      <c r="B377" s="12"/>
      <c r="C377" s="12"/>
      <c r="D377" s="12"/>
      <c r="E377" s="12"/>
    </row>
    <row r="378" customFormat="false" ht="15.75" hidden="false" customHeight="true" outlineLevel="0" collapsed="false">
      <c r="A378" s="12"/>
      <c r="B378" s="12"/>
      <c r="C378" s="12"/>
      <c r="D378" s="12"/>
      <c r="E378" s="12"/>
    </row>
    <row r="379" customFormat="false" ht="15.75" hidden="false" customHeight="true" outlineLevel="0" collapsed="false">
      <c r="A379" s="12"/>
      <c r="B379" s="12"/>
      <c r="C379" s="12"/>
      <c r="D379" s="12"/>
      <c r="E379" s="12"/>
    </row>
    <row r="380" customFormat="false" ht="15.75" hidden="false" customHeight="true" outlineLevel="0" collapsed="false">
      <c r="A380" s="12"/>
      <c r="B380" s="12"/>
      <c r="C380" s="12"/>
      <c r="D380" s="12"/>
      <c r="E380" s="12"/>
    </row>
    <row r="381" customFormat="false" ht="15.75" hidden="false" customHeight="true" outlineLevel="0" collapsed="false">
      <c r="A381" s="12"/>
      <c r="B381" s="12"/>
      <c r="C381" s="12"/>
      <c r="D381" s="12"/>
      <c r="E381" s="12"/>
    </row>
    <row r="382" customFormat="false" ht="15.75" hidden="false" customHeight="true" outlineLevel="0" collapsed="false">
      <c r="A382" s="12"/>
      <c r="B382" s="12"/>
      <c r="C382" s="12"/>
      <c r="D382" s="12"/>
      <c r="E382" s="12"/>
    </row>
    <row r="383" customFormat="false" ht="15.75" hidden="false" customHeight="true" outlineLevel="0" collapsed="false">
      <c r="A383" s="12"/>
      <c r="B383" s="12"/>
      <c r="C383" s="12"/>
      <c r="D383" s="12"/>
      <c r="E383" s="12"/>
    </row>
    <row r="384" customFormat="false" ht="15.75" hidden="false" customHeight="true" outlineLevel="0" collapsed="false">
      <c r="A384" s="12"/>
      <c r="B384" s="12"/>
      <c r="C384" s="12"/>
      <c r="D384" s="12"/>
      <c r="E384" s="12"/>
    </row>
    <row r="385" customFormat="false" ht="15.75" hidden="false" customHeight="true" outlineLevel="0" collapsed="false">
      <c r="A385" s="12"/>
      <c r="B385" s="12"/>
      <c r="C385" s="12"/>
      <c r="D385" s="12"/>
      <c r="E385" s="12"/>
    </row>
    <row r="386" customFormat="false" ht="15.75" hidden="false" customHeight="true" outlineLevel="0" collapsed="false">
      <c r="A386" s="12"/>
      <c r="B386" s="12"/>
      <c r="C386" s="12"/>
      <c r="D386" s="12"/>
      <c r="E386" s="12"/>
    </row>
    <row r="387" customFormat="false" ht="15.75" hidden="false" customHeight="true" outlineLevel="0" collapsed="false">
      <c r="A387" s="12"/>
      <c r="B387" s="12"/>
      <c r="C387" s="12"/>
      <c r="D387" s="12"/>
      <c r="E387" s="12"/>
    </row>
    <row r="388" customFormat="false" ht="15.75" hidden="false" customHeight="true" outlineLevel="0" collapsed="false">
      <c r="A388" s="12"/>
      <c r="B388" s="12"/>
      <c r="C388" s="12"/>
      <c r="D388" s="12"/>
      <c r="E388" s="12"/>
    </row>
    <row r="389" customFormat="false" ht="15.75" hidden="false" customHeight="true" outlineLevel="0" collapsed="false">
      <c r="A389" s="12"/>
      <c r="B389" s="12"/>
      <c r="C389" s="12"/>
      <c r="D389" s="12"/>
      <c r="E389" s="12"/>
    </row>
    <row r="390" customFormat="false" ht="15.75" hidden="false" customHeight="true" outlineLevel="0" collapsed="false">
      <c r="A390" s="12"/>
      <c r="B390" s="12"/>
      <c r="C390" s="12"/>
      <c r="D390" s="12"/>
      <c r="E390" s="12"/>
    </row>
    <row r="391" customFormat="false" ht="15.75" hidden="false" customHeight="true" outlineLevel="0" collapsed="false">
      <c r="A391" s="12"/>
      <c r="B391" s="12"/>
      <c r="C391" s="12"/>
      <c r="D391" s="12"/>
      <c r="E391" s="12"/>
    </row>
    <row r="392" customFormat="false" ht="15.75" hidden="false" customHeight="true" outlineLevel="0" collapsed="false">
      <c r="A392" s="12"/>
      <c r="B392" s="12"/>
      <c r="C392" s="12"/>
      <c r="D392" s="12"/>
      <c r="E392" s="12"/>
    </row>
    <row r="393" customFormat="false" ht="15.75" hidden="false" customHeight="true" outlineLevel="0" collapsed="false">
      <c r="A393" s="12"/>
      <c r="B393" s="12"/>
      <c r="C393" s="12"/>
      <c r="D393" s="12"/>
      <c r="E393" s="12"/>
    </row>
    <row r="394" customFormat="false" ht="15.75" hidden="false" customHeight="true" outlineLevel="0" collapsed="false">
      <c r="A394" s="12"/>
      <c r="B394" s="12"/>
      <c r="C394" s="12"/>
      <c r="D394" s="12"/>
      <c r="E394" s="12"/>
    </row>
    <row r="395" customFormat="false" ht="15.75" hidden="false" customHeight="true" outlineLevel="0" collapsed="false">
      <c r="A395" s="12"/>
      <c r="B395" s="12"/>
      <c r="C395" s="12"/>
      <c r="D395" s="12"/>
      <c r="E395" s="12"/>
    </row>
    <row r="396" customFormat="false" ht="15.75" hidden="false" customHeight="true" outlineLevel="0" collapsed="false">
      <c r="A396" s="12"/>
      <c r="B396" s="12"/>
      <c r="C396" s="12"/>
      <c r="D396" s="12"/>
      <c r="E396" s="12"/>
    </row>
    <row r="397" customFormat="false" ht="15.75" hidden="false" customHeight="true" outlineLevel="0" collapsed="false">
      <c r="A397" s="12"/>
      <c r="B397" s="12"/>
      <c r="C397" s="12"/>
      <c r="D397" s="12"/>
      <c r="E397" s="12"/>
    </row>
    <row r="398" customFormat="false" ht="15.75" hidden="false" customHeight="true" outlineLevel="0" collapsed="false">
      <c r="A398" s="12"/>
      <c r="B398" s="12"/>
      <c r="C398" s="12"/>
      <c r="D398" s="12"/>
      <c r="E398" s="12"/>
    </row>
    <row r="399" customFormat="false" ht="15.75" hidden="false" customHeight="true" outlineLevel="0" collapsed="false">
      <c r="A399" s="12"/>
      <c r="B399" s="12"/>
      <c r="C399" s="12"/>
      <c r="D399" s="12"/>
      <c r="E399" s="12"/>
    </row>
    <row r="400" customFormat="false" ht="15.75" hidden="false" customHeight="true" outlineLevel="0" collapsed="false">
      <c r="A400" s="12"/>
      <c r="B400" s="12"/>
      <c r="C400" s="12"/>
      <c r="D400" s="12"/>
      <c r="E400" s="12"/>
    </row>
    <row r="401" customFormat="false" ht="15.75" hidden="false" customHeight="true" outlineLevel="0" collapsed="false">
      <c r="A401" s="12"/>
      <c r="B401" s="12"/>
      <c r="C401" s="12"/>
      <c r="D401" s="12"/>
      <c r="E401" s="12"/>
    </row>
    <row r="402" customFormat="false" ht="15.75" hidden="false" customHeight="true" outlineLevel="0" collapsed="false">
      <c r="A402" s="12"/>
      <c r="B402" s="12"/>
      <c r="C402" s="12"/>
      <c r="D402" s="12"/>
      <c r="E402" s="12"/>
    </row>
    <row r="403" customFormat="false" ht="15.75" hidden="false" customHeight="true" outlineLevel="0" collapsed="false">
      <c r="A403" s="12"/>
      <c r="B403" s="12"/>
      <c r="C403" s="12"/>
      <c r="D403" s="12"/>
      <c r="E403" s="12"/>
    </row>
    <row r="404" customFormat="false" ht="15.75" hidden="false" customHeight="true" outlineLevel="0" collapsed="false">
      <c r="A404" s="12"/>
      <c r="B404" s="12"/>
      <c r="C404" s="12"/>
      <c r="D404" s="12"/>
      <c r="E404" s="12"/>
    </row>
    <row r="405" customFormat="false" ht="15.75" hidden="false" customHeight="true" outlineLevel="0" collapsed="false">
      <c r="A405" s="12"/>
      <c r="B405" s="12"/>
      <c r="C405" s="12"/>
      <c r="D405" s="12"/>
      <c r="E405" s="12"/>
    </row>
    <row r="406" customFormat="false" ht="15.75" hidden="false" customHeight="true" outlineLevel="0" collapsed="false">
      <c r="A406" s="12"/>
      <c r="B406" s="12"/>
      <c r="C406" s="12"/>
      <c r="D406" s="12"/>
      <c r="E406" s="12"/>
    </row>
    <row r="407" customFormat="false" ht="15.75" hidden="false" customHeight="true" outlineLevel="0" collapsed="false">
      <c r="A407" s="12"/>
      <c r="B407" s="12"/>
      <c r="C407" s="12"/>
      <c r="D407" s="12"/>
      <c r="E407" s="12"/>
    </row>
    <row r="408" customFormat="false" ht="15.75" hidden="false" customHeight="true" outlineLevel="0" collapsed="false">
      <c r="A408" s="12"/>
      <c r="B408" s="12"/>
      <c r="C408" s="12"/>
      <c r="D408" s="12"/>
      <c r="E408" s="12"/>
    </row>
    <row r="409" customFormat="false" ht="15.75" hidden="false" customHeight="true" outlineLevel="0" collapsed="false">
      <c r="A409" s="12"/>
      <c r="B409" s="12"/>
      <c r="C409" s="12"/>
      <c r="D409" s="12"/>
      <c r="E409" s="12"/>
    </row>
    <row r="410" customFormat="false" ht="15.75" hidden="false" customHeight="true" outlineLevel="0" collapsed="false">
      <c r="A410" s="12"/>
      <c r="B410" s="12"/>
      <c r="C410" s="12"/>
      <c r="D410" s="12"/>
      <c r="E410" s="12"/>
    </row>
    <row r="411" customFormat="false" ht="15.75" hidden="false" customHeight="true" outlineLevel="0" collapsed="false">
      <c r="A411" s="12"/>
      <c r="B411" s="12"/>
      <c r="C411" s="12"/>
      <c r="D411" s="12"/>
      <c r="E411" s="12"/>
    </row>
    <row r="412" customFormat="false" ht="15.75" hidden="false" customHeight="true" outlineLevel="0" collapsed="false">
      <c r="A412" s="12"/>
      <c r="B412" s="12"/>
      <c r="C412" s="12"/>
      <c r="D412" s="12"/>
      <c r="E412" s="12"/>
    </row>
    <row r="413" customFormat="false" ht="15.75" hidden="false" customHeight="true" outlineLevel="0" collapsed="false">
      <c r="A413" s="12"/>
      <c r="B413" s="12"/>
      <c r="C413" s="12"/>
      <c r="D413" s="12"/>
      <c r="E413" s="12"/>
    </row>
    <row r="414" customFormat="false" ht="15.75" hidden="false" customHeight="true" outlineLevel="0" collapsed="false">
      <c r="A414" s="12"/>
      <c r="B414" s="12"/>
      <c r="C414" s="12"/>
      <c r="D414" s="12"/>
      <c r="E414" s="12"/>
    </row>
    <row r="415" customFormat="false" ht="15.75" hidden="false" customHeight="true" outlineLevel="0" collapsed="false">
      <c r="A415" s="12"/>
      <c r="B415" s="12"/>
      <c r="C415" s="12"/>
      <c r="D415" s="12"/>
      <c r="E415" s="12"/>
    </row>
    <row r="416" customFormat="false" ht="15.75" hidden="false" customHeight="true" outlineLevel="0" collapsed="false">
      <c r="A416" s="12"/>
      <c r="B416" s="12"/>
      <c r="C416" s="12"/>
      <c r="D416" s="12"/>
      <c r="E416" s="12"/>
    </row>
    <row r="417" customFormat="false" ht="15.75" hidden="false" customHeight="true" outlineLevel="0" collapsed="false">
      <c r="A417" s="12"/>
      <c r="B417" s="12"/>
      <c r="C417" s="12"/>
      <c r="D417" s="12"/>
      <c r="E417" s="12"/>
    </row>
    <row r="418" customFormat="false" ht="15.75" hidden="false" customHeight="true" outlineLevel="0" collapsed="false">
      <c r="A418" s="12"/>
      <c r="B418" s="12"/>
      <c r="C418" s="12"/>
      <c r="D418" s="12"/>
      <c r="E418" s="12"/>
    </row>
    <row r="419" customFormat="false" ht="15.75" hidden="false" customHeight="true" outlineLevel="0" collapsed="false">
      <c r="A419" s="12"/>
      <c r="B419" s="12"/>
      <c r="C419" s="12"/>
      <c r="D419" s="12"/>
      <c r="E419" s="12"/>
    </row>
    <row r="420" customFormat="false" ht="15.75" hidden="false" customHeight="true" outlineLevel="0" collapsed="false">
      <c r="A420" s="12"/>
      <c r="B420" s="12"/>
      <c r="C420" s="12"/>
      <c r="D420" s="12"/>
      <c r="E420" s="12"/>
    </row>
    <row r="421" customFormat="false" ht="15.75" hidden="false" customHeight="true" outlineLevel="0" collapsed="false">
      <c r="A421" s="12"/>
      <c r="B421" s="12"/>
      <c r="C421" s="12"/>
      <c r="D421" s="12"/>
      <c r="E421" s="12"/>
    </row>
    <row r="422" customFormat="false" ht="15.75" hidden="false" customHeight="true" outlineLevel="0" collapsed="false">
      <c r="A422" s="12"/>
      <c r="B422" s="12"/>
      <c r="C422" s="12"/>
      <c r="D422" s="12"/>
      <c r="E422" s="12"/>
    </row>
    <row r="423" customFormat="false" ht="15.75" hidden="false" customHeight="true" outlineLevel="0" collapsed="false">
      <c r="A423" s="12"/>
      <c r="B423" s="12"/>
      <c r="C423" s="12"/>
      <c r="D423" s="12"/>
      <c r="E423" s="12"/>
    </row>
    <row r="424" customFormat="false" ht="15.75" hidden="false" customHeight="true" outlineLevel="0" collapsed="false">
      <c r="A424" s="12"/>
      <c r="B424" s="12"/>
      <c r="C424" s="12"/>
      <c r="D424" s="12"/>
      <c r="E424" s="12"/>
    </row>
    <row r="425" customFormat="false" ht="15.75" hidden="false" customHeight="true" outlineLevel="0" collapsed="false">
      <c r="A425" s="12"/>
      <c r="B425" s="12"/>
      <c r="C425" s="12"/>
      <c r="D425" s="12"/>
      <c r="E425" s="12"/>
    </row>
    <row r="426" customFormat="false" ht="15.75" hidden="false" customHeight="true" outlineLevel="0" collapsed="false">
      <c r="A426" s="12"/>
      <c r="B426" s="12"/>
      <c r="C426" s="12"/>
      <c r="D426" s="12"/>
      <c r="E426" s="12"/>
    </row>
    <row r="427" customFormat="false" ht="15.75" hidden="false" customHeight="true" outlineLevel="0" collapsed="false">
      <c r="A427" s="12"/>
      <c r="B427" s="12"/>
      <c r="C427" s="12"/>
      <c r="D427" s="12"/>
      <c r="E427" s="12"/>
    </row>
    <row r="428" customFormat="false" ht="15.75" hidden="false" customHeight="true" outlineLevel="0" collapsed="false">
      <c r="A428" s="12"/>
      <c r="B428" s="12"/>
      <c r="C428" s="12"/>
      <c r="D428" s="12"/>
      <c r="E428" s="12"/>
    </row>
    <row r="429" customFormat="false" ht="15.75" hidden="false" customHeight="true" outlineLevel="0" collapsed="false">
      <c r="A429" s="12"/>
      <c r="B429" s="12"/>
      <c r="C429" s="12"/>
      <c r="D429" s="12"/>
      <c r="E429" s="12"/>
    </row>
    <row r="430" customFormat="false" ht="15.75" hidden="false" customHeight="true" outlineLevel="0" collapsed="false">
      <c r="A430" s="12"/>
      <c r="B430" s="12"/>
      <c r="C430" s="12"/>
      <c r="D430" s="12"/>
      <c r="E430" s="12"/>
    </row>
    <row r="431" customFormat="false" ht="15.75" hidden="false" customHeight="true" outlineLevel="0" collapsed="false">
      <c r="A431" s="12"/>
      <c r="B431" s="12"/>
      <c r="C431" s="12"/>
      <c r="D431" s="12"/>
      <c r="E431" s="12"/>
    </row>
    <row r="432" customFormat="false" ht="15.75" hidden="false" customHeight="true" outlineLevel="0" collapsed="false">
      <c r="A432" s="12"/>
      <c r="B432" s="12"/>
      <c r="C432" s="12"/>
      <c r="D432" s="12"/>
      <c r="E432" s="12"/>
    </row>
    <row r="433" customFormat="false" ht="15.75" hidden="false" customHeight="true" outlineLevel="0" collapsed="false">
      <c r="A433" s="12"/>
      <c r="B433" s="12"/>
      <c r="C433" s="12"/>
      <c r="D433" s="12"/>
      <c r="E433" s="12"/>
    </row>
    <row r="434" customFormat="false" ht="15.75" hidden="false" customHeight="true" outlineLevel="0" collapsed="false">
      <c r="A434" s="12"/>
      <c r="B434" s="12"/>
      <c r="C434" s="12"/>
      <c r="D434" s="12"/>
      <c r="E434" s="12"/>
    </row>
    <row r="435" customFormat="false" ht="15.75" hidden="false" customHeight="true" outlineLevel="0" collapsed="false">
      <c r="A435" s="12"/>
      <c r="B435" s="12"/>
      <c r="C435" s="12"/>
      <c r="D435" s="12"/>
      <c r="E435" s="12"/>
    </row>
    <row r="436" customFormat="false" ht="15.75" hidden="false" customHeight="true" outlineLevel="0" collapsed="false">
      <c r="A436" s="12"/>
      <c r="B436" s="12"/>
      <c r="C436" s="12"/>
      <c r="D436" s="12"/>
      <c r="E436" s="12"/>
    </row>
    <row r="437" customFormat="false" ht="15.75" hidden="false" customHeight="true" outlineLevel="0" collapsed="false">
      <c r="A437" s="12"/>
      <c r="B437" s="12"/>
      <c r="C437" s="12"/>
      <c r="D437" s="12"/>
      <c r="E437" s="12"/>
    </row>
    <row r="438" customFormat="false" ht="15.75" hidden="false" customHeight="true" outlineLevel="0" collapsed="false">
      <c r="A438" s="12"/>
      <c r="B438" s="12"/>
      <c r="C438" s="12"/>
      <c r="D438" s="12"/>
      <c r="E438" s="12"/>
    </row>
    <row r="439" customFormat="false" ht="15.75" hidden="false" customHeight="true" outlineLevel="0" collapsed="false">
      <c r="A439" s="12"/>
      <c r="B439" s="12"/>
      <c r="C439" s="12"/>
      <c r="D439" s="12"/>
      <c r="E439" s="12"/>
    </row>
    <row r="440" customFormat="false" ht="15.75" hidden="false" customHeight="true" outlineLevel="0" collapsed="false">
      <c r="A440" s="12"/>
      <c r="B440" s="12"/>
      <c r="C440" s="12"/>
      <c r="D440" s="12"/>
      <c r="E440" s="12"/>
    </row>
    <row r="441" customFormat="false" ht="15.75" hidden="false" customHeight="true" outlineLevel="0" collapsed="false">
      <c r="A441" s="12"/>
      <c r="B441" s="12"/>
      <c r="C441" s="12"/>
      <c r="D441" s="12"/>
      <c r="E441" s="12"/>
    </row>
    <row r="442" customFormat="false" ht="15.75" hidden="false" customHeight="true" outlineLevel="0" collapsed="false">
      <c r="A442" s="12"/>
      <c r="B442" s="12"/>
      <c r="C442" s="12"/>
      <c r="D442" s="12"/>
      <c r="E442" s="12"/>
    </row>
    <row r="443" customFormat="false" ht="15.75" hidden="false" customHeight="true" outlineLevel="0" collapsed="false">
      <c r="A443" s="12"/>
      <c r="B443" s="12"/>
      <c r="C443" s="12"/>
      <c r="D443" s="12"/>
      <c r="E443" s="12"/>
    </row>
    <row r="444" customFormat="false" ht="15.75" hidden="false" customHeight="true" outlineLevel="0" collapsed="false">
      <c r="A444" s="12"/>
      <c r="B444" s="12"/>
      <c r="C444" s="12"/>
      <c r="D444" s="12"/>
      <c r="E444" s="12"/>
    </row>
    <row r="445" customFormat="false" ht="15.75" hidden="false" customHeight="true" outlineLevel="0" collapsed="false">
      <c r="A445" s="12"/>
      <c r="B445" s="12"/>
      <c r="C445" s="12"/>
      <c r="D445" s="12"/>
      <c r="E445" s="12"/>
    </row>
    <row r="446" customFormat="false" ht="15.75" hidden="false" customHeight="true" outlineLevel="0" collapsed="false">
      <c r="A446" s="12"/>
      <c r="B446" s="12"/>
      <c r="C446" s="12"/>
      <c r="D446" s="12"/>
      <c r="E446" s="12"/>
    </row>
    <row r="447" customFormat="false" ht="15.75" hidden="false" customHeight="true" outlineLevel="0" collapsed="false">
      <c r="A447" s="12"/>
      <c r="B447" s="12"/>
      <c r="C447" s="12"/>
      <c r="D447" s="12"/>
      <c r="E447" s="12"/>
    </row>
    <row r="448" customFormat="false" ht="15.75" hidden="false" customHeight="true" outlineLevel="0" collapsed="false">
      <c r="A448" s="12"/>
      <c r="B448" s="12"/>
      <c r="C448" s="12"/>
      <c r="D448" s="12"/>
      <c r="E448" s="12"/>
    </row>
    <row r="449" customFormat="false" ht="15.75" hidden="false" customHeight="true" outlineLevel="0" collapsed="false">
      <c r="A449" s="12"/>
      <c r="B449" s="12"/>
      <c r="C449" s="12"/>
      <c r="D449" s="12"/>
      <c r="E449" s="12"/>
    </row>
    <row r="450" customFormat="false" ht="15.75" hidden="false" customHeight="true" outlineLevel="0" collapsed="false">
      <c r="A450" s="12"/>
      <c r="B450" s="12"/>
      <c r="C450" s="12"/>
      <c r="D450" s="12"/>
      <c r="E450" s="12"/>
    </row>
    <row r="451" customFormat="false" ht="15.75" hidden="false" customHeight="true" outlineLevel="0" collapsed="false">
      <c r="A451" s="12"/>
      <c r="B451" s="12"/>
      <c r="C451" s="12"/>
      <c r="D451" s="12"/>
      <c r="E451" s="12"/>
    </row>
    <row r="452" customFormat="false" ht="15.75" hidden="false" customHeight="true" outlineLevel="0" collapsed="false">
      <c r="A452" s="12"/>
      <c r="B452" s="12"/>
      <c r="C452" s="12"/>
      <c r="D452" s="12"/>
      <c r="E452" s="12"/>
    </row>
    <row r="453" customFormat="false" ht="15.75" hidden="false" customHeight="true" outlineLevel="0" collapsed="false">
      <c r="A453" s="12"/>
      <c r="B453" s="12"/>
      <c r="C453" s="12"/>
      <c r="D453" s="12"/>
      <c r="E453" s="12"/>
    </row>
    <row r="454" customFormat="false" ht="15.75" hidden="false" customHeight="true" outlineLevel="0" collapsed="false">
      <c r="A454" s="12"/>
      <c r="B454" s="12"/>
      <c r="C454" s="12"/>
      <c r="D454" s="12"/>
      <c r="E454" s="12"/>
    </row>
    <row r="455" customFormat="false" ht="15.75" hidden="false" customHeight="true" outlineLevel="0" collapsed="false">
      <c r="A455" s="12"/>
      <c r="B455" s="12"/>
      <c r="C455" s="12"/>
      <c r="D455" s="12"/>
      <c r="E455" s="12"/>
    </row>
    <row r="456" customFormat="false" ht="15.75" hidden="false" customHeight="true" outlineLevel="0" collapsed="false">
      <c r="A456" s="12"/>
      <c r="B456" s="12"/>
      <c r="C456" s="12"/>
      <c r="D456" s="12"/>
      <c r="E456" s="12"/>
    </row>
    <row r="457" customFormat="false" ht="15.75" hidden="false" customHeight="true" outlineLevel="0" collapsed="false">
      <c r="A457" s="12"/>
      <c r="B457" s="12"/>
      <c r="C457" s="12"/>
      <c r="D457" s="12"/>
      <c r="E457" s="12"/>
    </row>
    <row r="458" customFormat="false" ht="15.75" hidden="false" customHeight="true" outlineLevel="0" collapsed="false">
      <c r="A458" s="12"/>
      <c r="B458" s="12"/>
      <c r="C458" s="12"/>
      <c r="D458" s="12"/>
      <c r="E458" s="12"/>
    </row>
    <row r="459" customFormat="false" ht="15.75" hidden="false" customHeight="true" outlineLevel="0" collapsed="false">
      <c r="A459" s="12"/>
      <c r="B459" s="12"/>
      <c r="C459" s="12"/>
      <c r="D459" s="12"/>
      <c r="E459" s="12"/>
    </row>
    <row r="460" customFormat="false" ht="15.75" hidden="false" customHeight="true" outlineLevel="0" collapsed="false">
      <c r="A460" s="12"/>
      <c r="B460" s="12"/>
      <c r="C460" s="12"/>
      <c r="D460" s="12"/>
      <c r="E460" s="12"/>
    </row>
    <row r="461" customFormat="false" ht="15.75" hidden="false" customHeight="true" outlineLevel="0" collapsed="false">
      <c r="A461" s="12"/>
      <c r="B461" s="12"/>
      <c r="C461" s="12"/>
      <c r="D461" s="12"/>
      <c r="E461" s="12"/>
    </row>
    <row r="462" customFormat="false" ht="15.75" hidden="false" customHeight="true" outlineLevel="0" collapsed="false">
      <c r="A462" s="12"/>
      <c r="B462" s="12"/>
      <c r="C462" s="12"/>
      <c r="D462" s="12"/>
      <c r="E462" s="12"/>
    </row>
    <row r="463" customFormat="false" ht="15.75" hidden="false" customHeight="true" outlineLevel="0" collapsed="false">
      <c r="A463" s="12"/>
      <c r="B463" s="12"/>
      <c r="C463" s="12"/>
      <c r="D463" s="12"/>
      <c r="E463" s="12"/>
    </row>
    <row r="464" customFormat="false" ht="15.75" hidden="false" customHeight="true" outlineLevel="0" collapsed="false">
      <c r="A464" s="12"/>
      <c r="B464" s="12"/>
      <c r="C464" s="12"/>
      <c r="D464" s="12"/>
      <c r="E464" s="12"/>
    </row>
    <row r="465" customFormat="false" ht="15.75" hidden="false" customHeight="true" outlineLevel="0" collapsed="false">
      <c r="A465" s="12"/>
      <c r="B465" s="12"/>
      <c r="C465" s="12"/>
      <c r="D465" s="12"/>
      <c r="E465" s="12"/>
    </row>
    <row r="466" customFormat="false" ht="15.75" hidden="false" customHeight="true" outlineLevel="0" collapsed="false">
      <c r="A466" s="12"/>
      <c r="B466" s="12"/>
      <c r="C466" s="12"/>
      <c r="D466" s="12"/>
      <c r="E466" s="12"/>
    </row>
    <row r="467" customFormat="false" ht="15.75" hidden="false" customHeight="true" outlineLevel="0" collapsed="false">
      <c r="A467" s="12"/>
      <c r="B467" s="12"/>
      <c r="C467" s="12"/>
      <c r="D467" s="12"/>
      <c r="E467" s="12"/>
    </row>
    <row r="468" customFormat="false" ht="15.75" hidden="false" customHeight="true" outlineLevel="0" collapsed="false">
      <c r="A468" s="12"/>
      <c r="B468" s="12"/>
      <c r="C468" s="12"/>
      <c r="D468" s="12"/>
      <c r="E468" s="12"/>
    </row>
    <row r="469" customFormat="false" ht="15.75" hidden="false" customHeight="true" outlineLevel="0" collapsed="false">
      <c r="A469" s="12"/>
      <c r="B469" s="12"/>
      <c r="C469" s="12"/>
      <c r="D469" s="12"/>
      <c r="E469" s="12"/>
    </row>
    <row r="470" customFormat="false" ht="15.75" hidden="false" customHeight="true" outlineLevel="0" collapsed="false">
      <c r="A470" s="12"/>
      <c r="B470" s="12"/>
      <c r="C470" s="12"/>
      <c r="D470" s="12"/>
      <c r="E470" s="12"/>
    </row>
    <row r="471" customFormat="false" ht="15.75" hidden="false" customHeight="true" outlineLevel="0" collapsed="false">
      <c r="A471" s="12"/>
      <c r="B471" s="12"/>
      <c r="C471" s="12"/>
      <c r="D471" s="12"/>
      <c r="E471" s="12"/>
    </row>
    <row r="472" customFormat="false" ht="15.75" hidden="false" customHeight="true" outlineLevel="0" collapsed="false">
      <c r="A472" s="12"/>
      <c r="B472" s="12"/>
      <c r="C472" s="12"/>
      <c r="D472" s="12"/>
      <c r="E472" s="12"/>
    </row>
    <row r="473" customFormat="false" ht="15.75" hidden="false" customHeight="true" outlineLevel="0" collapsed="false">
      <c r="A473" s="12"/>
      <c r="B473" s="12"/>
      <c r="C473" s="12"/>
      <c r="D473" s="12"/>
      <c r="E473" s="12"/>
    </row>
    <row r="474" customFormat="false" ht="15.75" hidden="false" customHeight="true" outlineLevel="0" collapsed="false">
      <c r="A474" s="12"/>
      <c r="B474" s="12"/>
      <c r="C474" s="12"/>
      <c r="D474" s="12"/>
      <c r="E474" s="12"/>
    </row>
    <row r="475" customFormat="false" ht="15.75" hidden="false" customHeight="true" outlineLevel="0" collapsed="false">
      <c r="A475" s="12"/>
      <c r="B475" s="12"/>
      <c r="C475" s="12"/>
      <c r="D475" s="12"/>
      <c r="E475" s="12"/>
    </row>
    <row r="476" customFormat="false" ht="15.75" hidden="false" customHeight="true" outlineLevel="0" collapsed="false">
      <c r="A476" s="12"/>
      <c r="B476" s="12"/>
      <c r="C476" s="12"/>
      <c r="D476" s="12"/>
      <c r="E476" s="12"/>
    </row>
    <row r="477" customFormat="false" ht="15.75" hidden="false" customHeight="true" outlineLevel="0" collapsed="false">
      <c r="A477" s="12"/>
      <c r="B477" s="12"/>
      <c r="C477" s="12"/>
      <c r="D477" s="12"/>
      <c r="E477" s="12"/>
    </row>
    <row r="478" customFormat="false" ht="15.75" hidden="false" customHeight="true" outlineLevel="0" collapsed="false">
      <c r="A478" s="12"/>
      <c r="B478" s="12"/>
      <c r="C478" s="12"/>
      <c r="D478" s="12"/>
      <c r="E478" s="12"/>
    </row>
    <row r="479" customFormat="false" ht="15.75" hidden="false" customHeight="true" outlineLevel="0" collapsed="false">
      <c r="A479" s="12"/>
      <c r="B479" s="12"/>
      <c r="C479" s="12"/>
      <c r="D479" s="12"/>
      <c r="E479" s="12"/>
    </row>
    <row r="480" customFormat="false" ht="15.75" hidden="false" customHeight="true" outlineLevel="0" collapsed="false">
      <c r="A480" s="12"/>
      <c r="B480" s="12"/>
      <c r="C480" s="12"/>
      <c r="D480" s="12"/>
      <c r="E480" s="12"/>
    </row>
    <row r="481" customFormat="false" ht="15.75" hidden="false" customHeight="true" outlineLevel="0" collapsed="false">
      <c r="A481" s="12"/>
      <c r="B481" s="12"/>
      <c r="C481" s="12"/>
      <c r="D481" s="12"/>
      <c r="E481" s="12"/>
    </row>
    <row r="482" customFormat="false" ht="15.75" hidden="false" customHeight="true" outlineLevel="0" collapsed="false">
      <c r="A482" s="12"/>
      <c r="B482" s="12"/>
      <c r="C482" s="12"/>
      <c r="D482" s="12"/>
      <c r="E482" s="12"/>
    </row>
    <row r="483" customFormat="false" ht="15.75" hidden="false" customHeight="true" outlineLevel="0" collapsed="false">
      <c r="A483" s="12"/>
      <c r="B483" s="12"/>
      <c r="C483" s="12"/>
      <c r="D483" s="12"/>
      <c r="E483" s="12"/>
    </row>
    <row r="484" customFormat="false" ht="15.75" hidden="false" customHeight="true" outlineLevel="0" collapsed="false">
      <c r="A484" s="12"/>
      <c r="B484" s="12"/>
      <c r="C484" s="12"/>
      <c r="D484" s="12"/>
      <c r="E484" s="12"/>
    </row>
    <row r="485" customFormat="false" ht="15.75" hidden="false" customHeight="true" outlineLevel="0" collapsed="false">
      <c r="A485" s="12"/>
      <c r="B485" s="12"/>
      <c r="C485" s="12"/>
      <c r="D485" s="12"/>
      <c r="E485" s="12"/>
    </row>
    <row r="486" customFormat="false" ht="15.75" hidden="false" customHeight="true" outlineLevel="0" collapsed="false">
      <c r="A486" s="12"/>
      <c r="B486" s="12"/>
      <c r="C486" s="12"/>
      <c r="D486" s="12"/>
      <c r="E486" s="12"/>
    </row>
    <row r="487" customFormat="false" ht="15.75" hidden="false" customHeight="true" outlineLevel="0" collapsed="false">
      <c r="A487" s="12"/>
      <c r="B487" s="12"/>
      <c r="C487" s="12"/>
      <c r="D487" s="12"/>
      <c r="E487" s="12"/>
    </row>
    <row r="488" customFormat="false" ht="15.75" hidden="false" customHeight="true" outlineLevel="0" collapsed="false">
      <c r="A488" s="12"/>
      <c r="B488" s="12"/>
      <c r="C488" s="12"/>
      <c r="D488" s="12"/>
      <c r="E488" s="12"/>
    </row>
    <row r="489" customFormat="false" ht="15.75" hidden="false" customHeight="true" outlineLevel="0" collapsed="false">
      <c r="A489" s="12"/>
      <c r="B489" s="12"/>
      <c r="C489" s="12"/>
      <c r="D489" s="12"/>
      <c r="E489" s="12"/>
    </row>
    <row r="490" customFormat="false" ht="15.75" hidden="false" customHeight="true" outlineLevel="0" collapsed="false">
      <c r="A490" s="12"/>
      <c r="B490" s="12"/>
      <c r="C490" s="12"/>
      <c r="D490" s="12"/>
      <c r="E490" s="12"/>
    </row>
    <row r="491" customFormat="false" ht="15.75" hidden="false" customHeight="true" outlineLevel="0" collapsed="false">
      <c r="A491" s="12"/>
      <c r="B491" s="12"/>
      <c r="C491" s="12"/>
      <c r="D491" s="12"/>
      <c r="E491" s="12"/>
    </row>
    <row r="492" customFormat="false" ht="15.75" hidden="false" customHeight="true" outlineLevel="0" collapsed="false">
      <c r="A492" s="12"/>
      <c r="B492" s="12"/>
      <c r="C492" s="12"/>
      <c r="D492" s="12"/>
      <c r="E492" s="12"/>
    </row>
    <row r="493" customFormat="false" ht="15.75" hidden="false" customHeight="true" outlineLevel="0" collapsed="false">
      <c r="A493" s="12"/>
      <c r="B493" s="12"/>
      <c r="C493" s="12"/>
      <c r="D493" s="12"/>
      <c r="E493" s="12"/>
    </row>
    <row r="494" customFormat="false" ht="15.75" hidden="false" customHeight="true" outlineLevel="0" collapsed="false">
      <c r="A494" s="12"/>
      <c r="B494" s="12"/>
      <c r="C494" s="12"/>
      <c r="D494" s="12"/>
      <c r="E494" s="12"/>
    </row>
    <row r="495" customFormat="false" ht="15.75" hidden="false" customHeight="true" outlineLevel="0" collapsed="false">
      <c r="A495" s="12"/>
      <c r="B495" s="12"/>
      <c r="C495" s="12"/>
      <c r="D495" s="12"/>
      <c r="E495" s="12"/>
    </row>
    <row r="496" customFormat="false" ht="15.75" hidden="false" customHeight="true" outlineLevel="0" collapsed="false">
      <c r="A496" s="12"/>
      <c r="B496" s="12"/>
      <c r="C496" s="12"/>
      <c r="D496" s="12"/>
      <c r="E496" s="12"/>
    </row>
    <row r="497" customFormat="false" ht="15.75" hidden="false" customHeight="true" outlineLevel="0" collapsed="false">
      <c r="A497" s="12"/>
      <c r="B497" s="12"/>
      <c r="C497" s="12"/>
      <c r="D497" s="12"/>
      <c r="E497" s="12"/>
    </row>
    <row r="498" customFormat="false" ht="15.75" hidden="false" customHeight="true" outlineLevel="0" collapsed="false">
      <c r="A498" s="12"/>
      <c r="B498" s="12"/>
      <c r="C498" s="12"/>
      <c r="D498" s="12"/>
      <c r="E498" s="12"/>
    </row>
    <row r="499" customFormat="false" ht="15.75" hidden="false" customHeight="true" outlineLevel="0" collapsed="false">
      <c r="A499" s="12"/>
      <c r="B499" s="12"/>
      <c r="C499" s="12"/>
      <c r="D499" s="12"/>
      <c r="E499" s="12"/>
    </row>
    <row r="500" customFormat="false" ht="15.75" hidden="false" customHeight="true" outlineLevel="0" collapsed="false">
      <c r="A500" s="12"/>
      <c r="B500" s="12"/>
      <c r="C500" s="12"/>
      <c r="D500" s="12"/>
      <c r="E500" s="12"/>
    </row>
    <row r="501" customFormat="false" ht="15.75" hidden="false" customHeight="true" outlineLevel="0" collapsed="false">
      <c r="A501" s="12"/>
      <c r="B501" s="12"/>
      <c r="C501" s="12"/>
      <c r="D501" s="12"/>
      <c r="E501" s="12"/>
    </row>
    <row r="502" customFormat="false" ht="15.75" hidden="false" customHeight="true" outlineLevel="0" collapsed="false">
      <c r="A502" s="12"/>
      <c r="B502" s="12"/>
      <c r="C502" s="12"/>
      <c r="D502" s="12"/>
      <c r="E502" s="12"/>
    </row>
    <row r="503" customFormat="false" ht="15.75" hidden="false" customHeight="true" outlineLevel="0" collapsed="false">
      <c r="A503" s="12"/>
      <c r="B503" s="12"/>
      <c r="C503" s="12"/>
      <c r="D503" s="12"/>
      <c r="E503" s="12"/>
    </row>
    <row r="504" customFormat="false" ht="15.75" hidden="false" customHeight="true" outlineLevel="0" collapsed="false">
      <c r="A504" s="12"/>
      <c r="B504" s="12"/>
      <c r="C504" s="12"/>
      <c r="D504" s="12"/>
      <c r="E504" s="12"/>
    </row>
    <row r="505" customFormat="false" ht="15.75" hidden="false" customHeight="true" outlineLevel="0" collapsed="false">
      <c r="A505" s="12"/>
      <c r="B505" s="12"/>
      <c r="C505" s="12"/>
      <c r="D505" s="12"/>
      <c r="E505" s="12"/>
    </row>
    <row r="506" customFormat="false" ht="15.75" hidden="false" customHeight="true" outlineLevel="0" collapsed="false">
      <c r="A506" s="12"/>
      <c r="B506" s="12"/>
      <c r="C506" s="12"/>
      <c r="D506" s="12"/>
      <c r="E506" s="12"/>
    </row>
    <row r="507" customFormat="false" ht="15.75" hidden="false" customHeight="true" outlineLevel="0" collapsed="false">
      <c r="A507" s="12"/>
      <c r="B507" s="12"/>
      <c r="C507" s="12"/>
      <c r="D507" s="12"/>
      <c r="E507" s="12"/>
    </row>
    <row r="508" customFormat="false" ht="15.75" hidden="false" customHeight="true" outlineLevel="0" collapsed="false">
      <c r="A508" s="12"/>
      <c r="B508" s="12"/>
      <c r="C508" s="12"/>
      <c r="D508" s="12"/>
      <c r="E508" s="12"/>
    </row>
    <row r="509" customFormat="false" ht="15.75" hidden="false" customHeight="true" outlineLevel="0" collapsed="false">
      <c r="A509" s="12"/>
      <c r="B509" s="12"/>
      <c r="C509" s="12"/>
      <c r="D509" s="12"/>
      <c r="E509" s="12"/>
    </row>
    <row r="510" customFormat="false" ht="15.75" hidden="false" customHeight="true" outlineLevel="0" collapsed="false">
      <c r="A510" s="12"/>
      <c r="B510" s="12"/>
      <c r="C510" s="12"/>
      <c r="D510" s="12"/>
      <c r="E510" s="12"/>
    </row>
    <row r="511" customFormat="false" ht="15.75" hidden="false" customHeight="true" outlineLevel="0" collapsed="false">
      <c r="A511" s="12"/>
      <c r="B511" s="12"/>
      <c r="C511" s="12"/>
      <c r="D511" s="12"/>
      <c r="E511" s="12"/>
    </row>
    <row r="512" customFormat="false" ht="15.75" hidden="false" customHeight="true" outlineLevel="0" collapsed="false">
      <c r="A512" s="12"/>
      <c r="B512" s="12"/>
      <c r="C512" s="12"/>
      <c r="D512" s="12"/>
      <c r="E512" s="12"/>
    </row>
    <row r="513" customFormat="false" ht="15.75" hidden="false" customHeight="true" outlineLevel="0" collapsed="false">
      <c r="A513" s="12"/>
      <c r="B513" s="12"/>
      <c r="C513" s="12"/>
      <c r="D513" s="12"/>
      <c r="E513" s="12"/>
    </row>
    <row r="514" customFormat="false" ht="15.75" hidden="false" customHeight="true" outlineLevel="0" collapsed="false">
      <c r="A514" s="12"/>
      <c r="B514" s="12"/>
      <c r="C514" s="12"/>
      <c r="D514" s="12"/>
      <c r="E514" s="12"/>
    </row>
    <row r="515" customFormat="false" ht="15.75" hidden="false" customHeight="true" outlineLevel="0" collapsed="false">
      <c r="A515" s="12"/>
      <c r="B515" s="12"/>
      <c r="C515" s="12"/>
      <c r="D515" s="12"/>
      <c r="E515" s="12"/>
    </row>
    <row r="516" customFormat="false" ht="15.75" hidden="false" customHeight="true" outlineLevel="0" collapsed="false">
      <c r="A516" s="12"/>
      <c r="B516" s="12"/>
      <c r="C516" s="12"/>
      <c r="D516" s="12"/>
      <c r="E516" s="12"/>
    </row>
    <row r="517" customFormat="false" ht="15.75" hidden="false" customHeight="true" outlineLevel="0" collapsed="false">
      <c r="A517" s="12"/>
      <c r="B517" s="12"/>
      <c r="C517" s="12"/>
      <c r="D517" s="12"/>
      <c r="E517" s="12"/>
    </row>
    <row r="518" customFormat="false" ht="15.75" hidden="false" customHeight="true" outlineLevel="0" collapsed="false">
      <c r="A518" s="12"/>
      <c r="B518" s="12"/>
      <c r="C518" s="12"/>
      <c r="D518" s="12"/>
      <c r="E518" s="12"/>
    </row>
    <row r="519" customFormat="false" ht="15.75" hidden="false" customHeight="true" outlineLevel="0" collapsed="false">
      <c r="A519" s="12"/>
      <c r="B519" s="12"/>
      <c r="C519" s="12"/>
      <c r="D519" s="12"/>
      <c r="E519" s="12"/>
    </row>
    <row r="520" customFormat="false" ht="15.75" hidden="false" customHeight="true" outlineLevel="0" collapsed="false">
      <c r="A520" s="12"/>
      <c r="B520" s="12"/>
      <c r="C520" s="12"/>
      <c r="D520" s="12"/>
      <c r="E520" s="12"/>
    </row>
    <row r="521" customFormat="false" ht="15.75" hidden="false" customHeight="true" outlineLevel="0" collapsed="false">
      <c r="A521" s="12"/>
      <c r="B521" s="12"/>
      <c r="C521" s="12"/>
      <c r="D521" s="12"/>
      <c r="E521" s="12"/>
    </row>
    <row r="522" customFormat="false" ht="15.75" hidden="false" customHeight="true" outlineLevel="0" collapsed="false">
      <c r="A522" s="12"/>
      <c r="B522" s="12"/>
      <c r="C522" s="12"/>
      <c r="D522" s="12"/>
      <c r="E522" s="12"/>
    </row>
    <row r="523" customFormat="false" ht="15.75" hidden="false" customHeight="true" outlineLevel="0" collapsed="false">
      <c r="A523" s="12"/>
      <c r="B523" s="12"/>
      <c r="C523" s="12"/>
      <c r="D523" s="12"/>
      <c r="E523" s="12"/>
    </row>
    <row r="524" customFormat="false" ht="15.75" hidden="false" customHeight="true" outlineLevel="0" collapsed="false">
      <c r="A524" s="12"/>
      <c r="B524" s="12"/>
      <c r="C524" s="12"/>
      <c r="D524" s="12"/>
      <c r="E524" s="12"/>
    </row>
    <row r="525" customFormat="false" ht="15.75" hidden="false" customHeight="true" outlineLevel="0" collapsed="false">
      <c r="A525" s="12"/>
      <c r="B525" s="12"/>
      <c r="C525" s="12"/>
      <c r="D525" s="12"/>
      <c r="E525" s="12"/>
    </row>
    <row r="526" customFormat="false" ht="15.75" hidden="false" customHeight="true" outlineLevel="0" collapsed="false">
      <c r="A526" s="12"/>
      <c r="B526" s="12"/>
      <c r="C526" s="12"/>
      <c r="D526" s="12"/>
      <c r="E526" s="12"/>
    </row>
    <row r="527" customFormat="false" ht="15.75" hidden="false" customHeight="true" outlineLevel="0" collapsed="false">
      <c r="A527" s="12"/>
      <c r="B527" s="12"/>
      <c r="C527" s="12"/>
      <c r="D527" s="12"/>
      <c r="E527" s="12"/>
    </row>
    <row r="528" customFormat="false" ht="15.75" hidden="false" customHeight="true" outlineLevel="0" collapsed="false">
      <c r="A528" s="12"/>
      <c r="B528" s="12"/>
      <c r="C528" s="12"/>
      <c r="D528" s="12"/>
      <c r="E528" s="12"/>
    </row>
    <row r="529" customFormat="false" ht="15.75" hidden="false" customHeight="true" outlineLevel="0" collapsed="false">
      <c r="A529" s="12"/>
      <c r="B529" s="12"/>
      <c r="C529" s="12"/>
      <c r="D529" s="12"/>
      <c r="E529" s="12"/>
    </row>
    <row r="530" customFormat="false" ht="15.75" hidden="false" customHeight="true" outlineLevel="0" collapsed="false">
      <c r="A530" s="12"/>
      <c r="B530" s="12"/>
      <c r="C530" s="12"/>
      <c r="D530" s="12"/>
      <c r="E530" s="12"/>
    </row>
    <row r="531" customFormat="false" ht="15.75" hidden="false" customHeight="true" outlineLevel="0" collapsed="false">
      <c r="A531" s="12"/>
      <c r="B531" s="12"/>
      <c r="C531" s="12"/>
      <c r="D531" s="12"/>
      <c r="E531" s="12"/>
    </row>
    <row r="532" customFormat="false" ht="15.75" hidden="false" customHeight="true" outlineLevel="0" collapsed="false">
      <c r="A532" s="12"/>
      <c r="B532" s="12"/>
      <c r="C532" s="12"/>
      <c r="D532" s="12"/>
      <c r="E532" s="12"/>
    </row>
    <row r="533" customFormat="false" ht="15.75" hidden="false" customHeight="true" outlineLevel="0" collapsed="false">
      <c r="A533" s="12"/>
      <c r="B533" s="12"/>
      <c r="C533" s="12"/>
      <c r="D533" s="12"/>
      <c r="E533" s="12"/>
    </row>
    <row r="534" customFormat="false" ht="15.75" hidden="false" customHeight="true" outlineLevel="0" collapsed="false">
      <c r="A534" s="12"/>
      <c r="B534" s="12"/>
      <c r="C534" s="12"/>
      <c r="D534" s="12"/>
      <c r="E534" s="12"/>
    </row>
    <row r="535" customFormat="false" ht="15.75" hidden="false" customHeight="true" outlineLevel="0" collapsed="false">
      <c r="A535" s="12"/>
      <c r="B535" s="12"/>
      <c r="C535" s="12"/>
      <c r="D535" s="12"/>
      <c r="E535" s="12"/>
    </row>
    <row r="536" customFormat="false" ht="15.75" hidden="false" customHeight="true" outlineLevel="0" collapsed="false">
      <c r="A536" s="12"/>
      <c r="B536" s="12"/>
      <c r="C536" s="12"/>
      <c r="D536" s="12"/>
      <c r="E536" s="12"/>
    </row>
    <row r="537" customFormat="false" ht="15.75" hidden="false" customHeight="true" outlineLevel="0" collapsed="false">
      <c r="A537" s="12"/>
      <c r="B537" s="12"/>
      <c r="C537" s="12"/>
      <c r="D537" s="12"/>
      <c r="E537" s="12"/>
    </row>
    <row r="538" customFormat="false" ht="15.75" hidden="false" customHeight="true" outlineLevel="0" collapsed="false">
      <c r="A538" s="12"/>
      <c r="B538" s="12"/>
      <c r="C538" s="12"/>
      <c r="D538" s="12"/>
      <c r="E538" s="12"/>
    </row>
    <row r="539" customFormat="false" ht="15.75" hidden="false" customHeight="true" outlineLevel="0" collapsed="false">
      <c r="A539" s="12"/>
      <c r="B539" s="12"/>
      <c r="C539" s="12"/>
      <c r="D539" s="12"/>
      <c r="E539" s="12"/>
    </row>
    <row r="540" customFormat="false" ht="15.75" hidden="false" customHeight="true" outlineLevel="0" collapsed="false">
      <c r="A540" s="12"/>
      <c r="B540" s="12"/>
      <c r="C540" s="12"/>
      <c r="D540" s="12"/>
      <c r="E540" s="12"/>
    </row>
    <row r="541" customFormat="false" ht="15.75" hidden="false" customHeight="true" outlineLevel="0" collapsed="false">
      <c r="A541" s="12"/>
      <c r="B541" s="12"/>
      <c r="C541" s="12"/>
      <c r="D541" s="12"/>
      <c r="E541" s="12"/>
    </row>
    <row r="542" customFormat="false" ht="15.75" hidden="false" customHeight="true" outlineLevel="0" collapsed="false">
      <c r="A542" s="12"/>
      <c r="B542" s="12"/>
      <c r="C542" s="12"/>
      <c r="D542" s="12"/>
      <c r="E542" s="12"/>
    </row>
    <row r="543" customFormat="false" ht="15.75" hidden="false" customHeight="true" outlineLevel="0" collapsed="false">
      <c r="A543" s="12"/>
      <c r="B543" s="12"/>
      <c r="C543" s="12"/>
      <c r="D543" s="12"/>
      <c r="E543" s="12"/>
    </row>
    <row r="544" customFormat="false" ht="15.75" hidden="false" customHeight="true" outlineLevel="0" collapsed="false">
      <c r="A544" s="12"/>
      <c r="B544" s="12"/>
      <c r="C544" s="12"/>
      <c r="D544" s="12"/>
      <c r="E544" s="12"/>
    </row>
    <row r="545" customFormat="false" ht="15.75" hidden="false" customHeight="true" outlineLevel="0" collapsed="false">
      <c r="A545" s="12"/>
      <c r="B545" s="12"/>
      <c r="C545" s="12"/>
      <c r="D545" s="12"/>
      <c r="E545" s="12"/>
    </row>
    <row r="546" customFormat="false" ht="15.75" hidden="false" customHeight="true" outlineLevel="0" collapsed="false">
      <c r="A546" s="12"/>
      <c r="B546" s="12"/>
      <c r="C546" s="12"/>
      <c r="D546" s="12"/>
      <c r="E546" s="12"/>
    </row>
    <row r="547" customFormat="false" ht="15.75" hidden="false" customHeight="true" outlineLevel="0" collapsed="false">
      <c r="A547" s="12"/>
      <c r="B547" s="12"/>
      <c r="C547" s="12"/>
      <c r="D547" s="12"/>
      <c r="E547" s="12"/>
    </row>
    <row r="548" customFormat="false" ht="15.75" hidden="false" customHeight="true" outlineLevel="0" collapsed="false">
      <c r="A548" s="12"/>
      <c r="B548" s="12"/>
      <c r="C548" s="12"/>
      <c r="D548" s="12"/>
      <c r="E548" s="12"/>
    </row>
    <row r="549" customFormat="false" ht="15.75" hidden="false" customHeight="true" outlineLevel="0" collapsed="false">
      <c r="A549" s="12"/>
      <c r="B549" s="12"/>
      <c r="C549" s="12"/>
      <c r="D549" s="12"/>
      <c r="E549" s="12"/>
    </row>
    <row r="550" customFormat="false" ht="15.75" hidden="false" customHeight="true" outlineLevel="0" collapsed="false">
      <c r="A550" s="12"/>
      <c r="B550" s="12"/>
      <c r="C550" s="12"/>
      <c r="D550" s="12"/>
      <c r="E550" s="12"/>
    </row>
    <row r="551" customFormat="false" ht="15.75" hidden="false" customHeight="true" outlineLevel="0" collapsed="false">
      <c r="A551" s="12"/>
      <c r="B551" s="12"/>
      <c r="C551" s="12"/>
      <c r="D551" s="12"/>
      <c r="E551" s="12"/>
    </row>
    <row r="552" customFormat="false" ht="15.75" hidden="false" customHeight="true" outlineLevel="0" collapsed="false">
      <c r="A552" s="12"/>
      <c r="B552" s="12"/>
      <c r="C552" s="12"/>
      <c r="D552" s="12"/>
      <c r="E552" s="12"/>
    </row>
    <row r="553" customFormat="false" ht="15.75" hidden="false" customHeight="true" outlineLevel="0" collapsed="false">
      <c r="A553" s="12"/>
      <c r="B553" s="12"/>
      <c r="C553" s="12"/>
      <c r="D553" s="12"/>
      <c r="E553" s="12"/>
    </row>
    <row r="554" customFormat="false" ht="15.75" hidden="false" customHeight="true" outlineLevel="0" collapsed="false">
      <c r="A554" s="12"/>
      <c r="B554" s="12"/>
      <c r="C554" s="12"/>
      <c r="D554" s="12"/>
      <c r="E554" s="12"/>
    </row>
    <row r="555" customFormat="false" ht="15.75" hidden="false" customHeight="true" outlineLevel="0" collapsed="false">
      <c r="A555" s="12"/>
      <c r="B555" s="12"/>
      <c r="C555" s="12"/>
      <c r="D555" s="12"/>
      <c r="E555" s="12"/>
    </row>
    <row r="556" customFormat="false" ht="15.75" hidden="false" customHeight="true" outlineLevel="0" collapsed="false">
      <c r="A556" s="12"/>
      <c r="B556" s="12"/>
      <c r="C556" s="12"/>
      <c r="D556" s="12"/>
      <c r="E556" s="12"/>
    </row>
    <row r="557" customFormat="false" ht="15.75" hidden="false" customHeight="true" outlineLevel="0" collapsed="false">
      <c r="A557" s="12"/>
      <c r="B557" s="12"/>
      <c r="C557" s="12"/>
      <c r="D557" s="12"/>
      <c r="E557" s="12"/>
    </row>
    <row r="558" customFormat="false" ht="15.75" hidden="false" customHeight="true" outlineLevel="0" collapsed="false">
      <c r="A558" s="12"/>
      <c r="B558" s="12"/>
      <c r="C558" s="12"/>
      <c r="D558" s="12"/>
      <c r="E558" s="12"/>
    </row>
    <row r="559" customFormat="false" ht="15.75" hidden="false" customHeight="true" outlineLevel="0" collapsed="false">
      <c r="A559" s="12"/>
      <c r="B559" s="12"/>
      <c r="C559" s="12"/>
      <c r="D559" s="12"/>
      <c r="E559" s="12"/>
    </row>
    <row r="560" customFormat="false" ht="15.75" hidden="false" customHeight="true" outlineLevel="0" collapsed="false">
      <c r="A560" s="12"/>
      <c r="B560" s="12"/>
      <c r="C560" s="12"/>
      <c r="D560" s="12"/>
      <c r="E560" s="12"/>
    </row>
    <row r="561" customFormat="false" ht="15.75" hidden="false" customHeight="true" outlineLevel="0" collapsed="false">
      <c r="A561" s="12"/>
      <c r="B561" s="12"/>
      <c r="C561" s="12"/>
      <c r="D561" s="12"/>
      <c r="E561" s="12"/>
    </row>
    <row r="562" customFormat="false" ht="15.75" hidden="false" customHeight="true" outlineLevel="0" collapsed="false">
      <c r="A562" s="12"/>
      <c r="B562" s="12"/>
      <c r="C562" s="12"/>
      <c r="D562" s="12"/>
      <c r="E562" s="12"/>
    </row>
    <row r="563" customFormat="false" ht="15.75" hidden="false" customHeight="true" outlineLevel="0" collapsed="false">
      <c r="A563" s="12"/>
      <c r="B563" s="12"/>
      <c r="C563" s="12"/>
      <c r="D563" s="12"/>
      <c r="E563" s="12"/>
    </row>
    <row r="564" customFormat="false" ht="15.75" hidden="false" customHeight="true" outlineLevel="0" collapsed="false">
      <c r="A564" s="12"/>
      <c r="B564" s="12"/>
      <c r="C564" s="12"/>
      <c r="D564" s="12"/>
      <c r="E564" s="12"/>
    </row>
    <row r="565" customFormat="false" ht="15.75" hidden="false" customHeight="true" outlineLevel="0" collapsed="false">
      <c r="A565" s="12"/>
      <c r="B565" s="12"/>
      <c r="C565" s="12"/>
      <c r="D565" s="12"/>
      <c r="E565" s="12"/>
    </row>
    <row r="566" customFormat="false" ht="15.75" hidden="false" customHeight="true" outlineLevel="0" collapsed="false">
      <c r="A566" s="12"/>
      <c r="B566" s="12"/>
      <c r="C566" s="12"/>
      <c r="D566" s="12"/>
      <c r="E566" s="12"/>
    </row>
    <row r="567" customFormat="false" ht="15.75" hidden="false" customHeight="true" outlineLevel="0" collapsed="false">
      <c r="A567" s="12"/>
      <c r="B567" s="12"/>
      <c r="C567" s="12"/>
      <c r="D567" s="12"/>
      <c r="E567" s="12"/>
    </row>
    <row r="568" customFormat="false" ht="15.75" hidden="false" customHeight="true" outlineLevel="0" collapsed="false">
      <c r="A568" s="12"/>
      <c r="B568" s="12"/>
      <c r="C568" s="12"/>
      <c r="D568" s="12"/>
      <c r="E568" s="12"/>
    </row>
    <row r="569" customFormat="false" ht="15.75" hidden="false" customHeight="true" outlineLevel="0" collapsed="false">
      <c r="A569" s="12"/>
      <c r="B569" s="12"/>
      <c r="C569" s="12"/>
      <c r="D569" s="12"/>
      <c r="E569" s="12"/>
    </row>
    <row r="570" customFormat="false" ht="15.75" hidden="false" customHeight="true" outlineLevel="0" collapsed="false">
      <c r="A570" s="12"/>
      <c r="B570" s="12"/>
      <c r="C570" s="12"/>
      <c r="D570" s="12"/>
      <c r="E570" s="12"/>
    </row>
    <row r="571" customFormat="false" ht="15.75" hidden="false" customHeight="true" outlineLevel="0" collapsed="false">
      <c r="A571" s="12"/>
      <c r="B571" s="12"/>
      <c r="C571" s="12"/>
      <c r="D571" s="12"/>
      <c r="E571" s="12"/>
    </row>
    <row r="572" customFormat="false" ht="15.75" hidden="false" customHeight="true" outlineLevel="0" collapsed="false">
      <c r="A572" s="12"/>
      <c r="B572" s="12"/>
      <c r="C572" s="12"/>
      <c r="D572" s="12"/>
      <c r="E572" s="12"/>
    </row>
    <row r="573" customFormat="false" ht="15.75" hidden="false" customHeight="true" outlineLevel="0" collapsed="false">
      <c r="A573" s="12"/>
      <c r="B573" s="12"/>
      <c r="C573" s="12"/>
      <c r="D573" s="12"/>
      <c r="E573" s="12"/>
    </row>
    <row r="574" customFormat="false" ht="15.75" hidden="false" customHeight="true" outlineLevel="0" collapsed="false">
      <c r="A574" s="12"/>
      <c r="B574" s="12"/>
      <c r="C574" s="12"/>
      <c r="D574" s="12"/>
      <c r="E574" s="12"/>
    </row>
    <row r="575" customFormat="false" ht="15.75" hidden="false" customHeight="true" outlineLevel="0" collapsed="false">
      <c r="A575" s="12"/>
      <c r="B575" s="12"/>
      <c r="C575" s="12"/>
      <c r="D575" s="12"/>
      <c r="E575" s="12"/>
    </row>
    <row r="576" customFormat="false" ht="15.75" hidden="false" customHeight="true" outlineLevel="0" collapsed="false">
      <c r="A576" s="12"/>
      <c r="B576" s="12"/>
      <c r="C576" s="12"/>
      <c r="D576" s="12"/>
      <c r="E576" s="12"/>
    </row>
    <row r="577" customFormat="false" ht="15.75" hidden="false" customHeight="true" outlineLevel="0" collapsed="false">
      <c r="A577" s="12"/>
      <c r="B577" s="12"/>
      <c r="C577" s="12"/>
      <c r="D577" s="12"/>
      <c r="E577" s="12"/>
    </row>
    <row r="578" customFormat="false" ht="15.75" hidden="false" customHeight="true" outlineLevel="0" collapsed="false">
      <c r="A578" s="12"/>
      <c r="B578" s="12"/>
      <c r="C578" s="12"/>
      <c r="D578" s="12"/>
      <c r="E578" s="12"/>
    </row>
    <row r="579" customFormat="false" ht="15.75" hidden="false" customHeight="true" outlineLevel="0" collapsed="false">
      <c r="A579" s="12"/>
      <c r="B579" s="12"/>
      <c r="C579" s="12"/>
      <c r="D579" s="12"/>
      <c r="E579" s="12"/>
    </row>
    <row r="580" customFormat="false" ht="15.75" hidden="false" customHeight="true" outlineLevel="0" collapsed="false">
      <c r="A580" s="12"/>
      <c r="B580" s="12"/>
      <c r="C580" s="12"/>
      <c r="D580" s="12"/>
      <c r="E580" s="12"/>
    </row>
    <row r="581" customFormat="false" ht="15.75" hidden="false" customHeight="true" outlineLevel="0" collapsed="false">
      <c r="A581" s="12"/>
      <c r="B581" s="12"/>
      <c r="C581" s="12"/>
      <c r="D581" s="12"/>
      <c r="E581" s="12"/>
    </row>
    <row r="582" customFormat="false" ht="15.75" hidden="false" customHeight="true" outlineLevel="0" collapsed="false">
      <c r="A582" s="12"/>
      <c r="B582" s="12"/>
      <c r="C582" s="12"/>
      <c r="D582" s="12"/>
      <c r="E582" s="12"/>
    </row>
    <row r="583" customFormat="false" ht="15.75" hidden="false" customHeight="true" outlineLevel="0" collapsed="false">
      <c r="A583" s="12"/>
      <c r="B583" s="12"/>
      <c r="C583" s="12"/>
      <c r="D583" s="12"/>
      <c r="E583" s="12"/>
    </row>
    <row r="584" customFormat="false" ht="15.75" hidden="false" customHeight="true" outlineLevel="0" collapsed="false">
      <c r="A584" s="12"/>
      <c r="B584" s="12"/>
      <c r="C584" s="12"/>
      <c r="D584" s="12"/>
      <c r="E584" s="12"/>
    </row>
    <row r="585" customFormat="false" ht="15.75" hidden="false" customHeight="true" outlineLevel="0" collapsed="false">
      <c r="A585" s="12"/>
      <c r="B585" s="12"/>
      <c r="C585" s="12"/>
      <c r="D585" s="12"/>
      <c r="E585" s="12"/>
    </row>
    <row r="586" customFormat="false" ht="15.75" hidden="false" customHeight="true" outlineLevel="0" collapsed="false">
      <c r="A586" s="12"/>
      <c r="B586" s="12"/>
      <c r="C586" s="12"/>
      <c r="D586" s="12"/>
      <c r="E586" s="12"/>
    </row>
    <row r="587" customFormat="false" ht="15.75" hidden="false" customHeight="true" outlineLevel="0" collapsed="false">
      <c r="A587" s="12"/>
      <c r="B587" s="12"/>
      <c r="C587" s="12"/>
      <c r="D587" s="12"/>
      <c r="E587" s="12"/>
    </row>
    <row r="588" customFormat="false" ht="15.75" hidden="false" customHeight="true" outlineLevel="0" collapsed="false">
      <c r="A588" s="12"/>
      <c r="B588" s="12"/>
      <c r="C588" s="12"/>
      <c r="D588" s="12"/>
      <c r="E588" s="12"/>
    </row>
    <row r="589" customFormat="false" ht="15.75" hidden="false" customHeight="true" outlineLevel="0" collapsed="false">
      <c r="A589" s="12"/>
      <c r="B589" s="12"/>
      <c r="C589" s="12"/>
      <c r="D589" s="12"/>
      <c r="E589" s="12"/>
    </row>
    <row r="590" customFormat="false" ht="15.75" hidden="false" customHeight="true" outlineLevel="0" collapsed="false">
      <c r="A590" s="12"/>
      <c r="B590" s="12"/>
      <c r="C590" s="12"/>
      <c r="D590" s="12"/>
      <c r="E590" s="12"/>
    </row>
    <row r="591" customFormat="false" ht="15.75" hidden="false" customHeight="true" outlineLevel="0" collapsed="false">
      <c r="A591" s="12"/>
      <c r="B591" s="12"/>
      <c r="C591" s="12"/>
      <c r="D591" s="12"/>
      <c r="E591" s="12"/>
    </row>
    <row r="592" customFormat="false" ht="15.75" hidden="false" customHeight="true" outlineLevel="0" collapsed="false">
      <c r="A592" s="12"/>
      <c r="B592" s="12"/>
      <c r="C592" s="12"/>
      <c r="D592" s="12"/>
      <c r="E592" s="12"/>
    </row>
    <row r="593" customFormat="false" ht="15.75" hidden="false" customHeight="true" outlineLevel="0" collapsed="false">
      <c r="A593" s="12"/>
      <c r="B593" s="12"/>
      <c r="C593" s="12"/>
      <c r="D593" s="12"/>
      <c r="E593" s="12"/>
    </row>
    <row r="594" customFormat="false" ht="15.75" hidden="false" customHeight="true" outlineLevel="0" collapsed="false">
      <c r="A594" s="12"/>
      <c r="B594" s="12"/>
      <c r="C594" s="12"/>
      <c r="D594" s="12"/>
      <c r="E594" s="12"/>
    </row>
    <row r="595" customFormat="false" ht="15.75" hidden="false" customHeight="true" outlineLevel="0" collapsed="false">
      <c r="A595" s="12"/>
      <c r="B595" s="12"/>
      <c r="C595" s="12"/>
      <c r="D595" s="12"/>
      <c r="E595" s="12"/>
    </row>
    <row r="596" customFormat="false" ht="15.75" hidden="false" customHeight="true" outlineLevel="0" collapsed="false">
      <c r="A596" s="12"/>
      <c r="B596" s="12"/>
      <c r="C596" s="12"/>
      <c r="D596" s="12"/>
      <c r="E596" s="12"/>
    </row>
    <row r="597" customFormat="false" ht="15.75" hidden="false" customHeight="true" outlineLevel="0" collapsed="false">
      <c r="A597" s="12"/>
      <c r="B597" s="12"/>
      <c r="C597" s="12"/>
      <c r="D597" s="12"/>
      <c r="E597" s="12"/>
    </row>
    <row r="598" customFormat="false" ht="15.75" hidden="false" customHeight="true" outlineLevel="0" collapsed="false">
      <c r="A598" s="12"/>
      <c r="B598" s="12"/>
      <c r="C598" s="12"/>
      <c r="D598" s="12"/>
      <c r="E598" s="12"/>
    </row>
    <row r="599" customFormat="false" ht="15.75" hidden="false" customHeight="true" outlineLevel="0" collapsed="false">
      <c r="A599" s="12"/>
      <c r="B599" s="12"/>
      <c r="C599" s="12"/>
      <c r="D599" s="12"/>
      <c r="E599" s="12"/>
    </row>
    <row r="600" customFormat="false" ht="15.75" hidden="false" customHeight="true" outlineLevel="0" collapsed="false">
      <c r="A600" s="12"/>
      <c r="B600" s="12"/>
      <c r="C600" s="12"/>
      <c r="D600" s="12"/>
      <c r="E600" s="12"/>
    </row>
    <row r="601" customFormat="false" ht="15.75" hidden="false" customHeight="true" outlineLevel="0" collapsed="false">
      <c r="A601" s="12"/>
      <c r="B601" s="12"/>
      <c r="C601" s="12"/>
      <c r="D601" s="12"/>
      <c r="E601" s="12"/>
    </row>
    <row r="602" customFormat="false" ht="15.75" hidden="false" customHeight="true" outlineLevel="0" collapsed="false">
      <c r="A602" s="12"/>
      <c r="B602" s="12"/>
      <c r="C602" s="12"/>
      <c r="D602" s="12"/>
      <c r="E602" s="12"/>
    </row>
    <row r="603" customFormat="false" ht="15.75" hidden="false" customHeight="true" outlineLevel="0" collapsed="false">
      <c r="A603" s="12"/>
      <c r="B603" s="12"/>
      <c r="C603" s="12"/>
      <c r="D603" s="12"/>
      <c r="E603" s="12"/>
    </row>
    <row r="604" customFormat="false" ht="15.75" hidden="false" customHeight="true" outlineLevel="0" collapsed="false">
      <c r="A604" s="12"/>
      <c r="B604" s="12"/>
      <c r="C604" s="12"/>
      <c r="D604" s="12"/>
      <c r="E604" s="12"/>
    </row>
    <row r="605" customFormat="false" ht="15.75" hidden="false" customHeight="true" outlineLevel="0" collapsed="false">
      <c r="A605" s="12"/>
      <c r="B605" s="12"/>
      <c r="C605" s="12"/>
      <c r="D605" s="12"/>
      <c r="E605" s="12"/>
    </row>
    <row r="606" customFormat="false" ht="15.75" hidden="false" customHeight="true" outlineLevel="0" collapsed="false">
      <c r="A606" s="12"/>
      <c r="B606" s="12"/>
      <c r="C606" s="12"/>
      <c r="D606" s="12"/>
      <c r="E606" s="12"/>
    </row>
    <row r="607" customFormat="false" ht="15.75" hidden="false" customHeight="true" outlineLevel="0" collapsed="false">
      <c r="A607" s="12"/>
      <c r="B607" s="12"/>
      <c r="C607" s="12"/>
      <c r="D607" s="12"/>
      <c r="E607" s="12"/>
    </row>
    <row r="608" customFormat="false" ht="15.75" hidden="false" customHeight="true" outlineLevel="0" collapsed="false">
      <c r="A608" s="12"/>
      <c r="B608" s="12"/>
      <c r="C608" s="12"/>
      <c r="D608" s="12"/>
      <c r="E608" s="12"/>
    </row>
    <row r="609" customFormat="false" ht="15.75" hidden="false" customHeight="true" outlineLevel="0" collapsed="false">
      <c r="A609" s="12"/>
      <c r="B609" s="12"/>
      <c r="C609" s="12"/>
      <c r="D609" s="12"/>
      <c r="E609" s="12"/>
    </row>
    <row r="610" customFormat="false" ht="15.75" hidden="false" customHeight="true" outlineLevel="0" collapsed="false">
      <c r="A610" s="12"/>
      <c r="B610" s="12"/>
      <c r="C610" s="12"/>
      <c r="D610" s="12"/>
      <c r="E610" s="12"/>
    </row>
    <row r="611" customFormat="false" ht="15.75" hidden="false" customHeight="true" outlineLevel="0" collapsed="false">
      <c r="A611" s="12"/>
      <c r="B611" s="12"/>
      <c r="C611" s="12"/>
      <c r="D611" s="12"/>
      <c r="E611" s="12"/>
    </row>
    <row r="612" customFormat="false" ht="15.75" hidden="false" customHeight="true" outlineLevel="0" collapsed="false">
      <c r="A612" s="12"/>
      <c r="B612" s="12"/>
      <c r="C612" s="12"/>
      <c r="D612" s="12"/>
      <c r="E612" s="12"/>
    </row>
    <row r="613" customFormat="false" ht="15.75" hidden="false" customHeight="true" outlineLevel="0" collapsed="false">
      <c r="A613" s="12"/>
      <c r="B613" s="12"/>
      <c r="C613" s="12"/>
      <c r="D613" s="12"/>
      <c r="E613" s="12"/>
    </row>
    <row r="614" customFormat="false" ht="15.75" hidden="false" customHeight="true" outlineLevel="0" collapsed="false">
      <c r="A614" s="12"/>
      <c r="B614" s="12"/>
      <c r="C614" s="12"/>
      <c r="D614" s="12"/>
      <c r="E614" s="12"/>
    </row>
    <row r="615" customFormat="false" ht="15.75" hidden="false" customHeight="true" outlineLevel="0" collapsed="false">
      <c r="A615" s="12"/>
      <c r="B615" s="12"/>
      <c r="C615" s="12"/>
      <c r="D615" s="12"/>
      <c r="E615" s="12"/>
    </row>
    <row r="616" customFormat="false" ht="15.75" hidden="false" customHeight="true" outlineLevel="0" collapsed="false">
      <c r="A616" s="12"/>
      <c r="B616" s="12"/>
      <c r="C616" s="12"/>
      <c r="D616" s="12"/>
      <c r="E616" s="12"/>
    </row>
    <row r="617" customFormat="false" ht="15.75" hidden="false" customHeight="true" outlineLevel="0" collapsed="false">
      <c r="A617" s="12"/>
      <c r="B617" s="12"/>
      <c r="C617" s="12"/>
      <c r="D617" s="12"/>
      <c r="E617" s="12"/>
    </row>
    <row r="618" customFormat="false" ht="15.75" hidden="false" customHeight="true" outlineLevel="0" collapsed="false">
      <c r="A618" s="12"/>
      <c r="B618" s="12"/>
      <c r="C618" s="12"/>
      <c r="D618" s="12"/>
      <c r="E618" s="12"/>
    </row>
    <row r="619" customFormat="false" ht="15.75" hidden="false" customHeight="true" outlineLevel="0" collapsed="false">
      <c r="A619" s="12"/>
      <c r="B619" s="12"/>
      <c r="C619" s="12"/>
      <c r="D619" s="12"/>
      <c r="E619" s="12"/>
    </row>
    <row r="620" customFormat="false" ht="15.75" hidden="false" customHeight="true" outlineLevel="0" collapsed="false">
      <c r="A620" s="12"/>
      <c r="B620" s="12"/>
      <c r="C620" s="12"/>
      <c r="D620" s="12"/>
      <c r="E620" s="12"/>
    </row>
    <row r="621" customFormat="false" ht="15.75" hidden="false" customHeight="true" outlineLevel="0" collapsed="false">
      <c r="A621" s="12"/>
      <c r="B621" s="12"/>
      <c r="C621" s="12"/>
      <c r="D621" s="12"/>
      <c r="E621" s="12"/>
    </row>
    <row r="622" customFormat="false" ht="15.75" hidden="false" customHeight="true" outlineLevel="0" collapsed="false">
      <c r="A622" s="12"/>
      <c r="B622" s="12"/>
      <c r="C622" s="12"/>
      <c r="D622" s="12"/>
      <c r="E622" s="12"/>
    </row>
    <row r="623" customFormat="false" ht="15.75" hidden="false" customHeight="true" outlineLevel="0" collapsed="false">
      <c r="A623" s="12"/>
      <c r="B623" s="12"/>
      <c r="C623" s="12"/>
      <c r="D623" s="12"/>
      <c r="E623" s="12"/>
    </row>
    <row r="624" customFormat="false" ht="15.75" hidden="false" customHeight="true" outlineLevel="0" collapsed="false">
      <c r="A624" s="12"/>
      <c r="B624" s="12"/>
      <c r="C624" s="12"/>
      <c r="D624" s="12"/>
      <c r="E624" s="12"/>
    </row>
    <row r="625" customFormat="false" ht="15.75" hidden="false" customHeight="true" outlineLevel="0" collapsed="false">
      <c r="A625" s="12"/>
      <c r="B625" s="12"/>
      <c r="C625" s="12"/>
      <c r="D625" s="12"/>
      <c r="E625" s="12"/>
    </row>
    <row r="626" customFormat="false" ht="15.75" hidden="false" customHeight="true" outlineLevel="0" collapsed="false">
      <c r="A626" s="12"/>
      <c r="B626" s="12"/>
      <c r="C626" s="12"/>
      <c r="D626" s="12"/>
      <c r="E626" s="12"/>
    </row>
    <row r="627" customFormat="false" ht="15.75" hidden="false" customHeight="true" outlineLevel="0" collapsed="false">
      <c r="A627" s="12"/>
      <c r="B627" s="12"/>
      <c r="C627" s="12"/>
      <c r="D627" s="12"/>
      <c r="E627" s="12"/>
    </row>
    <row r="628" customFormat="false" ht="15.75" hidden="false" customHeight="true" outlineLevel="0" collapsed="false">
      <c r="A628" s="12"/>
      <c r="B628" s="12"/>
      <c r="C628" s="12"/>
      <c r="D628" s="12"/>
      <c r="E628" s="12"/>
    </row>
    <row r="629" customFormat="false" ht="15.75" hidden="false" customHeight="true" outlineLevel="0" collapsed="false">
      <c r="A629" s="12"/>
      <c r="B629" s="12"/>
      <c r="C629" s="12"/>
      <c r="D629" s="12"/>
      <c r="E629" s="12"/>
    </row>
    <row r="630" customFormat="false" ht="15.75" hidden="false" customHeight="true" outlineLevel="0" collapsed="false">
      <c r="A630" s="12"/>
      <c r="B630" s="12"/>
      <c r="C630" s="12"/>
      <c r="D630" s="12"/>
      <c r="E630" s="12"/>
    </row>
    <row r="631" customFormat="false" ht="15.75" hidden="false" customHeight="true" outlineLevel="0" collapsed="false">
      <c r="A631" s="12"/>
      <c r="B631" s="12"/>
      <c r="C631" s="12"/>
      <c r="D631" s="12"/>
      <c r="E631" s="12"/>
    </row>
    <row r="632" customFormat="false" ht="15.75" hidden="false" customHeight="true" outlineLevel="0" collapsed="false">
      <c r="A632" s="12"/>
      <c r="B632" s="12"/>
      <c r="C632" s="12"/>
      <c r="D632" s="12"/>
      <c r="E632" s="12"/>
    </row>
    <row r="633" customFormat="false" ht="15.75" hidden="false" customHeight="true" outlineLevel="0" collapsed="false">
      <c r="A633" s="12"/>
      <c r="B633" s="12"/>
      <c r="C633" s="12"/>
      <c r="D633" s="12"/>
      <c r="E633" s="12"/>
    </row>
    <row r="634" customFormat="false" ht="15.75" hidden="false" customHeight="true" outlineLevel="0" collapsed="false">
      <c r="A634" s="12"/>
      <c r="B634" s="12"/>
      <c r="C634" s="12"/>
      <c r="D634" s="12"/>
      <c r="E634" s="12"/>
    </row>
    <row r="635" customFormat="false" ht="15.75" hidden="false" customHeight="true" outlineLevel="0" collapsed="false">
      <c r="A635" s="12"/>
      <c r="B635" s="12"/>
      <c r="C635" s="12"/>
      <c r="D635" s="12"/>
      <c r="E635" s="12"/>
    </row>
    <row r="636" customFormat="false" ht="15.75" hidden="false" customHeight="true" outlineLevel="0" collapsed="false">
      <c r="A636" s="12"/>
      <c r="B636" s="12"/>
      <c r="C636" s="12"/>
      <c r="D636" s="12"/>
      <c r="E636" s="12"/>
    </row>
    <row r="637" customFormat="false" ht="15.75" hidden="false" customHeight="true" outlineLevel="0" collapsed="false">
      <c r="A637" s="12"/>
      <c r="B637" s="12"/>
      <c r="C637" s="12"/>
      <c r="D637" s="12"/>
      <c r="E637" s="12"/>
    </row>
    <row r="638" customFormat="false" ht="15.75" hidden="false" customHeight="true" outlineLevel="0" collapsed="false">
      <c r="A638" s="12"/>
      <c r="B638" s="12"/>
      <c r="C638" s="12"/>
      <c r="D638" s="12"/>
      <c r="E638" s="12"/>
    </row>
    <row r="639" customFormat="false" ht="15.75" hidden="false" customHeight="true" outlineLevel="0" collapsed="false">
      <c r="A639" s="12"/>
      <c r="B639" s="12"/>
      <c r="C639" s="12"/>
      <c r="D639" s="12"/>
      <c r="E639" s="12"/>
    </row>
    <row r="640" customFormat="false" ht="15.75" hidden="false" customHeight="true" outlineLevel="0" collapsed="false">
      <c r="A640" s="12"/>
      <c r="B640" s="12"/>
      <c r="C640" s="12"/>
      <c r="D640" s="12"/>
      <c r="E640" s="12"/>
    </row>
    <row r="641" customFormat="false" ht="15.75" hidden="false" customHeight="true" outlineLevel="0" collapsed="false">
      <c r="A641" s="12"/>
      <c r="B641" s="12"/>
      <c r="C641" s="12"/>
      <c r="D641" s="12"/>
      <c r="E641" s="12"/>
    </row>
    <row r="642" customFormat="false" ht="15.75" hidden="false" customHeight="true" outlineLevel="0" collapsed="false">
      <c r="A642" s="12"/>
      <c r="B642" s="12"/>
      <c r="C642" s="12"/>
      <c r="D642" s="12"/>
      <c r="E642" s="12"/>
    </row>
    <row r="643" customFormat="false" ht="15.75" hidden="false" customHeight="true" outlineLevel="0" collapsed="false">
      <c r="A643" s="12"/>
      <c r="B643" s="12"/>
      <c r="C643" s="12"/>
      <c r="D643" s="12"/>
      <c r="E643" s="12"/>
    </row>
    <row r="644" customFormat="false" ht="15.75" hidden="false" customHeight="true" outlineLevel="0" collapsed="false">
      <c r="A644" s="12"/>
      <c r="B644" s="12"/>
      <c r="C644" s="12"/>
      <c r="D644" s="12"/>
      <c r="E644" s="12"/>
    </row>
    <row r="645" customFormat="false" ht="15.75" hidden="false" customHeight="true" outlineLevel="0" collapsed="false">
      <c r="A645" s="12"/>
      <c r="B645" s="12"/>
      <c r="C645" s="12"/>
      <c r="D645" s="12"/>
      <c r="E645" s="12"/>
    </row>
    <row r="646" customFormat="false" ht="15.75" hidden="false" customHeight="true" outlineLevel="0" collapsed="false">
      <c r="A646" s="12"/>
      <c r="B646" s="12"/>
      <c r="C646" s="12"/>
      <c r="D646" s="12"/>
      <c r="E646" s="12"/>
    </row>
    <row r="647" customFormat="false" ht="15.75" hidden="false" customHeight="true" outlineLevel="0" collapsed="false">
      <c r="A647" s="12"/>
      <c r="B647" s="12"/>
      <c r="C647" s="12"/>
      <c r="D647" s="12"/>
      <c r="E647" s="12"/>
    </row>
    <row r="648" customFormat="false" ht="15.75" hidden="false" customHeight="true" outlineLevel="0" collapsed="false">
      <c r="A648" s="12"/>
      <c r="B648" s="12"/>
      <c r="C648" s="12"/>
      <c r="D648" s="12"/>
      <c r="E648" s="12"/>
    </row>
    <row r="649" customFormat="false" ht="15.75" hidden="false" customHeight="true" outlineLevel="0" collapsed="false">
      <c r="A649" s="12"/>
      <c r="B649" s="12"/>
      <c r="C649" s="12"/>
      <c r="D649" s="12"/>
      <c r="E649" s="12"/>
    </row>
    <row r="650" customFormat="false" ht="15.75" hidden="false" customHeight="true" outlineLevel="0" collapsed="false">
      <c r="A650" s="12"/>
      <c r="B650" s="12"/>
      <c r="C650" s="12"/>
      <c r="D650" s="12"/>
      <c r="E650" s="12"/>
    </row>
    <row r="651" customFormat="false" ht="15.75" hidden="false" customHeight="true" outlineLevel="0" collapsed="false">
      <c r="A651" s="12"/>
      <c r="B651" s="12"/>
      <c r="C651" s="12"/>
      <c r="D651" s="12"/>
      <c r="E651" s="12"/>
    </row>
    <row r="652" customFormat="false" ht="15.75" hidden="false" customHeight="true" outlineLevel="0" collapsed="false">
      <c r="A652" s="12"/>
      <c r="B652" s="12"/>
      <c r="C652" s="12"/>
      <c r="D652" s="12"/>
      <c r="E652" s="12"/>
    </row>
    <row r="653" customFormat="false" ht="15.75" hidden="false" customHeight="true" outlineLevel="0" collapsed="false">
      <c r="A653" s="12"/>
      <c r="B653" s="12"/>
      <c r="C653" s="12"/>
      <c r="D653" s="12"/>
      <c r="E653" s="12"/>
    </row>
    <row r="654" customFormat="false" ht="15.75" hidden="false" customHeight="true" outlineLevel="0" collapsed="false">
      <c r="A654" s="12"/>
      <c r="B654" s="12"/>
      <c r="C654" s="12"/>
      <c r="D654" s="12"/>
      <c r="E654" s="12"/>
    </row>
    <row r="655" customFormat="false" ht="15.75" hidden="false" customHeight="true" outlineLevel="0" collapsed="false">
      <c r="A655" s="12"/>
      <c r="B655" s="12"/>
      <c r="C655" s="12"/>
      <c r="D655" s="12"/>
      <c r="E655" s="12"/>
    </row>
    <row r="656" customFormat="false" ht="15.75" hidden="false" customHeight="true" outlineLevel="0" collapsed="false">
      <c r="A656" s="12"/>
      <c r="B656" s="12"/>
      <c r="C656" s="12"/>
      <c r="D656" s="12"/>
      <c r="E656" s="12"/>
    </row>
    <row r="657" customFormat="false" ht="15.75" hidden="false" customHeight="true" outlineLevel="0" collapsed="false">
      <c r="A657" s="12"/>
      <c r="B657" s="12"/>
      <c r="C657" s="12"/>
      <c r="D657" s="12"/>
      <c r="E657" s="12"/>
    </row>
    <row r="658" customFormat="false" ht="15.75" hidden="false" customHeight="true" outlineLevel="0" collapsed="false">
      <c r="A658" s="12"/>
      <c r="B658" s="12"/>
      <c r="C658" s="12"/>
      <c r="D658" s="12"/>
      <c r="E658" s="12"/>
    </row>
    <row r="659" customFormat="false" ht="15.75" hidden="false" customHeight="true" outlineLevel="0" collapsed="false">
      <c r="A659" s="12"/>
      <c r="B659" s="12"/>
      <c r="C659" s="12"/>
      <c r="D659" s="12"/>
      <c r="E659" s="12"/>
    </row>
    <row r="660" customFormat="false" ht="15.75" hidden="false" customHeight="true" outlineLevel="0" collapsed="false">
      <c r="A660" s="12"/>
      <c r="B660" s="12"/>
      <c r="C660" s="12"/>
      <c r="D660" s="12"/>
      <c r="E660" s="12"/>
    </row>
    <row r="661" customFormat="false" ht="15.75" hidden="false" customHeight="true" outlineLevel="0" collapsed="false">
      <c r="A661" s="12"/>
      <c r="B661" s="12"/>
      <c r="C661" s="12"/>
      <c r="D661" s="12"/>
      <c r="E661" s="12"/>
    </row>
    <row r="662" customFormat="false" ht="15.75" hidden="false" customHeight="true" outlineLevel="0" collapsed="false">
      <c r="A662" s="12"/>
      <c r="B662" s="12"/>
      <c r="C662" s="12"/>
      <c r="D662" s="12"/>
      <c r="E662" s="12"/>
    </row>
    <row r="663" customFormat="false" ht="15.75" hidden="false" customHeight="true" outlineLevel="0" collapsed="false">
      <c r="A663" s="12"/>
      <c r="B663" s="12"/>
      <c r="C663" s="12"/>
      <c r="D663" s="12"/>
      <c r="E663" s="12"/>
    </row>
    <row r="664" customFormat="false" ht="15.75" hidden="false" customHeight="true" outlineLevel="0" collapsed="false">
      <c r="A664" s="12"/>
      <c r="B664" s="12"/>
      <c r="C664" s="12"/>
      <c r="D664" s="12"/>
      <c r="E664" s="12"/>
    </row>
    <row r="665" customFormat="false" ht="15.75" hidden="false" customHeight="true" outlineLevel="0" collapsed="false">
      <c r="A665" s="12"/>
      <c r="B665" s="12"/>
      <c r="C665" s="12"/>
      <c r="D665" s="12"/>
      <c r="E665" s="12"/>
    </row>
    <row r="666" customFormat="false" ht="15.75" hidden="false" customHeight="true" outlineLevel="0" collapsed="false">
      <c r="A666" s="12"/>
      <c r="B666" s="12"/>
      <c r="C666" s="12"/>
      <c r="D666" s="12"/>
      <c r="E666" s="12"/>
    </row>
    <row r="667" customFormat="false" ht="15.75" hidden="false" customHeight="true" outlineLevel="0" collapsed="false">
      <c r="A667" s="12"/>
      <c r="B667" s="12"/>
      <c r="C667" s="12"/>
      <c r="D667" s="12"/>
      <c r="E667" s="12"/>
    </row>
    <row r="668" customFormat="false" ht="15.75" hidden="false" customHeight="true" outlineLevel="0" collapsed="false">
      <c r="A668" s="12"/>
      <c r="B668" s="12"/>
      <c r="C668" s="12"/>
      <c r="D668" s="12"/>
      <c r="E668" s="12"/>
    </row>
    <row r="669" customFormat="false" ht="15.75" hidden="false" customHeight="true" outlineLevel="0" collapsed="false">
      <c r="A669" s="12"/>
      <c r="B669" s="12"/>
      <c r="C669" s="12"/>
      <c r="D669" s="12"/>
      <c r="E669" s="12"/>
    </row>
    <row r="670" customFormat="false" ht="15.75" hidden="false" customHeight="true" outlineLevel="0" collapsed="false">
      <c r="A670" s="12"/>
      <c r="B670" s="12"/>
      <c r="C670" s="12"/>
      <c r="D670" s="12"/>
      <c r="E670" s="12"/>
    </row>
    <row r="671" customFormat="false" ht="15.75" hidden="false" customHeight="true" outlineLevel="0" collapsed="false">
      <c r="A671" s="12"/>
      <c r="B671" s="12"/>
      <c r="C671" s="12"/>
      <c r="D671" s="12"/>
      <c r="E671" s="12"/>
    </row>
    <row r="672" customFormat="false" ht="15.75" hidden="false" customHeight="true" outlineLevel="0" collapsed="false">
      <c r="A672" s="12"/>
      <c r="B672" s="12"/>
      <c r="C672" s="12"/>
      <c r="D672" s="12"/>
      <c r="E672" s="12"/>
    </row>
    <row r="673" customFormat="false" ht="15.75" hidden="false" customHeight="true" outlineLevel="0" collapsed="false">
      <c r="A673" s="12"/>
      <c r="B673" s="12"/>
      <c r="C673" s="12"/>
      <c r="D673" s="12"/>
      <c r="E673" s="12"/>
    </row>
    <row r="674" customFormat="false" ht="15.75" hidden="false" customHeight="true" outlineLevel="0" collapsed="false">
      <c r="A674" s="12"/>
      <c r="B674" s="12"/>
      <c r="C674" s="12"/>
      <c r="D674" s="12"/>
      <c r="E674" s="12"/>
    </row>
    <row r="675" customFormat="false" ht="15.75" hidden="false" customHeight="true" outlineLevel="0" collapsed="false">
      <c r="A675" s="12"/>
      <c r="B675" s="12"/>
      <c r="C675" s="12"/>
      <c r="D675" s="12"/>
      <c r="E675" s="12"/>
    </row>
    <row r="676" customFormat="false" ht="15.75" hidden="false" customHeight="true" outlineLevel="0" collapsed="false">
      <c r="A676" s="12"/>
      <c r="B676" s="12"/>
      <c r="C676" s="12"/>
      <c r="D676" s="12"/>
      <c r="E676" s="12"/>
    </row>
    <row r="677" customFormat="false" ht="15.75" hidden="false" customHeight="true" outlineLevel="0" collapsed="false">
      <c r="A677" s="12"/>
      <c r="B677" s="12"/>
      <c r="C677" s="12"/>
      <c r="D677" s="12"/>
      <c r="E677" s="12"/>
    </row>
    <row r="678" customFormat="false" ht="15.75" hidden="false" customHeight="true" outlineLevel="0" collapsed="false">
      <c r="A678" s="12"/>
      <c r="B678" s="12"/>
      <c r="C678" s="12"/>
      <c r="D678" s="12"/>
      <c r="E678" s="12"/>
    </row>
    <row r="679" customFormat="false" ht="15.75" hidden="false" customHeight="true" outlineLevel="0" collapsed="false">
      <c r="A679" s="12"/>
      <c r="B679" s="12"/>
      <c r="C679" s="12"/>
      <c r="D679" s="12"/>
      <c r="E679" s="12"/>
    </row>
    <row r="680" customFormat="false" ht="15.75" hidden="false" customHeight="true" outlineLevel="0" collapsed="false">
      <c r="A680" s="12"/>
      <c r="B680" s="12"/>
      <c r="C680" s="12"/>
      <c r="D680" s="12"/>
      <c r="E680" s="12"/>
    </row>
    <row r="681" customFormat="false" ht="15.75" hidden="false" customHeight="true" outlineLevel="0" collapsed="false">
      <c r="A681" s="12"/>
      <c r="B681" s="12"/>
      <c r="C681" s="12"/>
      <c r="D681" s="12"/>
      <c r="E681" s="12"/>
    </row>
    <row r="682" customFormat="false" ht="15.75" hidden="false" customHeight="true" outlineLevel="0" collapsed="false">
      <c r="A682" s="12"/>
      <c r="B682" s="12"/>
      <c r="C682" s="12"/>
      <c r="D682" s="12"/>
      <c r="E682" s="12"/>
    </row>
    <row r="683" customFormat="false" ht="15.75" hidden="false" customHeight="true" outlineLevel="0" collapsed="false">
      <c r="A683" s="12"/>
      <c r="B683" s="12"/>
      <c r="C683" s="12"/>
      <c r="D683" s="12"/>
      <c r="E683" s="12"/>
    </row>
    <row r="684" customFormat="false" ht="15.75" hidden="false" customHeight="true" outlineLevel="0" collapsed="false">
      <c r="A684" s="12"/>
      <c r="B684" s="12"/>
      <c r="C684" s="12"/>
      <c r="D684" s="12"/>
      <c r="E684" s="12"/>
    </row>
    <row r="685" customFormat="false" ht="15.75" hidden="false" customHeight="true" outlineLevel="0" collapsed="false">
      <c r="A685" s="12"/>
      <c r="B685" s="12"/>
      <c r="C685" s="12"/>
      <c r="D685" s="12"/>
      <c r="E685" s="12"/>
    </row>
    <row r="686" customFormat="false" ht="15.75" hidden="false" customHeight="true" outlineLevel="0" collapsed="false">
      <c r="A686" s="12"/>
      <c r="B686" s="12"/>
      <c r="C686" s="12"/>
      <c r="D686" s="12"/>
      <c r="E686" s="12"/>
    </row>
    <row r="687" customFormat="false" ht="15.75" hidden="false" customHeight="true" outlineLevel="0" collapsed="false">
      <c r="A687" s="12"/>
      <c r="B687" s="12"/>
      <c r="C687" s="12"/>
      <c r="D687" s="12"/>
      <c r="E687" s="12"/>
    </row>
    <row r="688" customFormat="false" ht="15.75" hidden="false" customHeight="true" outlineLevel="0" collapsed="false">
      <c r="A688" s="12"/>
      <c r="B688" s="12"/>
      <c r="C688" s="12"/>
      <c r="D688" s="12"/>
      <c r="E688" s="12"/>
    </row>
    <row r="689" customFormat="false" ht="15.75" hidden="false" customHeight="true" outlineLevel="0" collapsed="false">
      <c r="A689" s="12"/>
      <c r="B689" s="12"/>
      <c r="C689" s="12"/>
      <c r="D689" s="12"/>
      <c r="E689" s="12"/>
    </row>
    <row r="690" customFormat="false" ht="15.75" hidden="false" customHeight="true" outlineLevel="0" collapsed="false">
      <c r="A690" s="12"/>
      <c r="B690" s="12"/>
      <c r="C690" s="12"/>
      <c r="D690" s="12"/>
      <c r="E690" s="12"/>
    </row>
    <row r="691" customFormat="false" ht="15.75" hidden="false" customHeight="true" outlineLevel="0" collapsed="false">
      <c r="A691" s="12"/>
      <c r="B691" s="12"/>
      <c r="C691" s="12"/>
      <c r="D691" s="12"/>
      <c r="E691" s="12"/>
    </row>
    <row r="692" customFormat="false" ht="15.75" hidden="false" customHeight="true" outlineLevel="0" collapsed="false">
      <c r="A692" s="12"/>
      <c r="B692" s="12"/>
      <c r="C692" s="12"/>
      <c r="D692" s="12"/>
      <c r="E692" s="12"/>
    </row>
    <row r="693" customFormat="false" ht="15.75" hidden="false" customHeight="true" outlineLevel="0" collapsed="false">
      <c r="A693" s="12"/>
      <c r="B693" s="12"/>
      <c r="C693" s="12"/>
      <c r="D693" s="12"/>
      <c r="E693" s="12"/>
    </row>
    <row r="694" customFormat="false" ht="15.75" hidden="false" customHeight="true" outlineLevel="0" collapsed="false">
      <c r="A694" s="12"/>
      <c r="B694" s="12"/>
      <c r="C694" s="12"/>
      <c r="D694" s="12"/>
      <c r="E694" s="12"/>
    </row>
    <row r="695" customFormat="false" ht="15.75" hidden="false" customHeight="true" outlineLevel="0" collapsed="false">
      <c r="A695" s="12"/>
      <c r="B695" s="12"/>
      <c r="C695" s="12"/>
      <c r="D695" s="12"/>
      <c r="E695" s="12"/>
    </row>
    <row r="696" customFormat="false" ht="15.75" hidden="false" customHeight="true" outlineLevel="0" collapsed="false">
      <c r="A696" s="12"/>
      <c r="B696" s="12"/>
      <c r="C696" s="12"/>
      <c r="D696" s="12"/>
      <c r="E696" s="12"/>
    </row>
    <row r="697" customFormat="false" ht="15.75" hidden="false" customHeight="true" outlineLevel="0" collapsed="false">
      <c r="A697" s="12"/>
      <c r="B697" s="12"/>
      <c r="C697" s="12"/>
      <c r="D697" s="12"/>
      <c r="E697" s="12"/>
    </row>
    <row r="698" customFormat="false" ht="15.75" hidden="false" customHeight="true" outlineLevel="0" collapsed="false">
      <c r="A698" s="12"/>
      <c r="B698" s="12"/>
      <c r="C698" s="12"/>
      <c r="D698" s="12"/>
      <c r="E698" s="12"/>
    </row>
    <row r="699" customFormat="false" ht="15.75" hidden="false" customHeight="true" outlineLevel="0" collapsed="false">
      <c r="A699" s="12"/>
      <c r="B699" s="12"/>
      <c r="C699" s="12"/>
      <c r="D699" s="12"/>
      <c r="E699" s="12"/>
    </row>
    <row r="700" customFormat="false" ht="15.75" hidden="false" customHeight="true" outlineLevel="0" collapsed="false">
      <c r="A700" s="12"/>
      <c r="B700" s="12"/>
      <c r="C700" s="12"/>
      <c r="D700" s="12"/>
      <c r="E700" s="12"/>
    </row>
    <row r="701" customFormat="false" ht="15.75" hidden="false" customHeight="true" outlineLevel="0" collapsed="false">
      <c r="A701" s="12"/>
      <c r="B701" s="12"/>
      <c r="C701" s="12"/>
      <c r="D701" s="12"/>
      <c r="E701" s="12"/>
    </row>
    <row r="702" customFormat="false" ht="15.75" hidden="false" customHeight="true" outlineLevel="0" collapsed="false">
      <c r="A702" s="12"/>
      <c r="B702" s="12"/>
      <c r="C702" s="12"/>
      <c r="D702" s="12"/>
      <c r="E702" s="12"/>
    </row>
    <row r="703" customFormat="false" ht="15.75" hidden="false" customHeight="true" outlineLevel="0" collapsed="false">
      <c r="A703" s="12"/>
      <c r="B703" s="12"/>
      <c r="C703" s="12"/>
      <c r="D703" s="12"/>
      <c r="E703" s="12"/>
    </row>
    <row r="704" customFormat="false" ht="15.75" hidden="false" customHeight="true" outlineLevel="0" collapsed="false">
      <c r="A704" s="12"/>
      <c r="B704" s="12"/>
      <c r="C704" s="12"/>
      <c r="D704" s="12"/>
      <c r="E704" s="12"/>
    </row>
    <row r="705" customFormat="false" ht="15.75" hidden="false" customHeight="true" outlineLevel="0" collapsed="false">
      <c r="A705" s="12"/>
      <c r="B705" s="12"/>
      <c r="C705" s="12"/>
      <c r="D705" s="12"/>
      <c r="E705" s="12"/>
    </row>
    <row r="706" customFormat="false" ht="15.75" hidden="false" customHeight="true" outlineLevel="0" collapsed="false">
      <c r="A706" s="12"/>
      <c r="B706" s="12"/>
      <c r="C706" s="12"/>
      <c r="D706" s="12"/>
      <c r="E706" s="12"/>
    </row>
    <row r="707" customFormat="false" ht="15.75" hidden="false" customHeight="true" outlineLevel="0" collapsed="false">
      <c r="A707" s="12"/>
      <c r="B707" s="12"/>
      <c r="C707" s="12"/>
      <c r="D707" s="12"/>
      <c r="E707" s="12"/>
    </row>
    <row r="708" customFormat="false" ht="15.75" hidden="false" customHeight="true" outlineLevel="0" collapsed="false">
      <c r="A708" s="12"/>
      <c r="B708" s="12"/>
      <c r="C708" s="12"/>
      <c r="D708" s="12"/>
      <c r="E708" s="12"/>
    </row>
    <row r="709" customFormat="false" ht="15.75" hidden="false" customHeight="true" outlineLevel="0" collapsed="false">
      <c r="A709" s="12"/>
      <c r="B709" s="12"/>
      <c r="C709" s="12"/>
      <c r="D709" s="12"/>
      <c r="E709" s="12"/>
    </row>
    <row r="710" customFormat="false" ht="15.75" hidden="false" customHeight="true" outlineLevel="0" collapsed="false">
      <c r="A710" s="12"/>
      <c r="B710" s="12"/>
      <c r="C710" s="12"/>
      <c r="D710" s="12"/>
      <c r="E710" s="12"/>
    </row>
    <row r="711" customFormat="false" ht="15.75" hidden="false" customHeight="true" outlineLevel="0" collapsed="false">
      <c r="A711" s="12"/>
      <c r="B711" s="12"/>
      <c r="C711" s="12"/>
      <c r="D711" s="12"/>
      <c r="E711" s="12"/>
    </row>
    <row r="712" customFormat="false" ht="15.75" hidden="false" customHeight="true" outlineLevel="0" collapsed="false">
      <c r="A712" s="12"/>
      <c r="B712" s="12"/>
      <c r="C712" s="12"/>
      <c r="D712" s="12"/>
      <c r="E712" s="12"/>
    </row>
    <row r="713" customFormat="false" ht="15.75" hidden="false" customHeight="true" outlineLevel="0" collapsed="false">
      <c r="A713" s="12"/>
      <c r="B713" s="12"/>
      <c r="C713" s="12"/>
      <c r="D713" s="12"/>
      <c r="E713" s="12"/>
    </row>
    <row r="714" customFormat="false" ht="15.75" hidden="false" customHeight="true" outlineLevel="0" collapsed="false">
      <c r="A714" s="12"/>
      <c r="B714" s="12"/>
      <c r="C714" s="12"/>
      <c r="D714" s="12"/>
      <c r="E714" s="12"/>
    </row>
    <row r="715" customFormat="false" ht="15.75" hidden="false" customHeight="true" outlineLevel="0" collapsed="false">
      <c r="A715" s="12"/>
      <c r="B715" s="12"/>
      <c r="C715" s="12"/>
      <c r="D715" s="12"/>
      <c r="E715" s="12"/>
    </row>
    <row r="716" customFormat="false" ht="15.75" hidden="false" customHeight="true" outlineLevel="0" collapsed="false">
      <c r="A716" s="12"/>
      <c r="B716" s="12"/>
      <c r="C716" s="12"/>
      <c r="D716" s="12"/>
      <c r="E716" s="12"/>
    </row>
    <row r="717" customFormat="false" ht="15.75" hidden="false" customHeight="true" outlineLevel="0" collapsed="false">
      <c r="A717" s="12"/>
      <c r="B717" s="12"/>
      <c r="C717" s="12"/>
      <c r="D717" s="12"/>
      <c r="E717" s="12"/>
    </row>
    <row r="718" customFormat="false" ht="15.75" hidden="false" customHeight="true" outlineLevel="0" collapsed="false">
      <c r="A718" s="12"/>
      <c r="B718" s="12"/>
      <c r="C718" s="12"/>
      <c r="D718" s="12"/>
      <c r="E718" s="12"/>
    </row>
    <row r="719" customFormat="false" ht="15.75" hidden="false" customHeight="true" outlineLevel="0" collapsed="false">
      <c r="A719" s="12"/>
      <c r="B719" s="12"/>
      <c r="C719" s="12"/>
      <c r="D719" s="12"/>
      <c r="E719" s="12"/>
    </row>
    <row r="720" customFormat="false" ht="15.75" hidden="false" customHeight="true" outlineLevel="0" collapsed="false">
      <c r="A720" s="12"/>
      <c r="B720" s="12"/>
      <c r="C720" s="12"/>
      <c r="D720" s="12"/>
      <c r="E720" s="12"/>
    </row>
    <row r="721" customFormat="false" ht="15.75" hidden="false" customHeight="true" outlineLevel="0" collapsed="false">
      <c r="A721" s="12"/>
      <c r="B721" s="12"/>
      <c r="C721" s="12"/>
      <c r="D721" s="12"/>
      <c r="E721" s="12"/>
    </row>
    <row r="722" customFormat="false" ht="15.75" hidden="false" customHeight="true" outlineLevel="0" collapsed="false">
      <c r="A722" s="12"/>
      <c r="B722" s="12"/>
      <c r="C722" s="12"/>
      <c r="D722" s="12"/>
      <c r="E722" s="12"/>
    </row>
    <row r="723" customFormat="false" ht="15.75" hidden="false" customHeight="true" outlineLevel="0" collapsed="false">
      <c r="A723" s="12"/>
      <c r="B723" s="12"/>
      <c r="C723" s="12"/>
      <c r="D723" s="12"/>
      <c r="E723" s="12"/>
    </row>
    <row r="724" customFormat="false" ht="15.75" hidden="false" customHeight="true" outlineLevel="0" collapsed="false">
      <c r="A724" s="12"/>
      <c r="B724" s="12"/>
      <c r="C724" s="12"/>
      <c r="D724" s="12"/>
      <c r="E724" s="12"/>
    </row>
    <row r="725" customFormat="false" ht="15.75" hidden="false" customHeight="true" outlineLevel="0" collapsed="false">
      <c r="A725" s="12"/>
      <c r="B725" s="12"/>
      <c r="C725" s="12"/>
      <c r="D725" s="12"/>
      <c r="E725" s="12"/>
    </row>
    <row r="726" customFormat="false" ht="15.75" hidden="false" customHeight="true" outlineLevel="0" collapsed="false">
      <c r="A726" s="12"/>
      <c r="B726" s="12"/>
      <c r="C726" s="12"/>
      <c r="D726" s="12"/>
      <c r="E726" s="12"/>
    </row>
    <row r="727" customFormat="false" ht="15.75" hidden="false" customHeight="true" outlineLevel="0" collapsed="false">
      <c r="A727" s="12"/>
      <c r="B727" s="12"/>
      <c r="C727" s="12"/>
      <c r="D727" s="12"/>
      <c r="E727" s="12"/>
    </row>
    <row r="728" customFormat="false" ht="15.75" hidden="false" customHeight="true" outlineLevel="0" collapsed="false">
      <c r="A728" s="12"/>
      <c r="B728" s="12"/>
      <c r="C728" s="12"/>
      <c r="D728" s="12"/>
      <c r="E728" s="12"/>
    </row>
    <row r="729" customFormat="false" ht="15.75" hidden="false" customHeight="true" outlineLevel="0" collapsed="false">
      <c r="A729" s="12"/>
      <c r="B729" s="12"/>
      <c r="C729" s="12"/>
      <c r="D729" s="12"/>
      <c r="E729" s="12"/>
    </row>
    <row r="730" customFormat="false" ht="15.75" hidden="false" customHeight="true" outlineLevel="0" collapsed="false">
      <c r="A730" s="12"/>
      <c r="B730" s="12"/>
      <c r="C730" s="12"/>
      <c r="D730" s="12"/>
      <c r="E730" s="12"/>
    </row>
    <row r="731" customFormat="false" ht="15.75" hidden="false" customHeight="true" outlineLevel="0" collapsed="false">
      <c r="A731" s="12"/>
      <c r="B731" s="12"/>
      <c r="C731" s="12"/>
      <c r="D731" s="12"/>
      <c r="E731" s="12"/>
    </row>
    <row r="732" customFormat="false" ht="15.75" hidden="false" customHeight="true" outlineLevel="0" collapsed="false">
      <c r="A732" s="12"/>
      <c r="B732" s="12"/>
      <c r="C732" s="12"/>
      <c r="D732" s="12"/>
      <c r="E732" s="12"/>
    </row>
    <row r="733" customFormat="false" ht="15.75" hidden="false" customHeight="true" outlineLevel="0" collapsed="false">
      <c r="A733" s="12"/>
      <c r="B733" s="12"/>
      <c r="C733" s="12"/>
      <c r="D733" s="12"/>
      <c r="E733" s="12"/>
    </row>
    <row r="734" customFormat="false" ht="15.75" hidden="false" customHeight="true" outlineLevel="0" collapsed="false">
      <c r="A734" s="12"/>
      <c r="B734" s="12"/>
      <c r="C734" s="12"/>
      <c r="D734" s="12"/>
      <c r="E734" s="12"/>
    </row>
    <row r="735" customFormat="false" ht="15.75" hidden="false" customHeight="true" outlineLevel="0" collapsed="false">
      <c r="A735" s="12"/>
      <c r="B735" s="12"/>
      <c r="C735" s="12"/>
      <c r="D735" s="12"/>
      <c r="E735" s="12"/>
    </row>
    <row r="736" customFormat="false" ht="15.75" hidden="false" customHeight="true" outlineLevel="0" collapsed="false">
      <c r="A736" s="12"/>
      <c r="B736" s="12"/>
      <c r="C736" s="12"/>
      <c r="D736" s="12"/>
      <c r="E736" s="12"/>
    </row>
    <row r="737" customFormat="false" ht="15.75" hidden="false" customHeight="true" outlineLevel="0" collapsed="false">
      <c r="A737" s="12"/>
      <c r="B737" s="12"/>
      <c r="C737" s="12"/>
      <c r="D737" s="12"/>
      <c r="E737" s="12"/>
    </row>
    <row r="738" customFormat="false" ht="15.75" hidden="false" customHeight="true" outlineLevel="0" collapsed="false">
      <c r="A738" s="12"/>
      <c r="B738" s="12"/>
      <c r="C738" s="12"/>
      <c r="D738" s="12"/>
      <c r="E738" s="12"/>
    </row>
    <row r="739" customFormat="false" ht="15.75" hidden="false" customHeight="true" outlineLevel="0" collapsed="false">
      <c r="A739" s="12"/>
      <c r="B739" s="12"/>
      <c r="C739" s="12"/>
      <c r="D739" s="12"/>
      <c r="E739" s="12"/>
    </row>
    <row r="740" customFormat="false" ht="15.75" hidden="false" customHeight="true" outlineLevel="0" collapsed="false">
      <c r="A740" s="12"/>
      <c r="B740" s="12"/>
      <c r="C740" s="12"/>
      <c r="D740" s="12"/>
      <c r="E740" s="12"/>
    </row>
    <row r="741" customFormat="false" ht="15.75" hidden="false" customHeight="true" outlineLevel="0" collapsed="false">
      <c r="A741" s="12"/>
      <c r="B741" s="12"/>
      <c r="C741" s="12"/>
      <c r="D741" s="12"/>
      <c r="E741" s="12"/>
    </row>
    <row r="742" customFormat="false" ht="15.75" hidden="false" customHeight="true" outlineLevel="0" collapsed="false">
      <c r="A742" s="12"/>
      <c r="B742" s="12"/>
      <c r="C742" s="12"/>
      <c r="D742" s="12"/>
      <c r="E742" s="12"/>
    </row>
    <row r="743" customFormat="false" ht="15.75" hidden="false" customHeight="true" outlineLevel="0" collapsed="false">
      <c r="A743" s="12"/>
      <c r="B743" s="12"/>
      <c r="C743" s="12"/>
      <c r="D743" s="12"/>
      <c r="E743" s="12"/>
    </row>
    <row r="744" customFormat="false" ht="15.75" hidden="false" customHeight="true" outlineLevel="0" collapsed="false">
      <c r="A744" s="12"/>
      <c r="B744" s="12"/>
      <c r="C744" s="12"/>
      <c r="D744" s="12"/>
      <c r="E744" s="12"/>
    </row>
    <row r="745" customFormat="false" ht="15.75" hidden="false" customHeight="true" outlineLevel="0" collapsed="false">
      <c r="A745" s="12"/>
      <c r="B745" s="12"/>
      <c r="C745" s="12"/>
      <c r="D745" s="12"/>
      <c r="E745" s="12"/>
    </row>
    <row r="746" customFormat="false" ht="15.75" hidden="false" customHeight="true" outlineLevel="0" collapsed="false">
      <c r="A746" s="12"/>
      <c r="B746" s="12"/>
      <c r="C746" s="12"/>
      <c r="D746" s="12"/>
      <c r="E746" s="12"/>
    </row>
    <row r="747" customFormat="false" ht="15.75" hidden="false" customHeight="true" outlineLevel="0" collapsed="false">
      <c r="A747" s="12"/>
      <c r="B747" s="12"/>
      <c r="C747" s="12"/>
      <c r="D747" s="12"/>
      <c r="E747" s="12"/>
    </row>
    <row r="748" customFormat="false" ht="15.75" hidden="false" customHeight="true" outlineLevel="0" collapsed="false">
      <c r="A748" s="12"/>
      <c r="B748" s="12"/>
      <c r="C748" s="12"/>
      <c r="D748" s="12"/>
      <c r="E748" s="12"/>
    </row>
    <row r="749" customFormat="false" ht="15.75" hidden="false" customHeight="true" outlineLevel="0" collapsed="false">
      <c r="A749" s="12"/>
      <c r="B749" s="12"/>
      <c r="C749" s="12"/>
      <c r="D749" s="12"/>
      <c r="E749" s="12"/>
    </row>
    <row r="750" customFormat="false" ht="15.75" hidden="false" customHeight="true" outlineLevel="0" collapsed="false">
      <c r="A750" s="12"/>
      <c r="B750" s="12"/>
      <c r="C750" s="12"/>
      <c r="D750" s="12"/>
      <c r="E750" s="12"/>
    </row>
    <row r="751" customFormat="false" ht="15.75" hidden="false" customHeight="true" outlineLevel="0" collapsed="false">
      <c r="A751" s="12"/>
      <c r="B751" s="12"/>
      <c r="C751" s="12"/>
      <c r="D751" s="12"/>
      <c r="E751" s="12"/>
    </row>
    <row r="752" customFormat="false" ht="15.75" hidden="false" customHeight="true" outlineLevel="0" collapsed="false">
      <c r="A752" s="12"/>
      <c r="B752" s="12"/>
      <c r="C752" s="12"/>
      <c r="D752" s="12"/>
      <c r="E752" s="12"/>
    </row>
    <row r="753" customFormat="false" ht="15.75" hidden="false" customHeight="true" outlineLevel="0" collapsed="false">
      <c r="A753" s="12"/>
      <c r="B753" s="12"/>
      <c r="C753" s="12"/>
      <c r="D753" s="12"/>
      <c r="E753" s="12"/>
    </row>
    <row r="754" customFormat="false" ht="15.75" hidden="false" customHeight="true" outlineLevel="0" collapsed="false">
      <c r="A754" s="12"/>
      <c r="B754" s="12"/>
      <c r="C754" s="12"/>
      <c r="D754" s="12"/>
      <c r="E754" s="12"/>
    </row>
    <row r="755" customFormat="false" ht="15.75" hidden="false" customHeight="true" outlineLevel="0" collapsed="false">
      <c r="A755" s="12"/>
      <c r="B755" s="12"/>
      <c r="C755" s="12"/>
      <c r="D755" s="12"/>
      <c r="E755" s="12"/>
    </row>
    <row r="756" customFormat="false" ht="15.75" hidden="false" customHeight="true" outlineLevel="0" collapsed="false">
      <c r="A756" s="12"/>
      <c r="B756" s="12"/>
      <c r="C756" s="12"/>
      <c r="D756" s="12"/>
      <c r="E756" s="12"/>
    </row>
    <row r="757" customFormat="false" ht="15.75" hidden="false" customHeight="true" outlineLevel="0" collapsed="false">
      <c r="A757" s="12"/>
      <c r="B757" s="12"/>
      <c r="C757" s="12"/>
      <c r="D757" s="12"/>
      <c r="E757" s="12"/>
    </row>
    <row r="758" customFormat="false" ht="15.75" hidden="false" customHeight="true" outlineLevel="0" collapsed="false">
      <c r="A758" s="12"/>
      <c r="B758" s="12"/>
      <c r="C758" s="12"/>
      <c r="D758" s="12"/>
      <c r="E758" s="12"/>
    </row>
    <row r="759" customFormat="false" ht="15.75" hidden="false" customHeight="true" outlineLevel="0" collapsed="false">
      <c r="A759" s="12"/>
      <c r="B759" s="12"/>
      <c r="C759" s="12"/>
      <c r="D759" s="12"/>
      <c r="E759" s="12"/>
    </row>
    <row r="760" customFormat="false" ht="15.75" hidden="false" customHeight="true" outlineLevel="0" collapsed="false">
      <c r="A760" s="12"/>
      <c r="B760" s="12"/>
      <c r="C760" s="12"/>
      <c r="D760" s="12"/>
      <c r="E760" s="12"/>
    </row>
    <row r="761" customFormat="false" ht="15.75" hidden="false" customHeight="true" outlineLevel="0" collapsed="false">
      <c r="A761" s="12"/>
      <c r="B761" s="12"/>
      <c r="C761" s="12"/>
      <c r="D761" s="12"/>
      <c r="E761" s="12"/>
    </row>
    <row r="762" customFormat="false" ht="15.75" hidden="false" customHeight="true" outlineLevel="0" collapsed="false">
      <c r="A762" s="12"/>
      <c r="B762" s="12"/>
      <c r="C762" s="12"/>
      <c r="D762" s="12"/>
      <c r="E762" s="12"/>
    </row>
    <row r="763" customFormat="false" ht="15.75" hidden="false" customHeight="true" outlineLevel="0" collapsed="false">
      <c r="A763" s="12"/>
      <c r="B763" s="12"/>
      <c r="C763" s="12"/>
      <c r="D763" s="12"/>
      <c r="E763" s="12"/>
    </row>
    <row r="764" customFormat="false" ht="15.75" hidden="false" customHeight="true" outlineLevel="0" collapsed="false">
      <c r="A764" s="12"/>
      <c r="B764" s="12"/>
      <c r="C764" s="12"/>
      <c r="D764" s="12"/>
      <c r="E764" s="12"/>
    </row>
    <row r="765" customFormat="false" ht="15.75" hidden="false" customHeight="true" outlineLevel="0" collapsed="false">
      <c r="A765" s="12"/>
      <c r="B765" s="12"/>
      <c r="C765" s="12"/>
      <c r="D765" s="12"/>
      <c r="E765" s="12"/>
    </row>
    <row r="766" customFormat="false" ht="15.75" hidden="false" customHeight="true" outlineLevel="0" collapsed="false">
      <c r="A766" s="12"/>
      <c r="B766" s="12"/>
      <c r="C766" s="12"/>
      <c r="D766" s="12"/>
      <c r="E766" s="12"/>
    </row>
    <row r="767" customFormat="false" ht="15.75" hidden="false" customHeight="true" outlineLevel="0" collapsed="false">
      <c r="A767" s="12"/>
      <c r="B767" s="12"/>
      <c r="C767" s="12"/>
      <c r="D767" s="12"/>
      <c r="E767" s="12"/>
    </row>
    <row r="768" customFormat="false" ht="15.75" hidden="false" customHeight="true" outlineLevel="0" collapsed="false">
      <c r="A768" s="12"/>
      <c r="B768" s="12"/>
      <c r="C768" s="12"/>
      <c r="D768" s="12"/>
      <c r="E768" s="12"/>
    </row>
    <row r="769" customFormat="false" ht="15.75" hidden="false" customHeight="true" outlineLevel="0" collapsed="false">
      <c r="A769" s="12"/>
      <c r="B769" s="12"/>
      <c r="C769" s="12"/>
      <c r="D769" s="12"/>
      <c r="E769" s="12"/>
    </row>
    <row r="770" customFormat="false" ht="15.75" hidden="false" customHeight="true" outlineLevel="0" collapsed="false">
      <c r="A770" s="12"/>
      <c r="B770" s="12"/>
      <c r="C770" s="12"/>
      <c r="D770" s="12"/>
      <c r="E770" s="12"/>
    </row>
    <row r="771" customFormat="false" ht="15.75" hidden="false" customHeight="true" outlineLevel="0" collapsed="false">
      <c r="A771" s="12"/>
      <c r="B771" s="12"/>
      <c r="C771" s="12"/>
      <c r="D771" s="12"/>
      <c r="E771" s="12"/>
    </row>
    <row r="772" customFormat="false" ht="15.75" hidden="false" customHeight="true" outlineLevel="0" collapsed="false">
      <c r="A772" s="12"/>
      <c r="B772" s="12"/>
      <c r="C772" s="12"/>
      <c r="D772" s="12"/>
      <c r="E772" s="12"/>
    </row>
    <row r="773" customFormat="false" ht="15.75" hidden="false" customHeight="true" outlineLevel="0" collapsed="false">
      <c r="A773" s="12"/>
      <c r="B773" s="12"/>
      <c r="C773" s="12"/>
      <c r="D773" s="12"/>
      <c r="E773" s="12"/>
    </row>
    <row r="774" customFormat="false" ht="15.75" hidden="false" customHeight="true" outlineLevel="0" collapsed="false">
      <c r="A774" s="12"/>
      <c r="B774" s="12"/>
      <c r="C774" s="12"/>
      <c r="D774" s="12"/>
      <c r="E774" s="12"/>
    </row>
    <row r="775" customFormat="false" ht="15.75" hidden="false" customHeight="true" outlineLevel="0" collapsed="false">
      <c r="A775" s="12"/>
      <c r="B775" s="12"/>
      <c r="C775" s="12"/>
      <c r="D775" s="12"/>
      <c r="E775" s="12"/>
    </row>
    <row r="776" customFormat="false" ht="15.75" hidden="false" customHeight="true" outlineLevel="0" collapsed="false">
      <c r="A776" s="12"/>
      <c r="B776" s="12"/>
      <c r="C776" s="12"/>
      <c r="D776" s="12"/>
      <c r="E776" s="12"/>
    </row>
    <row r="777" customFormat="false" ht="15.75" hidden="false" customHeight="true" outlineLevel="0" collapsed="false">
      <c r="A777" s="12"/>
      <c r="B777" s="12"/>
      <c r="C777" s="12"/>
      <c r="D777" s="12"/>
      <c r="E777" s="12"/>
    </row>
    <row r="778" customFormat="false" ht="15.75" hidden="false" customHeight="true" outlineLevel="0" collapsed="false">
      <c r="A778" s="12"/>
      <c r="B778" s="12"/>
      <c r="C778" s="12"/>
      <c r="D778" s="12"/>
      <c r="E778" s="12"/>
    </row>
    <row r="779" customFormat="false" ht="15.75" hidden="false" customHeight="true" outlineLevel="0" collapsed="false">
      <c r="A779" s="12"/>
      <c r="B779" s="12"/>
      <c r="C779" s="12"/>
      <c r="D779" s="12"/>
      <c r="E779" s="12"/>
    </row>
    <row r="780" customFormat="false" ht="15.75" hidden="false" customHeight="true" outlineLevel="0" collapsed="false">
      <c r="A780" s="12"/>
      <c r="B780" s="12"/>
      <c r="C780" s="12"/>
      <c r="D780" s="12"/>
      <c r="E780" s="12"/>
    </row>
    <row r="781" customFormat="false" ht="15.75" hidden="false" customHeight="true" outlineLevel="0" collapsed="false">
      <c r="A781" s="12"/>
      <c r="B781" s="12"/>
      <c r="C781" s="12"/>
      <c r="D781" s="12"/>
      <c r="E781" s="12"/>
    </row>
    <row r="782" customFormat="false" ht="15.75" hidden="false" customHeight="true" outlineLevel="0" collapsed="false">
      <c r="A782" s="12"/>
      <c r="B782" s="12"/>
      <c r="C782" s="12"/>
      <c r="D782" s="12"/>
      <c r="E782" s="12"/>
    </row>
    <row r="783" customFormat="false" ht="15.75" hidden="false" customHeight="true" outlineLevel="0" collapsed="false">
      <c r="A783" s="12"/>
      <c r="B783" s="12"/>
      <c r="C783" s="12"/>
      <c r="D783" s="12"/>
      <c r="E783" s="12"/>
    </row>
    <row r="784" customFormat="false" ht="15.75" hidden="false" customHeight="true" outlineLevel="0" collapsed="false">
      <c r="A784" s="12"/>
      <c r="B784" s="12"/>
      <c r="C784" s="12"/>
      <c r="D784" s="12"/>
      <c r="E784" s="12"/>
    </row>
    <row r="785" customFormat="false" ht="15.75" hidden="false" customHeight="true" outlineLevel="0" collapsed="false">
      <c r="A785" s="12"/>
      <c r="B785" s="12"/>
      <c r="C785" s="12"/>
      <c r="D785" s="12"/>
      <c r="E785" s="12"/>
    </row>
    <row r="786" customFormat="false" ht="15.75" hidden="false" customHeight="true" outlineLevel="0" collapsed="false">
      <c r="A786" s="12"/>
      <c r="B786" s="12"/>
      <c r="C786" s="12"/>
      <c r="D786" s="12"/>
      <c r="E786" s="12"/>
    </row>
    <row r="787" customFormat="false" ht="15.75" hidden="false" customHeight="true" outlineLevel="0" collapsed="false">
      <c r="A787" s="12"/>
      <c r="B787" s="12"/>
      <c r="C787" s="12"/>
      <c r="D787" s="12"/>
      <c r="E787" s="12"/>
    </row>
    <row r="788" customFormat="false" ht="15.75" hidden="false" customHeight="true" outlineLevel="0" collapsed="false">
      <c r="A788" s="12"/>
      <c r="B788" s="12"/>
      <c r="C788" s="12"/>
      <c r="D788" s="12"/>
      <c r="E788" s="12"/>
    </row>
    <row r="789" customFormat="false" ht="15.75" hidden="false" customHeight="true" outlineLevel="0" collapsed="false">
      <c r="A789" s="12"/>
      <c r="B789" s="12"/>
      <c r="C789" s="12"/>
      <c r="D789" s="12"/>
      <c r="E789" s="12"/>
    </row>
    <row r="790" customFormat="false" ht="15.75" hidden="false" customHeight="true" outlineLevel="0" collapsed="false">
      <c r="A790" s="12"/>
      <c r="B790" s="12"/>
      <c r="C790" s="12"/>
      <c r="D790" s="12"/>
      <c r="E790" s="12"/>
    </row>
    <row r="791" customFormat="false" ht="15.75" hidden="false" customHeight="true" outlineLevel="0" collapsed="false">
      <c r="A791" s="12"/>
      <c r="B791" s="12"/>
      <c r="C791" s="12"/>
      <c r="D791" s="12"/>
      <c r="E791" s="12"/>
    </row>
    <row r="792" customFormat="false" ht="15.75" hidden="false" customHeight="true" outlineLevel="0" collapsed="false">
      <c r="A792" s="12"/>
      <c r="B792" s="12"/>
      <c r="C792" s="12"/>
      <c r="D792" s="12"/>
      <c r="E792" s="12"/>
    </row>
    <row r="793" customFormat="false" ht="15.75" hidden="false" customHeight="true" outlineLevel="0" collapsed="false">
      <c r="A793" s="12"/>
      <c r="B793" s="12"/>
      <c r="C793" s="12"/>
      <c r="D793" s="12"/>
      <c r="E793" s="12"/>
    </row>
    <row r="794" customFormat="false" ht="15.75" hidden="false" customHeight="true" outlineLevel="0" collapsed="false">
      <c r="A794" s="12"/>
      <c r="B794" s="12"/>
      <c r="C794" s="12"/>
      <c r="D794" s="12"/>
      <c r="E794" s="12"/>
    </row>
    <row r="795" customFormat="false" ht="15.75" hidden="false" customHeight="true" outlineLevel="0" collapsed="false">
      <c r="A795" s="12"/>
      <c r="B795" s="12"/>
      <c r="C795" s="12"/>
      <c r="D795" s="12"/>
      <c r="E795" s="12"/>
    </row>
    <row r="796" customFormat="false" ht="15.75" hidden="false" customHeight="true" outlineLevel="0" collapsed="false">
      <c r="A796" s="12"/>
      <c r="B796" s="12"/>
      <c r="C796" s="12"/>
      <c r="D796" s="12"/>
      <c r="E796" s="12"/>
    </row>
    <row r="797" customFormat="false" ht="15.75" hidden="false" customHeight="true" outlineLevel="0" collapsed="false">
      <c r="A797" s="12"/>
      <c r="B797" s="12"/>
      <c r="C797" s="12"/>
      <c r="D797" s="12"/>
      <c r="E797" s="12"/>
    </row>
    <row r="798" customFormat="false" ht="15.75" hidden="false" customHeight="true" outlineLevel="0" collapsed="false">
      <c r="A798" s="12"/>
      <c r="B798" s="12"/>
      <c r="C798" s="12"/>
      <c r="D798" s="12"/>
      <c r="E798" s="12"/>
    </row>
    <row r="799" customFormat="false" ht="15.75" hidden="false" customHeight="true" outlineLevel="0" collapsed="false">
      <c r="A799" s="12"/>
      <c r="B799" s="12"/>
      <c r="C799" s="12"/>
      <c r="D799" s="12"/>
      <c r="E799" s="12"/>
    </row>
    <row r="800" customFormat="false" ht="15.75" hidden="false" customHeight="true" outlineLevel="0" collapsed="false">
      <c r="A800" s="12"/>
      <c r="B800" s="12"/>
      <c r="C800" s="12"/>
      <c r="D800" s="12"/>
      <c r="E800" s="12"/>
    </row>
    <row r="801" customFormat="false" ht="15.75" hidden="false" customHeight="true" outlineLevel="0" collapsed="false">
      <c r="A801" s="12"/>
      <c r="B801" s="12"/>
      <c r="C801" s="12"/>
      <c r="D801" s="12"/>
      <c r="E801" s="12"/>
    </row>
    <row r="802" customFormat="false" ht="15.75" hidden="false" customHeight="true" outlineLevel="0" collapsed="false">
      <c r="A802" s="12"/>
      <c r="B802" s="12"/>
      <c r="C802" s="12"/>
      <c r="D802" s="12"/>
      <c r="E802" s="12"/>
    </row>
    <row r="803" customFormat="false" ht="15.75" hidden="false" customHeight="true" outlineLevel="0" collapsed="false">
      <c r="A803" s="12"/>
      <c r="B803" s="12"/>
      <c r="C803" s="12"/>
      <c r="D803" s="12"/>
      <c r="E803" s="12"/>
    </row>
    <row r="804" customFormat="false" ht="15.75" hidden="false" customHeight="true" outlineLevel="0" collapsed="false">
      <c r="A804" s="12"/>
      <c r="B804" s="12"/>
      <c r="C804" s="12"/>
      <c r="D804" s="12"/>
      <c r="E804" s="12"/>
    </row>
    <row r="805" customFormat="false" ht="15.75" hidden="false" customHeight="true" outlineLevel="0" collapsed="false">
      <c r="A805" s="12"/>
      <c r="B805" s="12"/>
      <c r="C805" s="12"/>
      <c r="D805" s="12"/>
      <c r="E805" s="12"/>
    </row>
    <row r="806" customFormat="false" ht="15.75" hidden="false" customHeight="true" outlineLevel="0" collapsed="false">
      <c r="A806" s="12"/>
      <c r="B806" s="12"/>
      <c r="C806" s="12"/>
      <c r="D806" s="12"/>
      <c r="E806" s="12"/>
    </row>
    <row r="807" customFormat="false" ht="15.75" hidden="false" customHeight="true" outlineLevel="0" collapsed="false">
      <c r="A807" s="12"/>
      <c r="B807" s="12"/>
      <c r="C807" s="12"/>
      <c r="D807" s="12"/>
      <c r="E807" s="12"/>
    </row>
    <row r="808" customFormat="false" ht="15.75" hidden="false" customHeight="true" outlineLevel="0" collapsed="false">
      <c r="A808" s="12"/>
      <c r="B808" s="12"/>
      <c r="C808" s="12"/>
      <c r="D808" s="12"/>
      <c r="E808" s="12"/>
    </row>
    <row r="809" customFormat="false" ht="15.75" hidden="false" customHeight="true" outlineLevel="0" collapsed="false">
      <c r="A809" s="12"/>
      <c r="B809" s="12"/>
      <c r="C809" s="12"/>
      <c r="D809" s="12"/>
      <c r="E809" s="12"/>
    </row>
    <row r="810" customFormat="false" ht="15.75" hidden="false" customHeight="true" outlineLevel="0" collapsed="false">
      <c r="A810" s="12"/>
      <c r="B810" s="12"/>
      <c r="C810" s="12"/>
      <c r="D810" s="12"/>
      <c r="E810" s="12"/>
    </row>
    <row r="811" customFormat="false" ht="15.75" hidden="false" customHeight="true" outlineLevel="0" collapsed="false">
      <c r="A811" s="12"/>
      <c r="B811" s="12"/>
      <c r="C811" s="12"/>
      <c r="D811" s="12"/>
      <c r="E811" s="12"/>
    </row>
    <row r="812" customFormat="false" ht="15.75" hidden="false" customHeight="true" outlineLevel="0" collapsed="false">
      <c r="A812" s="12"/>
      <c r="B812" s="12"/>
      <c r="C812" s="12"/>
      <c r="D812" s="12"/>
      <c r="E812" s="12"/>
    </row>
    <row r="813" customFormat="false" ht="15.75" hidden="false" customHeight="true" outlineLevel="0" collapsed="false">
      <c r="A813" s="12"/>
      <c r="B813" s="12"/>
      <c r="C813" s="12"/>
      <c r="D813" s="12"/>
      <c r="E813" s="12"/>
    </row>
    <row r="814" customFormat="false" ht="15.75" hidden="false" customHeight="true" outlineLevel="0" collapsed="false">
      <c r="A814" s="12"/>
      <c r="B814" s="12"/>
      <c r="C814" s="12"/>
      <c r="D814" s="12"/>
      <c r="E814" s="12"/>
    </row>
    <row r="815" customFormat="false" ht="15.75" hidden="false" customHeight="true" outlineLevel="0" collapsed="false">
      <c r="A815" s="12"/>
      <c r="B815" s="12"/>
      <c r="C815" s="12"/>
      <c r="D815" s="12"/>
      <c r="E815" s="12"/>
    </row>
    <row r="816" customFormat="false" ht="15.75" hidden="false" customHeight="true" outlineLevel="0" collapsed="false">
      <c r="A816" s="12"/>
      <c r="B816" s="12"/>
      <c r="C816" s="12"/>
      <c r="D816" s="12"/>
      <c r="E816" s="12"/>
    </row>
    <row r="817" customFormat="false" ht="15.75" hidden="false" customHeight="true" outlineLevel="0" collapsed="false">
      <c r="A817" s="12"/>
      <c r="B817" s="12"/>
      <c r="C817" s="12"/>
      <c r="D817" s="12"/>
      <c r="E817" s="12"/>
    </row>
    <row r="818" customFormat="false" ht="15.75" hidden="false" customHeight="true" outlineLevel="0" collapsed="false">
      <c r="A818" s="12"/>
      <c r="B818" s="12"/>
      <c r="C818" s="12"/>
      <c r="D818" s="12"/>
      <c r="E818" s="12"/>
    </row>
    <row r="819" customFormat="false" ht="15.75" hidden="false" customHeight="true" outlineLevel="0" collapsed="false">
      <c r="A819" s="12"/>
      <c r="B819" s="12"/>
      <c r="C819" s="12"/>
      <c r="D819" s="12"/>
      <c r="E819" s="12"/>
    </row>
    <row r="820" customFormat="false" ht="15.75" hidden="false" customHeight="true" outlineLevel="0" collapsed="false">
      <c r="A820" s="12"/>
      <c r="B820" s="12"/>
      <c r="C820" s="12"/>
      <c r="D820" s="12"/>
      <c r="E820" s="12"/>
    </row>
    <row r="821" customFormat="false" ht="15.75" hidden="false" customHeight="true" outlineLevel="0" collapsed="false">
      <c r="A821" s="12"/>
      <c r="B821" s="12"/>
      <c r="C821" s="12"/>
      <c r="D821" s="12"/>
      <c r="E821" s="12"/>
    </row>
    <row r="822" customFormat="false" ht="15.75" hidden="false" customHeight="true" outlineLevel="0" collapsed="false">
      <c r="A822" s="12"/>
      <c r="B822" s="12"/>
      <c r="C822" s="12"/>
      <c r="D822" s="12"/>
      <c r="E822" s="12"/>
    </row>
    <row r="823" customFormat="false" ht="15.75" hidden="false" customHeight="true" outlineLevel="0" collapsed="false">
      <c r="A823" s="12"/>
      <c r="B823" s="12"/>
      <c r="C823" s="12"/>
      <c r="D823" s="12"/>
      <c r="E823" s="12"/>
    </row>
    <row r="824" customFormat="false" ht="15.75" hidden="false" customHeight="true" outlineLevel="0" collapsed="false">
      <c r="A824" s="12"/>
      <c r="B824" s="12"/>
      <c r="C824" s="12"/>
      <c r="D824" s="12"/>
      <c r="E824" s="12"/>
    </row>
    <row r="825" customFormat="false" ht="15.75" hidden="false" customHeight="true" outlineLevel="0" collapsed="false">
      <c r="A825" s="12"/>
      <c r="B825" s="12"/>
      <c r="C825" s="12"/>
      <c r="D825" s="12"/>
      <c r="E825" s="12"/>
    </row>
    <row r="826" customFormat="false" ht="15.75" hidden="false" customHeight="true" outlineLevel="0" collapsed="false">
      <c r="A826" s="12"/>
      <c r="B826" s="12"/>
      <c r="C826" s="12"/>
      <c r="D826" s="12"/>
      <c r="E826" s="12"/>
    </row>
    <row r="827" customFormat="false" ht="15.75" hidden="false" customHeight="true" outlineLevel="0" collapsed="false">
      <c r="A827" s="12"/>
      <c r="B827" s="12"/>
      <c r="C827" s="12"/>
      <c r="D827" s="12"/>
      <c r="E827" s="12"/>
    </row>
    <row r="828" customFormat="false" ht="15.75" hidden="false" customHeight="true" outlineLevel="0" collapsed="false">
      <c r="A828" s="12"/>
      <c r="B828" s="12"/>
      <c r="C828" s="12"/>
      <c r="D828" s="12"/>
      <c r="E828" s="12"/>
    </row>
    <row r="829" customFormat="false" ht="15.75" hidden="false" customHeight="true" outlineLevel="0" collapsed="false">
      <c r="A829" s="12"/>
      <c r="B829" s="12"/>
      <c r="C829" s="12"/>
      <c r="D829" s="12"/>
      <c r="E829" s="12"/>
    </row>
    <row r="830" customFormat="false" ht="15.75" hidden="false" customHeight="true" outlineLevel="0" collapsed="false">
      <c r="A830" s="12"/>
      <c r="B830" s="12"/>
      <c r="C830" s="12"/>
      <c r="D830" s="12"/>
      <c r="E830" s="12"/>
    </row>
    <row r="831" customFormat="false" ht="15.75" hidden="false" customHeight="true" outlineLevel="0" collapsed="false">
      <c r="A831" s="12"/>
      <c r="B831" s="12"/>
      <c r="C831" s="12"/>
      <c r="D831" s="12"/>
      <c r="E831" s="12"/>
    </row>
    <row r="832" customFormat="false" ht="15.75" hidden="false" customHeight="true" outlineLevel="0" collapsed="false">
      <c r="A832" s="12"/>
      <c r="B832" s="12"/>
      <c r="C832" s="12"/>
      <c r="D832" s="12"/>
      <c r="E832" s="12"/>
    </row>
    <row r="833" customFormat="false" ht="15.75" hidden="false" customHeight="true" outlineLevel="0" collapsed="false">
      <c r="A833" s="12"/>
      <c r="B833" s="12"/>
      <c r="C833" s="12"/>
      <c r="D833" s="12"/>
      <c r="E833" s="12"/>
    </row>
    <row r="834" customFormat="false" ht="15.75" hidden="false" customHeight="true" outlineLevel="0" collapsed="false">
      <c r="A834" s="12"/>
      <c r="B834" s="12"/>
      <c r="C834" s="12"/>
      <c r="D834" s="12"/>
      <c r="E834" s="12"/>
    </row>
    <row r="835" customFormat="false" ht="15.75" hidden="false" customHeight="true" outlineLevel="0" collapsed="false">
      <c r="A835" s="12"/>
      <c r="B835" s="12"/>
      <c r="C835" s="12"/>
      <c r="D835" s="12"/>
      <c r="E835" s="12"/>
    </row>
    <row r="836" customFormat="false" ht="15.75" hidden="false" customHeight="true" outlineLevel="0" collapsed="false">
      <c r="A836" s="12"/>
      <c r="B836" s="12"/>
      <c r="C836" s="12"/>
      <c r="D836" s="12"/>
      <c r="E836" s="12"/>
    </row>
    <row r="837" customFormat="false" ht="15.75" hidden="false" customHeight="true" outlineLevel="0" collapsed="false">
      <c r="A837" s="12"/>
      <c r="B837" s="12"/>
      <c r="C837" s="12"/>
      <c r="D837" s="12"/>
      <c r="E837" s="12"/>
    </row>
    <row r="838" customFormat="false" ht="15.75" hidden="false" customHeight="true" outlineLevel="0" collapsed="false">
      <c r="A838" s="12"/>
      <c r="B838" s="12"/>
      <c r="C838" s="12"/>
      <c r="D838" s="12"/>
      <c r="E838" s="12"/>
    </row>
    <row r="839" customFormat="false" ht="15.75" hidden="false" customHeight="true" outlineLevel="0" collapsed="false">
      <c r="A839" s="12"/>
      <c r="B839" s="12"/>
      <c r="C839" s="12"/>
      <c r="D839" s="12"/>
      <c r="E839" s="12"/>
    </row>
    <row r="840" customFormat="false" ht="15.75" hidden="false" customHeight="true" outlineLevel="0" collapsed="false">
      <c r="A840" s="12"/>
      <c r="B840" s="12"/>
      <c r="C840" s="12"/>
      <c r="D840" s="12"/>
      <c r="E840" s="12"/>
    </row>
    <row r="841" customFormat="false" ht="15.75" hidden="false" customHeight="true" outlineLevel="0" collapsed="false">
      <c r="A841" s="12"/>
      <c r="B841" s="12"/>
      <c r="C841" s="12"/>
      <c r="D841" s="12"/>
      <c r="E841" s="12"/>
    </row>
    <row r="842" customFormat="false" ht="15.75" hidden="false" customHeight="true" outlineLevel="0" collapsed="false">
      <c r="A842" s="12"/>
      <c r="B842" s="12"/>
      <c r="C842" s="12"/>
      <c r="D842" s="12"/>
      <c r="E842" s="12"/>
    </row>
    <row r="843" customFormat="false" ht="15.75" hidden="false" customHeight="true" outlineLevel="0" collapsed="false">
      <c r="A843" s="12"/>
      <c r="B843" s="12"/>
      <c r="C843" s="12"/>
      <c r="D843" s="12"/>
      <c r="E843" s="12"/>
    </row>
    <row r="844" customFormat="false" ht="15.75" hidden="false" customHeight="true" outlineLevel="0" collapsed="false">
      <c r="A844" s="12"/>
      <c r="B844" s="12"/>
      <c r="C844" s="12"/>
      <c r="D844" s="12"/>
      <c r="E844" s="12"/>
    </row>
    <row r="845" customFormat="false" ht="15.75" hidden="false" customHeight="true" outlineLevel="0" collapsed="false">
      <c r="A845" s="12"/>
      <c r="B845" s="12"/>
      <c r="C845" s="12"/>
      <c r="D845" s="12"/>
      <c r="E845" s="12"/>
    </row>
    <row r="846" customFormat="false" ht="15.75" hidden="false" customHeight="true" outlineLevel="0" collapsed="false">
      <c r="A846" s="12"/>
      <c r="B846" s="12"/>
      <c r="C846" s="12"/>
      <c r="D846" s="12"/>
      <c r="E846" s="12"/>
    </row>
    <row r="847" customFormat="false" ht="15.75" hidden="false" customHeight="true" outlineLevel="0" collapsed="false">
      <c r="A847" s="12"/>
      <c r="B847" s="12"/>
      <c r="C847" s="12"/>
      <c r="D847" s="12"/>
      <c r="E847" s="12"/>
    </row>
    <row r="848" customFormat="false" ht="15.75" hidden="false" customHeight="true" outlineLevel="0" collapsed="false">
      <c r="A848" s="12"/>
      <c r="B848" s="12"/>
      <c r="C848" s="12"/>
      <c r="D848" s="12"/>
      <c r="E848" s="12"/>
    </row>
    <row r="849" customFormat="false" ht="15.75" hidden="false" customHeight="true" outlineLevel="0" collapsed="false">
      <c r="A849" s="12"/>
      <c r="B849" s="12"/>
      <c r="C849" s="12"/>
      <c r="D849" s="12"/>
      <c r="E849" s="12"/>
    </row>
    <row r="850" customFormat="false" ht="15.75" hidden="false" customHeight="true" outlineLevel="0" collapsed="false">
      <c r="A850" s="12"/>
      <c r="B850" s="12"/>
      <c r="C850" s="12"/>
      <c r="D850" s="12"/>
      <c r="E850" s="12"/>
    </row>
    <row r="851" customFormat="false" ht="15.75" hidden="false" customHeight="true" outlineLevel="0" collapsed="false">
      <c r="A851" s="12"/>
      <c r="B851" s="12"/>
      <c r="C851" s="12"/>
      <c r="D851" s="12"/>
      <c r="E851" s="12"/>
    </row>
    <row r="852" customFormat="false" ht="15.75" hidden="false" customHeight="true" outlineLevel="0" collapsed="false">
      <c r="A852" s="12"/>
      <c r="B852" s="12"/>
      <c r="C852" s="12"/>
      <c r="D852" s="12"/>
      <c r="E852" s="12"/>
    </row>
    <row r="853" customFormat="false" ht="15.75" hidden="false" customHeight="true" outlineLevel="0" collapsed="false">
      <c r="A853" s="12"/>
      <c r="B853" s="12"/>
      <c r="C853" s="12"/>
      <c r="D853" s="12"/>
      <c r="E853" s="12"/>
    </row>
    <row r="854" customFormat="false" ht="15.75" hidden="false" customHeight="true" outlineLevel="0" collapsed="false">
      <c r="A854" s="12"/>
      <c r="B854" s="12"/>
      <c r="C854" s="12"/>
      <c r="D854" s="12"/>
      <c r="E854" s="12"/>
    </row>
    <row r="855" customFormat="false" ht="15.75" hidden="false" customHeight="true" outlineLevel="0" collapsed="false">
      <c r="A855" s="12"/>
      <c r="B855" s="12"/>
      <c r="C855" s="12"/>
      <c r="D855" s="12"/>
      <c r="E855" s="12"/>
    </row>
    <row r="856" customFormat="false" ht="15.75" hidden="false" customHeight="true" outlineLevel="0" collapsed="false">
      <c r="A856" s="12"/>
      <c r="B856" s="12"/>
      <c r="C856" s="12"/>
      <c r="D856" s="12"/>
      <c r="E856" s="12"/>
    </row>
    <row r="857" customFormat="false" ht="15.75" hidden="false" customHeight="true" outlineLevel="0" collapsed="false">
      <c r="A857" s="12"/>
      <c r="B857" s="12"/>
      <c r="C857" s="12"/>
      <c r="D857" s="12"/>
      <c r="E857" s="12"/>
    </row>
    <row r="858" customFormat="false" ht="15.75" hidden="false" customHeight="true" outlineLevel="0" collapsed="false">
      <c r="A858" s="12"/>
      <c r="B858" s="12"/>
      <c r="C858" s="12"/>
      <c r="D858" s="12"/>
      <c r="E858" s="12"/>
    </row>
    <row r="859" customFormat="false" ht="15.75" hidden="false" customHeight="true" outlineLevel="0" collapsed="false">
      <c r="A859" s="12"/>
      <c r="B859" s="12"/>
      <c r="C859" s="12"/>
      <c r="D859" s="12"/>
      <c r="E859" s="12"/>
    </row>
    <row r="860" customFormat="false" ht="15.75" hidden="false" customHeight="true" outlineLevel="0" collapsed="false">
      <c r="A860" s="12"/>
      <c r="B860" s="12"/>
      <c r="C860" s="12"/>
      <c r="D860" s="12"/>
      <c r="E860" s="12"/>
    </row>
    <row r="861" customFormat="false" ht="15.75" hidden="false" customHeight="true" outlineLevel="0" collapsed="false">
      <c r="A861" s="12"/>
      <c r="B861" s="12"/>
      <c r="C861" s="12"/>
      <c r="D861" s="12"/>
      <c r="E861" s="12"/>
    </row>
    <row r="862" customFormat="false" ht="15.75" hidden="false" customHeight="true" outlineLevel="0" collapsed="false">
      <c r="A862" s="12"/>
      <c r="B862" s="12"/>
      <c r="C862" s="12"/>
      <c r="D862" s="12"/>
      <c r="E862" s="12"/>
    </row>
    <row r="863" customFormat="false" ht="15.75" hidden="false" customHeight="true" outlineLevel="0" collapsed="false">
      <c r="A863" s="12"/>
      <c r="B863" s="12"/>
      <c r="C863" s="12"/>
      <c r="D863" s="12"/>
      <c r="E863" s="12"/>
    </row>
    <row r="864" customFormat="false" ht="15.75" hidden="false" customHeight="true" outlineLevel="0" collapsed="false">
      <c r="A864" s="12"/>
      <c r="B864" s="12"/>
      <c r="C864" s="12"/>
      <c r="D864" s="12"/>
      <c r="E864" s="12"/>
    </row>
    <row r="865" customFormat="false" ht="15.75" hidden="false" customHeight="true" outlineLevel="0" collapsed="false">
      <c r="A865" s="12"/>
      <c r="B865" s="12"/>
      <c r="C865" s="12"/>
      <c r="D865" s="12"/>
      <c r="E865" s="12"/>
    </row>
    <row r="866" customFormat="false" ht="15.75" hidden="false" customHeight="true" outlineLevel="0" collapsed="false">
      <c r="A866" s="12"/>
      <c r="B866" s="12"/>
      <c r="C866" s="12"/>
      <c r="D866" s="12"/>
      <c r="E866" s="12"/>
    </row>
    <row r="867" customFormat="false" ht="15.75" hidden="false" customHeight="true" outlineLevel="0" collapsed="false">
      <c r="A867" s="12"/>
      <c r="B867" s="12"/>
      <c r="C867" s="12"/>
      <c r="D867" s="12"/>
      <c r="E867" s="12"/>
    </row>
    <row r="868" customFormat="false" ht="15.75" hidden="false" customHeight="true" outlineLevel="0" collapsed="false">
      <c r="A868" s="12"/>
      <c r="B868" s="12"/>
      <c r="C868" s="12"/>
      <c r="D868" s="12"/>
      <c r="E868" s="12"/>
    </row>
    <row r="869" customFormat="false" ht="15.75" hidden="false" customHeight="true" outlineLevel="0" collapsed="false">
      <c r="A869" s="12"/>
      <c r="B869" s="12"/>
      <c r="C869" s="12"/>
      <c r="D869" s="12"/>
      <c r="E869" s="12"/>
    </row>
    <row r="870" customFormat="false" ht="15.75" hidden="false" customHeight="true" outlineLevel="0" collapsed="false">
      <c r="A870" s="12"/>
      <c r="B870" s="12"/>
      <c r="C870" s="12"/>
      <c r="D870" s="12"/>
      <c r="E870" s="12"/>
    </row>
    <row r="871" customFormat="false" ht="15.75" hidden="false" customHeight="true" outlineLevel="0" collapsed="false">
      <c r="A871" s="12"/>
      <c r="B871" s="12"/>
      <c r="C871" s="12"/>
      <c r="D871" s="12"/>
      <c r="E871" s="12"/>
    </row>
    <row r="872" customFormat="false" ht="15.75" hidden="false" customHeight="true" outlineLevel="0" collapsed="false">
      <c r="A872" s="12"/>
      <c r="B872" s="12"/>
      <c r="C872" s="12"/>
      <c r="D872" s="12"/>
      <c r="E872" s="12"/>
    </row>
    <row r="873" customFormat="false" ht="15.75" hidden="false" customHeight="true" outlineLevel="0" collapsed="false">
      <c r="A873" s="12"/>
      <c r="B873" s="12"/>
      <c r="C873" s="12"/>
      <c r="D873" s="12"/>
      <c r="E873" s="12"/>
    </row>
    <row r="874" customFormat="false" ht="15.75" hidden="false" customHeight="true" outlineLevel="0" collapsed="false">
      <c r="A874" s="12"/>
      <c r="B874" s="12"/>
      <c r="C874" s="12"/>
      <c r="D874" s="12"/>
      <c r="E874" s="12"/>
    </row>
    <row r="875" customFormat="false" ht="15.75" hidden="false" customHeight="true" outlineLevel="0" collapsed="false">
      <c r="A875" s="12"/>
      <c r="B875" s="12"/>
      <c r="C875" s="12"/>
      <c r="D875" s="12"/>
      <c r="E875" s="12"/>
    </row>
    <row r="876" customFormat="false" ht="15.75" hidden="false" customHeight="true" outlineLevel="0" collapsed="false">
      <c r="A876" s="12"/>
      <c r="B876" s="12"/>
      <c r="C876" s="12"/>
      <c r="D876" s="12"/>
      <c r="E876" s="12"/>
    </row>
    <row r="877" customFormat="false" ht="15.75" hidden="false" customHeight="true" outlineLevel="0" collapsed="false">
      <c r="A877" s="12"/>
      <c r="B877" s="12"/>
      <c r="C877" s="12"/>
      <c r="D877" s="12"/>
      <c r="E877" s="12"/>
    </row>
    <row r="878" customFormat="false" ht="15.75" hidden="false" customHeight="true" outlineLevel="0" collapsed="false">
      <c r="A878" s="12"/>
      <c r="B878" s="12"/>
      <c r="C878" s="12"/>
      <c r="D878" s="12"/>
      <c r="E878" s="12"/>
    </row>
    <row r="879" customFormat="false" ht="15.75" hidden="false" customHeight="true" outlineLevel="0" collapsed="false">
      <c r="A879" s="12"/>
      <c r="B879" s="12"/>
      <c r="C879" s="12"/>
      <c r="D879" s="12"/>
      <c r="E879" s="12"/>
    </row>
    <row r="880" customFormat="false" ht="15.75" hidden="false" customHeight="true" outlineLevel="0" collapsed="false">
      <c r="A880" s="12"/>
      <c r="B880" s="12"/>
      <c r="C880" s="12"/>
      <c r="D880" s="12"/>
      <c r="E880" s="12"/>
    </row>
    <row r="881" customFormat="false" ht="15.75" hidden="false" customHeight="true" outlineLevel="0" collapsed="false">
      <c r="A881" s="12"/>
      <c r="B881" s="12"/>
      <c r="C881" s="12"/>
      <c r="D881" s="12"/>
      <c r="E881" s="12"/>
    </row>
    <row r="882" customFormat="false" ht="15.75" hidden="false" customHeight="true" outlineLevel="0" collapsed="false">
      <c r="A882" s="12"/>
      <c r="B882" s="12"/>
      <c r="C882" s="12"/>
      <c r="D882" s="12"/>
      <c r="E882" s="12"/>
    </row>
    <row r="883" customFormat="false" ht="15.75" hidden="false" customHeight="true" outlineLevel="0" collapsed="false">
      <c r="A883" s="12"/>
      <c r="B883" s="12"/>
      <c r="C883" s="12"/>
      <c r="D883" s="12"/>
      <c r="E883" s="12"/>
    </row>
    <row r="884" customFormat="false" ht="15.75" hidden="false" customHeight="true" outlineLevel="0" collapsed="false">
      <c r="A884" s="12"/>
      <c r="B884" s="12"/>
      <c r="C884" s="12"/>
      <c r="D884" s="12"/>
      <c r="E884" s="12"/>
    </row>
    <row r="885" customFormat="false" ht="15.75" hidden="false" customHeight="true" outlineLevel="0" collapsed="false">
      <c r="A885" s="12"/>
      <c r="B885" s="12"/>
      <c r="C885" s="12"/>
      <c r="D885" s="12"/>
      <c r="E885" s="12"/>
    </row>
    <row r="886" customFormat="false" ht="15.75" hidden="false" customHeight="true" outlineLevel="0" collapsed="false">
      <c r="A886" s="12"/>
      <c r="B886" s="12"/>
      <c r="C886" s="12"/>
      <c r="D886" s="12"/>
      <c r="E886" s="12"/>
    </row>
    <row r="887" customFormat="false" ht="15.75" hidden="false" customHeight="true" outlineLevel="0" collapsed="false">
      <c r="A887" s="12"/>
      <c r="B887" s="12"/>
      <c r="C887" s="12"/>
      <c r="D887" s="12"/>
      <c r="E887" s="12"/>
    </row>
    <row r="888" customFormat="false" ht="15.75" hidden="false" customHeight="true" outlineLevel="0" collapsed="false">
      <c r="A888" s="12"/>
      <c r="B888" s="12"/>
      <c r="C888" s="12"/>
      <c r="D888" s="12"/>
      <c r="E888" s="12"/>
    </row>
    <row r="889" customFormat="false" ht="15.75" hidden="false" customHeight="true" outlineLevel="0" collapsed="false">
      <c r="A889" s="12"/>
      <c r="B889" s="12"/>
      <c r="C889" s="12"/>
      <c r="D889" s="12"/>
      <c r="E889" s="12"/>
    </row>
    <row r="890" customFormat="false" ht="15.75" hidden="false" customHeight="true" outlineLevel="0" collapsed="false">
      <c r="A890" s="12"/>
      <c r="B890" s="12"/>
      <c r="C890" s="12"/>
      <c r="D890" s="12"/>
      <c r="E890" s="12"/>
    </row>
    <row r="891" customFormat="false" ht="15.75" hidden="false" customHeight="true" outlineLevel="0" collapsed="false">
      <c r="A891" s="12"/>
      <c r="B891" s="12"/>
      <c r="C891" s="12"/>
      <c r="D891" s="12"/>
      <c r="E891" s="12"/>
    </row>
    <row r="892" customFormat="false" ht="15.75" hidden="false" customHeight="true" outlineLevel="0" collapsed="false">
      <c r="A892" s="12"/>
      <c r="B892" s="12"/>
      <c r="C892" s="12"/>
      <c r="D892" s="12"/>
      <c r="E892" s="12"/>
    </row>
    <row r="893" customFormat="false" ht="15.75" hidden="false" customHeight="true" outlineLevel="0" collapsed="false">
      <c r="A893" s="12"/>
      <c r="B893" s="12"/>
      <c r="C893" s="12"/>
      <c r="D893" s="12"/>
      <c r="E893" s="12"/>
    </row>
    <row r="894" customFormat="false" ht="15.75" hidden="false" customHeight="true" outlineLevel="0" collapsed="false">
      <c r="A894" s="12"/>
      <c r="B894" s="12"/>
      <c r="C894" s="12"/>
      <c r="D894" s="12"/>
      <c r="E894" s="12"/>
    </row>
    <row r="895" customFormat="false" ht="15.75" hidden="false" customHeight="true" outlineLevel="0" collapsed="false">
      <c r="A895" s="12"/>
      <c r="B895" s="12"/>
      <c r="C895" s="12"/>
      <c r="D895" s="12"/>
      <c r="E895" s="12"/>
    </row>
    <row r="896" customFormat="false" ht="15.75" hidden="false" customHeight="true" outlineLevel="0" collapsed="false">
      <c r="A896" s="12"/>
      <c r="B896" s="12"/>
      <c r="C896" s="12"/>
      <c r="D896" s="12"/>
      <c r="E896" s="12"/>
    </row>
    <row r="897" customFormat="false" ht="15.75" hidden="false" customHeight="true" outlineLevel="0" collapsed="false">
      <c r="A897" s="12"/>
      <c r="B897" s="12"/>
      <c r="C897" s="12"/>
      <c r="D897" s="12"/>
      <c r="E897" s="12"/>
    </row>
    <row r="898" customFormat="false" ht="15.75" hidden="false" customHeight="true" outlineLevel="0" collapsed="false">
      <c r="A898" s="12"/>
      <c r="B898" s="12"/>
      <c r="C898" s="12"/>
      <c r="D898" s="12"/>
      <c r="E898" s="12"/>
    </row>
    <row r="899" customFormat="false" ht="15.75" hidden="false" customHeight="true" outlineLevel="0" collapsed="false">
      <c r="A899" s="12"/>
      <c r="B899" s="12"/>
      <c r="C899" s="12"/>
      <c r="D899" s="12"/>
      <c r="E899" s="12"/>
    </row>
    <row r="900" customFormat="false" ht="15.75" hidden="false" customHeight="true" outlineLevel="0" collapsed="false">
      <c r="A900" s="12"/>
      <c r="B900" s="12"/>
      <c r="C900" s="12"/>
      <c r="D900" s="12"/>
      <c r="E900" s="12"/>
    </row>
    <row r="901" customFormat="false" ht="15.75" hidden="false" customHeight="true" outlineLevel="0" collapsed="false">
      <c r="A901" s="12"/>
      <c r="B901" s="12"/>
      <c r="C901" s="12"/>
      <c r="D901" s="12"/>
      <c r="E901" s="12"/>
    </row>
    <row r="902" customFormat="false" ht="15.75" hidden="false" customHeight="true" outlineLevel="0" collapsed="false">
      <c r="A902" s="12"/>
      <c r="B902" s="12"/>
      <c r="C902" s="12"/>
      <c r="D902" s="12"/>
      <c r="E902" s="12"/>
    </row>
    <row r="903" customFormat="false" ht="15.75" hidden="false" customHeight="true" outlineLevel="0" collapsed="false">
      <c r="A903" s="12"/>
      <c r="B903" s="12"/>
      <c r="C903" s="12"/>
      <c r="D903" s="12"/>
      <c r="E903" s="12"/>
    </row>
    <row r="904" customFormat="false" ht="15.75" hidden="false" customHeight="true" outlineLevel="0" collapsed="false">
      <c r="A904" s="12"/>
      <c r="B904" s="12"/>
      <c r="C904" s="12"/>
      <c r="D904" s="12"/>
      <c r="E904" s="12"/>
    </row>
    <row r="905" customFormat="false" ht="15.75" hidden="false" customHeight="true" outlineLevel="0" collapsed="false">
      <c r="A905" s="12"/>
      <c r="B905" s="12"/>
      <c r="C905" s="12"/>
      <c r="D905" s="12"/>
      <c r="E905" s="12"/>
    </row>
    <row r="906" customFormat="false" ht="15.75" hidden="false" customHeight="true" outlineLevel="0" collapsed="false">
      <c r="A906" s="12"/>
      <c r="B906" s="12"/>
      <c r="C906" s="12"/>
      <c r="D906" s="12"/>
      <c r="E906" s="12"/>
    </row>
    <row r="907" customFormat="false" ht="15.75" hidden="false" customHeight="true" outlineLevel="0" collapsed="false">
      <c r="A907" s="12"/>
      <c r="B907" s="12"/>
      <c r="C907" s="12"/>
      <c r="D907" s="12"/>
      <c r="E907" s="12"/>
    </row>
    <row r="908" customFormat="false" ht="15.75" hidden="false" customHeight="true" outlineLevel="0" collapsed="false">
      <c r="A908" s="12"/>
      <c r="B908" s="12"/>
      <c r="C908" s="12"/>
      <c r="D908" s="12"/>
      <c r="E908" s="12"/>
    </row>
    <row r="909" customFormat="false" ht="15.75" hidden="false" customHeight="true" outlineLevel="0" collapsed="false">
      <c r="A909" s="12"/>
      <c r="B909" s="12"/>
      <c r="C909" s="12"/>
      <c r="D909" s="12"/>
      <c r="E909" s="12"/>
    </row>
    <row r="910" customFormat="false" ht="15.75" hidden="false" customHeight="true" outlineLevel="0" collapsed="false">
      <c r="A910" s="12"/>
      <c r="B910" s="12"/>
      <c r="C910" s="12"/>
      <c r="D910" s="12"/>
      <c r="E910" s="12"/>
    </row>
    <row r="911" customFormat="false" ht="15.75" hidden="false" customHeight="true" outlineLevel="0" collapsed="false">
      <c r="A911" s="12"/>
      <c r="B911" s="12"/>
      <c r="C911" s="12"/>
      <c r="D911" s="12"/>
      <c r="E911" s="12"/>
    </row>
    <row r="912" customFormat="false" ht="15.75" hidden="false" customHeight="true" outlineLevel="0" collapsed="false">
      <c r="A912" s="12"/>
      <c r="B912" s="12"/>
      <c r="C912" s="12"/>
      <c r="D912" s="12"/>
      <c r="E912" s="12"/>
    </row>
    <row r="913" customFormat="false" ht="15.75" hidden="false" customHeight="true" outlineLevel="0" collapsed="false">
      <c r="A913" s="12"/>
      <c r="B913" s="12"/>
      <c r="C913" s="12"/>
      <c r="D913" s="12"/>
      <c r="E913" s="12"/>
    </row>
    <row r="914" customFormat="false" ht="15.75" hidden="false" customHeight="true" outlineLevel="0" collapsed="false">
      <c r="A914" s="12"/>
      <c r="B914" s="12"/>
      <c r="C914" s="12"/>
      <c r="D914" s="12"/>
      <c r="E914" s="12"/>
    </row>
    <row r="915" customFormat="false" ht="15.75" hidden="false" customHeight="true" outlineLevel="0" collapsed="false">
      <c r="A915" s="12"/>
      <c r="B915" s="12"/>
      <c r="C915" s="12"/>
      <c r="D915" s="12"/>
      <c r="E915" s="12"/>
    </row>
    <row r="916" customFormat="false" ht="15.75" hidden="false" customHeight="true" outlineLevel="0" collapsed="false">
      <c r="A916" s="12"/>
      <c r="B916" s="12"/>
      <c r="C916" s="12"/>
      <c r="D916" s="12"/>
      <c r="E916" s="12"/>
    </row>
    <row r="917" customFormat="false" ht="15.75" hidden="false" customHeight="true" outlineLevel="0" collapsed="false">
      <c r="A917" s="12"/>
      <c r="B917" s="12"/>
      <c r="C917" s="12"/>
      <c r="D917" s="12"/>
      <c r="E917" s="12"/>
    </row>
    <row r="918" customFormat="false" ht="15.75" hidden="false" customHeight="true" outlineLevel="0" collapsed="false">
      <c r="A918" s="12"/>
      <c r="B918" s="12"/>
      <c r="C918" s="12"/>
      <c r="D918" s="12"/>
      <c r="E918" s="12"/>
    </row>
    <row r="919" customFormat="false" ht="15.75" hidden="false" customHeight="true" outlineLevel="0" collapsed="false">
      <c r="A919" s="12"/>
      <c r="B919" s="12"/>
      <c r="C919" s="12"/>
      <c r="D919" s="12"/>
      <c r="E919" s="12"/>
    </row>
    <row r="920" customFormat="false" ht="15.75" hidden="false" customHeight="true" outlineLevel="0" collapsed="false">
      <c r="A920" s="12"/>
      <c r="B920" s="12"/>
      <c r="C920" s="12"/>
      <c r="D920" s="12"/>
      <c r="E920" s="12"/>
    </row>
    <row r="921" customFormat="false" ht="15.75" hidden="false" customHeight="true" outlineLevel="0" collapsed="false">
      <c r="A921" s="12"/>
      <c r="B921" s="12"/>
      <c r="C921" s="12"/>
      <c r="D921" s="12"/>
      <c r="E921" s="12"/>
    </row>
    <row r="922" customFormat="false" ht="15.75" hidden="false" customHeight="true" outlineLevel="0" collapsed="false">
      <c r="A922" s="12"/>
      <c r="B922" s="12"/>
      <c r="C922" s="12"/>
      <c r="D922" s="12"/>
      <c r="E922" s="12"/>
    </row>
    <row r="923" customFormat="false" ht="15.75" hidden="false" customHeight="true" outlineLevel="0" collapsed="false">
      <c r="A923" s="12"/>
      <c r="B923" s="12"/>
      <c r="C923" s="12"/>
      <c r="D923" s="12"/>
      <c r="E923" s="12"/>
    </row>
    <row r="924" customFormat="false" ht="15.75" hidden="false" customHeight="true" outlineLevel="0" collapsed="false">
      <c r="A924" s="12"/>
      <c r="B924" s="12"/>
      <c r="C924" s="12"/>
      <c r="D924" s="12"/>
      <c r="E924" s="12"/>
    </row>
    <row r="925" customFormat="false" ht="15.75" hidden="false" customHeight="true" outlineLevel="0" collapsed="false">
      <c r="A925" s="12"/>
      <c r="B925" s="12"/>
      <c r="C925" s="12"/>
      <c r="D925" s="12"/>
      <c r="E925" s="12"/>
    </row>
    <row r="926" customFormat="false" ht="15.75" hidden="false" customHeight="true" outlineLevel="0" collapsed="false">
      <c r="A926" s="12"/>
      <c r="B926" s="12"/>
      <c r="C926" s="12"/>
      <c r="D926" s="12"/>
      <c r="E926" s="12"/>
    </row>
    <row r="927" customFormat="false" ht="15.75" hidden="false" customHeight="true" outlineLevel="0" collapsed="false">
      <c r="A927" s="12"/>
      <c r="B927" s="12"/>
      <c r="C927" s="12"/>
      <c r="D927" s="12"/>
      <c r="E927" s="12"/>
    </row>
    <row r="928" customFormat="false" ht="15.75" hidden="false" customHeight="true" outlineLevel="0" collapsed="false">
      <c r="A928" s="12"/>
      <c r="B928" s="12"/>
      <c r="C928" s="12"/>
      <c r="D928" s="12"/>
      <c r="E928" s="12"/>
    </row>
    <row r="929" customFormat="false" ht="15.75" hidden="false" customHeight="true" outlineLevel="0" collapsed="false">
      <c r="A929" s="12"/>
      <c r="B929" s="12"/>
      <c r="C929" s="12"/>
      <c r="D929" s="12"/>
      <c r="E929" s="12"/>
    </row>
    <row r="930" customFormat="false" ht="15.75" hidden="false" customHeight="true" outlineLevel="0" collapsed="false">
      <c r="A930" s="12"/>
      <c r="B930" s="12"/>
      <c r="C930" s="12"/>
      <c r="D930" s="12"/>
      <c r="E930" s="12"/>
    </row>
    <row r="931" customFormat="false" ht="15.75" hidden="false" customHeight="true" outlineLevel="0" collapsed="false">
      <c r="A931" s="12"/>
      <c r="B931" s="12"/>
      <c r="C931" s="12"/>
      <c r="D931" s="12"/>
      <c r="E931" s="12"/>
    </row>
    <row r="932" customFormat="false" ht="15.75" hidden="false" customHeight="true" outlineLevel="0" collapsed="false">
      <c r="A932" s="12"/>
      <c r="B932" s="12"/>
      <c r="C932" s="12"/>
      <c r="D932" s="12"/>
      <c r="E932" s="12"/>
    </row>
    <row r="933" customFormat="false" ht="15.75" hidden="false" customHeight="true" outlineLevel="0" collapsed="false">
      <c r="A933" s="12"/>
      <c r="B933" s="12"/>
      <c r="C933" s="12"/>
      <c r="D933" s="12"/>
      <c r="E933" s="12"/>
    </row>
    <row r="934" customFormat="false" ht="15.75" hidden="false" customHeight="true" outlineLevel="0" collapsed="false">
      <c r="A934" s="12"/>
      <c r="B934" s="12"/>
      <c r="C934" s="12"/>
      <c r="D934" s="12"/>
      <c r="E934" s="12"/>
    </row>
    <row r="935" customFormat="false" ht="15.75" hidden="false" customHeight="true" outlineLevel="0" collapsed="false">
      <c r="A935" s="12"/>
      <c r="B935" s="12"/>
      <c r="C935" s="12"/>
      <c r="D935" s="12"/>
      <c r="E935" s="12"/>
    </row>
    <row r="936" customFormat="false" ht="15.75" hidden="false" customHeight="true" outlineLevel="0" collapsed="false">
      <c r="A936" s="12"/>
      <c r="B936" s="12"/>
      <c r="C936" s="12"/>
      <c r="D936" s="12"/>
      <c r="E936" s="12"/>
    </row>
    <row r="937" customFormat="false" ht="15.75" hidden="false" customHeight="true" outlineLevel="0" collapsed="false">
      <c r="A937" s="12"/>
      <c r="B937" s="12"/>
      <c r="C937" s="12"/>
      <c r="D937" s="12"/>
      <c r="E937" s="12"/>
    </row>
    <row r="938" customFormat="false" ht="15.75" hidden="false" customHeight="true" outlineLevel="0" collapsed="false">
      <c r="A938" s="12"/>
      <c r="B938" s="12"/>
      <c r="C938" s="12"/>
      <c r="D938" s="12"/>
      <c r="E938" s="12"/>
    </row>
    <row r="939" customFormat="false" ht="15.75" hidden="false" customHeight="true" outlineLevel="0" collapsed="false">
      <c r="A939" s="12"/>
      <c r="B939" s="12"/>
      <c r="C939" s="12"/>
      <c r="D939" s="12"/>
      <c r="E939" s="12"/>
    </row>
    <row r="940" customFormat="false" ht="15.75" hidden="false" customHeight="true" outlineLevel="0" collapsed="false">
      <c r="A940" s="12"/>
      <c r="B940" s="12"/>
      <c r="C940" s="12"/>
      <c r="D940" s="12"/>
      <c r="E940" s="12"/>
    </row>
    <row r="941" customFormat="false" ht="15.75" hidden="false" customHeight="true" outlineLevel="0" collapsed="false">
      <c r="A941" s="12"/>
      <c r="B941" s="12"/>
      <c r="C941" s="12"/>
      <c r="D941" s="12"/>
      <c r="E941" s="12"/>
    </row>
    <row r="942" customFormat="false" ht="15.75" hidden="false" customHeight="true" outlineLevel="0" collapsed="false">
      <c r="A942" s="12"/>
      <c r="B942" s="12"/>
      <c r="C942" s="12"/>
      <c r="D942" s="12"/>
      <c r="E942" s="12"/>
    </row>
    <row r="943" customFormat="false" ht="15.75" hidden="false" customHeight="true" outlineLevel="0" collapsed="false">
      <c r="A943" s="12"/>
      <c r="B943" s="12"/>
      <c r="C943" s="12"/>
      <c r="D943" s="12"/>
      <c r="E943" s="12"/>
    </row>
    <row r="944" customFormat="false" ht="15.75" hidden="false" customHeight="true" outlineLevel="0" collapsed="false">
      <c r="A944" s="12"/>
      <c r="B944" s="12"/>
      <c r="C944" s="12"/>
      <c r="D944" s="12"/>
      <c r="E944" s="12"/>
    </row>
    <row r="945" customFormat="false" ht="15.75" hidden="false" customHeight="true" outlineLevel="0" collapsed="false">
      <c r="A945" s="12"/>
      <c r="B945" s="12"/>
      <c r="C945" s="12"/>
      <c r="D945" s="12"/>
      <c r="E945" s="12"/>
    </row>
    <row r="946" customFormat="false" ht="15.75" hidden="false" customHeight="true" outlineLevel="0" collapsed="false">
      <c r="A946" s="12"/>
      <c r="B946" s="12"/>
      <c r="C946" s="12"/>
      <c r="D946" s="12"/>
      <c r="E946" s="12"/>
    </row>
    <row r="947" customFormat="false" ht="15.75" hidden="false" customHeight="true" outlineLevel="0" collapsed="false">
      <c r="A947" s="12"/>
      <c r="B947" s="12"/>
      <c r="C947" s="12"/>
      <c r="D947" s="12"/>
      <c r="E947" s="12"/>
    </row>
    <row r="948" customFormat="false" ht="15.75" hidden="false" customHeight="true" outlineLevel="0" collapsed="false">
      <c r="A948" s="12"/>
      <c r="B948" s="12"/>
      <c r="C948" s="12"/>
      <c r="D948" s="12"/>
      <c r="E948" s="12"/>
    </row>
    <row r="949" customFormat="false" ht="15.75" hidden="false" customHeight="true" outlineLevel="0" collapsed="false">
      <c r="A949" s="12"/>
      <c r="B949" s="12"/>
      <c r="C949" s="12"/>
      <c r="D949" s="12"/>
      <c r="E949" s="12"/>
    </row>
    <row r="950" customFormat="false" ht="15.75" hidden="false" customHeight="true" outlineLevel="0" collapsed="false">
      <c r="A950" s="12"/>
      <c r="B950" s="12"/>
      <c r="C950" s="12"/>
      <c r="D950" s="12"/>
      <c r="E950" s="12"/>
    </row>
    <row r="951" customFormat="false" ht="15.75" hidden="false" customHeight="true" outlineLevel="0" collapsed="false">
      <c r="A951" s="12"/>
      <c r="B951" s="12"/>
      <c r="C951" s="12"/>
      <c r="D951" s="12"/>
      <c r="E951" s="12"/>
    </row>
    <row r="952" customFormat="false" ht="15.75" hidden="false" customHeight="true" outlineLevel="0" collapsed="false">
      <c r="A952" s="12"/>
      <c r="B952" s="12"/>
      <c r="C952" s="12"/>
      <c r="D952" s="12"/>
      <c r="E952" s="12"/>
    </row>
    <row r="953" customFormat="false" ht="15.75" hidden="false" customHeight="true" outlineLevel="0" collapsed="false">
      <c r="A953" s="12"/>
      <c r="B953" s="12"/>
      <c r="C953" s="12"/>
      <c r="D953" s="12"/>
      <c r="E953" s="12"/>
    </row>
    <row r="954" customFormat="false" ht="15.75" hidden="false" customHeight="true" outlineLevel="0" collapsed="false">
      <c r="A954" s="12"/>
      <c r="B954" s="12"/>
      <c r="C954" s="12"/>
      <c r="D954" s="12"/>
      <c r="E954" s="12"/>
    </row>
    <row r="955" customFormat="false" ht="15.75" hidden="false" customHeight="true" outlineLevel="0" collapsed="false">
      <c r="A955" s="12"/>
      <c r="B955" s="12"/>
      <c r="C955" s="12"/>
      <c r="D955" s="12"/>
      <c r="E955" s="12"/>
    </row>
    <row r="956" customFormat="false" ht="15.75" hidden="false" customHeight="true" outlineLevel="0" collapsed="false">
      <c r="A956" s="12"/>
      <c r="B956" s="12"/>
      <c r="C956" s="12"/>
      <c r="D956" s="12"/>
      <c r="E956" s="12"/>
    </row>
    <row r="957" customFormat="false" ht="15.75" hidden="false" customHeight="true" outlineLevel="0" collapsed="false">
      <c r="A957" s="12"/>
      <c r="B957" s="12"/>
      <c r="C957" s="12"/>
      <c r="D957" s="12"/>
      <c r="E957" s="12"/>
    </row>
    <row r="958" customFormat="false" ht="15.75" hidden="false" customHeight="true" outlineLevel="0" collapsed="false">
      <c r="A958" s="12"/>
      <c r="B958" s="12"/>
      <c r="C958" s="12"/>
      <c r="D958" s="12"/>
      <c r="E958" s="12"/>
    </row>
    <row r="959" customFormat="false" ht="15.75" hidden="false" customHeight="true" outlineLevel="0" collapsed="false">
      <c r="A959" s="12"/>
      <c r="B959" s="12"/>
      <c r="C959" s="12"/>
      <c r="D959" s="12"/>
      <c r="E959" s="12"/>
    </row>
    <row r="960" customFormat="false" ht="15.75" hidden="false" customHeight="true" outlineLevel="0" collapsed="false">
      <c r="A960" s="12"/>
      <c r="B960" s="12"/>
      <c r="C960" s="12"/>
      <c r="D960" s="12"/>
      <c r="E960" s="12"/>
    </row>
    <row r="961" customFormat="false" ht="15.75" hidden="false" customHeight="true" outlineLevel="0" collapsed="false">
      <c r="A961" s="12"/>
      <c r="B961" s="12"/>
      <c r="C961" s="12"/>
      <c r="D961" s="12"/>
      <c r="E961" s="12"/>
    </row>
    <row r="962" customFormat="false" ht="15.75" hidden="false" customHeight="true" outlineLevel="0" collapsed="false">
      <c r="A962" s="12"/>
      <c r="B962" s="12"/>
      <c r="C962" s="12"/>
      <c r="D962" s="12"/>
      <c r="E962" s="12"/>
    </row>
    <row r="963" customFormat="false" ht="15.75" hidden="false" customHeight="true" outlineLevel="0" collapsed="false">
      <c r="A963" s="12"/>
      <c r="B963" s="12"/>
      <c r="C963" s="12"/>
      <c r="D963" s="12"/>
      <c r="E963" s="12"/>
    </row>
    <row r="964" customFormat="false" ht="15.75" hidden="false" customHeight="true" outlineLevel="0" collapsed="false">
      <c r="A964" s="12"/>
      <c r="B964" s="12"/>
      <c r="C964" s="12"/>
      <c r="D964" s="12"/>
      <c r="E964" s="12"/>
    </row>
    <row r="965" customFormat="false" ht="15.75" hidden="false" customHeight="true" outlineLevel="0" collapsed="false">
      <c r="A965" s="12"/>
      <c r="B965" s="12"/>
      <c r="C965" s="12"/>
      <c r="D965" s="12"/>
      <c r="E965" s="12"/>
    </row>
    <row r="966" customFormat="false" ht="15.75" hidden="false" customHeight="true" outlineLevel="0" collapsed="false">
      <c r="A966" s="12"/>
      <c r="B966" s="12"/>
      <c r="C966" s="12"/>
      <c r="D966" s="12"/>
      <c r="E966" s="12"/>
    </row>
    <row r="967" customFormat="false" ht="15.75" hidden="false" customHeight="true" outlineLevel="0" collapsed="false">
      <c r="A967" s="12"/>
      <c r="B967" s="12"/>
      <c r="C967" s="12"/>
      <c r="D967" s="12"/>
      <c r="E967" s="12"/>
    </row>
    <row r="968" customFormat="false" ht="15.75" hidden="false" customHeight="true" outlineLevel="0" collapsed="false">
      <c r="A968" s="12"/>
      <c r="B968" s="12"/>
      <c r="C968" s="12"/>
      <c r="D968" s="12"/>
      <c r="E968" s="12"/>
    </row>
    <row r="969" customFormat="false" ht="15.75" hidden="false" customHeight="true" outlineLevel="0" collapsed="false">
      <c r="A969" s="12"/>
      <c r="B969" s="12"/>
      <c r="C969" s="12"/>
      <c r="D969" s="12"/>
      <c r="E969" s="12"/>
    </row>
    <row r="970" customFormat="false" ht="15.75" hidden="false" customHeight="true" outlineLevel="0" collapsed="false">
      <c r="A970" s="12"/>
      <c r="B970" s="12"/>
      <c r="C970" s="12"/>
      <c r="D970" s="12"/>
      <c r="E970" s="12"/>
    </row>
    <row r="971" customFormat="false" ht="15.75" hidden="false" customHeight="true" outlineLevel="0" collapsed="false">
      <c r="A971" s="12"/>
      <c r="B971" s="12"/>
      <c r="C971" s="12"/>
      <c r="D971" s="12"/>
      <c r="E971" s="12"/>
    </row>
    <row r="972" customFormat="false" ht="15.75" hidden="false" customHeight="true" outlineLevel="0" collapsed="false">
      <c r="A972" s="12"/>
      <c r="B972" s="12"/>
      <c r="C972" s="12"/>
      <c r="D972" s="12"/>
      <c r="E972" s="12"/>
    </row>
    <row r="973" customFormat="false" ht="15.75" hidden="false" customHeight="true" outlineLevel="0" collapsed="false">
      <c r="A973" s="12"/>
      <c r="B973" s="12"/>
      <c r="C973" s="12"/>
      <c r="D973" s="12"/>
      <c r="E973" s="12"/>
    </row>
    <row r="974" customFormat="false" ht="15.75" hidden="false" customHeight="true" outlineLevel="0" collapsed="false">
      <c r="A974" s="12"/>
      <c r="B974" s="12"/>
      <c r="C974" s="12"/>
      <c r="D974" s="12"/>
      <c r="E974" s="12"/>
    </row>
    <row r="975" customFormat="false" ht="15.75" hidden="false" customHeight="true" outlineLevel="0" collapsed="false">
      <c r="A975" s="12"/>
      <c r="B975" s="12"/>
      <c r="C975" s="12"/>
      <c r="D975" s="12"/>
      <c r="E975" s="12"/>
    </row>
    <row r="976" customFormat="false" ht="15.75" hidden="false" customHeight="true" outlineLevel="0" collapsed="false">
      <c r="A976" s="12"/>
      <c r="B976" s="12"/>
      <c r="C976" s="12"/>
      <c r="D976" s="12"/>
      <c r="E976" s="12"/>
    </row>
    <row r="977" customFormat="false" ht="15.75" hidden="false" customHeight="true" outlineLevel="0" collapsed="false">
      <c r="A977" s="12"/>
      <c r="B977" s="12"/>
      <c r="C977" s="12"/>
      <c r="D977" s="12"/>
      <c r="E977" s="12"/>
    </row>
    <row r="978" customFormat="false" ht="15.75" hidden="false" customHeight="true" outlineLevel="0" collapsed="false">
      <c r="A978" s="12"/>
      <c r="B978" s="12"/>
      <c r="C978" s="12"/>
      <c r="D978" s="12"/>
      <c r="E978" s="12"/>
    </row>
    <row r="979" customFormat="false" ht="15.75" hidden="false" customHeight="true" outlineLevel="0" collapsed="false">
      <c r="A979" s="12"/>
      <c r="B979" s="12"/>
      <c r="C979" s="12"/>
      <c r="D979" s="12"/>
      <c r="E979" s="12"/>
    </row>
    <row r="980" customFormat="false" ht="15.75" hidden="false" customHeight="true" outlineLevel="0" collapsed="false">
      <c r="A980" s="12"/>
      <c r="B980" s="12"/>
      <c r="C980" s="12"/>
      <c r="D980" s="12"/>
      <c r="E980" s="12"/>
    </row>
    <row r="981" customFormat="false" ht="15.75" hidden="false" customHeight="true" outlineLevel="0" collapsed="false">
      <c r="A981" s="12"/>
      <c r="B981" s="12"/>
      <c r="C981" s="12"/>
      <c r="D981" s="12"/>
      <c r="E981" s="12"/>
    </row>
    <row r="982" customFormat="false" ht="15.75" hidden="false" customHeight="true" outlineLevel="0" collapsed="false">
      <c r="A982" s="12"/>
      <c r="B982" s="12"/>
      <c r="C982" s="12"/>
      <c r="D982" s="12"/>
      <c r="E982" s="12"/>
    </row>
    <row r="983" customFormat="false" ht="15.75" hidden="false" customHeight="true" outlineLevel="0" collapsed="false">
      <c r="A983" s="12"/>
      <c r="B983" s="12"/>
      <c r="C983" s="12"/>
      <c r="D983" s="12"/>
      <c r="E983" s="12"/>
    </row>
    <row r="984" customFormat="false" ht="15.75" hidden="false" customHeight="true" outlineLevel="0" collapsed="false">
      <c r="A984" s="12"/>
      <c r="B984" s="12"/>
      <c r="C984" s="12"/>
      <c r="D984" s="12"/>
      <c r="E984" s="12"/>
    </row>
    <row r="985" customFormat="false" ht="15.75" hidden="false" customHeight="true" outlineLevel="0" collapsed="false">
      <c r="A985" s="12"/>
      <c r="B985" s="12"/>
      <c r="C985" s="12"/>
      <c r="D985" s="12"/>
      <c r="E985" s="12"/>
    </row>
    <row r="986" customFormat="false" ht="15.75" hidden="false" customHeight="true" outlineLevel="0" collapsed="false">
      <c r="A986" s="12"/>
      <c r="B986" s="12"/>
      <c r="C986" s="12"/>
      <c r="D986" s="12"/>
      <c r="E986" s="12"/>
    </row>
    <row r="987" customFormat="false" ht="15.75" hidden="false" customHeight="true" outlineLevel="0" collapsed="false">
      <c r="A987" s="12"/>
      <c r="B987" s="12"/>
      <c r="C987" s="12"/>
      <c r="D987" s="12"/>
      <c r="E987" s="12"/>
    </row>
    <row r="988" customFormat="false" ht="15.75" hidden="false" customHeight="true" outlineLevel="0" collapsed="false">
      <c r="A988" s="12"/>
      <c r="B988" s="12"/>
      <c r="C988" s="12"/>
      <c r="D988" s="12"/>
      <c r="E988" s="12"/>
    </row>
    <row r="989" customFormat="false" ht="15.75" hidden="false" customHeight="true" outlineLevel="0" collapsed="false">
      <c r="A989" s="12"/>
      <c r="B989" s="12"/>
      <c r="C989" s="12"/>
      <c r="D989" s="12"/>
      <c r="E989" s="12"/>
    </row>
    <row r="990" customFormat="false" ht="15.75" hidden="false" customHeight="true" outlineLevel="0" collapsed="false">
      <c r="A990" s="12"/>
      <c r="B990" s="12"/>
      <c r="C990" s="12"/>
      <c r="D990" s="12"/>
      <c r="E990" s="12"/>
    </row>
    <row r="991" customFormat="false" ht="15.75" hidden="false" customHeight="true" outlineLevel="0" collapsed="false">
      <c r="A991" s="12"/>
      <c r="B991" s="12"/>
      <c r="C991" s="12"/>
      <c r="D991" s="12"/>
      <c r="E991" s="12"/>
    </row>
    <row r="992" customFormat="false" ht="15.75" hidden="false" customHeight="true" outlineLevel="0" collapsed="false">
      <c r="A992" s="12"/>
      <c r="B992" s="12"/>
      <c r="C992" s="12"/>
      <c r="D992" s="12"/>
      <c r="E992" s="12"/>
    </row>
    <row r="993" customFormat="false" ht="15.75" hidden="false" customHeight="true" outlineLevel="0" collapsed="false">
      <c r="A993" s="12"/>
      <c r="B993" s="12"/>
      <c r="C993" s="12"/>
      <c r="D993" s="12"/>
      <c r="E993" s="12"/>
    </row>
    <row r="994" customFormat="false" ht="15.75" hidden="false" customHeight="true" outlineLevel="0" collapsed="false">
      <c r="A994" s="12"/>
      <c r="B994" s="12"/>
      <c r="C994" s="12"/>
      <c r="D994" s="12"/>
      <c r="E994" s="12"/>
    </row>
    <row r="995" customFormat="false" ht="15.75" hidden="false" customHeight="true" outlineLevel="0" collapsed="false">
      <c r="A995" s="12"/>
      <c r="B995" s="12"/>
      <c r="C995" s="12"/>
      <c r="D995" s="12"/>
      <c r="E995" s="12"/>
    </row>
    <row r="996" customFormat="false" ht="15.75" hidden="false" customHeight="true" outlineLevel="0" collapsed="false">
      <c r="A996" s="12"/>
      <c r="B996" s="12"/>
      <c r="C996" s="12"/>
      <c r="D996" s="12"/>
      <c r="E996" s="12"/>
    </row>
    <row r="997" customFormat="false" ht="15.75" hidden="false" customHeight="true" outlineLevel="0" collapsed="false">
      <c r="A997" s="12"/>
      <c r="B997" s="12"/>
      <c r="C997" s="12"/>
      <c r="D997" s="12"/>
      <c r="E997" s="12"/>
    </row>
    <row r="998" customFormat="false" ht="15.75" hidden="false" customHeight="true" outlineLevel="0" collapsed="false">
      <c r="A998" s="12"/>
      <c r="B998" s="12"/>
      <c r="C998" s="12"/>
      <c r="D998" s="12"/>
      <c r="E998" s="12"/>
    </row>
    <row r="999" customFormat="false" ht="15.75" hidden="false" customHeight="true" outlineLevel="0" collapsed="false">
      <c r="A999" s="12"/>
      <c r="B999" s="12"/>
      <c r="C999" s="12"/>
      <c r="D999" s="12"/>
      <c r="E999" s="12"/>
    </row>
    <row r="1000" customFormat="false" ht="15.75" hidden="false" customHeight="true" outlineLevel="0" collapsed="false">
      <c r="A1000" s="12"/>
      <c r="B1000" s="12"/>
      <c r="C1000" s="12"/>
      <c r="D1000" s="12"/>
      <c r="E1000" s="12"/>
    </row>
  </sheetData>
  <sheetProtection sheet="true" formatCells="false" formatColumns="false" formatRows="false" sort="false" autoFilter="false"/>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sheetPr filterMode="false">
    <tabColor rgb="FFA6A6A6"/>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4" min="3" style="1" width="18"/>
    <col collapsed="false" customWidth="true" hidden="false" outlineLevel="0" max="26" min="5" style="1" width="8.63"/>
  </cols>
  <sheetData>
    <row r="1" customFormat="false" ht="30" hidden="false" customHeight="true" outlineLevel="0" collapsed="false">
      <c r="A1" s="394" t="s">
        <v>3026</v>
      </c>
      <c r="B1" s="406"/>
      <c r="C1" s="406"/>
      <c r="D1" s="406"/>
      <c r="E1" s="395"/>
    </row>
    <row r="2" customFormat="false" ht="36" hidden="false" customHeight="true" outlineLevel="0" collapsed="false">
      <c r="A2" s="148" t="s">
        <v>72</v>
      </c>
      <c r="B2" s="148" t="s">
        <v>3027</v>
      </c>
      <c r="C2" s="148" t="s">
        <v>10</v>
      </c>
      <c r="D2" s="148" t="s">
        <v>315</v>
      </c>
      <c r="E2" s="396"/>
    </row>
    <row r="3" customFormat="false" ht="36" hidden="false" customHeight="true" outlineLevel="0" collapsed="false">
      <c r="A3" s="407" t="s">
        <v>3028</v>
      </c>
      <c r="B3" s="407" t="s">
        <v>3029</v>
      </c>
      <c r="C3" s="407" t="s">
        <v>350</v>
      </c>
      <c r="D3" s="407" t="s">
        <v>3030</v>
      </c>
      <c r="E3" s="396"/>
    </row>
    <row r="4" customFormat="false" ht="36" hidden="false" customHeight="true" outlineLevel="0" collapsed="false">
      <c r="A4" s="408" t="s">
        <v>3031</v>
      </c>
      <c r="B4" s="408" t="s">
        <v>3032</v>
      </c>
      <c r="C4" s="408" t="s">
        <v>350</v>
      </c>
      <c r="D4" s="408" t="s">
        <v>3033</v>
      </c>
      <c r="E4" s="400"/>
    </row>
    <row r="5" customFormat="false" ht="36" hidden="false" customHeight="true" outlineLevel="0" collapsed="false">
      <c r="A5" s="408" t="s">
        <v>3034</v>
      </c>
      <c r="B5" s="408" t="s">
        <v>3035</v>
      </c>
      <c r="C5" s="408" t="s">
        <v>350</v>
      </c>
      <c r="D5" s="408" t="s">
        <v>3036</v>
      </c>
      <c r="E5" s="400"/>
    </row>
    <row r="6" customFormat="false" ht="36" hidden="false" customHeight="true" outlineLevel="0" collapsed="false">
      <c r="A6" s="408" t="s">
        <v>3037</v>
      </c>
      <c r="B6" s="408" t="s">
        <v>3038</v>
      </c>
      <c r="C6" s="408" t="s">
        <v>350</v>
      </c>
      <c r="D6" s="408" t="s">
        <v>3039</v>
      </c>
      <c r="E6" s="400"/>
    </row>
    <row r="7" customFormat="false" ht="36" hidden="false" customHeight="true" outlineLevel="0" collapsed="false">
      <c r="A7" s="408" t="s">
        <v>3040</v>
      </c>
      <c r="B7" s="408" t="s">
        <v>3041</v>
      </c>
      <c r="C7" s="408" t="s">
        <v>350</v>
      </c>
      <c r="D7" s="408" t="s">
        <v>3042</v>
      </c>
      <c r="E7" s="400"/>
    </row>
    <row r="8" customFormat="false" ht="36" hidden="false" customHeight="true" outlineLevel="0" collapsed="false">
      <c r="A8" s="408" t="s">
        <v>3043</v>
      </c>
      <c r="B8" s="408" t="s">
        <v>3044</v>
      </c>
      <c r="C8" s="408" t="s">
        <v>350</v>
      </c>
      <c r="D8" s="408" t="s">
        <v>3045</v>
      </c>
      <c r="E8" s="400"/>
    </row>
    <row r="9" customFormat="false" ht="36" hidden="false" customHeight="true" outlineLevel="0" collapsed="false">
      <c r="A9" s="408" t="s">
        <v>224</v>
      </c>
      <c r="B9" s="408" t="s">
        <v>3046</v>
      </c>
      <c r="C9" s="408" t="s">
        <v>350</v>
      </c>
      <c r="D9" s="408" t="s">
        <v>3047</v>
      </c>
      <c r="E9" s="400"/>
    </row>
    <row r="10" customFormat="false" ht="36" hidden="false" customHeight="true" outlineLevel="0" collapsed="false">
      <c r="A10" s="408" t="s">
        <v>3048</v>
      </c>
      <c r="B10" s="408" t="s">
        <v>3049</v>
      </c>
      <c r="C10" s="408" t="s">
        <v>2998</v>
      </c>
      <c r="D10" s="408" t="s">
        <v>3050</v>
      </c>
      <c r="E10" s="400"/>
    </row>
    <row r="11" customFormat="false" ht="15" hidden="false" customHeight="true" outlineLevel="0" collapsed="false">
      <c r="A11" s="405"/>
      <c r="B11" s="405"/>
      <c r="C11" s="405"/>
      <c r="D11" s="405"/>
      <c r="E11" s="400"/>
    </row>
    <row r="12" customFormat="false" ht="48.75" hidden="false" customHeight="true" outlineLevel="0" collapsed="false">
      <c r="A12" s="409" t="s">
        <v>3051</v>
      </c>
      <c r="B12" s="409" t="s">
        <v>624</v>
      </c>
      <c r="C12" s="409" t="s">
        <v>3052</v>
      </c>
      <c r="D12" s="409" t="s">
        <v>3053</v>
      </c>
      <c r="E12" s="400"/>
    </row>
    <row r="13" customFormat="false" ht="48.75" hidden="false" customHeight="true" outlineLevel="0" collapsed="false">
      <c r="A13" s="409" t="s">
        <v>3054</v>
      </c>
      <c r="B13" s="409" t="s">
        <v>624</v>
      </c>
      <c r="C13" s="409" t="s">
        <v>3055</v>
      </c>
      <c r="D13" s="409" t="s">
        <v>3056</v>
      </c>
      <c r="E13" s="400"/>
    </row>
    <row r="14" customFormat="false" ht="48.75" hidden="false" customHeight="true" outlineLevel="0" collapsed="false">
      <c r="A14" s="409" t="s">
        <v>3057</v>
      </c>
      <c r="B14" s="409" t="s">
        <v>624</v>
      </c>
      <c r="C14" s="409" t="s">
        <v>3058</v>
      </c>
      <c r="D14" s="409" t="s">
        <v>3059</v>
      </c>
      <c r="E14" s="400"/>
    </row>
    <row r="15" customFormat="false" ht="15" hidden="false" customHeight="true" outlineLevel="0" collapsed="false">
      <c r="A15" s="12"/>
      <c r="B15" s="12"/>
      <c r="C15" s="12"/>
      <c r="D15" s="12"/>
    </row>
    <row r="16" customFormat="false" ht="15" hidden="false" customHeight="true" outlineLevel="0" collapsed="false">
      <c r="A16" s="410" t="s">
        <v>3060</v>
      </c>
      <c r="B16" s="410"/>
      <c r="C16" s="410"/>
      <c r="D16" s="410"/>
    </row>
    <row r="17" customFormat="false" ht="15" hidden="false" customHeight="true" outlineLevel="0" collapsed="false">
      <c r="A17" s="411" t="s">
        <v>3061</v>
      </c>
      <c r="B17" s="411" t="s">
        <v>3062</v>
      </c>
      <c r="C17" s="411" t="s">
        <v>329</v>
      </c>
      <c r="D17" s="411" t="s">
        <v>3063</v>
      </c>
    </row>
    <row r="18" customFormat="false" ht="15" hidden="false" customHeight="true" outlineLevel="0" collapsed="false">
      <c r="A18" s="411" t="s">
        <v>3064</v>
      </c>
      <c r="B18" s="411" t="s">
        <v>3065</v>
      </c>
      <c r="C18" s="411" t="s">
        <v>329</v>
      </c>
      <c r="D18" s="411" t="s">
        <v>3066</v>
      </c>
    </row>
    <row r="19" customFormat="false" ht="15" hidden="false" customHeight="true" outlineLevel="0" collapsed="false">
      <c r="A19" s="411" t="s">
        <v>102</v>
      </c>
      <c r="B19" s="411" t="s">
        <v>3067</v>
      </c>
      <c r="C19" s="411" t="s">
        <v>329</v>
      </c>
      <c r="D19" s="411" t="s">
        <v>3068</v>
      </c>
    </row>
    <row r="20" customFormat="false" ht="15" hidden="false" customHeight="true" outlineLevel="0" collapsed="false">
      <c r="A20" s="411" t="s">
        <v>3069</v>
      </c>
      <c r="B20" s="411" t="s">
        <v>3070</v>
      </c>
      <c r="C20" s="411" t="s">
        <v>329</v>
      </c>
      <c r="D20" s="411" t="s">
        <v>3071</v>
      </c>
    </row>
    <row r="21" customFormat="false" ht="15.75" hidden="false" customHeight="true" outlineLevel="0" collapsed="false">
      <c r="A21" s="411" t="s">
        <v>3072</v>
      </c>
      <c r="B21" s="411" t="s">
        <v>3073</v>
      </c>
      <c r="C21" s="411" t="s">
        <v>3074</v>
      </c>
      <c r="D21" s="411" t="s">
        <v>3075</v>
      </c>
    </row>
    <row r="22" customFormat="false" ht="15.75" hidden="false" customHeight="true" outlineLevel="0" collapsed="false">
      <c r="A22" s="411" t="s">
        <v>3076</v>
      </c>
      <c r="B22" s="411" t="s">
        <v>3077</v>
      </c>
      <c r="C22" s="411" t="s">
        <v>329</v>
      </c>
      <c r="D22" s="411" t="s">
        <v>3078</v>
      </c>
    </row>
    <row r="23" customFormat="false" ht="15.75" hidden="false" customHeight="true" outlineLevel="0" collapsed="false">
      <c r="A23" s="12"/>
      <c r="B23" s="12"/>
      <c r="C23" s="12"/>
      <c r="D23" s="12"/>
    </row>
    <row r="24" customFormat="false" ht="15.75" hidden="false" customHeight="true" outlineLevel="0" collapsed="false">
      <c r="A24" s="410" t="s">
        <v>3079</v>
      </c>
      <c r="B24" s="410"/>
      <c r="C24" s="410"/>
      <c r="D24" s="410"/>
    </row>
    <row r="25" customFormat="false" ht="15.75" hidden="false" customHeight="true" outlineLevel="0" collapsed="false">
      <c r="A25" s="411" t="s">
        <v>3080</v>
      </c>
      <c r="B25" s="411" t="s">
        <v>3081</v>
      </c>
      <c r="C25" s="411" t="s">
        <v>3074</v>
      </c>
      <c r="D25" s="411" t="s">
        <v>3082</v>
      </c>
    </row>
    <row r="26" customFormat="false" ht="15.75" hidden="false" customHeight="true" outlineLevel="0" collapsed="false">
      <c r="A26" s="411" t="s">
        <v>3083</v>
      </c>
      <c r="B26" s="411" t="s">
        <v>3081</v>
      </c>
      <c r="C26" s="411" t="s">
        <v>3074</v>
      </c>
      <c r="D26" s="411" t="s">
        <v>3084</v>
      </c>
    </row>
    <row r="27" customFormat="false" ht="15.75" hidden="false" customHeight="true" outlineLevel="0" collapsed="false">
      <c r="A27" s="411" t="s">
        <v>3085</v>
      </c>
      <c r="B27" s="411" t="s">
        <v>3081</v>
      </c>
      <c r="C27" s="411" t="s">
        <v>3074</v>
      </c>
      <c r="D27" s="411" t="s">
        <v>3086</v>
      </c>
    </row>
    <row r="28" customFormat="false" ht="15.75" hidden="false" customHeight="true" outlineLevel="0" collapsed="false">
      <c r="A28" s="411" t="s">
        <v>3087</v>
      </c>
      <c r="B28" s="411" t="s">
        <v>3081</v>
      </c>
      <c r="C28" s="411" t="s">
        <v>3074</v>
      </c>
      <c r="D28" s="411" t="s">
        <v>3088</v>
      </c>
    </row>
    <row r="29" customFormat="false" ht="15.75" hidden="false" customHeight="true" outlineLevel="0" collapsed="false">
      <c r="A29" s="411" t="s">
        <v>3089</v>
      </c>
      <c r="B29" s="411" t="s">
        <v>209</v>
      </c>
      <c r="C29" s="411" t="s">
        <v>3074</v>
      </c>
      <c r="D29" s="411" t="s">
        <v>3090</v>
      </c>
    </row>
    <row r="30" customFormat="false" ht="15.75" hidden="false" customHeight="true" outlineLevel="0" collapsed="false">
      <c r="A30" s="411" t="s">
        <v>469</v>
      </c>
      <c r="B30" s="411" t="s">
        <v>3091</v>
      </c>
      <c r="C30" s="411" t="s">
        <v>329</v>
      </c>
      <c r="D30" s="411" t="s">
        <v>3092</v>
      </c>
    </row>
    <row r="31" customFormat="false" ht="15.75" hidden="false" customHeight="true" outlineLevel="0" collapsed="false">
      <c r="A31" s="411" t="s">
        <v>3093</v>
      </c>
      <c r="B31" s="411" t="s">
        <v>3094</v>
      </c>
      <c r="C31" s="411" t="s">
        <v>3095</v>
      </c>
      <c r="D31" s="411" t="s">
        <v>3096</v>
      </c>
    </row>
    <row r="32" customFormat="false" ht="15.75" hidden="false" customHeight="true" outlineLevel="0" collapsed="false">
      <c r="A32" s="411" t="s">
        <v>3076</v>
      </c>
      <c r="B32" s="411" t="s">
        <v>3091</v>
      </c>
      <c r="C32" s="411" t="s">
        <v>329</v>
      </c>
      <c r="D32" s="411" t="s">
        <v>3097</v>
      </c>
    </row>
    <row r="33" customFormat="false" ht="15.75" hidden="false" customHeight="true" outlineLevel="0" collapsed="false">
      <c r="A33" s="411" t="s">
        <v>3098</v>
      </c>
      <c r="B33" s="411" t="s">
        <v>213</v>
      </c>
      <c r="C33" s="411" t="s">
        <v>3099</v>
      </c>
      <c r="D33" s="411" t="s">
        <v>3100</v>
      </c>
    </row>
    <row r="34" customFormat="false" ht="15.75" hidden="false" customHeight="true" outlineLevel="0" collapsed="false">
      <c r="A34" s="12"/>
      <c r="B34" s="12"/>
      <c r="C34" s="12"/>
      <c r="D34" s="12"/>
    </row>
    <row r="35" customFormat="false" ht="15.75" hidden="false" customHeight="true" outlineLevel="0" collapsed="false">
      <c r="A35" s="410" t="s">
        <v>3101</v>
      </c>
      <c r="B35" s="410"/>
      <c r="C35" s="410"/>
      <c r="D35" s="410"/>
    </row>
    <row r="36" customFormat="false" ht="15.75" hidden="false" customHeight="true" outlineLevel="0" collapsed="false">
      <c r="A36" s="411" t="s">
        <v>3102</v>
      </c>
      <c r="B36" s="411" t="s">
        <v>3103</v>
      </c>
      <c r="C36" s="411" t="s">
        <v>329</v>
      </c>
      <c r="D36" s="411" t="s">
        <v>3104</v>
      </c>
    </row>
    <row r="37" customFormat="false" ht="15.75" hidden="false" customHeight="true" outlineLevel="0" collapsed="false">
      <c r="A37" s="411" t="s">
        <v>3105</v>
      </c>
      <c r="B37" s="411" t="s">
        <v>3094</v>
      </c>
      <c r="C37" s="411" t="s">
        <v>3095</v>
      </c>
      <c r="D37" s="411" t="s">
        <v>3106</v>
      </c>
    </row>
    <row r="38" customFormat="false" ht="15.75" hidden="false" customHeight="true" outlineLevel="0" collapsed="false">
      <c r="A38" s="411" t="s">
        <v>3107</v>
      </c>
      <c r="B38" s="411" t="s">
        <v>3099</v>
      </c>
      <c r="C38" s="411" t="s">
        <v>3099</v>
      </c>
      <c r="D38" s="411" t="s">
        <v>3108</v>
      </c>
    </row>
    <row r="39" customFormat="false" ht="15.75" hidden="false" customHeight="true" outlineLevel="0" collapsed="false">
      <c r="A39" s="411" t="s">
        <v>3109</v>
      </c>
      <c r="B39" s="411" t="s">
        <v>3099</v>
      </c>
      <c r="C39" s="411" t="s">
        <v>3099</v>
      </c>
      <c r="D39" s="411" t="s">
        <v>3110</v>
      </c>
    </row>
    <row r="40" customFormat="false" ht="15.75" hidden="false" customHeight="true" outlineLevel="0" collapsed="false">
      <c r="A40" s="410" t="s">
        <v>3111</v>
      </c>
      <c r="B40" s="410"/>
      <c r="C40" s="410"/>
      <c r="D40" s="410"/>
    </row>
    <row r="41" customFormat="false" ht="15.75" hidden="false" customHeight="true" outlineLevel="0" collapsed="false">
      <c r="A41" s="411" t="s">
        <v>3112</v>
      </c>
      <c r="B41" s="411" t="s">
        <v>3113</v>
      </c>
      <c r="C41" s="411" t="s">
        <v>329</v>
      </c>
      <c r="D41" s="411" t="s">
        <v>3114</v>
      </c>
    </row>
    <row r="42" customFormat="false" ht="15.75" hidden="false" customHeight="true" outlineLevel="0" collapsed="false">
      <c r="A42" s="411" t="s">
        <v>3115</v>
      </c>
      <c r="B42" s="411" t="s">
        <v>3113</v>
      </c>
      <c r="C42" s="411" t="s">
        <v>329</v>
      </c>
      <c r="D42" s="411" t="s">
        <v>3116</v>
      </c>
    </row>
    <row r="43" customFormat="false" ht="15.75" hidden="false" customHeight="true" outlineLevel="0" collapsed="false">
      <c r="A43" s="411" t="s">
        <v>3117</v>
      </c>
      <c r="B43" s="411" t="s">
        <v>3118</v>
      </c>
      <c r="C43" s="411" t="s">
        <v>3095</v>
      </c>
      <c r="D43" s="411" t="s">
        <v>3119</v>
      </c>
    </row>
    <row r="44" customFormat="false" ht="15.75" hidden="false" customHeight="true" outlineLevel="0" collapsed="false">
      <c r="A44" s="411" t="s">
        <v>3120</v>
      </c>
      <c r="B44" s="411" t="s">
        <v>213</v>
      </c>
      <c r="C44" s="411" t="s">
        <v>3099</v>
      </c>
      <c r="D44" s="411" t="s">
        <v>3121</v>
      </c>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4">
    <mergeCell ref="A16:D16"/>
    <mergeCell ref="A24:D24"/>
    <mergeCell ref="A35:D35"/>
    <mergeCell ref="A40:D4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sheetPr filterMode="false">
    <tabColor rgb="FFA6A6A6"/>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6" min="3" style="1" width="18"/>
    <col collapsed="false" customWidth="true" hidden="false" outlineLevel="0" max="8" min="7" style="1" width="32"/>
    <col collapsed="false" customWidth="true" hidden="false" outlineLevel="0" max="26" min="9" style="1" width="8.63"/>
  </cols>
  <sheetData>
    <row r="1" customFormat="false" ht="35.25" hidden="false" customHeight="true" outlineLevel="0" collapsed="false">
      <c r="A1" s="134" t="s">
        <v>3122</v>
      </c>
      <c r="B1" s="135"/>
      <c r="C1" s="135"/>
      <c r="D1" s="135"/>
      <c r="E1" s="135"/>
      <c r="F1" s="135"/>
      <c r="G1" s="412"/>
      <c r="H1" s="412"/>
      <c r="I1" s="136"/>
    </row>
    <row r="2" customFormat="false" ht="15" hidden="false" customHeight="true" outlineLevel="0" collapsed="false">
      <c r="A2" s="413"/>
      <c r="B2" s="413"/>
      <c r="C2" s="413"/>
      <c r="D2" s="413"/>
      <c r="E2" s="413"/>
      <c r="F2" s="413"/>
      <c r="G2" s="218"/>
      <c r="H2" s="218"/>
      <c r="I2" s="215"/>
    </row>
    <row r="3" customFormat="false" ht="15" hidden="false" customHeight="true" outlineLevel="0" collapsed="false">
      <c r="A3" s="151" t="s">
        <v>3123</v>
      </c>
      <c r="B3" s="151" t="s">
        <v>3124</v>
      </c>
      <c r="C3" s="151" t="s">
        <v>3125</v>
      </c>
      <c r="D3" s="151" t="s">
        <v>2999</v>
      </c>
      <c r="E3" s="151" t="s">
        <v>3126</v>
      </c>
      <c r="F3" s="151" t="s">
        <v>10</v>
      </c>
      <c r="G3" s="152" t="s">
        <v>3127</v>
      </c>
      <c r="H3" s="152" t="s">
        <v>315</v>
      </c>
      <c r="I3" s="215"/>
    </row>
    <row r="4" customFormat="false" ht="42" hidden="false" customHeight="true" outlineLevel="0" collapsed="false">
      <c r="A4" s="219" t="s">
        <v>3128</v>
      </c>
      <c r="B4" s="219" t="s">
        <v>3129</v>
      </c>
      <c r="C4" s="219" t="s">
        <v>3130</v>
      </c>
      <c r="D4" s="219" t="s">
        <v>3131</v>
      </c>
      <c r="E4" s="219" t="s">
        <v>3132</v>
      </c>
      <c r="F4" s="219" t="s">
        <v>76</v>
      </c>
      <c r="G4" s="142" t="s">
        <v>3133</v>
      </c>
      <c r="H4" s="142" t="s">
        <v>3134</v>
      </c>
    </row>
    <row r="5" customFormat="false" ht="42" hidden="false" customHeight="true" outlineLevel="0" collapsed="false">
      <c r="A5" s="219" t="s">
        <v>3128</v>
      </c>
      <c r="B5" s="219" t="s">
        <v>3135</v>
      </c>
      <c r="C5" s="219" t="s">
        <v>3136</v>
      </c>
      <c r="D5" s="219" t="s">
        <v>3137</v>
      </c>
      <c r="E5" s="219" t="s">
        <v>3138</v>
      </c>
      <c r="F5" s="219" t="s">
        <v>76</v>
      </c>
      <c r="G5" s="142" t="s">
        <v>3139</v>
      </c>
      <c r="H5" s="142" t="s">
        <v>3140</v>
      </c>
    </row>
    <row r="6" customFormat="false" ht="42" hidden="false" customHeight="true" outlineLevel="0" collapsed="false">
      <c r="A6" s="219" t="s">
        <v>3141</v>
      </c>
      <c r="B6" s="219" t="s">
        <v>3142</v>
      </c>
      <c r="C6" s="219" t="s">
        <v>3143</v>
      </c>
      <c r="D6" s="219" t="s">
        <v>3144</v>
      </c>
      <c r="E6" s="219" t="s">
        <v>3145</v>
      </c>
      <c r="F6" s="219" t="s">
        <v>76</v>
      </c>
      <c r="G6" s="142" t="s">
        <v>3146</v>
      </c>
      <c r="H6" s="142" t="s">
        <v>3147</v>
      </c>
    </row>
    <row r="7" customFormat="false" ht="42" hidden="false" customHeight="true" outlineLevel="0" collapsed="false">
      <c r="A7" s="219" t="s">
        <v>3141</v>
      </c>
      <c r="B7" s="219" t="s">
        <v>3148</v>
      </c>
      <c r="C7" s="219" t="s">
        <v>3149</v>
      </c>
      <c r="D7" s="219" t="s">
        <v>3150</v>
      </c>
      <c r="E7" s="219" t="s">
        <v>3151</v>
      </c>
      <c r="F7" s="219" t="s">
        <v>76</v>
      </c>
      <c r="G7" s="142" t="s">
        <v>3152</v>
      </c>
      <c r="H7" s="142" t="s">
        <v>3153</v>
      </c>
    </row>
    <row r="8" customFormat="false" ht="42" hidden="false" customHeight="true" outlineLevel="0" collapsed="false">
      <c r="A8" s="219" t="s">
        <v>3154</v>
      </c>
      <c r="B8" s="219" t="s">
        <v>3155</v>
      </c>
      <c r="C8" s="219" t="s">
        <v>3156</v>
      </c>
      <c r="D8" s="219" t="s">
        <v>3157</v>
      </c>
      <c r="E8" s="219" t="s">
        <v>3158</v>
      </c>
      <c r="F8" s="219" t="s">
        <v>76</v>
      </c>
      <c r="G8" s="142" t="s">
        <v>3159</v>
      </c>
      <c r="H8" s="142" t="s">
        <v>3160</v>
      </c>
    </row>
    <row r="9" customFormat="false" ht="42" hidden="false" customHeight="true" outlineLevel="0" collapsed="false">
      <c r="A9" s="219" t="s">
        <v>3161</v>
      </c>
      <c r="B9" s="219" t="s">
        <v>3162</v>
      </c>
      <c r="C9" s="219" t="s">
        <v>3163</v>
      </c>
      <c r="D9" s="219" t="s">
        <v>3164</v>
      </c>
      <c r="E9" s="219" t="s">
        <v>3165</v>
      </c>
      <c r="F9" s="219" t="s">
        <v>76</v>
      </c>
      <c r="G9" s="142" t="s">
        <v>3166</v>
      </c>
      <c r="H9" s="142" t="s">
        <v>3167</v>
      </c>
    </row>
    <row r="10" customFormat="false" ht="42" hidden="false" customHeight="true" outlineLevel="0" collapsed="false">
      <c r="A10" s="219" t="s">
        <v>3168</v>
      </c>
      <c r="B10" s="219" t="s">
        <v>3169</v>
      </c>
      <c r="C10" s="219" t="s">
        <v>3170</v>
      </c>
      <c r="D10" s="219" t="s">
        <v>3171</v>
      </c>
      <c r="E10" s="219" t="s">
        <v>3172</v>
      </c>
      <c r="F10" s="219" t="s">
        <v>76</v>
      </c>
      <c r="G10" s="142" t="s">
        <v>3173</v>
      </c>
      <c r="H10" s="142" t="s">
        <v>3174</v>
      </c>
    </row>
    <row r="11" customFormat="false" ht="42" hidden="false" customHeight="true" outlineLevel="0" collapsed="false">
      <c r="A11" s="219" t="s">
        <v>3175</v>
      </c>
      <c r="B11" s="219" t="s">
        <v>3176</v>
      </c>
      <c r="C11" s="219" t="s">
        <v>3177</v>
      </c>
      <c r="D11" s="219" t="s">
        <v>3178</v>
      </c>
      <c r="E11" s="219" t="s">
        <v>3179</v>
      </c>
      <c r="F11" s="219" t="s">
        <v>76</v>
      </c>
      <c r="G11" s="142" t="s">
        <v>3180</v>
      </c>
      <c r="H11" s="142" t="s">
        <v>3181</v>
      </c>
    </row>
    <row r="12" customFormat="false" ht="15" hidden="false" customHeight="true" outlineLevel="0" collapsed="false">
      <c r="A12" s="414"/>
      <c r="B12" s="414"/>
      <c r="C12" s="414"/>
      <c r="D12" s="414"/>
      <c r="E12" s="414"/>
      <c r="F12" s="414"/>
      <c r="G12" s="267"/>
      <c r="H12" s="267"/>
    </row>
    <row r="13" customFormat="false" ht="15" hidden="false" customHeight="true" outlineLevel="0" collapsed="false">
      <c r="A13" s="151" t="s">
        <v>3182</v>
      </c>
      <c r="B13" s="151" t="s">
        <v>3183</v>
      </c>
      <c r="C13" s="151" t="s">
        <v>3184</v>
      </c>
      <c r="D13" s="151" t="s">
        <v>3185</v>
      </c>
      <c r="E13" s="414"/>
      <c r="F13" s="414"/>
      <c r="G13" s="267"/>
      <c r="H13" s="267"/>
    </row>
    <row r="14" customFormat="false" ht="15" hidden="false" customHeight="true" outlineLevel="0" collapsed="false">
      <c r="A14" s="219" t="n">
        <v>80</v>
      </c>
      <c r="B14" s="219" t="s">
        <v>57</v>
      </c>
      <c r="C14" s="219" t="n">
        <v>5</v>
      </c>
      <c r="D14" s="219" t="s">
        <v>76</v>
      </c>
      <c r="E14" s="414"/>
      <c r="F14" s="414"/>
      <c r="G14" s="267"/>
      <c r="H14" s="267"/>
    </row>
    <row r="15" customFormat="false" ht="15" hidden="false" customHeight="true" outlineLevel="0" collapsed="false">
      <c r="A15" s="219" t="n">
        <v>70</v>
      </c>
      <c r="B15" s="219" t="s">
        <v>58</v>
      </c>
      <c r="C15" s="219" t="n">
        <v>4</v>
      </c>
      <c r="D15" s="219" t="s">
        <v>76</v>
      </c>
      <c r="E15" s="414"/>
      <c r="F15" s="414"/>
      <c r="G15" s="267"/>
      <c r="H15" s="267"/>
    </row>
    <row r="16" customFormat="false" ht="15" hidden="false" customHeight="true" outlineLevel="0" collapsed="false">
      <c r="A16" s="219" t="n">
        <v>60</v>
      </c>
      <c r="B16" s="219" t="s">
        <v>59</v>
      </c>
      <c r="C16" s="219" t="n">
        <v>3.5</v>
      </c>
      <c r="D16" s="219" t="s">
        <v>76</v>
      </c>
      <c r="E16" s="414"/>
      <c r="F16" s="414"/>
      <c r="G16" s="267"/>
      <c r="H16" s="267"/>
    </row>
    <row r="17" customFormat="false" ht="15" hidden="false" customHeight="true" outlineLevel="0" collapsed="false">
      <c r="A17" s="219" t="n">
        <v>50</v>
      </c>
      <c r="B17" s="219" t="s">
        <v>60</v>
      </c>
      <c r="C17" s="219" t="n">
        <v>3</v>
      </c>
      <c r="D17" s="219" t="s">
        <v>76</v>
      </c>
      <c r="E17" s="414"/>
      <c r="F17" s="414"/>
      <c r="G17" s="267"/>
      <c r="H17" s="267"/>
    </row>
    <row r="18" customFormat="false" ht="15" hidden="false" customHeight="true" outlineLevel="0" collapsed="false">
      <c r="A18" s="219" t="n">
        <v>40</v>
      </c>
      <c r="B18" s="219" t="s">
        <v>61</v>
      </c>
      <c r="C18" s="219" t="n">
        <v>2</v>
      </c>
      <c r="D18" s="219" t="s">
        <v>76</v>
      </c>
      <c r="E18" s="414"/>
      <c r="F18" s="414"/>
      <c r="G18" s="267"/>
      <c r="H18" s="267"/>
    </row>
    <row r="19" customFormat="false" ht="15" hidden="false" customHeight="true" outlineLevel="0" collapsed="false">
      <c r="A19" s="219" t="n">
        <v>33</v>
      </c>
      <c r="B19" s="219" t="s">
        <v>62</v>
      </c>
      <c r="C19" s="219" t="n">
        <v>1</v>
      </c>
      <c r="D19" s="219" t="s">
        <v>76</v>
      </c>
      <c r="E19" s="414"/>
      <c r="F19" s="414"/>
      <c r="G19" s="267"/>
      <c r="H19" s="267"/>
    </row>
    <row r="20" customFormat="false" ht="15" hidden="false" customHeight="true" outlineLevel="0" collapsed="false">
      <c r="A20" s="219" t="n">
        <v>32</v>
      </c>
      <c r="B20" s="219" t="s">
        <v>63</v>
      </c>
      <c r="C20" s="219" t="n">
        <v>0</v>
      </c>
      <c r="D20" s="219" t="s">
        <v>76</v>
      </c>
      <c r="E20" s="414"/>
      <c r="F20" s="414"/>
      <c r="G20" s="267"/>
      <c r="H20" s="267"/>
    </row>
    <row r="21" customFormat="false" ht="15" hidden="false" customHeight="true" outlineLevel="0" collapsed="false">
      <c r="A21" s="414"/>
      <c r="B21" s="414"/>
      <c r="C21" s="414"/>
      <c r="D21" s="414"/>
      <c r="E21" s="414"/>
      <c r="F21" s="414"/>
      <c r="G21" s="267"/>
      <c r="H21" s="267"/>
    </row>
    <row r="22" customFormat="false" ht="31.5" hidden="false" customHeight="true" outlineLevel="0" collapsed="false">
      <c r="A22" s="219" t="s">
        <v>131</v>
      </c>
      <c r="B22" s="219" t="s">
        <v>3186</v>
      </c>
      <c r="C22" s="414"/>
      <c r="D22" s="414"/>
      <c r="E22" s="414"/>
      <c r="F22" s="414"/>
      <c r="G22" s="267"/>
      <c r="H22" s="267"/>
    </row>
    <row r="23" customFormat="false" ht="31.5" hidden="false" customHeight="true" outlineLevel="0" collapsed="false">
      <c r="A23" s="219" t="s">
        <v>3187</v>
      </c>
      <c r="B23" s="219" t="s">
        <v>3188</v>
      </c>
      <c r="C23" s="414"/>
      <c r="D23" s="414"/>
      <c r="E23" s="414"/>
      <c r="F23" s="414"/>
      <c r="G23" s="267"/>
      <c r="H23" s="267"/>
    </row>
    <row r="24" customFormat="false" ht="31.5" hidden="false" customHeight="true" outlineLevel="0" collapsed="false">
      <c r="A24" s="219" t="s">
        <v>3189</v>
      </c>
      <c r="B24" s="219" t="s">
        <v>3190</v>
      </c>
      <c r="C24" s="414"/>
      <c r="D24" s="414"/>
      <c r="E24" s="414"/>
      <c r="F24" s="414"/>
      <c r="G24" s="267"/>
      <c r="H24" s="267"/>
    </row>
    <row r="25" customFormat="false" ht="31.5" hidden="false" customHeight="true" outlineLevel="0" collapsed="false">
      <c r="A25" s="219" t="s">
        <v>3191</v>
      </c>
      <c r="B25" s="219" t="s">
        <v>3192</v>
      </c>
      <c r="C25" s="414"/>
      <c r="D25" s="414"/>
      <c r="E25" s="414"/>
      <c r="F25" s="414"/>
      <c r="G25" s="267"/>
      <c r="H25" s="267"/>
    </row>
    <row r="26" customFormat="false" ht="31.5" hidden="false" customHeight="true" outlineLevel="0" collapsed="false">
      <c r="A26" s="219" t="s">
        <v>3193</v>
      </c>
      <c r="B26" s="219" t="s">
        <v>3194</v>
      </c>
      <c r="C26" s="414"/>
      <c r="D26" s="414"/>
      <c r="E26" s="414"/>
      <c r="F26" s="414"/>
      <c r="G26" s="267"/>
      <c r="H26" s="267"/>
    </row>
    <row r="27" customFormat="false" ht="31.5" hidden="false" customHeight="true" outlineLevel="0" collapsed="false">
      <c r="A27" s="219" t="s">
        <v>3195</v>
      </c>
      <c r="B27" s="219" t="s">
        <v>3196</v>
      </c>
      <c r="C27" s="414"/>
      <c r="D27" s="414"/>
      <c r="E27" s="414"/>
      <c r="F27" s="414"/>
      <c r="G27" s="267"/>
      <c r="H27" s="267"/>
    </row>
    <row r="28" customFormat="false" ht="31.5" hidden="false" customHeight="true" outlineLevel="0" collapsed="false">
      <c r="A28" s="219" t="s">
        <v>3197</v>
      </c>
      <c r="B28" s="219" t="s">
        <v>3198</v>
      </c>
      <c r="C28" s="414"/>
      <c r="D28" s="414"/>
      <c r="E28" s="414"/>
      <c r="F28" s="414"/>
      <c r="G28" s="267"/>
      <c r="H28" s="267"/>
    </row>
    <row r="29" customFormat="false" ht="31.5" hidden="false" customHeight="true" outlineLevel="0" collapsed="false">
      <c r="A29" s="219" t="s">
        <v>3199</v>
      </c>
      <c r="B29" s="219" t="s">
        <v>3200</v>
      </c>
      <c r="C29" s="414"/>
      <c r="D29" s="414"/>
      <c r="E29" s="414"/>
      <c r="F29" s="414"/>
      <c r="G29" s="267"/>
      <c r="H29" s="267"/>
    </row>
    <row r="30" customFormat="false" ht="31.5" hidden="false" customHeight="true" outlineLevel="0" collapsed="false">
      <c r="A30" s="219" t="s">
        <v>3201</v>
      </c>
      <c r="B30" s="219" t="s">
        <v>3202</v>
      </c>
      <c r="C30" s="414"/>
      <c r="D30" s="414"/>
      <c r="E30" s="414"/>
      <c r="F30" s="414"/>
      <c r="G30" s="267"/>
      <c r="H30" s="267"/>
    </row>
    <row r="31" customFormat="false" ht="15.75" hidden="false" customHeight="true" outlineLevel="0" collapsed="false">
      <c r="A31" s="12"/>
      <c r="B31" s="12"/>
      <c r="C31" s="12"/>
      <c r="D31" s="12"/>
      <c r="E31" s="12"/>
      <c r="F31" s="12"/>
      <c r="G31" s="12"/>
      <c r="H31" s="12"/>
    </row>
    <row r="32" customFormat="false" ht="15.75" hidden="false" customHeight="true" outlineLevel="0" collapsed="false">
      <c r="A32" s="12"/>
      <c r="B32" s="12"/>
      <c r="C32" s="12"/>
      <c r="D32" s="12"/>
      <c r="E32" s="12"/>
      <c r="F32" s="12"/>
      <c r="G32" s="12"/>
      <c r="H32" s="12"/>
    </row>
    <row r="33" customFormat="false" ht="15.75" hidden="false" customHeight="true" outlineLevel="0" collapsed="false">
      <c r="A33" s="12"/>
      <c r="B33" s="12"/>
      <c r="C33" s="12"/>
      <c r="D33" s="12"/>
      <c r="E33" s="12"/>
      <c r="F33" s="12"/>
      <c r="G33" s="12"/>
      <c r="H33" s="12"/>
    </row>
    <row r="34" customFormat="false" ht="15.75" hidden="false" customHeight="true" outlineLevel="0" collapsed="false">
      <c r="A34" s="12"/>
      <c r="B34" s="12"/>
      <c r="C34" s="12"/>
      <c r="D34" s="12"/>
      <c r="E34" s="12"/>
      <c r="F34" s="12"/>
      <c r="G34" s="12"/>
      <c r="H34" s="12"/>
    </row>
    <row r="35" customFormat="false" ht="15.75" hidden="false" customHeight="true" outlineLevel="0" collapsed="false">
      <c r="A35" s="12"/>
      <c r="B35" s="12"/>
      <c r="C35" s="12"/>
      <c r="D35" s="12"/>
      <c r="E35" s="12"/>
      <c r="F35" s="12"/>
      <c r="G35" s="12"/>
      <c r="H35" s="12"/>
    </row>
    <row r="36" customFormat="false" ht="15.75" hidden="false" customHeight="true" outlineLevel="0" collapsed="false">
      <c r="A36" s="12"/>
      <c r="B36" s="12"/>
      <c r="C36" s="12"/>
      <c r="D36" s="12"/>
      <c r="E36" s="12"/>
      <c r="F36" s="12"/>
      <c r="G36" s="12"/>
      <c r="H36" s="12"/>
    </row>
    <row r="37" customFormat="false" ht="15.75" hidden="false" customHeight="true" outlineLevel="0" collapsed="false">
      <c r="A37" s="12"/>
      <c r="B37" s="12"/>
      <c r="C37" s="12"/>
      <c r="D37" s="12"/>
      <c r="E37" s="12"/>
      <c r="F37" s="12"/>
      <c r="G37" s="12"/>
      <c r="H37" s="12"/>
    </row>
    <row r="38" customFormat="false" ht="15.75" hidden="false" customHeight="true" outlineLevel="0" collapsed="false">
      <c r="A38" s="12"/>
      <c r="B38" s="12"/>
      <c r="C38" s="12"/>
      <c r="D38" s="12"/>
      <c r="E38" s="12"/>
      <c r="F38" s="12"/>
      <c r="G38" s="12"/>
      <c r="H38" s="12"/>
    </row>
    <row r="39" customFormat="false" ht="15.75" hidden="false" customHeight="true" outlineLevel="0" collapsed="false">
      <c r="A39" s="12"/>
      <c r="B39" s="12"/>
      <c r="C39" s="12"/>
      <c r="D39" s="12"/>
      <c r="E39" s="12"/>
      <c r="F39" s="12"/>
      <c r="G39" s="12"/>
      <c r="H39" s="12"/>
    </row>
    <row r="40" customFormat="false" ht="15.75" hidden="false" customHeight="true" outlineLevel="0" collapsed="false">
      <c r="A40" s="12"/>
      <c r="B40" s="12"/>
      <c r="C40" s="12"/>
      <c r="D40" s="12"/>
      <c r="E40" s="12"/>
      <c r="F40" s="12"/>
      <c r="G40" s="12"/>
      <c r="H40" s="12"/>
    </row>
    <row r="41" customFormat="false" ht="15.75" hidden="false" customHeight="true" outlineLevel="0" collapsed="false">
      <c r="A41" s="12"/>
      <c r="B41" s="12"/>
      <c r="C41" s="12"/>
      <c r="D41" s="12"/>
      <c r="E41" s="12"/>
      <c r="F41" s="12"/>
      <c r="G41" s="12"/>
      <c r="H41" s="12"/>
    </row>
    <row r="42" customFormat="false" ht="15.75" hidden="false" customHeight="true" outlineLevel="0" collapsed="false">
      <c r="A42" s="12"/>
      <c r="B42" s="12"/>
      <c r="C42" s="12"/>
      <c r="D42" s="12"/>
      <c r="E42" s="12"/>
      <c r="F42" s="12"/>
      <c r="G42" s="12"/>
      <c r="H42" s="12"/>
    </row>
    <row r="43" customFormat="false" ht="15.75" hidden="false" customHeight="true" outlineLevel="0" collapsed="false">
      <c r="A43" s="12"/>
      <c r="B43" s="12"/>
      <c r="C43" s="12"/>
      <c r="D43" s="12"/>
      <c r="E43" s="12"/>
      <c r="F43" s="12"/>
      <c r="G43" s="12"/>
      <c r="H43" s="12"/>
    </row>
    <row r="44" customFormat="false" ht="15.75" hidden="false" customHeight="true" outlineLevel="0" collapsed="false">
      <c r="A44" s="12"/>
      <c r="B44" s="12"/>
      <c r="C44" s="12"/>
      <c r="D44" s="12"/>
      <c r="E44" s="12"/>
      <c r="F44" s="12"/>
      <c r="G44" s="12"/>
      <c r="H44" s="12"/>
    </row>
    <row r="45" customFormat="false" ht="15.75" hidden="false" customHeight="true" outlineLevel="0" collapsed="false">
      <c r="A45" s="12"/>
      <c r="B45" s="12"/>
      <c r="C45" s="12"/>
      <c r="D45" s="12"/>
      <c r="E45" s="12"/>
      <c r="F45" s="12"/>
      <c r="G45" s="12"/>
      <c r="H45" s="12"/>
    </row>
    <row r="46" customFormat="false" ht="15.75" hidden="false" customHeight="true" outlineLevel="0" collapsed="false">
      <c r="A46" s="12"/>
      <c r="B46" s="12"/>
      <c r="C46" s="12"/>
      <c r="D46" s="12"/>
      <c r="E46" s="12"/>
      <c r="F46" s="12"/>
      <c r="G46" s="12"/>
      <c r="H46" s="12"/>
    </row>
    <row r="47" customFormat="false" ht="15.75" hidden="false" customHeight="true" outlineLevel="0" collapsed="false">
      <c r="A47" s="12"/>
      <c r="B47" s="12"/>
      <c r="C47" s="12"/>
      <c r="D47" s="12"/>
      <c r="E47" s="12"/>
      <c r="F47" s="12"/>
      <c r="G47" s="12"/>
      <c r="H47" s="12"/>
    </row>
    <row r="48" customFormat="false" ht="15.75" hidden="false" customHeight="true" outlineLevel="0" collapsed="false">
      <c r="A48" s="12"/>
      <c r="B48" s="12"/>
      <c r="C48" s="12"/>
      <c r="D48" s="12"/>
      <c r="E48" s="12"/>
      <c r="F48" s="12"/>
      <c r="G48" s="12"/>
      <c r="H48" s="12"/>
    </row>
    <row r="49" customFormat="false" ht="15.75" hidden="false" customHeight="true" outlineLevel="0" collapsed="false">
      <c r="A49" s="12"/>
      <c r="B49" s="12"/>
      <c r="C49" s="12"/>
      <c r="D49" s="12"/>
      <c r="E49" s="12"/>
      <c r="F49" s="12"/>
      <c r="G49" s="12"/>
      <c r="H49" s="12"/>
    </row>
    <row r="50" customFormat="false" ht="15.75" hidden="false" customHeight="true" outlineLevel="0" collapsed="false">
      <c r="A50" s="12"/>
      <c r="B50" s="12"/>
      <c r="C50" s="12"/>
      <c r="D50" s="12"/>
      <c r="E50" s="12"/>
      <c r="F50" s="12"/>
      <c r="G50" s="12"/>
      <c r="H50" s="12"/>
    </row>
    <row r="51" customFormat="false" ht="15.75" hidden="false" customHeight="true" outlineLevel="0" collapsed="false">
      <c r="A51" s="12"/>
      <c r="B51" s="12"/>
      <c r="C51" s="12"/>
      <c r="D51" s="12"/>
      <c r="E51" s="12"/>
      <c r="F51" s="12"/>
      <c r="G51" s="12"/>
      <c r="H51" s="12"/>
    </row>
    <row r="52" customFormat="false" ht="15.75" hidden="false" customHeight="true" outlineLevel="0" collapsed="false">
      <c r="A52" s="12"/>
      <c r="B52" s="12"/>
      <c r="C52" s="12"/>
      <c r="D52" s="12"/>
      <c r="E52" s="12"/>
      <c r="F52" s="12"/>
      <c r="G52" s="12"/>
      <c r="H52" s="12"/>
    </row>
    <row r="53" customFormat="false" ht="15.75" hidden="false" customHeight="true" outlineLevel="0" collapsed="false">
      <c r="A53" s="12"/>
      <c r="B53" s="12"/>
      <c r="C53" s="12"/>
      <c r="D53" s="12"/>
      <c r="E53" s="12"/>
      <c r="F53" s="12"/>
      <c r="G53" s="12"/>
      <c r="H53" s="12"/>
    </row>
    <row r="54" customFormat="false" ht="15.75" hidden="false" customHeight="true" outlineLevel="0" collapsed="false">
      <c r="A54" s="12"/>
      <c r="B54" s="12"/>
      <c r="C54" s="12"/>
      <c r="D54" s="12"/>
      <c r="E54" s="12"/>
      <c r="F54" s="12"/>
      <c r="G54" s="12"/>
      <c r="H54" s="12"/>
    </row>
    <row r="55" customFormat="false" ht="15.75" hidden="false" customHeight="true" outlineLevel="0" collapsed="false">
      <c r="A55" s="12"/>
      <c r="B55" s="12"/>
      <c r="C55" s="12"/>
      <c r="D55" s="12"/>
      <c r="E55" s="12"/>
      <c r="F55" s="12"/>
      <c r="G55" s="12"/>
      <c r="H55" s="12"/>
    </row>
    <row r="56" customFormat="false" ht="15.75" hidden="false" customHeight="true" outlineLevel="0" collapsed="false">
      <c r="A56" s="12"/>
      <c r="B56" s="12"/>
      <c r="C56" s="12"/>
      <c r="D56" s="12"/>
      <c r="E56" s="12"/>
      <c r="F56" s="12"/>
      <c r="G56" s="12"/>
      <c r="H56" s="12"/>
    </row>
    <row r="57" customFormat="false" ht="15.75" hidden="false" customHeight="true" outlineLevel="0" collapsed="false">
      <c r="A57" s="12"/>
      <c r="B57" s="12"/>
      <c r="C57" s="12"/>
      <c r="D57" s="12"/>
      <c r="E57" s="12"/>
      <c r="F57" s="12"/>
      <c r="G57" s="12"/>
      <c r="H57" s="12"/>
    </row>
    <row r="58" customFormat="false" ht="15.75" hidden="false" customHeight="true" outlineLevel="0" collapsed="false">
      <c r="A58" s="12"/>
      <c r="B58" s="12"/>
      <c r="C58" s="12"/>
      <c r="D58" s="12"/>
      <c r="E58" s="12"/>
      <c r="F58" s="12"/>
      <c r="G58" s="12"/>
      <c r="H58" s="12"/>
    </row>
    <row r="59" customFormat="false" ht="15.75" hidden="false" customHeight="true" outlineLevel="0" collapsed="false">
      <c r="A59" s="12"/>
      <c r="B59" s="12"/>
      <c r="C59" s="12"/>
      <c r="D59" s="12"/>
      <c r="E59" s="12"/>
      <c r="F59" s="12"/>
      <c r="G59" s="12"/>
      <c r="H59" s="12"/>
    </row>
    <row r="60" customFormat="false" ht="15.75" hidden="false" customHeight="true" outlineLevel="0" collapsed="false">
      <c r="A60" s="12"/>
      <c r="B60" s="12"/>
      <c r="C60" s="12"/>
      <c r="D60" s="12"/>
      <c r="E60" s="12"/>
      <c r="F60" s="12"/>
      <c r="G60" s="12"/>
      <c r="H60" s="12"/>
    </row>
    <row r="61" customFormat="false" ht="15.75" hidden="false" customHeight="true" outlineLevel="0" collapsed="false">
      <c r="A61" s="12"/>
      <c r="B61" s="12"/>
      <c r="C61" s="12"/>
      <c r="D61" s="12"/>
      <c r="E61" s="12"/>
      <c r="F61" s="12"/>
      <c r="G61" s="12"/>
      <c r="H61" s="12"/>
    </row>
    <row r="62" customFormat="false" ht="15.75" hidden="false" customHeight="true" outlineLevel="0" collapsed="false">
      <c r="A62" s="12"/>
      <c r="B62" s="12"/>
      <c r="C62" s="12"/>
      <c r="D62" s="12"/>
      <c r="E62" s="12"/>
      <c r="F62" s="12"/>
      <c r="G62" s="12"/>
      <c r="H62" s="12"/>
    </row>
    <row r="63" customFormat="false" ht="15.75" hidden="false" customHeight="true" outlineLevel="0" collapsed="false">
      <c r="A63" s="12"/>
      <c r="B63" s="12"/>
      <c r="C63" s="12"/>
      <c r="D63" s="12"/>
      <c r="E63" s="12"/>
      <c r="F63" s="12"/>
      <c r="G63" s="12"/>
      <c r="H63" s="12"/>
    </row>
    <row r="64" customFormat="false" ht="15.75" hidden="false" customHeight="true" outlineLevel="0" collapsed="false">
      <c r="A64" s="12"/>
      <c r="B64" s="12"/>
      <c r="C64" s="12"/>
      <c r="D64" s="12"/>
      <c r="E64" s="12"/>
      <c r="F64" s="12"/>
      <c r="G64" s="12"/>
      <c r="H64" s="12"/>
    </row>
    <row r="65" customFormat="false" ht="15.75" hidden="false" customHeight="true" outlineLevel="0" collapsed="false">
      <c r="A65" s="12"/>
      <c r="B65" s="12"/>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sheetPr filterMode="false">
    <tabColor rgb="FFA6A6A6"/>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6" min="3" style="1" width="18"/>
    <col collapsed="false" customWidth="true" hidden="false" outlineLevel="0" max="8" min="7" style="1" width="16"/>
    <col collapsed="false" customWidth="true" hidden="false" outlineLevel="0" max="26" min="9" style="1" width="8.63"/>
  </cols>
  <sheetData>
    <row r="1" customFormat="false" ht="25.5" hidden="false" customHeight="true" outlineLevel="0" collapsed="false">
      <c r="A1" s="134" t="s">
        <v>3203</v>
      </c>
      <c r="B1" s="134"/>
      <c r="C1" s="134"/>
      <c r="D1" s="134"/>
      <c r="E1" s="134"/>
      <c r="F1" s="134"/>
      <c r="G1" s="134"/>
      <c r="H1" s="134"/>
      <c r="I1" s="136"/>
    </row>
    <row r="2" customFormat="false" ht="33.75" hidden="false" customHeight="true" outlineLevel="0" collapsed="false">
      <c r="A2" s="214" t="s">
        <v>3204</v>
      </c>
      <c r="B2" s="214"/>
      <c r="C2" s="214"/>
      <c r="D2" s="214"/>
      <c r="E2" s="214"/>
      <c r="F2" s="214"/>
      <c r="G2" s="214"/>
      <c r="H2" s="214"/>
      <c r="I2" s="215"/>
    </row>
    <row r="3" customFormat="false" ht="15" hidden="false" customHeight="true" outlineLevel="0" collapsed="false">
      <c r="A3" s="217"/>
      <c r="B3" s="217"/>
      <c r="C3" s="217"/>
      <c r="D3" s="217"/>
      <c r="E3" s="217"/>
      <c r="F3" s="217"/>
      <c r="G3" s="218"/>
      <c r="H3" s="218"/>
      <c r="I3" s="215"/>
    </row>
    <row r="4" customFormat="false" ht="15" hidden="false" customHeight="true" outlineLevel="0" collapsed="false">
      <c r="A4" s="156" t="s">
        <v>92</v>
      </c>
      <c r="B4" s="156" t="s">
        <v>3205</v>
      </c>
      <c r="C4" s="156" t="s">
        <v>3206</v>
      </c>
      <c r="D4" s="156" t="s">
        <v>3207</v>
      </c>
      <c r="E4" s="156" t="s">
        <v>26</v>
      </c>
      <c r="F4" s="414"/>
      <c r="G4" s="219"/>
      <c r="H4" s="219"/>
    </row>
    <row r="5" customFormat="false" ht="84.75" hidden="false" customHeight="true" outlineLevel="0" collapsed="false">
      <c r="A5" s="219" t="s">
        <v>3208</v>
      </c>
      <c r="B5" s="219" t="s">
        <v>3209</v>
      </c>
      <c r="C5" s="219" t="s">
        <v>3210</v>
      </c>
      <c r="D5" s="219" t="s">
        <v>3211</v>
      </c>
      <c r="E5" s="219" t="s">
        <v>76</v>
      </c>
      <c r="F5" s="414"/>
      <c r="G5" s="219"/>
      <c r="H5" s="219"/>
    </row>
    <row r="6" customFormat="false" ht="60.75" hidden="false" customHeight="true" outlineLevel="0" collapsed="false">
      <c r="A6" s="219" t="s">
        <v>3212</v>
      </c>
      <c r="B6" s="219" t="s">
        <v>3213</v>
      </c>
      <c r="C6" s="219" t="s">
        <v>3214</v>
      </c>
      <c r="D6" s="219" t="s">
        <v>3215</v>
      </c>
      <c r="E6" s="219" t="s">
        <v>76</v>
      </c>
      <c r="F6" s="414"/>
      <c r="G6" s="219"/>
      <c r="H6" s="219"/>
    </row>
    <row r="7" customFormat="false" ht="48.75" hidden="false" customHeight="true" outlineLevel="0" collapsed="false">
      <c r="A7" s="219" t="s">
        <v>3216</v>
      </c>
      <c r="B7" s="219" t="s">
        <v>3217</v>
      </c>
      <c r="C7" s="219" t="s">
        <v>3218</v>
      </c>
      <c r="D7" s="219" t="s">
        <v>3219</v>
      </c>
      <c r="E7" s="219" t="s">
        <v>76</v>
      </c>
      <c r="F7" s="414"/>
      <c r="G7" s="219"/>
      <c r="H7" s="219"/>
    </row>
    <row r="8" customFormat="false" ht="48.75" hidden="false" customHeight="true" outlineLevel="0" collapsed="false">
      <c r="A8" s="219" t="s">
        <v>3220</v>
      </c>
      <c r="B8" s="219" t="s">
        <v>3221</v>
      </c>
      <c r="C8" s="219" t="s">
        <v>3222</v>
      </c>
      <c r="D8" s="219" t="s">
        <v>3223</v>
      </c>
      <c r="E8" s="219" t="s">
        <v>76</v>
      </c>
      <c r="F8" s="414"/>
      <c r="G8" s="219"/>
      <c r="H8" s="219"/>
    </row>
    <row r="9" customFormat="false" ht="60.75" hidden="false" customHeight="true" outlineLevel="0" collapsed="false">
      <c r="A9" s="219" t="s">
        <v>3224</v>
      </c>
      <c r="B9" s="219" t="s">
        <v>3225</v>
      </c>
      <c r="C9" s="219" t="s">
        <v>3226</v>
      </c>
      <c r="D9" s="219" t="s">
        <v>3227</v>
      </c>
      <c r="E9" s="219" t="s">
        <v>76</v>
      </c>
      <c r="F9" s="414"/>
      <c r="G9" s="219"/>
      <c r="H9" s="219"/>
    </row>
    <row r="10" customFormat="false" ht="48.75" hidden="false" customHeight="true" outlineLevel="0" collapsed="false">
      <c r="A10" s="219" t="s">
        <v>597</v>
      </c>
      <c r="B10" s="219" t="s">
        <v>3228</v>
      </c>
      <c r="C10" s="219" t="s">
        <v>3229</v>
      </c>
      <c r="D10" s="219" t="s">
        <v>3230</v>
      </c>
      <c r="E10" s="219" t="s">
        <v>76</v>
      </c>
      <c r="F10" s="414"/>
      <c r="G10" s="219"/>
      <c r="H10" s="219"/>
    </row>
    <row r="11" customFormat="false" ht="36.75" hidden="false" customHeight="true" outlineLevel="0" collapsed="false">
      <c r="A11" s="219" t="s">
        <v>3231</v>
      </c>
      <c r="B11" s="219" t="s">
        <v>3232</v>
      </c>
      <c r="C11" s="219" t="s">
        <v>3233</v>
      </c>
      <c r="D11" s="219" t="s">
        <v>3234</v>
      </c>
      <c r="E11" s="219" t="s">
        <v>76</v>
      </c>
      <c r="F11" s="414"/>
      <c r="G11" s="219"/>
      <c r="H11" s="219"/>
    </row>
    <row r="12" customFormat="false" ht="15" hidden="false" customHeight="true" outlineLevel="0" collapsed="false">
      <c r="A12" s="414"/>
      <c r="B12" s="414"/>
      <c r="C12" s="414"/>
      <c r="D12" s="414"/>
      <c r="E12" s="414"/>
      <c r="F12" s="414"/>
      <c r="G12" s="219"/>
      <c r="H12" s="219"/>
    </row>
    <row r="13" customFormat="false" ht="15" hidden="false" customHeight="true" outlineLevel="0" collapsed="false">
      <c r="A13" s="414"/>
      <c r="B13" s="414"/>
      <c r="C13" s="414"/>
      <c r="D13" s="414"/>
      <c r="E13" s="414"/>
      <c r="F13" s="414"/>
      <c r="G13" s="219"/>
      <c r="H13" s="219"/>
    </row>
    <row r="14" customFormat="false" ht="15" hidden="false" customHeight="true" outlineLevel="0" collapsed="false">
      <c r="A14" s="415" t="s">
        <v>3235</v>
      </c>
      <c r="B14" s="414"/>
      <c r="C14" s="414"/>
      <c r="D14" s="414"/>
      <c r="E14" s="414"/>
      <c r="F14" s="414"/>
      <c r="G14" s="219"/>
      <c r="H14" s="219"/>
    </row>
    <row r="15" customFormat="false" ht="15" hidden="false" customHeight="true" outlineLevel="0" collapsed="false">
      <c r="A15" s="156" t="s">
        <v>31</v>
      </c>
      <c r="B15" s="156" t="s">
        <v>3183</v>
      </c>
      <c r="C15" s="156" t="s">
        <v>3184</v>
      </c>
      <c r="D15" s="156" t="s">
        <v>3236</v>
      </c>
      <c r="E15" s="156" t="s">
        <v>3237</v>
      </c>
      <c r="F15" s="156" t="s">
        <v>26</v>
      </c>
      <c r="G15" s="219"/>
      <c r="H15" s="219"/>
    </row>
    <row r="16" customFormat="false" ht="15" hidden="false" customHeight="true" outlineLevel="0" collapsed="false">
      <c r="A16" s="219" t="n">
        <v>80</v>
      </c>
      <c r="B16" s="219" t="s">
        <v>57</v>
      </c>
      <c r="C16" s="219" t="n">
        <v>5</v>
      </c>
      <c r="D16" s="219" t="str">
        <f aca="false">VLOOKUP(A16,Settings!$A$16:$B$22,2,TRUE())</f>
        <v>A+</v>
      </c>
      <c r="E16" s="416" t="n">
        <f aca="false">VLOOKUP(A16,Settings!$A$16:$C$22,3,TRUE())</f>
        <v>5</v>
      </c>
      <c r="F16" s="219" t="str">
        <f aca="false">IF(AND(D16=B16,E16=C16),"PASS","CHECK")</f>
        <v>PASS</v>
      </c>
      <c r="G16" s="219"/>
      <c r="H16" s="219"/>
    </row>
    <row r="17" customFormat="false" ht="15" hidden="false" customHeight="true" outlineLevel="0" collapsed="false">
      <c r="A17" s="219" t="n">
        <v>70</v>
      </c>
      <c r="B17" s="219" t="s">
        <v>58</v>
      </c>
      <c r="C17" s="219" t="n">
        <v>4</v>
      </c>
      <c r="D17" s="219" t="str">
        <f aca="false">VLOOKUP(A17,Settings!$A$16:$B$22,2,TRUE())</f>
        <v>A</v>
      </c>
      <c r="E17" s="416" t="n">
        <f aca="false">VLOOKUP(A17,Settings!$A$16:$C$22,3,TRUE())</f>
        <v>4</v>
      </c>
      <c r="F17" s="219" t="str">
        <f aca="false">IF(AND(D17=B17,E17=C17),"PASS","CHECK")</f>
        <v>PASS</v>
      </c>
      <c r="G17" s="219"/>
      <c r="H17" s="219"/>
    </row>
    <row r="18" customFormat="false" ht="15" hidden="false" customHeight="true" outlineLevel="0" collapsed="false">
      <c r="A18" s="219" t="n">
        <v>60</v>
      </c>
      <c r="B18" s="219" t="s">
        <v>59</v>
      </c>
      <c r="C18" s="219" t="n">
        <v>3.5</v>
      </c>
      <c r="D18" s="219" t="str">
        <f aca="false">VLOOKUP(A18,Settings!$A$16:$B$22,2,TRUE())</f>
        <v>A-</v>
      </c>
      <c r="E18" s="416" t="n">
        <f aca="false">VLOOKUP(A18,Settings!$A$16:$C$22,3,TRUE())</f>
        <v>3.5</v>
      </c>
      <c r="F18" s="219" t="str">
        <f aca="false">IF(AND(D18=B18,E18=C18),"PASS","CHECK")</f>
        <v>PASS</v>
      </c>
      <c r="G18" s="219"/>
      <c r="H18" s="219"/>
    </row>
    <row r="19" customFormat="false" ht="15" hidden="false" customHeight="true" outlineLevel="0" collapsed="false">
      <c r="A19" s="219" t="n">
        <v>50</v>
      </c>
      <c r="B19" s="219" t="s">
        <v>60</v>
      </c>
      <c r="C19" s="219" t="n">
        <v>3</v>
      </c>
      <c r="D19" s="219" t="str">
        <f aca="false">VLOOKUP(A19,Settings!$A$16:$B$22,2,TRUE())</f>
        <v>B</v>
      </c>
      <c r="E19" s="416" t="n">
        <f aca="false">VLOOKUP(A19,Settings!$A$16:$C$22,3,TRUE())</f>
        <v>3</v>
      </c>
      <c r="F19" s="219" t="str">
        <f aca="false">IF(AND(D19=B19,E19=C19),"PASS","CHECK")</f>
        <v>PASS</v>
      </c>
      <c r="G19" s="219"/>
      <c r="H19" s="219"/>
    </row>
    <row r="20" customFormat="false" ht="15" hidden="false" customHeight="true" outlineLevel="0" collapsed="false">
      <c r="A20" s="219" t="n">
        <v>40</v>
      </c>
      <c r="B20" s="219" t="s">
        <v>61</v>
      </c>
      <c r="C20" s="219" t="n">
        <v>2</v>
      </c>
      <c r="D20" s="219" t="str">
        <f aca="false">VLOOKUP(A20,Settings!$A$16:$B$22,2,TRUE())</f>
        <v>C</v>
      </c>
      <c r="E20" s="416" t="n">
        <f aca="false">VLOOKUP(A20,Settings!$A$16:$C$22,3,TRUE())</f>
        <v>2</v>
      </c>
      <c r="F20" s="219" t="str">
        <f aca="false">IF(AND(D20=B20,E20=C20),"PASS","CHECK")</f>
        <v>PASS</v>
      </c>
      <c r="G20" s="219"/>
      <c r="H20" s="219"/>
    </row>
    <row r="21" customFormat="false" ht="15" hidden="false" customHeight="true" outlineLevel="0" collapsed="false">
      <c r="A21" s="219" t="n">
        <v>33</v>
      </c>
      <c r="B21" s="219" t="s">
        <v>62</v>
      </c>
      <c r="C21" s="219" t="n">
        <v>1</v>
      </c>
      <c r="D21" s="219" t="str">
        <f aca="false">VLOOKUP(A21,Settings!$A$16:$B$22,2,TRUE())</f>
        <v>D</v>
      </c>
      <c r="E21" s="416" t="n">
        <f aca="false">VLOOKUP(A21,Settings!$A$16:$C$22,3,TRUE())</f>
        <v>1</v>
      </c>
      <c r="F21" s="219" t="str">
        <f aca="false">IF(AND(D21=B21,E21=C21),"PASS","CHECK")</f>
        <v>PASS</v>
      </c>
      <c r="G21" s="219"/>
      <c r="H21" s="219"/>
    </row>
    <row r="22" customFormat="false" ht="15" hidden="false" customHeight="true" outlineLevel="0" collapsed="false">
      <c r="A22" s="219" t="n">
        <v>32</v>
      </c>
      <c r="B22" s="219" t="s">
        <v>63</v>
      </c>
      <c r="C22" s="219" t="n">
        <v>0</v>
      </c>
      <c r="D22" s="219" t="str">
        <f aca="false">VLOOKUP(A22,Settings!$A$16:$B$22,2,TRUE())</f>
        <v>F</v>
      </c>
      <c r="E22" s="416" t="n">
        <f aca="false">VLOOKUP(A22,Settings!$A$16:$C$22,3,TRUE())</f>
        <v>0</v>
      </c>
      <c r="F22" s="219" t="str">
        <f aca="false">IF(AND(D22=B22,E22=C22),"PASS","CHECK")</f>
        <v>PASS</v>
      </c>
      <c r="G22" s="219"/>
      <c r="H22" s="219"/>
    </row>
    <row r="23" customFormat="false" ht="15" hidden="false" customHeight="true" outlineLevel="0" collapsed="false">
      <c r="A23" s="414"/>
      <c r="B23" s="414"/>
      <c r="C23" s="414"/>
      <c r="D23" s="414"/>
      <c r="E23" s="414"/>
      <c r="F23" s="414"/>
      <c r="G23" s="219"/>
      <c r="H23" s="219"/>
    </row>
    <row r="24" customFormat="false" ht="15" hidden="false" customHeight="true" outlineLevel="0" collapsed="false">
      <c r="A24" s="414"/>
      <c r="B24" s="414"/>
      <c r="C24" s="414"/>
      <c r="D24" s="414"/>
      <c r="E24" s="414"/>
      <c r="F24" s="414"/>
      <c r="G24" s="219"/>
      <c r="H24" s="219"/>
    </row>
    <row r="25" customFormat="false" ht="15" hidden="false" customHeight="true" outlineLevel="0" collapsed="false">
      <c r="A25" s="415" t="s">
        <v>3238</v>
      </c>
      <c r="B25" s="414"/>
      <c r="C25" s="414"/>
      <c r="D25" s="414"/>
      <c r="E25" s="414"/>
      <c r="F25" s="414"/>
      <c r="G25" s="219"/>
      <c r="H25" s="219"/>
    </row>
    <row r="26" customFormat="false" ht="24.75" hidden="false" customHeight="true" outlineLevel="0" collapsed="false">
      <c r="A26" s="156" t="s">
        <v>3124</v>
      </c>
      <c r="B26" s="156" t="s">
        <v>3125</v>
      </c>
      <c r="C26" s="156" t="s">
        <v>3239</v>
      </c>
      <c r="D26" s="156" t="s">
        <v>3240</v>
      </c>
      <c r="E26" s="156" t="s">
        <v>3241</v>
      </c>
      <c r="F26" s="156" t="s">
        <v>26</v>
      </c>
      <c r="G26" s="219"/>
      <c r="H26" s="219"/>
    </row>
    <row r="27" customFormat="false" ht="24.75" hidden="false" customHeight="true" outlineLevel="0" collapsed="false">
      <c r="A27" s="219" t="s">
        <v>3129</v>
      </c>
      <c r="B27" s="219" t="s">
        <v>3242</v>
      </c>
      <c r="C27" s="219" t="s">
        <v>182</v>
      </c>
      <c r="D27" s="219" t="s">
        <v>3243</v>
      </c>
      <c r="E27" s="219" t="s">
        <v>3244</v>
      </c>
      <c r="F27" s="219" t="s">
        <v>76</v>
      </c>
      <c r="G27" s="219"/>
      <c r="H27" s="219"/>
    </row>
    <row r="28" customFormat="false" ht="24.75" hidden="false" customHeight="true" outlineLevel="0" collapsed="false">
      <c r="A28" s="219" t="s">
        <v>3135</v>
      </c>
      <c r="B28" s="219" t="s">
        <v>3245</v>
      </c>
      <c r="C28" s="219" t="s">
        <v>182</v>
      </c>
      <c r="D28" s="219" t="s">
        <v>3246</v>
      </c>
      <c r="E28" s="219" t="s">
        <v>3247</v>
      </c>
      <c r="F28" s="219" t="s">
        <v>76</v>
      </c>
      <c r="G28" s="219"/>
      <c r="H28" s="219"/>
    </row>
    <row r="29" customFormat="false" ht="15" hidden="false" customHeight="true" outlineLevel="0" collapsed="false">
      <c r="A29" s="219" t="s">
        <v>3142</v>
      </c>
      <c r="B29" s="219" t="s">
        <v>3248</v>
      </c>
      <c r="C29" s="219" t="s">
        <v>743</v>
      </c>
      <c r="D29" s="219" t="s">
        <v>3249</v>
      </c>
      <c r="E29" s="219" t="s">
        <v>3250</v>
      </c>
      <c r="F29" s="219" t="s">
        <v>76</v>
      </c>
      <c r="G29" s="219"/>
      <c r="H29" s="219"/>
    </row>
    <row r="30" customFormat="false" ht="15" hidden="false" customHeight="true" outlineLevel="0" collapsed="false">
      <c r="A30" s="219" t="s">
        <v>3148</v>
      </c>
      <c r="B30" s="219" t="s">
        <v>3251</v>
      </c>
      <c r="C30" s="219" t="s">
        <v>743</v>
      </c>
      <c r="D30" s="219" t="s">
        <v>3249</v>
      </c>
      <c r="E30" s="219" t="s">
        <v>3250</v>
      </c>
      <c r="F30" s="219" t="s">
        <v>76</v>
      </c>
      <c r="G30" s="219"/>
      <c r="H30" s="219"/>
    </row>
    <row r="31" customFormat="false" ht="24.75" hidden="false" customHeight="true" outlineLevel="0" collapsed="false">
      <c r="A31" s="219" t="s">
        <v>3155</v>
      </c>
      <c r="B31" s="219" t="s">
        <v>3252</v>
      </c>
      <c r="C31" s="219" t="s">
        <v>625</v>
      </c>
      <c r="D31" s="219" t="s">
        <v>3253</v>
      </c>
      <c r="E31" s="219" t="s">
        <v>3254</v>
      </c>
      <c r="F31" s="219" t="s">
        <v>76</v>
      </c>
      <c r="G31" s="219"/>
      <c r="H31" s="219"/>
    </row>
    <row r="32" customFormat="false" ht="24.75" hidden="false" customHeight="true" outlineLevel="0" collapsed="false">
      <c r="A32" s="219" t="s">
        <v>3162</v>
      </c>
      <c r="B32" s="219" t="s">
        <v>3255</v>
      </c>
      <c r="C32" s="219" t="s">
        <v>3256</v>
      </c>
      <c r="D32" s="219" t="s">
        <v>3257</v>
      </c>
      <c r="E32" s="219" t="s">
        <v>3258</v>
      </c>
      <c r="F32" s="219" t="s">
        <v>76</v>
      </c>
      <c r="G32" s="219"/>
      <c r="H32" s="219"/>
    </row>
    <row r="33" customFormat="false" ht="24.75" hidden="false" customHeight="true" outlineLevel="0" collapsed="false">
      <c r="A33" s="219" t="s">
        <v>3235</v>
      </c>
      <c r="B33" s="219" t="s">
        <v>3259</v>
      </c>
      <c r="C33" s="219" t="s">
        <v>3260</v>
      </c>
      <c r="D33" s="219" t="s">
        <v>3172</v>
      </c>
      <c r="E33" s="219" t="s">
        <v>3261</v>
      </c>
      <c r="F33" s="219" t="s">
        <v>76</v>
      </c>
      <c r="G33" s="219"/>
      <c r="H33" s="219"/>
    </row>
    <row r="34" customFormat="false" ht="15.75" hidden="false" customHeight="true" outlineLevel="0" collapsed="false">
      <c r="A34" s="12"/>
      <c r="B34" s="12"/>
      <c r="C34" s="12"/>
      <c r="D34" s="12"/>
      <c r="E34" s="12"/>
      <c r="F34" s="12"/>
      <c r="G34" s="12"/>
      <c r="H34" s="12"/>
    </row>
    <row r="35" customFormat="false" ht="15.75" hidden="false" customHeight="true" outlineLevel="0" collapsed="false">
      <c r="A35" s="12"/>
      <c r="B35" s="12"/>
      <c r="C35" s="12"/>
      <c r="D35" s="12"/>
      <c r="E35" s="12"/>
      <c r="F35" s="12"/>
      <c r="G35" s="12"/>
      <c r="H35" s="12"/>
    </row>
    <row r="36" customFormat="false" ht="15.75" hidden="false" customHeight="true" outlineLevel="0" collapsed="false">
      <c r="A36" s="12"/>
      <c r="B36" s="12"/>
      <c r="C36" s="12"/>
      <c r="D36" s="12"/>
      <c r="E36" s="12"/>
      <c r="F36" s="12"/>
      <c r="G36" s="12"/>
      <c r="H36" s="12"/>
    </row>
    <row r="37" customFormat="false" ht="15.75" hidden="false" customHeight="true" outlineLevel="0" collapsed="false">
      <c r="A37" s="12"/>
      <c r="B37" s="12"/>
      <c r="C37" s="12"/>
      <c r="D37" s="12"/>
      <c r="E37" s="12"/>
      <c r="F37" s="12"/>
      <c r="G37" s="12"/>
      <c r="H37" s="12"/>
    </row>
    <row r="38" customFormat="false" ht="15.75" hidden="false" customHeight="true" outlineLevel="0" collapsed="false">
      <c r="A38" s="12"/>
      <c r="B38" s="12"/>
      <c r="C38" s="12"/>
      <c r="D38" s="12"/>
      <c r="E38" s="12"/>
      <c r="F38" s="12"/>
      <c r="G38" s="12"/>
      <c r="H38" s="12"/>
    </row>
    <row r="39" customFormat="false" ht="15.75" hidden="false" customHeight="true" outlineLevel="0" collapsed="false">
      <c r="A39" s="12"/>
      <c r="B39" s="12"/>
      <c r="C39" s="12"/>
      <c r="D39" s="12"/>
      <c r="E39" s="12"/>
      <c r="F39" s="12"/>
      <c r="G39" s="12"/>
      <c r="H39" s="12"/>
    </row>
    <row r="40" customFormat="false" ht="15.75" hidden="false" customHeight="true" outlineLevel="0" collapsed="false">
      <c r="A40" s="12"/>
      <c r="B40" s="12"/>
      <c r="C40" s="12"/>
      <c r="D40" s="12"/>
      <c r="E40" s="12"/>
      <c r="F40" s="12"/>
      <c r="G40" s="12"/>
      <c r="H40" s="12"/>
    </row>
    <row r="41" customFormat="false" ht="15.75" hidden="false" customHeight="true" outlineLevel="0" collapsed="false">
      <c r="A41" s="12"/>
      <c r="B41" s="12"/>
      <c r="C41" s="12"/>
      <c r="D41" s="12"/>
      <c r="E41" s="12"/>
      <c r="F41" s="12"/>
      <c r="G41" s="12"/>
      <c r="H41" s="12"/>
    </row>
    <row r="42" customFormat="false" ht="15.75" hidden="false" customHeight="true" outlineLevel="0" collapsed="false">
      <c r="A42" s="12"/>
      <c r="B42" s="12"/>
      <c r="C42" s="12"/>
      <c r="D42" s="12"/>
      <c r="E42" s="12"/>
      <c r="F42" s="12"/>
      <c r="G42" s="12"/>
      <c r="H42" s="12"/>
    </row>
    <row r="43" customFormat="false" ht="15.75" hidden="false" customHeight="true" outlineLevel="0" collapsed="false">
      <c r="A43" s="12"/>
      <c r="B43" s="12"/>
      <c r="C43" s="12"/>
      <c r="D43" s="12"/>
      <c r="E43" s="12"/>
      <c r="F43" s="12"/>
      <c r="G43" s="12"/>
      <c r="H43" s="12"/>
    </row>
    <row r="44" customFormat="false" ht="15.75" hidden="false" customHeight="true" outlineLevel="0" collapsed="false">
      <c r="A44" s="12"/>
      <c r="B44" s="12"/>
      <c r="C44" s="12"/>
      <c r="D44" s="12"/>
      <c r="E44" s="12"/>
      <c r="F44" s="12"/>
      <c r="G44" s="12"/>
      <c r="H44" s="12"/>
    </row>
    <row r="45" customFormat="false" ht="15.75" hidden="false" customHeight="true" outlineLevel="0" collapsed="false">
      <c r="A45" s="12"/>
      <c r="B45" s="12"/>
      <c r="C45" s="12"/>
      <c r="D45" s="12"/>
      <c r="E45" s="12"/>
      <c r="F45" s="12"/>
      <c r="G45" s="12"/>
      <c r="H45" s="12"/>
    </row>
    <row r="46" customFormat="false" ht="15.75" hidden="false" customHeight="true" outlineLevel="0" collapsed="false">
      <c r="A46" s="12"/>
      <c r="B46" s="12"/>
      <c r="C46" s="12"/>
      <c r="D46" s="12"/>
      <c r="E46" s="12"/>
      <c r="F46" s="12"/>
      <c r="G46" s="12"/>
      <c r="H46" s="12"/>
    </row>
    <row r="47" customFormat="false" ht="15.75" hidden="false" customHeight="true" outlineLevel="0" collapsed="false">
      <c r="A47" s="12"/>
      <c r="B47" s="12"/>
      <c r="C47" s="12"/>
      <c r="D47" s="12"/>
      <c r="E47" s="12"/>
      <c r="F47" s="12"/>
      <c r="G47" s="12"/>
      <c r="H47" s="12"/>
    </row>
    <row r="48" customFormat="false" ht="15.75" hidden="false" customHeight="true" outlineLevel="0" collapsed="false">
      <c r="A48" s="12"/>
      <c r="B48" s="12"/>
      <c r="C48" s="12"/>
      <c r="D48" s="12"/>
      <c r="E48" s="12"/>
      <c r="F48" s="12"/>
      <c r="G48" s="12"/>
      <c r="H48" s="12"/>
    </row>
    <row r="49" customFormat="false" ht="15.75" hidden="false" customHeight="true" outlineLevel="0" collapsed="false">
      <c r="A49" s="12"/>
      <c r="B49" s="12"/>
      <c r="C49" s="12"/>
      <c r="D49" s="12"/>
      <c r="E49" s="12"/>
      <c r="F49" s="12"/>
      <c r="G49" s="12"/>
      <c r="H49" s="12"/>
    </row>
    <row r="50" customFormat="false" ht="15.75" hidden="false" customHeight="true" outlineLevel="0" collapsed="false">
      <c r="A50" s="12"/>
      <c r="B50" s="12"/>
      <c r="C50" s="12"/>
      <c r="D50" s="12"/>
      <c r="E50" s="12"/>
      <c r="F50" s="12"/>
      <c r="G50" s="12"/>
      <c r="H50" s="12"/>
    </row>
    <row r="51" customFormat="false" ht="15.75" hidden="false" customHeight="true" outlineLevel="0" collapsed="false">
      <c r="A51" s="12"/>
      <c r="B51" s="12"/>
      <c r="C51" s="12"/>
      <c r="D51" s="12"/>
      <c r="E51" s="12"/>
      <c r="F51" s="12"/>
      <c r="G51" s="12"/>
      <c r="H51" s="12"/>
    </row>
    <row r="52" customFormat="false" ht="15.75" hidden="false" customHeight="true" outlineLevel="0" collapsed="false">
      <c r="A52" s="12"/>
      <c r="B52" s="12"/>
      <c r="C52" s="12"/>
      <c r="D52" s="12"/>
      <c r="E52" s="12"/>
      <c r="F52" s="12"/>
      <c r="G52" s="12"/>
      <c r="H52" s="12"/>
    </row>
    <row r="53" customFormat="false" ht="15.75" hidden="false" customHeight="true" outlineLevel="0" collapsed="false">
      <c r="A53" s="12"/>
      <c r="B53" s="12"/>
      <c r="C53" s="12"/>
      <c r="D53" s="12"/>
      <c r="E53" s="12"/>
      <c r="F53" s="12"/>
      <c r="G53" s="12"/>
      <c r="H53" s="12"/>
    </row>
    <row r="54" customFormat="false" ht="15.75" hidden="false" customHeight="true" outlineLevel="0" collapsed="false">
      <c r="A54" s="12"/>
      <c r="B54" s="12"/>
      <c r="C54" s="12"/>
      <c r="D54" s="12"/>
      <c r="E54" s="12"/>
      <c r="F54" s="12"/>
      <c r="G54" s="12"/>
      <c r="H54" s="12"/>
    </row>
    <row r="55" customFormat="false" ht="15.75" hidden="false" customHeight="true" outlineLevel="0" collapsed="false">
      <c r="A55" s="12"/>
      <c r="B55" s="12"/>
      <c r="C55" s="12"/>
      <c r="D55" s="12"/>
      <c r="E55" s="12"/>
      <c r="F55" s="12"/>
      <c r="G55" s="12"/>
      <c r="H55" s="12"/>
    </row>
    <row r="56" customFormat="false" ht="15.75" hidden="false" customHeight="true" outlineLevel="0" collapsed="false">
      <c r="A56" s="12"/>
      <c r="B56" s="12"/>
      <c r="C56" s="12"/>
      <c r="D56" s="12"/>
      <c r="E56" s="12"/>
      <c r="F56" s="12"/>
      <c r="G56" s="12"/>
      <c r="H56" s="12"/>
    </row>
    <row r="57" customFormat="false" ht="15.75" hidden="false" customHeight="true" outlineLevel="0" collapsed="false">
      <c r="A57" s="12"/>
      <c r="B57" s="12"/>
      <c r="C57" s="12"/>
      <c r="D57" s="12"/>
      <c r="E57" s="12"/>
      <c r="F57" s="12"/>
      <c r="G57" s="12"/>
      <c r="H57" s="12"/>
    </row>
    <row r="58" customFormat="false" ht="15.75" hidden="false" customHeight="true" outlineLevel="0" collapsed="false">
      <c r="A58" s="12"/>
      <c r="B58" s="12"/>
      <c r="C58" s="12"/>
      <c r="D58" s="12"/>
      <c r="E58" s="12"/>
      <c r="F58" s="12"/>
      <c r="G58" s="12"/>
      <c r="H58" s="12"/>
    </row>
    <row r="59" customFormat="false" ht="15.75" hidden="false" customHeight="true" outlineLevel="0" collapsed="false">
      <c r="A59" s="12"/>
      <c r="B59" s="12"/>
      <c r="C59" s="12"/>
      <c r="D59" s="12"/>
      <c r="E59" s="12"/>
      <c r="F59" s="12"/>
      <c r="G59" s="12"/>
      <c r="H59" s="12"/>
    </row>
    <row r="60" customFormat="false" ht="15.75" hidden="false" customHeight="true" outlineLevel="0" collapsed="false">
      <c r="A60" s="12"/>
      <c r="B60" s="12"/>
      <c r="C60" s="12"/>
      <c r="D60" s="12"/>
      <c r="E60" s="12"/>
      <c r="F60" s="12"/>
      <c r="G60" s="12"/>
      <c r="H60" s="12"/>
    </row>
    <row r="61" customFormat="false" ht="15.75" hidden="false" customHeight="true" outlineLevel="0" collapsed="false">
      <c r="A61" s="12"/>
      <c r="B61" s="12"/>
      <c r="C61" s="12"/>
      <c r="D61" s="12"/>
      <c r="E61" s="12"/>
      <c r="F61" s="12"/>
      <c r="G61" s="12"/>
      <c r="H61" s="12"/>
    </row>
    <row r="62" customFormat="false" ht="15.75" hidden="false" customHeight="true" outlineLevel="0" collapsed="false">
      <c r="A62" s="12"/>
      <c r="B62" s="12"/>
      <c r="C62" s="12"/>
      <c r="D62" s="12"/>
      <c r="E62" s="12"/>
      <c r="F62" s="12"/>
      <c r="G62" s="12"/>
      <c r="H62" s="12"/>
    </row>
    <row r="63" customFormat="false" ht="15.75" hidden="false" customHeight="true" outlineLevel="0" collapsed="false">
      <c r="A63" s="12"/>
      <c r="B63" s="12"/>
      <c r="C63" s="12"/>
      <c r="D63" s="12"/>
      <c r="E63" s="12"/>
      <c r="F63" s="12"/>
      <c r="G63" s="12"/>
      <c r="H63" s="12"/>
    </row>
    <row r="64" customFormat="false" ht="15.75" hidden="false" customHeight="true" outlineLevel="0" collapsed="false">
      <c r="A64" s="12"/>
      <c r="B64" s="12"/>
      <c r="C64" s="12"/>
      <c r="D64" s="12"/>
      <c r="E64" s="12"/>
      <c r="F64" s="12"/>
      <c r="G64" s="12"/>
      <c r="H64" s="12"/>
    </row>
    <row r="65" customFormat="false" ht="15.75" hidden="false" customHeight="true" outlineLevel="0" collapsed="false">
      <c r="A65" s="12"/>
      <c r="B65" s="12"/>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sheetPr filterMode="false">
    <tabColor rgb="FFA6A6A6"/>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40"/>
    <col collapsed="false" customWidth="true" hidden="false" outlineLevel="0" max="4" min="3" style="1" width="18"/>
    <col collapsed="false" customWidth="true" hidden="false" outlineLevel="0" max="26" min="5" style="1" width="8.63"/>
  </cols>
  <sheetData>
    <row r="1" customFormat="false" ht="19.5" hidden="false" customHeight="true" outlineLevel="0" collapsed="false">
      <c r="A1" s="135"/>
      <c r="B1" s="135"/>
      <c r="C1" s="135"/>
      <c r="D1" s="135"/>
      <c r="E1" s="136"/>
    </row>
    <row r="2" customFormat="false" ht="25.5" hidden="false" customHeight="true" outlineLevel="0" collapsed="false">
      <c r="A2" s="214" t="s">
        <v>3262</v>
      </c>
      <c r="B2" s="137"/>
      <c r="C2" s="137"/>
      <c r="D2" s="137"/>
      <c r="E2" s="215"/>
    </row>
    <row r="3" customFormat="false" ht="15" hidden="false" customHeight="true" outlineLevel="0" collapsed="false">
      <c r="A3" s="417" t="s">
        <v>92</v>
      </c>
      <c r="B3" s="417" t="s">
        <v>26</v>
      </c>
      <c r="C3" s="417" t="s">
        <v>3263</v>
      </c>
      <c r="D3" s="417" t="s">
        <v>315</v>
      </c>
      <c r="E3" s="215"/>
    </row>
    <row r="4" customFormat="false" ht="48.75" hidden="false" customHeight="true" outlineLevel="0" collapsed="false">
      <c r="A4" s="418" t="s">
        <v>3264</v>
      </c>
      <c r="B4" s="418" t="s">
        <v>350</v>
      </c>
      <c r="C4" s="418" t="s">
        <v>3265</v>
      </c>
      <c r="D4" s="418" t="s">
        <v>3266</v>
      </c>
    </row>
    <row r="5" customFormat="false" ht="96.75" hidden="false" customHeight="true" outlineLevel="0" collapsed="false">
      <c r="A5" s="418" t="s">
        <v>3267</v>
      </c>
      <c r="B5" s="418" t="s">
        <v>350</v>
      </c>
      <c r="C5" s="418" t="s">
        <v>3268</v>
      </c>
      <c r="D5" s="418" t="s">
        <v>3269</v>
      </c>
    </row>
    <row r="6" customFormat="false" ht="72.75" hidden="false" customHeight="true" outlineLevel="0" collapsed="false">
      <c r="A6" s="418" t="s">
        <v>3270</v>
      </c>
      <c r="B6" s="418" t="s">
        <v>350</v>
      </c>
      <c r="C6" s="418" t="s">
        <v>3271</v>
      </c>
      <c r="D6" s="418" t="s">
        <v>3272</v>
      </c>
    </row>
    <row r="7" customFormat="false" ht="72.75" hidden="false" customHeight="true" outlineLevel="0" collapsed="false">
      <c r="A7" s="418" t="s">
        <v>3273</v>
      </c>
      <c r="B7" s="418" t="s">
        <v>350</v>
      </c>
      <c r="C7" s="418" t="s">
        <v>3274</v>
      </c>
      <c r="D7" s="418" t="s">
        <v>3275</v>
      </c>
    </row>
    <row r="8" customFormat="false" ht="36.75" hidden="false" customHeight="true" outlineLevel="0" collapsed="false">
      <c r="A8" s="418" t="s">
        <v>3276</v>
      </c>
      <c r="B8" s="418" t="s">
        <v>350</v>
      </c>
      <c r="C8" s="418" t="s">
        <v>3277</v>
      </c>
      <c r="D8" s="418" t="s">
        <v>3278</v>
      </c>
    </row>
    <row r="9" customFormat="false" ht="60.75" hidden="false" customHeight="true" outlineLevel="0" collapsed="false">
      <c r="A9" s="418" t="s">
        <v>224</v>
      </c>
      <c r="B9" s="418" t="s">
        <v>3279</v>
      </c>
      <c r="C9" s="418" t="s">
        <v>3280</v>
      </c>
      <c r="D9" s="418" t="s">
        <v>3281</v>
      </c>
    </row>
    <row r="10" customFormat="false" ht="36.75" hidden="false" customHeight="true" outlineLevel="0" collapsed="false">
      <c r="A10" s="418" t="s">
        <v>3282</v>
      </c>
      <c r="B10" s="418" t="s">
        <v>350</v>
      </c>
      <c r="C10" s="418" t="s">
        <v>3283</v>
      </c>
      <c r="D10" s="418" t="s">
        <v>3284</v>
      </c>
    </row>
    <row r="11" customFormat="false" ht="15" hidden="false" customHeight="true" outlineLevel="0" collapsed="false">
      <c r="A11" s="12"/>
      <c r="B11" s="12"/>
      <c r="C11" s="12"/>
      <c r="D11" s="12"/>
    </row>
    <row r="12" customFormat="false" ht="15" hidden="false" customHeight="true" outlineLevel="0" collapsed="false">
      <c r="A12" s="12"/>
      <c r="B12" s="12"/>
      <c r="C12" s="12"/>
      <c r="D12" s="12"/>
    </row>
    <row r="13" customFormat="false" ht="15" hidden="false" customHeight="true" outlineLevel="0" collapsed="false">
      <c r="A13" s="12"/>
      <c r="B13" s="12"/>
      <c r="C13" s="12"/>
      <c r="D13" s="12"/>
    </row>
    <row r="14" customFormat="false" ht="15" hidden="false" customHeight="true" outlineLevel="0" collapsed="false">
      <c r="A14" s="12"/>
      <c r="B14" s="12"/>
      <c r="C14" s="12"/>
      <c r="D14" s="12"/>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sheetPr filterMode="false">
    <tabColor rgb="FFA6A6A6"/>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8"/>
    <col collapsed="false" customWidth="true" hidden="false" outlineLevel="0" max="2" min="2" style="1" width="35"/>
    <col collapsed="false" customWidth="true" hidden="false" outlineLevel="0" max="3" min="3" style="1" width="42"/>
    <col collapsed="false" customWidth="true" hidden="false" outlineLevel="0" max="4" min="4" style="1" width="34"/>
    <col collapsed="false" customWidth="true" hidden="false" outlineLevel="0" max="26" min="5" style="1" width="8.63"/>
  </cols>
  <sheetData>
    <row r="1" customFormat="false" ht="25.5" hidden="false" customHeight="true" outlineLevel="0" collapsed="false">
      <c r="A1" s="419" t="s">
        <v>3285</v>
      </c>
      <c r="B1" s="420"/>
      <c r="C1" s="420"/>
      <c r="D1" s="420"/>
      <c r="E1" s="136"/>
    </row>
    <row r="2" customFormat="false" ht="15" hidden="false" customHeight="true" outlineLevel="0" collapsed="false">
      <c r="A2" s="223"/>
      <c r="B2" s="223"/>
      <c r="C2" s="223"/>
      <c r="D2" s="223"/>
      <c r="E2" s="215"/>
    </row>
    <row r="3" customFormat="false" ht="15" hidden="false" customHeight="true" outlineLevel="0" collapsed="false">
      <c r="A3" s="151" t="s">
        <v>72</v>
      </c>
      <c r="B3" s="151" t="s">
        <v>3286</v>
      </c>
      <c r="C3" s="151" t="s">
        <v>3127</v>
      </c>
      <c r="D3" s="151" t="s">
        <v>3287</v>
      </c>
      <c r="E3" s="215"/>
    </row>
    <row r="4" customFormat="false" ht="42" hidden="false" customHeight="true" outlineLevel="0" collapsed="false">
      <c r="A4" s="418" t="s">
        <v>3288</v>
      </c>
      <c r="B4" s="418" t="s">
        <v>3289</v>
      </c>
      <c r="C4" s="418" t="s">
        <v>3290</v>
      </c>
      <c r="D4" s="418" t="s">
        <v>3291</v>
      </c>
    </row>
    <row r="5" customFormat="false" ht="42" hidden="false" customHeight="true" outlineLevel="0" collapsed="false">
      <c r="A5" s="418" t="s">
        <v>3292</v>
      </c>
      <c r="B5" s="418" t="s">
        <v>3293</v>
      </c>
      <c r="C5" s="418" t="s">
        <v>3294</v>
      </c>
      <c r="D5" s="418" t="s">
        <v>3295</v>
      </c>
    </row>
    <row r="6" customFormat="false" ht="42" hidden="false" customHeight="true" outlineLevel="0" collapsed="false">
      <c r="A6" s="418" t="s">
        <v>3296</v>
      </c>
      <c r="B6" s="418" t="s">
        <v>3297</v>
      </c>
      <c r="C6" s="418" t="s">
        <v>3298</v>
      </c>
      <c r="D6" s="418" t="s">
        <v>3299</v>
      </c>
    </row>
    <row r="7" customFormat="false" ht="42" hidden="false" customHeight="true" outlineLevel="0" collapsed="false">
      <c r="A7" s="418" t="s">
        <v>3300</v>
      </c>
      <c r="B7" s="418" t="s">
        <v>3301</v>
      </c>
      <c r="C7" s="418" t="s">
        <v>3302</v>
      </c>
      <c r="D7" s="418" t="s">
        <v>3303</v>
      </c>
    </row>
    <row r="8" customFormat="false" ht="42" hidden="false" customHeight="true" outlineLevel="0" collapsed="false">
      <c r="A8" s="418" t="s">
        <v>692</v>
      </c>
      <c r="B8" s="418" t="s">
        <v>3304</v>
      </c>
      <c r="C8" s="418" t="s">
        <v>3305</v>
      </c>
      <c r="D8" s="418" t="s">
        <v>3306</v>
      </c>
    </row>
    <row r="9" customFormat="false" ht="42" hidden="false" customHeight="true" outlineLevel="0" collapsed="false">
      <c r="A9" s="418" t="s">
        <v>698</v>
      </c>
      <c r="B9" s="418" t="s">
        <v>3307</v>
      </c>
      <c r="C9" s="418" t="s">
        <v>3308</v>
      </c>
      <c r="D9" s="418" t="s">
        <v>3309</v>
      </c>
    </row>
    <row r="10" customFormat="false" ht="42" hidden="false" customHeight="true" outlineLevel="0" collapsed="false">
      <c r="A10" s="418" t="s">
        <v>224</v>
      </c>
      <c r="B10" s="418" t="s">
        <v>3310</v>
      </c>
      <c r="C10" s="418" t="s">
        <v>3311</v>
      </c>
      <c r="D10" s="418" t="s">
        <v>3312</v>
      </c>
    </row>
    <row r="11" customFormat="false" ht="42" hidden="false" customHeight="true" outlineLevel="0" collapsed="false">
      <c r="A11" s="418" t="s">
        <v>3313</v>
      </c>
      <c r="B11" s="418" t="s">
        <v>3314</v>
      </c>
      <c r="C11" s="418" t="s">
        <v>3315</v>
      </c>
      <c r="D11" s="418" t="s">
        <v>3316</v>
      </c>
    </row>
    <row r="12" customFormat="false" ht="15" hidden="false" customHeight="true" outlineLevel="0" collapsed="false">
      <c r="A12" s="12"/>
      <c r="B12" s="12"/>
      <c r="C12" s="12"/>
      <c r="D12" s="12"/>
    </row>
    <row r="13" customFormat="false" ht="15" hidden="false" customHeight="true" outlineLevel="0" collapsed="false">
      <c r="A13" s="12"/>
      <c r="B13" s="12"/>
      <c r="C13" s="12"/>
      <c r="D13" s="12"/>
    </row>
    <row r="14" customFormat="false" ht="15" hidden="false" customHeight="true" outlineLevel="0" collapsed="false">
      <c r="A14" s="12"/>
      <c r="B14" s="12"/>
      <c r="C14" s="12"/>
      <c r="D14" s="12"/>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2.13"/>
    <col collapsed="false" customWidth="true" hidden="false" outlineLevel="0" max="2" min="2" style="1" width="60.13"/>
    <col collapsed="false" customWidth="true" hidden="false" outlineLevel="0" max="3" min="3" style="1" width="66.13"/>
    <col collapsed="false" customWidth="true" hidden="false" outlineLevel="0" max="4" min="4" style="1" width="5"/>
    <col collapsed="false" customWidth="true" hidden="false" outlineLevel="0" max="26" min="5" style="1" width="8.63"/>
  </cols>
  <sheetData>
    <row r="1" customFormat="false" ht="35.25" hidden="false" customHeight="true" outlineLevel="0" collapsed="false">
      <c r="A1" s="421" t="s">
        <v>3317</v>
      </c>
      <c r="B1" s="395"/>
      <c r="C1" s="395"/>
      <c r="D1" s="395"/>
    </row>
    <row r="2" customFormat="false" ht="15" hidden="false" customHeight="true" outlineLevel="0" collapsed="false">
      <c r="A2" s="422" t="s">
        <v>3318</v>
      </c>
      <c r="B2" s="422" t="s">
        <v>3319</v>
      </c>
      <c r="C2" s="400"/>
      <c r="D2" s="400"/>
    </row>
    <row r="3" customFormat="false" ht="24.75" hidden="false" customHeight="true" outlineLevel="0" collapsed="false">
      <c r="A3" s="423" t="s">
        <v>3320</v>
      </c>
      <c r="B3" s="423" t="s">
        <v>3321</v>
      </c>
      <c r="C3" s="423" t="s">
        <v>145</v>
      </c>
      <c r="D3" s="423" t="s">
        <v>26</v>
      </c>
    </row>
    <row r="4" customFormat="false" ht="15" hidden="false" customHeight="true" outlineLevel="0" collapsed="false">
      <c r="A4" s="422" t="s">
        <v>3322</v>
      </c>
      <c r="B4" s="422" t="s">
        <v>3323</v>
      </c>
      <c r="C4" s="422" t="s">
        <v>3324</v>
      </c>
      <c r="D4" s="422" t="s">
        <v>76</v>
      </c>
    </row>
    <row r="5" customFormat="false" ht="24.75" hidden="false" customHeight="true" outlineLevel="0" collapsed="false">
      <c r="A5" s="422" t="s">
        <v>3325</v>
      </c>
      <c r="B5" s="422" t="s">
        <v>3326</v>
      </c>
      <c r="C5" s="422" t="s">
        <v>3327</v>
      </c>
      <c r="D5" s="422" t="s">
        <v>76</v>
      </c>
    </row>
    <row r="6" customFormat="false" ht="15" hidden="false" customHeight="true" outlineLevel="0" collapsed="false">
      <c r="A6" s="422" t="s">
        <v>3328</v>
      </c>
      <c r="B6" s="422" t="s">
        <v>3329</v>
      </c>
      <c r="C6" s="422" t="s">
        <v>3330</v>
      </c>
      <c r="D6" s="422" t="s">
        <v>76</v>
      </c>
    </row>
    <row r="7" customFormat="false" ht="15" hidden="false" customHeight="true" outlineLevel="0" collapsed="false">
      <c r="A7" s="422" t="s">
        <v>3331</v>
      </c>
      <c r="B7" s="422" t="s">
        <v>3332</v>
      </c>
      <c r="C7" s="422" t="s">
        <v>3333</v>
      </c>
      <c r="D7" s="422" t="s">
        <v>76</v>
      </c>
    </row>
    <row r="8" customFormat="false" ht="15" hidden="false" customHeight="true" outlineLevel="0" collapsed="false">
      <c r="A8" s="422" t="s">
        <v>3334</v>
      </c>
      <c r="B8" s="422" t="s">
        <v>3335</v>
      </c>
      <c r="C8" s="422" t="s">
        <v>3336</v>
      </c>
      <c r="D8" s="422" t="s">
        <v>76</v>
      </c>
    </row>
    <row r="9" customFormat="false" ht="15" hidden="false" customHeight="true" outlineLevel="0" collapsed="false">
      <c r="A9" s="422" t="s">
        <v>3337</v>
      </c>
      <c r="B9" s="422" t="s">
        <v>3338</v>
      </c>
      <c r="C9" s="422" t="s">
        <v>3339</v>
      </c>
      <c r="D9" s="422" t="s">
        <v>76</v>
      </c>
    </row>
    <row r="10" customFormat="false" ht="15" hidden="false" customHeight="true" outlineLevel="0" collapsed="false">
      <c r="A10" s="422" t="s">
        <v>3340</v>
      </c>
      <c r="B10" s="422" t="s">
        <v>3341</v>
      </c>
      <c r="C10" s="422" t="s">
        <v>3342</v>
      </c>
      <c r="D10" s="422" t="s">
        <v>76</v>
      </c>
    </row>
    <row r="11" customFormat="false" ht="15" hidden="false" customHeight="true" outlineLevel="0" collapsed="false">
      <c r="A11" s="422" t="s">
        <v>3343</v>
      </c>
      <c r="B11" s="422" t="s">
        <v>3344</v>
      </c>
      <c r="C11" s="422" t="s">
        <v>3345</v>
      </c>
      <c r="D11" s="422" t="s">
        <v>76</v>
      </c>
    </row>
    <row r="12" customFormat="false" ht="15" hidden="false" customHeight="true" outlineLevel="0" collapsed="false">
      <c r="A12" s="422" t="s">
        <v>3346</v>
      </c>
      <c r="B12" s="422" t="s">
        <v>3347</v>
      </c>
      <c r="C12" s="422" t="s">
        <v>3348</v>
      </c>
      <c r="D12" s="422" t="s">
        <v>76</v>
      </c>
    </row>
    <row r="13" customFormat="false" ht="15" hidden="false" customHeight="true" outlineLevel="0" collapsed="false">
      <c r="A13" s="422" t="s">
        <v>3349</v>
      </c>
      <c r="B13" s="422" t="s">
        <v>3350</v>
      </c>
      <c r="C13" s="422" t="s">
        <v>3351</v>
      </c>
      <c r="D13" s="422" t="s">
        <v>76</v>
      </c>
    </row>
    <row r="14" customFormat="false" ht="24.75" hidden="false" customHeight="true" outlineLevel="0" collapsed="false">
      <c r="A14" s="422" t="s">
        <v>3352</v>
      </c>
      <c r="B14" s="422" t="s">
        <v>3353</v>
      </c>
      <c r="C14" s="422" t="s">
        <v>3354</v>
      </c>
      <c r="D14" s="422" t="s">
        <v>3355</v>
      </c>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2"/>
    <col collapsed="false" customWidth="true" hidden="false" outlineLevel="0" max="2" min="2" style="1" width="36"/>
    <col collapsed="false" customWidth="true" hidden="false" outlineLevel="0" max="3" min="3" style="1" width="46"/>
    <col collapsed="false" customWidth="true" hidden="false" outlineLevel="0" max="4" min="4" style="1" width="14"/>
    <col collapsed="false" customWidth="true" hidden="false" outlineLevel="0" max="26" min="5" style="1" width="8.63"/>
  </cols>
  <sheetData>
    <row r="1" customFormat="false" ht="21.75" hidden="false" customHeight="true" outlineLevel="0" collapsed="false">
      <c r="A1" s="424" t="s">
        <v>3356</v>
      </c>
      <c r="B1" s="425"/>
      <c r="C1" s="425"/>
      <c r="D1" s="425"/>
    </row>
    <row r="2" customFormat="false" ht="21.75" hidden="false" customHeight="true" outlineLevel="0" collapsed="false">
      <c r="A2" s="426" t="s">
        <v>3357</v>
      </c>
      <c r="B2" s="426" t="s">
        <v>3358</v>
      </c>
      <c r="C2" s="427"/>
      <c r="D2" s="427"/>
    </row>
    <row r="3" customFormat="false" ht="21.75" hidden="false" customHeight="true" outlineLevel="0" collapsed="false">
      <c r="A3" s="427"/>
      <c r="B3" s="427"/>
      <c r="C3" s="427"/>
      <c r="D3" s="427"/>
    </row>
    <row r="4" customFormat="false" ht="21.75" hidden="false" customHeight="true" outlineLevel="0" collapsed="false">
      <c r="A4" s="428" t="s">
        <v>72</v>
      </c>
      <c r="B4" s="429" t="s">
        <v>3359</v>
      </c>
      <c r="C4" s="429" t="s">
        <v>3360</v>
      </c>
      <c r="D4" s="430" t="s">
        <v>26</v>
      </c>
    </row>
    <row r="5" customFormat="false" ht="21.75" hidden="false" customHeight="true" outlineLevel="0" collapsed="false">
      <c r="A5" s="431" t="s">
        <v>3361</v>
      </c>
      <c r="B5" s="426" t="s">
        <v>3362</v>
      </c>
      <c r="C5" s="426" t="s">
        <v>3363</v>
      </c>
      <c r="D5" s="432" t="s">
        <v>329</v>
      </c>
    </row>
    <row r="6" customFormat="false" ht="21.75" hidden="false" customHeight="true" outlineLevel="0" collapsed="false">
      <c r="A6" s="431" t="s">
        <v>3364</v>
      </c>
      <c r="B6" s="426" t="s">
        <v>3365</v>
      </c>
      <c r="C6" s="426" t="s">
        <v>3366</v>
      </c>
      <c r="D6" s="432" t="s">
        <v>329</v>
      </c>
    </row>
    <row r="7" customFormat="false" ht="21.75" hidden="false" customHeight="true" outlineLevel="0" collapsed="false">
      <c r="A7" s="431" t="s">
        <v>3367</v>
      </c>
      <c r="B7" s="426" t="s">
        <v>3368</v>
      </c>
      <c r="C7" s="426" t="s">
        <v>3369</v>
      </c>
      <c r="D7" s="432" t="s">
        <v>329</v>
      </c>
    </row>
    <row r="8" customFormat="false" ht="21.75" hidden="false" customHeight="true" outlineLevel="0" collapsed="false">
      <c r="A8" s="431" t="s">
        <v>3370</v>
      </c>
      <c r="B8" s="426" t="s">
        <v>3371</v>
      </c>
      <c r="C8" s="426" t="s">
        <v>3372</v>
      </c>
      <c r="D8" s="432" t="s">
        <v>329</v>
      </c>
    </row>
    <row r="9" customFormat="false" ht="21.75" hidden="false" customHeight="true" outlineLevel="0" collapsed="false">
      <c r="A9" s="431" t="s">
        <v>692</v>
      </c>
      <c r="B9" s="426" t="s">
        <v>3373</v>
      </c>
      <c r="C9" s="426" t="s">
        <v>3374</v>
      </c>
      <c r="D9" s="432" t="s">
        <v>329</v>
      </c>
    </row>
    <row r="10" customFormat="false" ht="21.75" hidden="false" customHeight="true" outlineLevel="0" collapsed="false">
      <c r="A10" s="431" t="s">
        <v>224</v>
      </c>
      <c r="B10" s="426" t="s">
        <v>3375</v>
      </c>
      <c r="C10" s="426" t="s">
        <v>3376</v>
      </c>
      <c r="D10" s="432" t="s">
        <v>182</v>
      </c>
    </row>
    <row r="11" customFormat="false" ht="21.75" hidden="false" customHeight="true" outlineLevel="0" collapsed="false">
      <c r="A11" s="431" t="s">
        <v>3377</v>
      </c>
      <c r="B11" s="426" t="s">
        <v>3378</v>
      </c>
      <c r="C11" s="426" t="s">
        <v>3379</v>
      </c>
      <c r="D11" s="432" t="s">
        <v>182</v>
      </c>
    </row>
    <row r="12" customFormat="false" ht="21.75" hidden="false" customHeight="true" outlineLevel="0" collapsed="false">
      <c r="A12" s="433" t="s">
        <v>96</v>
      </c>
      <c r="B12" s="434" t="s">
        <v>3380</v>
      </c>
      <c r="C12" s="434" t="s">
        <v>3381</v>
      </c>
      <c r="D12" s="435" t="s">
        <v>182</v>
      </c>
    </row>
    <row r="13" customFormat="false" ht="15" hidden="false" customHeight="true" outlineLevel="0" collapsed="false">
      <c r="A13" s="12"/>
      <c r="B13" s="12"/>
      <c r="C13" s="12"/>
      <c r="D13" s="12"/>
    </row>
    <row r="14" customFormat="false" ht="15" hidden="false" customHeight="true" outlineLevel="0" collapsed="false">
      <c r="A14" s="12"/>
      <c r="B14" s="12"/>
      <c r="C14" s="12"/>
      <c r="D14" s="12"/>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sheetPr filterMode="false">
    <tabColor rgb="FFA6A6A6"/>
    <pageSetUpPr fitToPage="false"/>
  </sheetPr>
  <dimension ref="A1: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12"/>
    <col collapsed="false" customWidth="true" hidden="false" outlineLevel="0" max="6" min="4" style="1" width="14"/>
    <col collapsed="false" customWidth="true" hidden="false" outlineLevel="0" max="7" min="7" style="1" width="18"/>
    <col collapsed="false" customWidth="true" hidden="false" outlineLevel="0" max="8" min="8" style="1" width="22"/>
    <col collapsed="false" customWidth="true" hidden="false" outlineLevel="0" max="26" min="9" style="1" width="8.63"/>
  </cols>
  <sheetData>
    <row r="1" customFormat="false" ht="24" hidden="false" customHeight="true" outlineLevel="0" collapsed="false">
      <c r="A1" s="126" t="s">
        <v>3382</v>
      </c>
      <c r="B1" s="126"/>
      <c r="C1" s="126"/>
      <c r="D1" s="126"/>
      <c r="E1" s="126"/>
      <c r="F1" s="126"/>
      <c r="G1" s="126"/>
      <c r="H1" s="126"/>
    </row>
    <row r="2" customFormat="false" ht="15" hidden="false" customHeight="true" outlineLevel="0" collapsed="false">
      <c r="A2" s="12"/>
      <c r="B2" s="12"/>
      <c r="C2" s="12"/>
      <c r="D2" s="12"/>
      <c r="E2" s="12"/>
      <c r="F2" s="12"/>
      <c r="G2" s="12"/>
      <c r="H2" s="12"/>
    </row>
    <row r="3" customFormat="false" ht="19.5" hidden="false" customHeight="true" outlineLevel="0" collapsed="false">
      <c r="A3" s="436" t="s">
        <v>3383</v>
      </c>
      <c r="B3" s="436" t="s">
        <v>26</v>
      </c>
      <c r="C3" s="12"/>
      <c r="D3" s="12"/>
      <c r="E3" s="12"/>
      <c r="F3" s="12"/>
      <c r="G3" s="12"/>
      <c r="H3" s="12"/>
    </row>
    <row r="4" customFormat="false" ht="19.5" hidden="false" customHeight="true" outlineLevel="0" collapsed="false">
      <c r="A4" s="426" t="s">
        <v>3384</v>
      </c>
      <c r="B4" s="426" t="s">
        <v>3385</v>
      </c>
      <c r="C4" s="12"/>
      <c r="D4" s="12"/>
      <c r="E4" s="12"/>
      <c r="F4" s="12"/>
      <c r="G4" s="12"/>
      <c r="H4" s="12"/>
    </row>
    <row r="5" customFormat="false" ht="19.5" hidden="false" customHeight="true" outlineLevel="0" collapsed="false">
      <c r="A5" s="426" t="s">
        <v>3386</v>
      </c>
      <c r="B5" s="426" t="s">
        <v>3387</v>
      </c>
      <c r="C5" s="12"/>
      <c r="D5" s="12"/>
      <c r="E5" s="12"/>
      <c r="F5" s="12"/>
      <c r="G5" s="12"/>
      <c r="H5" s="12"/>
    </row>
    <row r="6" customFormat="false" ht="19.5" hidden="false" customHeight="true" outlineLevel="0" collapsed="false">
      <c r="A6" s="426" t="s">
        <v>3388</v>
      </c>
      <c r="B6" s="426" t="s">
        <v>3389</v>
      </c>
      <c r="C6" s="12"/>
      <c r="D6" s="12"/>
      <c r="E6" s="12"/>
      <c r="F6" s="12"/>
      <c r="G6" s="12"/>
      <c r="H6" s="12"/>
    </row>
    <row r="7" customFormat="false" ht="19.5" hidden="false" customHeight="true" outlineLevel="0" collapsed="false">
      <c r="A7" s="426" t="s">
        <v>3390</v>
      </c>
      <c r="B7" s="426" t="s">
        <v>3391</v>
      </c>
      <c r="C7" s="12"/>
      <c r="D7" s="12"/>
      <c r="E7" s="12"/>
      <c r="F7" s="12"/>
      <c r="G7" s="12"/>
      <c r="H7" s="12"/>
    </row>
    <row r="8" customFormat="false" ht="19.5" hidden="false" customHeight="true" outlineLevel="0" collapsed="false">
      <c r="A8" s="426" t="s">
        <v>3392</v>
      </c>
      <c r="B8" s="426" t="s">
        <v>3393</v>
      </c>
      <c r="C8" s="12"/>
      <c r="D8" s="12"/>
      <c r="E8" s="12"/>
      <c r="F8" s="12"/>
      <c r="G8" s="12"/>
      <c r="H8" s="12"/>
    </row>
    <row r="9" customFormat="false" ht="19.5" hidden="false" customHeight="true" outlineLevel="0" collapsed="false">
      <c r="A9" s="426" t="s">
        <v>3394</v>
      </c>
      <c r="B9" s="426" t="s">
        <v>3395</v>
      </c>
      <c r="C9" s="12"/>
      <c r="D9" s="12"/>
      <c r="E9" s="12"/>
      <c r="F9" s="12"/>
      <c r="G9" s="12"/>
      <c r="H9" s="12"/>
    </row>
    <row r="10" customFormat="false" ht="19.5" hidden="false" customHeight="true" outlineLevel="0" collapsed="false">
      <c r="A10" s="426" t="s">
        <v>3396</v>
      </c>
      <c r="B10" s="426" t="s">
        <v>3397</v>
      </c>
      <c r="C10" s="12"/>
      <c r="D10" s="12"/>
      <c r="E10" s="12"/>
      <c r="F10" s="12"/>
      <c r="G10" s="12"/>
      <c r="H10" s="12"/>
    </row>
    <row r="11" customFormat="false" ht="19.5" hidden="false" customHeight="true" outlineLevel="0" collapsed="false">
      <c r="A11" s="426" t="s">
        <v>3398</v>
      </c>
      <c r="B11" s="426" t="s">
        <v>3399</v>
      </c>
      <c r="C11" s="12"/>
      <c r="D11" s="12"/>
      <c r="E11" s="12"/>
      <c r="F11" s="12"/>
      <c r="G11" s="12"/>
      <c r="H11" s="12"/>
    </row>
    <row r="12" customFormat="false" ht="19.5" hidden="false" customHeight="true" outlineLevel="0" collapsed="false">
      <c r="A12" s="426" t="s">
        <v>3400</v>
      </c>
      <c r="B12" s="426" t="s">
        <v>3401</v>
      </c>
      <c r="C12" s="12"/>
      <c r="D12" s="12"/>
      <c r="E12" s="12"/>
      <c r="F12" s="12"/>
      <c r="G12" s="12"/>
      <c r="H12" s="12"/>
    </row>
    <row r="13" customFormat="false" ht="19.5" hidden="false" customHeight="true" outlineLevel="0" collapsed="false">
      <c r="A13" s="12"/>
      <c r="B13" s="12"/>
      <c r="C13" s="12"/>
      <c r="D13" s="12"/>
      <c r="E13" s="12"/>
      <c r="F13" s="12"/>
      <c r="G13" s="12"/>
      <c r="H13" s="12"/>
    </row>
    <row r="14" customFormat="false" ht="19.5" hidden="false" customHeight="true" outlineLevel="0" collapsed="false">
      <c r="A14" s="12"/>
      <c r="B14" s="12"/>
      <c r="C14" s="12"/>
      <c r="D14" s="12"/>
      <c r="E14" s="12"/>
      <c r="F14" s="12"/>
      <c r="G14" s="12"/>
      <c r="H14" s="12"/>
    </row>
    <row r="15" customFormat="false" ht="19.5" hidden="false" customHeight="true" outlineLevel="0" collapsed="false">
      <c r="A15" s="437" t="s">
        <v>3402</v>
      </c>
      <c r="B15" s="437" t="s">
        <v>3392</v>
      </c>
      <c r="C15" s="437" t="s">
        <v>3403</v>
      </c>
      <c r="D15" s="437" t="s">
        <v>3386</v>
      </c>
      <c r="E15" s="437" t="s">
        <v>3404</v>
      </c>
      <c r="F15" s="437" t="s">
        <v>3405</v>
      </c>
      <c r="G15" s="437" t="s">
        <v>3398</v>
      </c>
      <c r="H15" s="437" t="s">
        <v>3406</v>
      </c>
    </row>
    <row r="16" customFormat="false" ht="19.5" hidden="false" customHeight="true" outlineLevel="0" collapsed="false">
      <c r="A16" s="438" t="s">
        <v>3407</v>
      </c>
      <c r="B16" s="438" t="s">
        <v>3408</v>
      </c>
      <c r="C16" s="439" t="s">
        <v>3409</v>
      </c>
      <c r="D16" s="439" t="s">
        <v>3410</v>
      </c>
      <c r="E16" s="439" t="s">
        <v>3411</v>
      </c>
      <c r="F16" s="439" t="s">
        <v>3412</v>
      </c>
      <c r="G16" s="439" t="s">
        <v>3413</v>
      </c>
      <c r="H16" s="439" t="s">
        <v>3414</v>
      </c>
    </row>
    <row r="17" customFormat="false" ht="19.5" hidden="false" customHeight="true" outlineLevel="0" collapsed="false">
      <c r="A17" s="438" t="s">
        <v>3415</v>
      </c>
      <c r="B17" s="438" t="s">
        <v>3416</v>
      </c>
      <c r="C17" s="439" t="s">
        <v>3409</v>
      </c>
      <c r="D17" s="439" t="s">
        <v>3410</v>
      </c>
      <c r="E17" s="439" t="s">
        <v>3411</v>
      </c>
      <c r="F17" s="439" t="s">
        <v>3417</v>
      </c>
      <c r="G17" s="439" t="s">
        <v>3413</v>
      </c>
      <c r="H17" s="439" t="s">
        <v>3414</v>
      </c>
    </row>
    <row r="18" customFormat="false" ht="19.5" hidden="false" customHeight="true" outlineLevel="0" collapsed="false">
      <c r="A18" s="438" t="s">
        <v>698</v>
      </c>
      <c r="B18" s="438" t="s">
        <v>3418</v>
      </c>
      <c r="C18" s="439" t="s">
        <v>3409</v>
      </c>
      <c r="D18" s="439" t="s">
        <v>3419</v>
      </c>
      <c r="E18" s="439" t="s">
        <v>3411</v>
      </c>
      <c r="F18" s="439" t="s">
        <v>3417</v>
      </c>
      <c r="G18" s="439" t="s">
        <v>3420</v>
      </c>
      <c r="H18" s="439" t="s">
        <v>3414</v>
      </c>
    </row>
    <row r="19" customFormat="false" ht="19.5" hidden="false" customHeight="true" outlineLevel="0" collapsed="false">
      <c r="A19" s="438" t="s">
        <v>701</v>
      </c>
      <c r="B19" s="438" t="s">
        <v>3421</v>
      </c>
      <c r="C19" s="439" t="s">
        <v>3409</v>
      </c>
      <c r="D19" s="439" t="s">
        <v>3410</v>
      </c>
      <c r="E19" s="439" t="s">
        <v>3411</v>
      </c>
      <c r="F19" s="439" t="s">
        <v>3417</v>
      </c>
      <c r="G19" s="439" t="s">
        <v>3420</v>
      </c>
      <c r="H19" s="439" t="s">
        <v>3414</v>
      </c>
    </row>
    <row r="20" customFormat="false" ht="19.5" hidden="false" customHeight="true" outlineLevel="0" collapsed="false">
      <c r="A20" s="438" t="s">
        <v>3422</v>
      </c>
      <c r="B20" s="438" t="s">
        <v>3423</v>
      </c>
      <c r="C20" s="439" t="s">
        <v>3409</v>
      </c>
      <c r="D20" s="439" t="s">
        <v>3410</v>
      </c>
      <c r="E20" s="439" t="s">
        <v>3411</v>
      </c>
      <c r="F20" s="439" t="s">
        <v>3417</v>
      </c>
      <c r="G20" s="439" t="s">
        <v>3420</v>
      </c>
      <c r="H20" s="439" t="s">
        <v>3414</v>
      </c>
    </row>
    <row r="21" customFormat="false" ht="19.5" hidden="false" customHeight="true" outlineLevel="0" collapsed="false">
      <c r="A21" s="438" t="s">
        <v>692</v>
      </c>
      <c r="B21" s="438" t="s">
        <v>3424</v>
      </c>
      <c r="C21" s="439" t="s">
        <v>3409</v>
      </c>
      <c r="D21" s="439" t="s">
        <v>3419</v>
      </c>
      <c r="E21" s="439" t="s">
        <v>3411</v>
      </c>
      <c r="F21" s="439" t="s">
        <v>3412</v>
      </c>
      <c r="G21" s="439" t="s">
        <v>3413</v>
      </c>
      <c r="H21" s="439" t="s">
        <v>3414</v>
      </c>
    </row>
    <row r="22" customFormat="false" ht="19.5" hidden="false" customHeight="true" outlineLevel="0" collapsed="false">
      <c r="A22" s="438" t="s">
        <v>3425</v>
      </c>
      <c r="B22" s="438" t="s">
        <v>3426</v>
      </c>
      <c r="C22" s="439" t="s">
        <v>3409</v>
      </c>
      <c r="D22" s="439" t="s">
        <v>3410</v>
      </c>
      <c r="E22" s="439" t="s">
        <v>3411</v>
      </c>
      <c r="F22" s="439" t="s">
        <v>3417</v>
      </c>
      <c r="G22" s="439" t="s">
        <v>3420</v>
      </c>
      <c r="H22" s="439" t="s">
        <v>3414</v>
      </c>
    </row>
    <row r="23" customFormat="false" ht="19.5" hidden="false" customHeight="true" outlineLevel="0" collapsed="false">
      <c r="A23" s="440" t="s">
        <v>627</v>
      </c>
      <c r="B23" s="438" t="s">
        <v>3427</v>
      </c>
      <c r="C23" s="439" t="s">
        <v>3409</v>
      </c>
      <c r="D23" s="439" t="s">
        <v>3419</v>
      </c>
      <c r="E23" s="439" t="s">
        <v>3411</v>
      </c>
      <c r="F23" s="439" t="s">
        <v>3412</v>
      </c>
      <c r="G23" s="439" t="s">
        <v>3413</v>
      </c>
      <c r="H23" s="439" t="s">
        <v>3414</v>
      </c>
    </row>
    <row r="24" customFormat="false" ht="19.5" hidden="false" customHeight="true" outlineLevel="0" collapsed="false">
      <c r="A24" s="440" t="s">
        <v>628</v>
      </c>
      <c r="B24" s="438" t="s">
        <v>3427</v>
      </c>
      <c r="C24" s="439" t="s">
        <v>3409</v>
      </c>
      <c r="D24" s="439" t="s">
        <v>3419</v>
      </c>
      <c r="E24" s="439" t="s">
        <v>3411</v>
      </c>
      <c r="F24" s="439" t="s">
        <v>3412</v>
      </c>
      <c r="G24" s="439" t="s">
        <v>3413</v>
      </c>
      <c r="H24" s="439" t="s">
        <v>3414</v>
      </c>
    </row>
    <row r="25" customFormat="false" ht="19.5" hidden="false" customHeight="true" outlineLevel="0" collapsed="false">
      <c r="A25" s="440" t="s">
        <v>629</v>
      </c>
      <c r="B25" s="438" t="s">
        <v>3427</v>
      </c>
      <c r="C25" s="439" t="s">
        <v>3409</v>
      </c>
      <c r="D25" s="439" t="s">
        <v>3419</v>
      </c>
      <c r="E25" s="439" t="s">
        <v>3411</v>
      </c>
      <c r="F25" s="439" t="s">
        <v>3412</v>
      </c>
      <c r="G25" s="439" t="s">
        <v>3413</v>
      </c>
      <c r="H25" s="439" t="s">
        <v>3414</v>
      </c>
    </row>
    <row r="26" customFormat="false" ht="19.5" hidden="false" customHeight="true" outlineLevel="0" collapsed="false">
      <c r="A26" s="440" t="s">
        <v>630</v>
      </c>
      <c r="B26" s="438" t="s">
        <v>3427</v>
      </c>
      <c r="C26" s="439" t="s">
        <v>3409</v>
      </c>
      <c r="D26" s="439" t="s">
        <v>3419</v>
      </c>
      <c r="E26" s="439" t="s">
        <v>3411</v>
      </c>
      <c r="F26" s="439" t="s">
        <v>3412</v>
      </c>
      <c r="G26" s="439" t="s">
        <v>3413</v>
      </c>
      <c r="H26" s="439" t="s">
        <v>3414</v>
      </c>
    </row>
    <row r="27" customFormat="false" ht="19.5" hidden="false" customHeight="true" outlineLevel="0" collapsed="false">
      <c r="A27" s="440" t="s">
        <v>631</v>
      </c>
      <c r="B27" s="438" t="s">
        <v>3427</v>
      </c>
      <c r="C27" s="439" t="s">
        <v>3409</v>
      </c>
      <c r="D27" s="439" t="s">
        <v>3419</v>
      </c>
      <c r="E27" s="439" t="s">
        <v>3411</v>
      </c>
      <c r="F27" s="439" t="s">
        <v>3412</v>
      </c>
      <c r="G27" s="439" t="s">
        <v>3413</v>
      </c>
      <c r="H27" s="439" t="s">
        <v>3414</v>
      </c>
    </row>
    <row r="28" customFormat="false" ht="19.5" hidden="false" customHeight="true" outlineLevel="0" collapsed="false">
      <c r="A28" s="438" t="s">
        <v>3428</v>
      </c>
      <c r="B28" s="438" t="s">
        <v>3429</v>
      </c>
      <c r="C28" s="439" t="s">
        <v>3409</v>
      </c>
      <c r="D28" s="439" t="s">
        <v>3410</v>
      </c>
      <c r="E28" s="439" t="s">
        <v>3411</v>
      </c>
      <c r="F28" s="439" t="s">
        <v>3417</v>
      </c>
      <c r="G28" s="439" t="s">
        <v>3420</v>
      </c>
      <c r="H28" s="439" t="s">
        <v>3414</v>
      </c>
    </row>
    <row r="29" customFormat="false" ht="19.5" hidden="false" customHeight="true" outlineLevel="0" collapsed="false">
      <c r="A29" s="438" t="s">
        <v>3430</v>
      </c>
      <c r="B29" s="438" t="s">
        <v>3429</v>
      </c>
      <c r="C29" s="439" t="s">
        <v>3409</v>
      </c>
      <c r="D29" s="439" t="s">
        <v>3410</v>
      </c>
      <c r="E29" s="439" t="s">
        <v>3411</v>
      </c>
      <c r="F29" s="439" t="s">
        <v>3417</v>
      </c>
      <c r="G29" s="439" t="s">
        <v>3420</v>
      </c>
      <c r="H29" s="439" t="s">
        <v>3414</v>
      </c>
    </row>
    <row r="30" customFormat="false" ht="19.5" hidden="false" customHeight="true" outlineLevel="0" collapsed="false">
      <c r="A30" s="438" t="s">
        <v>3431</v>
      </c>
      <c r="B30" s="438" t="s">
        <v>3429</v>
      </c>
      <c r="C30" s="439" t="s">
        <v>3409</v>
      </c>
      <c r="D30" s="439" t="s">
        <v>3410</v>
      </c>
      <c r="E30" s="439" t="s">
        <v>3411</v>
      </c>
      <c r="F30" s="439" t="s">
        <v>3417</v>
      </c>
      <c r="G30" s="439" t="s">
        <v>3420</v>
      </c>
      <c r="H30" s="439" t="s">
        <v>3414</v>
      </c>
    </row>
    <row r="31" customFormat="false" ht="19.5" hidden="false" customHeight="true" outlineLevel="0" collapsed="false">
      <c r="A31" s="438" t="s">
        <v>3432</v>
      </c>
      <c r="B31" s="438" t="s">
        <v>3429</v>
      </c>
      <c r="C31" s="439" t="s">
        <v>3409</v>
      </c>
      <c r="D31" s="439" t="s">
        <v>3410</v>
      </c>
      <c r="E31" s="439" t="s">
        <v>3411</v>
      </c>
      <c r="F31" s="439" t="s">
        <v>3417</v>
      </c>
      <c r="G31" s="439" t="s">
        <v>3420</v>
      </c>
      <c r="H31" s="439" t="s">
        <v>3414</v>
      </c>
    </row>
    <row r="32" customFormat="false" ht="19.5" hidden="false" customHeight="true" outlineLevel="0" collapsed="false">
      <c r="A32" s="438" t="s">
        <v>3433</v>
      </c>
      <c r="B32" s="438" t="s">
        <v>3429</v>
      </c>
      <c r="C32" s="439" t="s">
        <v>3409</v>
      </c>
      <c r="D32" s="439" t="s">
        <v>3410</v>
      </c>
      <c r="E32" s="439" t="s">
        <v>3411</v>
      </c>
      <c r="F32" s="439" t="s">
        <v>3417</v>
      </c>
      <c r="G32" s="439" t="s">
        <v>3420</v>
      </c>
      <c r="H32" s="439" t="s">
        <v>3414</v>
      </c>
    </row>
    <row r="33" customFormat="false" ht="19.5" hidden="false" customHeight="true" outlineLevel="0" collapsed="false">
      <c r="A33" s="438" t="s">
        <v>3434</v>
      </c>
      <c r="B33" s="438" t="s">
        <v>3435</v>
      </c>
      <c r="C33" s="439" t="s">
        <v>3409</v>
      </c>
      <c r="D33" s="439" t="s">
        <v>3410</v>
      </c>
      <c r="E33" s="439" t="s">
        <v>3411</v>
      </c>
      <c r="F33" s="439" t="s">
        <v>3417</v>
      </c>
      <c r="G33" s="439" t="s">
        <v>3420</v>
      </c>
      <c r="H33" s="439" t="s">
        <v>3414</v>
      </c>
    </row>
    <row r="34" customFormat="false" ht="19.5" hidden="false" customHeight="true" outlineLevel="0" collapsed="false">
      <c r="A34" s="438" t="s">
        <v>3436</v>
      </c>
      <c r="B34" s="438" t="s">
        <v>3437</v>
      </c>
      <c r="C34" s="439" t="s">
        <v>3409</v>
      </c>
      <c r="D34" s="439" t="s">
        <v>3410</v>
      </c>
      <c r="E34" s="439" t="s">
        <v>3411</v>
      </c>
      <c r="F34" s="439" t="s">
        <v>3412</v>
      </c>
      <c r="G34" s="439" t="s">
        <v>3413</v>
      </c>
      <c r="H34" s="439" t="s">
        <v>3414</v>
      </c>
    </row>
    <row r="35" customFormat="false" ht="19.5" hidden="false" customHeight="true" outlineLevel="0" collapsed="false">
      <c r="A35" s="438" t="s">
        <v>3438</v>
      </c>
      <c r="B35" s="438" t="s">
        <v>3439</v>
      </c>
      <c r="C35" s="439" t="s">
        <v>3409</v>
      </c>
      <c r="D35" s="439" t="s">
        <v>3410</v>
      </c>
      <c r="E35" s="439" t="s">
        <v>3411</v>
      </c>
      <c r="F35" s="439" t="s">
        <v>3417</v>
      </c>
      <c r="G35" s="439" t="s">
        <v>3420</v>
      </c>
      <c r="H35" s="439" t="s">
        <v>3414</v>
      </c>
    </row>
    <row r="36" customFormat="false" ht="19.5" hidden="false" customHeight="true" outlineLevel="0" collapsed="false">
      <c r="A36" s="438" t="s">
        <v>3440</v>
      </c>
      <c r="B36" s="438" t="s">
        <v>3441</v>
      </c>
      <c r="C36" s="439" t="s">
        <v>3409</v>
      </c>
      <c r="D36" s="439" t="s">
        <v>3410</v>
      </c>
      <c r="E36" s="439" t="s">
        <v>3411</v>
      </c>
      <c r="F36" s="439" t="s">
        <v>3417</v>
      </c>
      <c r="G36" s="439" t="s">
        <v>3420</v>
      </c>
      <c r="H36" s="439" t="s">
        <v>3414</v>
      </c>
    </row>
    <row r="37" customFormat="false" ht="19.5" hidden="false" customHeight="true" outlineLevel="0" collapsed="false">
      <c r="A37" s="438" t="s">
        <v>3442</v>
      </c>
      <c r="B37" s="438" t="s">
        <v>3443</v>
      </c>
      <c r="C37" s="439" t="s">
        <v>3409</v>
      </c>
      <c r="D37" s="439" t="s">
        <v>3410</v>
      </c>
      <c r="E37" s="439" t="s">
        <v>3411</v>
      </c>
      <c r="F37" s="439" t="s">
        <v>3417</v>
      </c>
      <c r="G37" s="439" t="s">
        <v>3420</v>
      </c>
      <c r="H37" s="439" t="s">
        <v>3414</v>
      </c>
    </row>
    <row r="38" customFormat="false" ht="19.5" hidden="false" customHeight="true" outlineLevel="0" collapsed="false">
      <c r="A38" s="438" t="s">
        <v>3444</v>
      </c>
      <c r="B38" s="438" t="s">
        <v>3445</v>
      </c>
      <c r="C38" s="439" t="s">
        <v>3409</v>
      </c>
      <c r="D38" s="439" t="s">
        <v>3410</v>
      </c>
      <c r="E38" s="439" t="s">
        <v>3411</v>
      </c>
      <c r="F38" s="439" t="s">
        <v>3417</v>
      </c>
      <c r="G38" s="439" t="s">
        <v>3420</v>
      </c>
      <c r="H38" s="439" t="s">
        <v>3414</v>
      </c>
    </row>
    <row r="39" customFormat="false" ht="19.5" hidden="false" customHeight="true" outlineLevel="0" collapsed="false">
      <c r="A39" s="438" t="s">
        <v>3262</v>
      </c>
      <c r="B39" s="438" t="s">
        <v>3446</v>
      </c>
      <c r="C39" s="439" t="s">
        <v>3409</v>
      </c>
      <c r="D39" s="439" t="s">
        <v>3410</v>
      </c>
      <c r="E39" s="439" t="s">
        <v>3411</v>
      </c>
      <c r="F39" s="439" t="s">
        <v>3417</v>
      </c>
      <c r="G39" s="439" t="s">
        <v>3420</v>
      </c>
      <c r="H39" s="439" t="s">
        <v>3414</v>
      </c>
    </row>
    <row r="40" customFormat="false" ht="19.5" hidden="false" customHeight="true" outlineLevel="0" collapsed="false">
      <c r="A40" s="438" t="s">
        <v>3447</v>
      </c>
      <c r="B40" s="438" t="s">
        <v>3448</v>
      </c>
      <c r="C40" s="439" t="s">
        <v>3409</v>
      </c>
      <c r="D40" s="439" t="s">
        <v>3410</v>
      </c>
      <c r="E40" s="439" t="s">
        <v>3411</v>
      </c>
      <c r="F40" s="439" t="s">
        <v>3417</v>
      </c>
      <c r="G40" s="439" t="s">
        <v>3420</v>
      </c>
      <c r="H40" s="439" t="s">
        <v>3414</v>
      </c>
    </row>
    <row r="41" customFormat="false" ht="19.5" hidden="false" customHeight="true" outlineLevel="0" collapsed="false">
      <c r="A41" s="438" t="s">
        <v>3449</v>
      </c>
      <c r="B41" s="438" t="s">
        <v>3441</v>
      </c>
      <c r="C41" s="439" t="s">
        <v>3409</v>
      </c>
      <c r="D41" s="439" t="s">
        <v>3410</v>
      </c>
      <c r="E41" s="439" t="s">
        <v>3411</v>
      </c>
      <c r="F41" s="439" t="s">
        <v>3417</v>
      </c>
      <c r="G41" s="439" t="s">
        <v>3420</v>
      </c>
      <c r="H41" s="439" t="s">
        <v>3414</v>
      </c>
    </row>
    <row r="42" customFormat="false" ht="19.5" hidden="false" customHeight="true" outlineLevel="0" collapsed="false">
      <c r="A42" s="438" t="s">
        <v>3450</v>
      </c>
      <c r="B42" s="438" t="s">
        <v>3451</v>
      </c>
      <c r="C42" s="439" t="s">
        <v>3409</v>
      </c>
      <c r="D42" s="439" t="s">
        <v>3410</v>
      </c>
      <c r="E42" s="439" t="s">
        <v>3411</v>
      </c>
      <c r="F42" s="439" t="s">
        <v>3417</v>
      </c>
      <c r="G42" s="439" t="s">
        <v>3420</v>
      </c>
      <c r="H42" s="439" t="s">
        <v>3414</v>
      </c>
    </row>
    <row r="43" customFormat="false" ht="15.75" hidden="false" customHeight="true" outlineLevel="0" collapsed="false">
      <c r="A43" s="12"/>
      <c r="B43" s="12"/>
      <c r="C43" s="12"/>
      <c r="D43" s="12"/>
      <c r="E43" s="12"/>
      <c r="F43" s="12"/>
      <c r="G43" s="12"/>
      <c r="H43" s="12"/>
    </row>
    <row r="44" customFormat="false" ht="15.75" hidden="false" customHeight="true" outlineLevel="0" collapsed="false">
      <c r="A44" s="12"/>
      <c r="B44" s="12"/>
      <c r="C44" s="12"/>
      <c r="D44" s="12"/>
      <c r="E44" s="12"/>
      <c r="F44" s="12"/>
      <c r="G44" s="12"/>
      <c r="H44" s="12"/>
    </row>
    <row r="45" customFormat="false" ht="15.75" hidden="false" customHeight="true" outlineLevel="0" collapsed="false">
      <c r="A45" s="12"/>
      <c r="B45" s="12"/>
      <c r="C45" s="12"/>
      <c r="D45" s="12"/>
      <c r="E45" s="12"/>
      <c r="F45" s="12"/>
      <c r="G45" s="12"/>
      <c r="H45" s="12"/>
    </row>
    <row r="46" customFormat="false" ht="15.75" hidden="false" customHeight="true" outlineLevel="0" collapsed="false">
      <c r="A46" s="12"/>
      <c r="B46" s="12"/>
      <c r="C46" s="12"/>
      <c r="D46" s="12"/>
      <c r="E46" s="12"/>
      <c r="F46" s="12"/>
      <c r="G46" s="12"/>
      <c r="H46" s="12"/>
    </row>
    <row r="47" customFormat="false" ht="15.75" hidden="false" customHeight="true" outlineLevel="0" collapsed="false">
      <c r="A47" s="12"/>
      <c r="B47" s="12"/>
      <c r="C47" s="12"/>
      <c r="D47" s="12"/>
      <c r="E47" s="12"/>
      <c r="F47" s="12"/>
      <c r="G47" s="12"/>
      <c r="H47" s="12"/>
    </row>
    <row r="48" customFormat="false" ht="15.75" hidden="false" customHeight="true" outlineLevel="0" collapsed="false">
      <c r="A48" s="12"/>
      <c r="B48" s="12"/>
      <c r="C48" s="12"/>
      <c r="D48" s="12"/>
      <c r="E48" s="12"/>
      <c r="F48" s="12"/>
      <c r="G48" s="12"/>
      <c r="H48" s="12"/>
    </row>
    <row r="49" customFormat="false" ht="15.75" hidden="false" customHeight="true" outlineLevel="0" collapsed="false">
      <c r="A49" s="12"/>
      <c r="B49" s="12"/>
      <c r="C49" s="12"/>
      <c r="D49" s="12"/>
      <c r="E49" s="12"/>
      <c r="F49" s="12"/>
      <c r="G49" s="12"/>
      <c r="H49" s="12"/>
    </row>
    <row r="50" customFormat="false" ht="15.75" hidden="false" customHeight="true" outlineLevel="0" collapsed="false">
      <c r="A50" s="12"/>
      <c r="B50" s="12"/>
      <c r="C50" s="12"/>
      <c r="D50" s="12"/>
      <c r="E50" s="12"/>
      <c r="F50" s="12"/>
      <c r="G50" s="12"/>
      <c r="H50" s="12"/>
    </row>
    <row r="51" customFormat="false" ht="15.75" hidden="false" customHeight="true" outlineLevel="0" collapsed="false">
      <c r="A51" s="12"/>
      <c r="B51" s="12"/>
      <c r="C51" s="12"/>
      <c r="D51" s="12"/>
      <c r="E51" s="12"/>
      <c r="F51" s="12"/>
      <c r="G51" s="12"/>
      <c r="H51" s="12"/>
    </row>
    <row r="52" customFormat="false" ht="15.75" hidden="false" customHeight="true" outlineLevel="0" collapsed="false">
      <c r="A52" s="12"/>
      <c r="B52" s="12"/>
      <c r="C52" s="12"/>
      <c r="D52" s="12"/>
      <c r="E52" s="12"/>
      <c r="F52" s="12"/>
      <c r="G52" s="12"/>
      <c r="H52" s="12"/>
    </row>
    <row r="53" customFormat="false" ht="15.75" hidden="false" customHeight="true" outlineLevel="0" collapsed="false">
      <c r="A53" s="12"/>
      <c r="B53" s="12"/>
      <c r="C53" s="12"/>
      <c r="D53" s="12"/>
      <c r="E53" s="12"/>
      <c r="F53" s="12"/>
      <c r="G53" s="12"/>
      <c r="H53" s="12"/>
    </row>
    <row r="54" customFormat="false" ht="15.75" hidden="false" customHeight="true" outlineLevel="0" collapsed="false">
      <c r="A54" s="12"/>
      <c r="B54" s="12"/>
      <c r="C54" s="12"/>
      <c r="D54" s="12"/>
      <c r="E54" s="12"/>
      <c r="F54" s="12"/>
      <c r="G54" s="12"/>
      <c r="H54" s="12"/>
    </row>
    <row r="55" customFormat="false" ht="15.75" hidden="false" customHeight="true" outlineLevel="0" collapsed="false">
      <c r="A55" s="12"/>
      <c r="B55" s="12"/>
      <c r="C55" s="12"/>
      <c r="D55" s="12"/>
      <c r="E55" s="12"/>
      <c r="F55" s="12"/>
      <c r="G55" s="12"/>
      <c r="H55" s="12"/>
    </row>
    <row r="56" customFormat="false" ht="15.75" hidden="false" customHeight="true" outlineLevel="0" collapsed="false">
      <c r="A56" s="12"/>
      <c r="B56" s="12"/>
      <c r="C56" s="12"/>
      <c r="D56" s="12"/>
      <c r="E56" s="12"/>
      <c r="F56" s="12"/>
      <c r="G56" s="12"/>
      <c r="H56" s="12"/>
    </row>
    <row r="57" customFormat="false" ht="15.75" hidden="false" customHeight="true" outlineLevel="0" collapsed="false">
      <c r="A57" s="12"/>
      <c r="B57" s="12"/>
      <c r="C57" s="12"/>
      <c r="D57" s="12"/>
      <c r="E57" s="12"/>
      <c r="F57" s="12"/>
      <c r="G57" s="12"/>
      <c r="H57" s="12"/>
    </row>
    <row r="58" customFormat="false" ht="15.75" hidden="false" customHeight="true" outlineLevel="0" collapsed="false">
      <c r="A58" s="12"/>
      <c r="B58" s="12"/>
      <c r="C58" s="12"/>
      <c r="D58" s="12"/>
      <c r="E58" s="12"/>
      <c r="F58" s="12"/>
      <c r="G58" s="12"/>
      <c r="H58" s="12"/>
    </row>
    <row r="59" customFormat="false" ht="15.75" hidden="false" customHeight="true" outlineLevel="0" collapsed="false">
      <c r="A59" s="12"/>
      <c r="B59" s="12"/>
      <c r="C59" s="12"/>
      <c r="D59" s="12"/>
      <c r="E59" s="12"/>
      <c r="F59" s="12"/>
      <c r="G59" s="12"/>
      <c r="H59" s="12"/>
    </row>
    <row r="60" customFormat="false" ht="15.75" hidden="false" customHeight="true" outlineLevel="0" collapsed="false">
      <c r="A60" s="12"/>
      <c r="B60" s="12"/>
      <c r="C60" s="12"/>
      <c r="D60" s="12"/>
      <c r="E60" s="12"/>
      <c r="F60" s="12"/>
      <c r="G60" s="12"/>
      <c r="H60" s="12"/>
    </row>
    <row r="61" customFormat="false" ht="15.75" hidden="false" customHeight="true" outlineLevel="0" collapsed="false">
      <c r="A61" s="12"/>
      <c r="B61" s="12"/>
      <c r="C61" s="12"/>
      <c r="D61" s="12"/>
      <c r="E61" s="12"/>
      <c r="F61" s="12"/>
      <c r="G61" s="12"/>
      <c r="H61" s="12"/>
    </row>
    <row r="62" customFormat="false" ht="15.75" hidden="false" customHeight="true" outlineLevel="0" collapsed="false">
      <c r="A62" s="12"/>
      <c r="B62" s="12"/>
      <c r="C62" s="12"/>
      <c r="D62" s="12"/>
      <c r="E62" s="12"/>
      <c r="F62" s="12"/>
      <c r="G62" s="12"/>
      <c r="H62" s="12"/>
    </row>
    <row r="63" customFormat="false" ht="15.75" hidden="false" customHeight="true" outlineLevel="0" collapsed="false">
      <c r="A63" s="12"/>
      <c r="B63" s="12"/>
      <c r="C63" s="12"/>
      <c r="D63" s="12"/>
      <c r="E63" s="12"/>
      <c r="F63" s="12"/>
      <c r="G63" s="12"/>
      <c r="H63" s="12"/>
    </row>
    <row r="64" customFormat="false" ht="15.75" hidden="false" customHeight="true" outlineLevel="0" collapsed="false">
      <c r="A64" s="12"/>
      <c r="B64" s="12"/>
      <c r="C64" s="12"/>
      <c r="D64" s="12"/>
      <c r="E64" s="12"/>
      <c r="F64" s="12"/>
      <c r="G64" s="12"/>
      <c r="H64" s="12"/>
    </row>
    <row r="65" customFormat="false" ht="15.75" hidden="false" customHeight="true" outlineLevel="0" collapsed="false">
      <c r="A65" s="12"/>
      <c r="B65" s="12"/>
      <c r="C65" s="12"/>
      <c r="D65" s="12"/>
      <c r="E65" s="12"/>
      <c r="F65" s="12"/>
      <c r="G65" s="12"/>
      <c r="H65" s="12"/>
    </row>
    <row r="66" customFormat="false" ht="15.75" hidden="false" customHeight="true" outlineLevel="0" collapsed="false">
      <c r="A66" s="12"/>
      <c r="B66" s="12"/>
      <c r="C66" s="12"/>
      <c r="D66" s="12"/>
      <c r="E66" s="12"/>
      <c r="F66" s="12"/>
      <c r="G66" s="12"/>
      <c r="H66" s="12"/>
    </row>
    <row r="67" customFormat="false" ht="15.75" hidden="false" customHeight="true" outlineLevel="0" collapsed="false">
      <c r="A67" s="12"/>
      <c r="B67" s="12"/>
      <c r="C67" s="12"/>
      <c r="D67" s="12"/>
      <c r="E67" s="12"/>
      <c r="F67" s="12"/>
      <c r="G67" s="12"/>
      <c r="H67" s="12"/>
    </row>
    <row r="68" customFormat="false" ht="15.75" hidden="false" customHeight="true" outlineLevel="0" collapsed="false">
      <c r="A68" s="12"/>
      <c r="B68" s="12"/>
      <c r="C68" s="12"/>
      <c r="D68" s="12"/>
      <c r="E68" s="12"/>
      <c r="F68" s="12"/>
      <c r="G68" s="12"/>
      <c r="H68" s="12"/>
    </row>
    <row r="69" customFormat="false" ht="15.75" hidden="false" customHeight="true" outlineLevel="0" collapsed="false">
      <c r="A69" s="12"/>
      <c r="B69" s="12"/>
      <c r="C69" s="12"/>
      <c r="D69" s="12"/>
      <c r="E69" s="12"/>
      <c r="F69" s="12"/>
      <c r="G69" s="12"/>
      <c r="H69" s="12"/>
    </row>
    <row r="70" customFormat="false" ht="15.75" hidden="false" customHeight="true" outlineLevel="0" collapsed="false">
      <c r="A70" s="12"/>
      <c r="B70" s="12"/>
      <c r="C70" s="12"/>
      <c r="D70" s="12"/>
      <c r="E70" s="12"/>
      <c r="F70" s="12"/>
      <c r="G70" s="12"/>
      <c r="H70" s="12"/>
    </row>
    <row r="71" customFormat="false" ht="15.75" hidden="false" customHeight="true" outlineLevel="0" collapsed="false">
      <c r="A71" s="12"/>
      <c r="B71" s="12"/>
      <c r="C71" s="12"/>
      <c r="D71" s="12"/>
      <c r="E71" s="12"/>
      <c r="F71" s="12"/>
      <c r="G71" s="12"/>
      <c r="H71" s="12"/>
    </row>
    <row r="72" customFormat="false" ht="15.75" hidden="false" customHeight="true" outlineLevel="0" collapsed="false">
      <c r="A72" s="12"/>
      <c r="B72" s="12"/>
      <c r="C72" s="12"/>
      <c r="D72" s="12"/>
      <c r="E72" s="12"/>
      <c r="F72" s="12"/>
      <c r="G72" s="12"/>
      <c r="H72" s="12"/>
    </row>
    <row r="73" customFormat="false" ht="15.75" hidden="false" customHeight="true" outlineLevel="0" collapsed="false">
      <c r="A73" s="12"/>
      <c r="B73" s="12"/>
      <c r="C73" s="12"/>
      <c r="D73" s="12"/>
      <c r="E73" s="12"/>
      <c r="F73" s="12"/>
      <c r="G73" s="12"/>
      <c r="H73" s="12"/>
    </row>
    <row r="74" customFormat="false" ht="15.75" hidden="false" customHeight="true" outlineLevel="0" collapsed="false">
      <c r="A74" s="12"/>
      <c r="B74" s="12"/>
      <c r="C74" s="12"/>
      <c r="D74" s="12"/>
      <c r="E74" s="12"/>
      <c r="F74" s="12"/>
      <c r="G74" s="12"/>
      <c r="H74" s="12"/>
    </row>
    <row r="75" customFormat="false" ht="15.75" hidden="false" customHeight="true" outlineLevel="0" collapsed="false">
      <c r="A75" s="12"/>
      <c r="B75" s="12"/>
      <c r="C75" s="12"/>
      <c r="D75" s="12"/>
      <c r="E75" s="12"/>
      <c r="F75" s="12"/>
      <c r="G75" s="12"/>
      <c r="H75" s="12"/>
    </row>
    <row r="76" customFormat="false" ht="15.75" hidden="false" customHeight="true" outlineLevel="0" collapsed="false">
      <c r="A76" s="12"/>
      <c r="B76" s="12"/>
      <c r="C76" s="12"/>
      <c r="D76" s="12"/>
      <c r="E76" s="12"/>
      <c r="F76" s="12"/>
      <c r="G76" s="12"/>
      <c r="H76" s="12"/>
    </row>
    <row r="77" customFormat="false" ht="15.75" hidden="false" customHeight="true" outlineLevel="0" collapsed="false">
      <c r="A77" s="12"/>
      <c r="B77" s="12"/>
      <c r="C77" s="12"/>
      <c r="D77" s="12"/>
      <c r="E77" s="12"/>
      <c r="F77" s="12"/>
      <c r="G77" s="12"/>
      <c r="H77" s="12"/>
    </row>
    <row r="78" customFormat="false" ht="15.75" hidden="false" customHeight="true" outlineLevel="0" collapsed="false">
      <c r="A78" s="12"/>
      <c r="B78" s="12"/>
      <c r="C78" s="12"/>
      <c r="D78" s="12"/>
      <c r="E78" s="12"/>
      <c r="F78" s="12"/>
      <c r="G78" s="12"/>
      <c r="H78" s="12"/>
    </row>
    <row r="79" customFormat="false" ht="15.75" hidden="false" customHeight="true" outlineLevel="0" collapsed="false">
      <c r="A79" s="12"/>
      <c r="B79" s="12"/>
      <c r="C79" s="12"/>
      <c r="D79" s="12"/>
      <c r="E79" s="12"/>
      <c r="F79" s="12"/>
      <c r="G79" s="12"/>
      <c r="H79" s="12"/>
    </row>
    <row r="80" customFormat="false" ht="15.75" hidden="false" customHeight="true" outlineLevel="0" collapsed="false">
      <c r="A80" s="12"/>
      <c r="B80" s="12"/>
      <c r="C80" s="12"/>
      <c r="D80" s="12"/>
      <c r="E80" s="12"/>
      <c r="F80" s="12"/>
      <c r="G80" s="12"/>
      <c r="H80" s="12"/>
    </row>
    <row r="81" customFormat="false" ht="15.75" hidden="false" customHeight="true" outlineLevel="0" collapsed="false">
      <c r="A81" s="12"/>
      <c r="B81" s="12"/>
      <c r="C81" s="12"/>
      <c r="D81" s="12"/>
      <c r="E81" s="12"/>
      <c r="F81" s="12"/>
      <c r="G81" s="12"/>
      <c r="H81" s="12"/>
    </row>
    <row r="82" customFormat="false" ht="15.75" hidden="false" customHeight="true" outlineLevel="0" collapsed="false">
      <c r="A82" s="12"/>
      <c r="B82" s="12"/>
      <c r="C82" s="12"/>
      <c r="D82" s="12"/>
      <c r="E82" s="12"/>
      <c r="F82" s="12"/>
      <c r="G82" s="12"/>
      <c r="H82" s="12"/>
    </row>
    <row r="83" customFormat="false" ht="15.75" hidden="false" customHeight="true" outlineLevel="0" collapsed="false">
      <c r="A83" s="12"/>
      <c r="B83" s="12"/>
      <c r="C83" s="12"/>
      <c r="D83" s="12"/>
      <c r="E83" s="12"/>
      <c r="F83" s="12"/>
      <c r="G83" s="12"/>
      <c r="H83" s="12"/>
    </row>
    <row r="84" customFormat="false" ht="15.75" hidden="false" customHeight="true" outlineLevel="0" collapsed="false">
      <c r="A84" s="12"/>
      <c r="B84" s="12"/>
      <c r="C84" s="12"/>
      <c r="D84" s="12"/>
      <c r="E84" s="12"/>
      <c r="F84" s="12"/>
      <c r="G84" s="12"/>
      <c r="H84" s="12"/>
    </row>
    <row r="85" customFormat="false" ht="15.75" hidden="false" customHeight="true" outlineLevel="0" collapsed="false">
      <c r="A85" s="12"/>
      <c r="B85" s="12"/>
      <c r="C85" s="12"/>
      <c r="D85" s="12"/>
      <c r="E85" s="12"/>
      <c r="F85" s="12"/>
      <c r="G85" s="12"/>
      <c r="H85" s="12"/>
    </row>
    <row r="86" customFormat="false" ht="15.75" hidden="false" customHeight="true" outlineLevel="0" collapsed="false">
      <c r="A86" s="12"/>
      <c r="B86" s="12"/>
      <c r="C86" s="12"/>
      <c r="D86" s="12"/>
      <c r="E86" s="12"/>
      <c r="F86" s="12"/>
      <c r="G86" s="12"/>
      <c r="H86" s="12"/>
    </row>
    <row r="87" customFormat="false" ht="15.75" hidden="false" customHeight="true" outlineLevel="0" collapsed="false">
      <c r="A87" s="12"/>
      <c r="B87" s="12"/>
      <c r="C87" s="12"/>
      <c r="D87" s="12"/>
      <c r="E87" s="12"/>
      <c r="F87" s="12"/>
      <c r="G87" s="12"/>
      <c r="H87" s="12"/>
    </row>
    <row r="88" customFormat="false" ht="15.75" hidden="false" customHeight="true" outlineLevel="0" collapsed="false">
      <c r="A88" s="12"/>
      <c r="B88" s="12"/>
      <c r="C88" s="12"/>
      <c r="D88" s="12"/>
      <c r="E88" s="12"/>
      <c r="F88" s="12"/>
      <c r="G88" s="12"/>
      <c r="H88" s="12"/>
    </row>
    <row r="89" customFormat="false" ht="15.75" hidden="false" customHeight="true" outlineLevel="0" collapsed="false">
      <c r="A89" s="12"/>
      <c r="B89" s="12"/>
      <c r="C89" s="12"/>
      <c r="D89" s="12"/>
      <c r="E89" s="12"/>
      <c r="F89" s="12"/>
      <c r="G89" s="12"/>
      <c r="H89" s="12"/>
    </row>
    <row r="90" customFormat="false" ht="15.75" hidden="false" customHeight="true" outlineLevel="0" collapsed="false">
      <c r="A90" s="12"/>
      <c r="B90" s="12"/>
      <c r="C90" s="12"/>
      <c r="D90" s="12"/>
      <c r="E90" s="12"/>
      <c r="F90" s="12"/>
      <c r="G90" s="12"/>
      <c r="H90" s="12"/>
    </row>
    <row r="91" customFormat="false" ht="15.75" hidden="false" customHeight="true" outlineLevel="0" collapsed="false">
      <c r="A91" s="12"/>
      <c r="B91" s="12"/>
      <c r="C91" s="12"/>
      <c r="D91" s="12"/>
      <c r="E91" s="12"/>
      <c r="F91" s="12"/>
      <c r="G91" s="12"/>
      <c r="H91" s="12"/>
    </row>
    <row r="92" customFormat="false" ht="15.75" hidden="false" customHeight="true" outlineLevel="0" collapsed="false">
      <c r="A92" s="12"/>
      <c r="B92" s="12"/>
      <c r="C92" s="12"/>
      <c r="D92" s="12"/>
      <c r="E92" s="12"/>
      <c r="F92" s="12"/>
      <c r="G92" s="12"/>
      <c r="H92" s="12"/>
    </row>
    <row r="93" customFormat="false" ht="15.75" hidden="false" customHeight="true" outlineLevel="0" collapsed="false">
      <c r="A93" s="12"/>
      <c r="B93" s="12"/>
      <c r="C93" s="12"/>
      <c r="D93" s="12"/>
      <c r="E93" s="12"/>
      <c r="F93" s="12"/>
      <c r="G93" s="12"/>
      <c r="H93" s="12"/>
    </row>
    <row r="94" customFormat="false" ht="15.75" hidden="false" customHeight="true" outlineLevel="0" collapsed="false">
      <c r="A94" s="12"/>
      <c r="B94" s="12"/>
      <c r="C94" s="12"/>
      <c r="D94" s="12"/>
      <c r="E94" s="12"/>
      <c r="F94" s="12"/>
      <c r="G94" s="12"/>
      <c r="H94" s="12"/>
    </row>
    <row r="95" customFormat="false" ht="15.75" hidden="false" customHeight="true" outlineLevel="0" collapsed="false">
      <c r="A95" s="12"/>
      <c r="B95" s="12"/>
      <c r="C95" s="12"/>
      <c r="D95" s="12"/>
      <c r="E95" s="12"/>
      <c r="F95" s="12"/>
      <c r="G95" s="12"/>
      <c r="H95" s="12"/>
    </row>
    <row r="96" customFormat="false" ht="15.75" hidden="false" customHeight="true" outlineLevel="0" collapsed="false">
      <c r="A96" s="12"/>
      <c r="B96" s="12"/>
      <c r="C96" s="12"/>
      <c r="D96" s="12"/>
      <c r="E96" s="12"/>
      <c r="F96" s="12"/>
      <c r="G96" s="12"/>
      <c r="H96" s="12"/>
    </row>
    <row r="97" customFormat="false" ht="15.75" hidden="false" customHeight="true" outlineLevel="0" collapsed="false">
      <c r="A97" s="12"/>
      <c r="B97" s="12"/>
      <c r="C97" s="12"/>
      <c r="D97" s="12"/>
      <c r="E97" s="12"/>
      <c r="F97" s="12"/>
      <c r="G97" s="12"/>
      <c r="H97" s="12"/>
    </row>
    <row r="98" customFormat="false" ht="15.75" hidden="false" customHeight="true" outlineLevel="0" collapsed="false">
      <c r="A98" s="12"/>
      <c r="B98" s="12"/>
      <c r="C98" s="12"/>
      <c r="D98" s="12"/>
      <c r="E98" s="12"/>
      <c r="F98" s="12"/>
      <c r="G98" s="12"/>
      <c r="H98" s="12"/>
    </row>
    <row r="99" customFormat="false" ht="15.75" hidden="false" customHeight="true" outlineLevel="0" collapsed="false">
      <c r="A99" s="12"/>
      <c r="B99" s="12"/>
      <c r="C99" s="12"/>
      <c r="D99" s="12"/>
      <c r="E99" s="12"/>
      <c r="F99" s="12"/>
      <c r="G99" s="12"/>
      <c r="H99" s="12"/>
    </row>
    <row r="100" customFormat="false" ht="15.75" hidden="false" customHeight="true" outlineLevel="0" collapsed="false">
      <c r="A100" s="12"/>
      <c r="B100" s="12"/>
      <c r="C100" s="12"/>
      <c r="D100" s="12"/>
      <c r="E100" s="12"/>
      <c r="F100" s="12"/>
      <c r="G100" s="12"/>
      <c r="H100" s="12"/>
    </row>
    <row r="101" customFormat="false" ht="15.75" hidden="false" customHeight="true" outlineLevel="0" collapsed="false">
      <c r="A101" s="12"/>
      <c r="B101" s="12"/>
      <c r="C101" s="12"/>
      <c r="D101" s="12"/>
      <c r="E101" s="12"/>
      <c r="F101" s="12"/>
      <c r="G101" s="12"/>
      <c r="H101" s="12"/>
    </row>
    <row r="102" customFormat="false" ht="15.75" hidden="false" customHeight="true" outlineLevel="0" collapsed="false">
      <c r="A102" s="12"/>
      <c r="B102" s="12"/>
      <c r="C102" s="12"/>
      <c r="D102" s="12"/>
      <c r="E102" s="12"/>
      <c r="F102" s="12"/>
      <c r="G102" s="12"/>
      <c r="H102" s="12"/>
    </row>
    <row r="103" customFormat="false" ht="15.75" hidden="false" customHeight="true" outlineLevel="0" collapsed="false">
      <c r="A103" s="12"/>
      <c r="B103" s="12"/>
      <c r="C103" s="12"/>
      <c r="D103" s="12"/>
      <c r="E103" s="12"/>
      <c r="F103" s="12"/>
      <c r="G103" s="12"/>
      <c r="H103" s="12"/>
    </row>
    <row r="104" customFormat="false" ht="15.75" hidden="false" customHeight="true" outlineLevel="0" collapsed="false">
      <c r="A104" s="12"/>
      <c r="B104" s="12"/>
      <c r="C104" s="12"/>
      <c r="D104" s="12"/>
      <c r="E104" s="12"/>
      <c r="F104" s="12"/>
      <c r="G104" s="12"/>
      <c r="H104" s="12"/>
    </row>
    <row r="105" customFormat="false" ht="15.75" hidden="false" customHeight="true" outlineLevel="0" collapsed="false">
      <c r="A105" s="12"/>
      <c r="B105" s="12"/>
      <c r="C105" s="12"/>
      <c r="D105" s="12"/>
      <c r="E105" s="12"/>
      <c r="F105" s="12"/>
      <c r="G105" s="12"/>
      <c r="H105" s="12"/>
    </row>
    <row r="106" customFormat="false" ht="15.75" hidden="false" customHeight="true" outlineLevel="0" collapsed="false">
      <c r="A106" s="12"/>
      <c r="B106" s="12"/>
      <c r="C106" s="12"/>
      <c r="D106" s="12"/>
      <c r="E106" s="12"/>
      <c r="F106" s="12"/>
      <c r="G106" s="12"/>
      <c r="H106" s="12"/>
    </row>
    <row r="107" customFormat="false" ht="15.75" hidden="false" customHeight="true" outlineLevel="0" collapsed="false">
      <c r="A107" s="12"/>
      <c r="B107" s="12"/>
      <c r="C107" s="12"/>
      <c r="D107" s="12"/>
      <c r="E107" s="12"/>
      <c r="F107" s="12"/>
      <c r="G107" s="12"/>
      <c r="H107" s="12"/>
    </row>
    <row r="108" customFormat="false" ht="15.75" hidden="false" customHeight="true" outlineLevel="0" collapsed="false">
      <c r="A108" s="12"/>
      <c r="B108" s="12"/>
      <c r="C108" s="12"/>
      <c r="D108" s="12"/>
      <c r="E108" s="12"/>
      <c r="F108" s="12"/>
      <c r="G108" s="12"/>
      <c r="H108" s="12"/>
    </row>
    <row r="109" customFormat="false" ht="15.75" hidden="false" customHeight="true" outlineLevel="0" collapsed="false">
      <c r="A109" s="12"/>
      <c r="B109" s="12"/>
      <c r="C109" s="12"/>
      <c r="D109" s="12"/>
      <c r="E109" s="12"/>
      <c r="F109" s="12"/>
      <c r="G109" s="12"/>
      <c r="H109" s="12"/>
    </row>
    <row r="110" customFormat="false" ht="15.75" hidden="false" customHeight="true" outlineLevel="0" collapsed="false">
      <c r="A110" s="12"/>
      <c r="B110" s="12"/>
      <c r="C110" s="12"/>
      <c r="D110" s="12"/>
      <c r="E110" s="12"/>
      <c r="F110" s="12"/>
      <c r="G110" s="12"/>
      <c r="H110" s="12"/>
    </row>
    <row r="111" customFormat="false" ht="15.75" hidden="false" customHeight="true" outlineLevel="0" collapsed="false">
      <c r="A111" s="12"/>
      <c r="B111" s="12"/>
      <c r="C111" s="12"/>
      <c r="D111" s="12"/>
      <c r="E111" s="12"/>
      <c r="F111" s="12"/>
      <c r="G111" s="12"/>
      <c r="H111" s="12"/>
    </row>
    <row r="112" customFormat="false" ht="15.75" hidden="false" customHeight="true" outlineLevel="0" collapsed="false">
      <c r="A112" s="12"/>
      <c r="B112" s="12"/>
      <c r="C112" s="12"/>
      <c r="D112" s="12"/>
      <c r="E112" s="12"/>
      <c r="F112" s="12"/>
      <c r="G112" s="12"/>
      <c r="H112" s="12"/>
    </row>
    <row r="113" customFormat="false" ht="15.75" hidden="false" customHeight="true" outlineLevel="0" collapsed="false">
      <c r="A113" s="12"/>
      <c r="B113" s="12"/>
      <c r="C113" s="12"/>
      <c r="D113" s="12"/>
      <c r="E113" s="12"/>
      <c r="F113" s="12"/>
      <c r="G113" s="12"/>
      <c r="H113" s="12"/>
    </row>
    <row r="114" customFormat="false" ht="15.75" hidden="false" customHeight="true" outlineLevel="0" collapsed="false">
      <c r="A114" s="12"/>
      <c r="B114" s="12"/>
      <c r="C114" s="12"/>
      <c r="D114" s="12"/>
      <c r="E114" s="12"/>
      <c r="F114" s="12"/>
      <c r="G114" s="12"/>
      <c r="H114" s="12"/>
    </row>
    <row r="115" customFormat="false" ht="15.75" hidden="false" customHeight="true" outlineLevel="0" collapsed="false">
      <c r="A115" s="12"/>
      <c r="B115" s="12"/>
      <c r="C115" s="12"/>
      <c r="D115" s="12"/>
      <c r="E115" s="12"/>
      <c r="F115" s="12"/>
      <c r="G115" s="12"/>
      <c r="H115" s="12"/>
    </row>
    <row r="116" customFormat="false" ht="15.75" hidden="false" customHeight="true" outlineLevel="0" collapsed="false">
      <c r="A116" s="12"/>
      <c r="B116" s="12"/>
      <c r="C116" s="12"/>
      <c r="D116" s="12"/>
      <c r="E116" s="12"/>
      <c r="F116" s="12"/>
      <c r="G116" s="12"/>
      <c r="H116" s="12"/>
    </row>
    <row r="117" customFormat="false" ht="15.75" hidden="false" customHeight="true" outlineLevel="0" collapsed="false">
      <c r="A117" s="12"/>
      <c r="B117" s="12"/>
      <c r="C117" s="12"/>
      <c r="D117" s="12"/>
      <c r="E117" s="12"/>
      <c r="F117" s="12"/>
      <c r="G117" s="12"/>
      <c r="H117" s="12"/>
    </row>
    <row r="118" customFormat="false" ht="15.75" hidden="false" customHeight="true" outlineLevel="0" collapsed="false">
      <c r="A118" s="12"/>
      <c r="B118" s="12"/>
      <c r="C118" s="12"/>
      <c r="D118" s="12"/>
      <c r="E118" s="12"/>
      <c r="F118" s="12"/>
      <c r="G118" s="12"/>
      <c r="H118" s="12"/>
    </row>
    <row r="119" customFormat="false" ht="15.75" hidden="false" customHeight="true" outlineLevel="0" collapsed="false">
      <c r="A119" s="12"/>
      <c r="B119" s="12"/>
      <c r="C119" s="12"/>
      <c r="D119" s="12"/>
      <c r="E119" s="12"/>
      <c r="F119" s="12"/>
      <c r="G119" s="12"/>
      <c r="H119" s="12"/>
    </row>
    <row r="120" customFormat="false" ht="15.75" hidden="false" customHeight="true" outlineLevel="0" collapsed="false">
      <c r="A120" s="12"/>
      <c r="B120" s="12"/>
      <c r="C120" s="12"/>
      <c r="D120" s="12"/>
      <c r="E120" s="12"/>
      <c r="F120" s="12"/>
      <c r="G120" s="12"/>
      <c r="H120" s="12"/>
    </row>
    <row r="121" customFormat="false" ht="15.75" hidden="false" customHeight="true" outlineLevel="0" collapsed="false">
      <c r="A121" s="12"/>
      <c r="B121" s="12"/>
      <c r="C121" s="12"/>
      <c r="D121" s="12"/>
      <c r="E121" s="12"/>
      <c r="F121" s="12"/>
      <c r="G121" s="12"/>
      <c r="H121" s="12"/>
    </row>
    <row r="122" customFormat="false" ht="15.75" hidden="false" customHeight="true" outlineLevel="0" collapsed="false">
      <c r="A122" s="12"/>
      <c r="B122" s="12"/>
      <c r="C122" s="12"/>
      <c r="D122" s="12"/>
      <c r="E122" s="12"/>
      <c r="F122" s="12"/>
      <c r="G122" s="12"/>
      <c r="H122" s="12"/>
    </row>
    <row r="123" customFormat="false" ht="15.75" hidden="false" customHeight="true" outlineLevel="0" collapsed="false">
      <c r="A123" s="12"/>
      <c r="B123" s="12"/>
      <c r="C123" s="12"/>
      <c r="D123" s="12"/>
      <c r="E123" s="12"/>
      <c r="F123" s="12"/>
      <c r="G123" s="12"/>
      <c r="H123" s="12"/>
    </row>
    <row r="124" customFormat="false" ht="15.75" hidden="false" customHeight="true" outlineLevel="0" collapsed="false">
      <c r="A124" s="12"/>
      <c r="B124" s="12"/>
      <c r="C124" s="12"/>
      <c r="D124" s="12"/>
      <c r="E124" s="12"/>
      <c r="F124" s="12"/>
      <c r="G124" s="12"/>
      <c r="H124" s="12"/>
    </row>
    <row r="125" customFormat="false" ht="15.75" hidden="false" customHeight="true" outlineLevel="0" collapsed="false">
      <c r="A125" s="12"/>
      <c r="B125" s="12"/>
      <c r="C125" s="12"/>
      <c r="D125" s="12"/>
      <c r="E125" s="12"/>
      <c r="F125" s="12"/>
      <c r="G125" s="12"/>
      <c r="H125" s="12"/>
    </row>
    <row r="126" customFormat="false" ht="15.75" hidden="false" customHeight="true" outlineLevel="0" collapsed="false">
      <c r="A126" s="12"/>
      <c r="B126" s="12"/>
      <c r="C126" s="12"/>
      <c r="D126" s="12"/>
      <c r="E126" s="12"/>
      <c r="F126" s="12"/>
      <c r="G126" s="12"/>
      <c r="H126" s="12"/>
    </row>
    <row r="127" customFormat="false" ht="15.75" hidden="false" customHeight="true" outlineLevel="0" collapsed="false">
      <c r="A127" s="12"/>
      <c r="B127" s="12"/>
      <c r="C127" s="12"/>
      <c r="D127" s="12"/>
      <c r="E127" s="12"/>
      <c r="F127" s="12"/>
      <c r="G127" s="12"/>
      <c r="H127" s="12"/>
    </row>
    <row r="128" customFormat="false" ht="15.75" hidden="false" customHeight="true" outlineLevel="0" collapsed="false">
      <c r="A128" s="12"/>
      <c r="B128" s="12"/>
      <c r="C128" s="12"/>
      <c r="D128" s="12"/>
      <c r="E128" s="12"/>
      <c r="F128" s="12"/>
      <c r="G128" s="12"/>
      <c r="H128" s="12"/>
    </row>
    <row r="129" customFormat="false" ht="15.75" hidden="false" customHeight="true" outlineLevel="0" collapsed="false">
      <c r="A129" s="12"/>
      <c r="B129" s="12"/>
      <c r="C129" s="12"/>
      <c r="D129" s="12"/>
      <c r="E129" s="12"/>
      <c r="F129" s="12"/>
      <c r="G129" s="12"/>
      <c r="H129" s="12"/>
    </row>
    <row r="130" customFormat="false" ht="15.75" hidden="false" customHeight="true" outlineLevel="0" collapsed="false">
      <c r="A130" s="12"/>
      <c r="B130" s="12"/>
      <c r="C130" s="12"/>
      <c r="D130" s="12"/>
      <c r="E130" s="12"/>
      <c r="F130" s="12"/>
      <c r="G130" s="12"/>
      <c r="H130" s="12"/>
    </row>
    <row r="131" customFormat="false" ht="15.75" hidden="false" customHeight="true" outlineLevel="0" collapsed="false">
      <c r="A131" s="12"/>
      <c r="B131" s="12"/>
      <c r="C131" s="12"/>
      <c r="D131" s="12"/>
      <c r="E131" s="12"/>
      <c r="F131" s="12"/>
      <c r="G131" s="12"/>
      <c r="H131" s="12"/>
    </row>
    <row r="132" customFormat="false" ht="15.75" hidden="false" customHeight="true" outlineLevel="0" collapsed="false">
      <c r="A132" s="12"/>
      <c r="B132" s="12"/>
      <c r="C132" s="12"/>
      <c r="D132" s="12"/>
      <c r="E132" s="12"/>
      <c r="F132" s="12"/>
      <c r="G132" s="12"/>
      <c r="H132" s="12"/>
    </row>
    <row r="133" customFormat="false" ht="15.75" hidden="false" customHeight="true" outlineLevel="0" collapsed="false">
      <c r="A133" s="12"/>
      <c r="B133" s="12"/>
      <c r="C133" s="12"/>
      <c r="D133" s="12"/>
      <c r="E133" s="12"/>
      <c r="F133" s="12"/>
      <c r="G133" s="12"/>
      <c r="H133" s="12"/>
    </row>
    <row r="134" customFormat="false" ht="15.75" hidden="false" customHeight="true" outlineLevel="0" collapsed="false">
      <c r="A134" s="12"/>
      <c r="B134" s="12"/>
      <c r="C134" s="12"/>
      <c r="D134" s="12"/>
      <c r="E134" s="12"/>
      <c r="F134" s="12"/>
      <c r="G134" s="12"/>
      <c r="H134" s="12"/>
    </row>
    <row r="135" customFormat="false" ht="15.75" hidden="false" customHeight="true" outlineLevel="0" collapsed="false">
      <c r="A135" s="12"/>
      <c r="B135" s="12"/>
      <c r="C135" s="12"/>
      <c r="D135" s="12"/>
      <c r="E135" s="12"/>
      <c r="F135" s="12"/>
      <c r="G135" s="12"/>
      <c r="H135" s="12"/>
    </row>
    <row r="136" customFormat="false" ht="15.75" hidden="false" customHeight="true" outlineLevel="0" collapsed="false">
      <c r="A136" s="12"/>
      <c r="B136" s="12"/>
      <c r="C136" s="12"/>
      <c r="D136" s="12"/>
      <c r="E136" s="12"/>
      <c r="F136" s="12"/>
      <c r="G136" s="12"/>
      <c r="H136" s="12"/>
    </row>
    <row r="137" customFormat="false" ht="15.75" hidden="false" customHeight="true" outlineLevel="0" collapsed="false">
      <c r="A137" s="12"/>
      <c r="B137" s="12"/>
      <c r="C137" s="12"/>
      <c r="D137" s="12"/>
      <c r="E137" s="12"/>
      <c r="F137" s="12"/>
      <c r="G137" s="12"/>
      <c r="H137" s="12"/>
    </row>
    <row r="138" customFormat="false" ht="15.75" hidden="false" customHeight="true" outlineLevel="0" collapsed="false">
      <c r="A138" s="12"/>
      <c r="B138" s="12"/>
      <c r="C138" s="12"/>
      <c r="D138" s="12"/>
      <c r="E138" s="12"/>
      <c r="F138" s="12"/>
      <c r="G138" s="12"/>
      <c r="H138" s="12"/>
    </row>
    <row r="139" customFormat="false" ht="15.75" hidden="false" customHeight="true" outlineLevel="0" collapsed="false">
      <c r="A139" s="12"/>
      <c r="B139" s="12"/>
      <c r="C139" s="12"/>
      <c r="D139" s="12"/>
      <c r="E139" s="12"/>
      <c r="F139" s="12"/>
      <c r="G139" s="12"/>
      <c r="H139" s="12"/>
    </row>
    <row r="140" customFormat="false" ht="15.75" hidden="false" customHeight="true" outlineLevel="0" collapsed="false">
      <c r="A140" s="12"/>
      <c r="B140" s="12"/>
      <c r="C140" s="12"/>
      <c r="D140" s="12"/>
      <c r="E140" s="12"/>
      <c r="F140" s="12"/>
      <c r="G140" s="12"/>
      <c r="H140" s="12"/>
    </row>
    <row r="141" customFormat="false" ht="15.75" hidden="false" customHeight="true" outlineLevel="0" collapsed="false">
      <c r="A141" s="12"/>
      <c r="B141" s="12"/>
      <c r="C141" s="12"/>
      <c r="D141" s="12"/>
      <c r="E141" s="12"/>
      <c r="F141" s="12"/>
      <c r="G141" s="12"/>
      <c r="H141" s="12"/>
    </row>
    <row r="142" customFormat="false" ht="15.75" hidden="false" customHeight="true" outlineLevel="0" collapsed="false">
      <c r="A142" s="12"/>
      <c r="B142" s="12"/>
      <c r="C142" s="12"/>
      <c r="D142" s="12"/>
      <c r="E142" s="12"/>
      <c r="F142" s="12"/>
      <c r="G142" s="12"/>
      <c r="H142" s="12"/>
    </row>
    <row r="143" customFormat="false" ht="15.75" hidden="false" customHeight="true" outlineLevel="0" collapsed="false">
      <c r="A143" s="12"/>
      <c r="B143" s="12"/>
      <c r="C143" s="12"/>
      <c r="D143" s="12"/>
      <c r="E143" s="12"/>
      <c r="F143" s="12"/>
      <c r="G143" s="12"/>
      <c r="H143" s="12"/>
    </row>
    <row r="144" customFormat="false" ht="15.75" hidden="false" customHeight="true" outlineLevel="0" collapsed="false">
      <c r="A144" s="12"/>
      <c r="B144" s="12"/>
      <c r="C144" s="12"/>
      <c r="D144" s="12"/>
      <c r="E144" s="12"/>
      <c r="F144" s="12"/>
      <c r="G144" s="12"/>
      <c r="H144" s="12"/>
    </row>
    <row r="145" customFormat="false" ht="15.75" hidden="false" customHeight="true" outlineLevel="0" collapsed="false">
      <c r="A145" s="12"/>
      <c r="B145" s="12"/>
      <c r="C145" s="12"/>
      <c r="D145" s="12"/>
      <c r="E145" s="12"/>
      <c r="F145" s="12"/>
      <c r="G145" s="12"/>
      <c r="H145" s="12"/>
    </row>
    <row r="146" customFormat="false" ht="15.75" hidden="false" customHeight="true" outlineLevel="0" collapsed="false">
      <c r="A146" s="12"/>
      <c r="B146" s="12"/>
      <c r="C146" s="12"/>
      <c r="D146" s="12"/>
      <c r="E146" s="12"/>
      <c r="F146" s="12"/>
      <c r="G146" s="12"/>
      <c r="H146" s="12"/>
    </row>
    <row r="147" customFormat="false" ht="15.75" hidden="false" customHeight="true" outlineLevel="0" collapsed="false">
      <c r="A147" s="12"/>
      <c r="B147" s="12"/>
      <c r="C147" s="12"/>
      <c r="D147" s="12"/>
      <c r="E147" s="12"/>
      <c r="F147" s="12"/>
      <c r="G147" s="12"/>
      <c r="H147" s="12"/>
    </row>
    <row r="148" customFormat="false" ht="15.75" hidden="false" customHeight="true" outlineLevel="0" collapsed="false">
      <c r="A148" s="12"/>
      <c r="B148" s="12"/>
      <c r="C148" s="12"/>
      <c r="D148" s="12"/>
      <c r="E148" s="12"/>
      <c r="F148" s="12"/>
      <c r="G148" s="12"/>
      <c r="H148" s="12"/>
    </row>
    <row r="149" customFormat="false" ht="15.75" hidden="false" customHeight="true" outlineLevel="0" collapsed="false">
      <c r="A149" s="12"/>
      <c r="B149" s="12"/>
      <c r="C149" s="12"/>
      <c r="D149" s="12"/>
      <c r="E149" s="12"/>
      <c r="F149" s="12"/>
      <c r="G149" s="12"/>
      <c r="H149" s="12"/>
    </row>
    <row r="150" customFormat="false" ht="15.75" hidden="false" customHeight="true" outlineLevel="0" collapsed="false">
      <c r="A150" s="12"/>
      <c r="B150" s="12"/>
      <c r="C150" s="12"/>
      <c r="D150" s="12"/>
      <c r="E150" s="12"/>
      <c r="F150" s="12"/>
      <c r="G150" s="12"/>
      <c r="H150" s="12"/>
    </row>
    <row r="151" customFormat="false" ht="15.75" hidden="false" customHeight="true" outlineLevel="0" collapsed="false">
      <c r="A151" s="12"/>
      <c r="B151" s="12"/>
      <c r="C151" s="12"/>
      <c r="D151" s="12"/>
      <c r="E151" s="12"/>
      <c r="F151" s="12"/>
      <c r="G151" s="12"/>
      <c r="H151" s="12"/>
    </row>
    <row r="152" customFormat="false" ht="15.75" hidden="false" customHeight="true" outlineLevel="0" collapsed="false">
      <c r="A152" s="12"/>
      <c r="B152" s="12"/>
      <c r="C152" s="12"/>
      <c r="D152" s="12"/>
      <c r="E152" s="12"/>
      <c r="F152" s="12"/>
      <c r="G152" s="12"/>
      <c r="H152" s="12"/>
    </row>
    <row r="153" customFormat="false" ht="15.75" hidden="false" customHeight="true" outlineLevel="0" collapsed="false">
      <c r="A153" s="12"/>
      <c r="B153" s="12"/>
      <c r="C153" s="12"/>
      <c r="D153" s="12"/>
      <c r="E153" s="12"/>
      <c r="F153" s="12"/>
      <c r="G153" s="12"/>
      <c r="H153" s="12"/>
    </row>
    <row r="154" customFormat="false" ht="15.75" hidden="false" customHeight="true" outlineLevel="0" collapsed="false">
      <c r="A154" s="12"/>
      <c r="B154" s="12"/>
      <c r="C154" s="12"/>
      <c r="D154" s="12"/>
      <c r="E154" s="12"/>
      <c r="F154" s="12"/>
      <c r="G154" s="12"/>
      <c r="H154" s="12"/>
    </row>
    <row r="155" customFormat="false" ht="15.75" hidden="false" customHeight="true" outlineLevel="0" collapsed="false">
      <c r="A155" s="12"/>
      <c r="B155" s="12"/>
      <c r="C155" s="12"/>
      <c r="D155" s="12"/>
      <c r="E155" s="12"/>
      <c r="F155" s="12"/>
      <c r="G155" s="12"/>
      <c r="H155" s="12"/>
    </row>
    <row r="156" customFormat="false" ht="15.75" hidden="false" customHeight="true" outlineLevel="0" collapsed="false">
      <c r="A156" s="12"/>
      <c r="B156" s="12"/>
      <c r="C156" s="12"/>
      <c r="D156" s="12"/>
      <c r="E156" s="12"/>
      <c r="F156" s="12"/>
      <c r="G156" s="12"/>
      <c r="H156" s="12"/>
    </row>
    <row r="157" customFormat="false" ht="15.75" hidden="false" customHeight="true" outlineLevel="0" collapsed="false">
      <c r="A157" s="12"/>
      <c r="B157" s="12"/>
      <c r="C157" s="12"/>
      <c r="D157" s="12"/>
      <c r="E157" s="12"/>
      <c r="F157" s="12"/>
      <c r="G157" s="12"/>
      <c r="H157" s="12"/>
    </row>
    <row r="158" customFormat="false" ht="15.75" hidden="false" customHeight="true" outlineLevel="0" collapsed="false">
      <c r="A158" s="12"/>
      <c r="B158" s="12"/>
      <c r="C158" s="12"/>
      <c r="D158" s="12"/>
      <c r="E158" s="12"/>
      <c r="F158" s="12"/>
      <c r="G158" s="12"/>
      <c r="H158" s="12"/>
    </row>
    <row r="159" customFormat="false" ht="15.75" hidden="false" customHeight="true" outlineLevel="0" collapsed="false">
      <c r="A159" s="12"/>
      <c r="B159" s="12"/>
      <c r="C159" s="12"/>
      <c r="D159" s="12"/>
      <c r="E159" s="12"/>
      <c r="F159" s="12"/>
      <c r="G159" s="12"/>
      <c r="H159" s="12"/>
    </row>
    <row r="160" customFormat="false" ht="15.75" hidden="false" customHeight="true" outlineLevel="0" collapsed="false">
      <c r="A160" s="12"/>
      <c r="B160" s="12"/>
      <c r="C160" s="12"/>
      <c r="D160" s="12"/>
      <c r="E160" s="12"/>
      <c r="F160" s="12"/>
      <c r="G160" s="12"/>
      <c r="H160" s="12"/>
    </row>
    <row r="161" customFormat="false" ht="15.75" hidden="false" customHeight="true" outlineLevel="0" collapsed="false">
      <c r="A161" s="12"/>
      <c r="B161" s="12"/>
      <c r="C161" s="12"/>
      <c r="D161" s="12"/>
      <c r="E161" s="12"/>
      <c r="F161" s="12"/>
      <c r="G161" s="12"/>
      <c r="H161" s="12"/>
    </row>
    <row r="162" customFormat="false" ht="15.75" hidden="false" customHeight="true" outlineLevel="0" collapsed="false">
      <c r="A162" s="12"/>
      <c r="B162" s="12"/>
      <c r="C162" s="12"/>
      <c r="D162" s="12"/>
      <c r="E162" s="12"/>
      <c r="F162" s="12"/>
      <c r="G162" s="12"/>
      <c r="H162" s="12"/>
    </row>
    <row r="163" customFormat="false" ht="15.75" hidden="false" customHeight="true" outlineLevel="0" collapsed="false">
      <c r="A163" s="12"/>
      <c r="B163" s="12"/>
      <c r="C163" s="12"/>
      <c r="D163" s="12"/>
      <c r="E163" s="12"/>
      <c r="F163" s="12"/>
      <c r="G163" s="12"/>
      <c r="H163" s="12"/>
    </row>
    <row r="164" customFormat="false" ht="15.75" hidden="false" customHeight="true" outlineLevel="0" collapsed="false">
      <c r="A164" s="12"/>
      <c r="B164" s="12"/>
      <c r="C164" s="12"/>
      <c r="D164" s="12"/>
      <c r="E164" s="12"/>
      <c r="F164" s="12"/>
      <c r="G164" s="12"/>
      <c r="H164" s="12"/>
    </row>
    <row r="165" customFormat="false" ht="15.75" hidden="false" customHeight="true" outlineLevel="0" collapsed="false">
      <c r="A165" s="12"/>
      <c r="B165" s="12"/>
      <c r="C165" s="12"/>
      <c r="D165" s="12"/>
      <c r="E165" s="12"/>
      <c r="F165" s="12"/>
      <c r="G165" s="12"/>
      <c r="H165" s="12"/>
    </row>
    <row r="166" customFormat="false" ht="15.75" hidden="false" customHeight="true" outlineLevel="0" collapsed="false">
      <c r="A166" s="12"/>
      <c r="B166" s="12"/>
      <c r="C166" s="12"/>
      <c r="D166" s="12"/>
      <c r="E166" s="12"/>
      <c r="F166" s="12"/>
      <c r="G166" s="12"/>
      <c r="H166" s="12"/>
    </row>
    <row r="167" customFormat="false" ht="15.75" hidden="false" customHeight="true" outlineLevel="0" collapsed="false">
      <c r="A167" s="12"/>
      <c r="B167" s="12"/>
      <c r="C167" s="12"/>
      <c r="D167" s="12"/>
      <c r="E167" s="12"/>
      <c r="F167" s="12"/>
      <c r="G167" s="12"/>
      <c r="H167" s="12"/>
    </row>
    <row r="168" customFormat="false" ht="15.75" hidden="false" customHeight="true" outlineLevel="0" collapsed="false">
      <c r="A168" s="12"/>
      <c r="B168" s="12"/>
      <c r="C168" s="12"/>
      <c r="D168" s="12"/>
      <c r="E168" s="12"/>
      <c r="F168" s="12"/>
      <c r="G168" s="12"/>
      <c r="H168" s="12"/>
    </row>
    <row r="169" customFormat="false" ht="15.75" hidden="false" customHeight="true" outlineLevel="0" collapsed="false">
      <c r="A169" s="12"/>
      <c r="B169" s="12"/>
      <c r="C169" s="12"/>
      <c r="D169" s="12"/>
      <c r="E169" s="12"/>
      <c r="F169" s="12"/>
      <c r="G169" s="12"/>
      <c r="H169" s="12"/>
    </row>
    <row r="170" customFormat="false" ht="15.75" hidden="false" customHeight="true" outlineLevel="0" collapsed="false">
      <c r="A170" s="12"/>
      <c r="B170" s="12"/>
      <c r="C170" s="12"/>
      <c r="D170" s="12"/>
      <c r="E170" s="12"/>
      <c r="F170" s="12"/>
      <c r="G170" s="12"/>
      <c r="H170" s="12"/>
    </row>
    <row r="171" customFormat="false" ht="15.75" hidden="false" customHeight="true" outlineLevel="0" collapsed="false">
      <c r="A171" s="12"/>
      <c r="B171" s="12"/>
      <c r="C171" s="12"/>
      <c r="D171" s="12"/>
      <c r="E171" s="12"/>
      <c r="F171" s="12"/>
      <c r="G171" s="12"/>
      <c r="H171" s="12"/>
    </row>
    <row r="172" customFormat="false" ht="15.75" hidden="false" customHeight="true" outlineLevel="0" collapsed="false">
      <c r="A172" s="12"/>
      <c r="B172" s="12"/>
      <c r="C172" s="12"/>
      <c r="D172" s="12"/>
      <c r="E172" s="12"/>
      <c r="F172" s="12"/>
      <c r="G172" s="12"/>
      <c r="H172" s="12"/>
    </row>
    <row r="173" customFormat="false" ht="15.75" hidden="false" customHeight="true" outlineLevel="0" collapsed="false">
      <c r="A173" s="12"/>
      <c r="B173" s="12"/>
      <c r="C173" s="12"/>
      <c r="D173" s="12"/>
      <c r="E173" s="12"/>
      <c r="F173" s="12"/>
      <c r="G173" s="12"/>
      <c r="H173" s="12"/>
    </row>
    <row r="174" customFormat="false" ht="15.75" hidden="false" customHeight="true" outlineLevel="0" collapsed="false">
      <c r="A174" s="12"/>
      <c r="B174" s="12"/>
      <c r="C174" s="12"/>
      <c r="D174" s="12"/>
      <c r="E174" s="12"/>
      <c r="F174" s="12"/>
      <c r="G174" s="12"/>
      <c r="H174" s="12"/>
    </row>
    <row r="175" customFormat="false" ht="15.75" hidden="false" customHeight="true" outlineLevel="0" collapsed="false">
      <c r="A175" s="12"/>
      <c r="B175" s="12"/>
      <c r="C175" s="12"/>
      <c r="D175" s="12"/>
      <c r="E175" s="12"/>
      <c r="F175" s="12"/>
      <c r="G175" s="12"/>
      <c r="H175" s="12"/>
    </row>
    <row r="176" customFormat="false" ht="15.75" hidden="false" customHeight="true" outlineLevel="0" collapsed="false">
      <c r="A176" s="12"/>
      <c r="B176" s="12"/>
      <c r="C176" s="12"/>
      <c r="D176" s="12"/>
      <c r="E176" s="12"/>
      <c r="F176" s="12"/>
      <c r="G176" s="12"/>
      <c r="H176" s="12"/>
    </row>
    <row r="177" customFormat="false" ht="15.75" hidden="false" customHeight="true" outlineLevel="0" collapsed="false">
      <c r="A177" s="12"/>
      <c r="B177" s="12"/>
      <c r="C177" s="12"/>
      <c r="D177" s="12"/>
      <c r="E177" s="12"/>
      <c r="F177" s="12"/>
      <c r="G177" s="12"/>
      <c r="H177" s="12"/>
    </row>
    <row r="178" customFormat="false" ht="15.75" hidden="false" customHeight="true" outlineLevel="0" collapsed="false">
      <c r="A178" s="12"/>
      <c r="B178" s="12"/>
      <c r="C178" s="12"/>
      <c r="D178" s="12"/>
      <c r="E178" s="12"/>
      <c r="F178" s="12"/>
      <c r="G178" s="12"/>
      <c r="H178" s="12"/>
    </row>
    <row r="179" customFormat="false" ht="15.75" hidden="false" customHeight="true" outlineLevel="0" collapsed="false">
      <c r="A179" s="12"/>
      <c r="B179" s="12"/>
      <c r="C179" s="12"/>
      <c r="D179" s="12"/>
      <c r="E179" s="12"/>
      <c r="F179" s="12"/>
      <c r="G179" s="12"/>
      <c r="H179" s="12"/>
    </row>
    <row r="180" customFormat="false" ht="15.75" hidden="false" customHeight="true" outlineLevel="0" collapsed="false">
      <c r="A180" s="12"/>
      <c r="B180" s="12"/>
      <c r="C180" s="12"/>
      <c r="D180" s="12"/>
      <c r="E180" s="12"/>
      <c r="F180" s="12"/>
      <c r="G180" s="12"/>
      <c r="H180" s="12"/>
    </row>
    <row r="181" customFormat="false" ht="15.75" hidden="false" customHeight="true" outlineLevel="0" collapsed="false">
      <c r="A181" s="12"/>
      <c r="B181" s="12"/>
      <c r="C181" s="12"/>
      <c r="D181" s="12"/>
      <c r="E181" s="12"/>
      <c r="F181" s="12"/>
      <c r="G181" s="12"/>
      <c r="H181" s="12"/>
    </row>
    <row r="182" customFormat="false" ht="15.75" hidden="false" customHeight="true" outlineLevel="0" collapsed="false">
      <c r="A182" s="12"/>
      <c r="B182" s="12"/>
      <c r="C182" s="12"/>
      <c r="D182" s="12"/>
      <c r="E182" s="12"/>
      <c r="F182" s="12"/>
      <c r="G182" s="12"/>
      <c r="H182" s="12"/>
    </row>
    <row r="183" customFormat="false" ht="15.75" hidden="false" customHeight="true" outlineLevel="0" collapsed="false">
      <c r="A183" s="12"/>
      <c r="B183" s="12"/>
      <c r="C183" s="12"/>
      <c r="D183" s="12"/>
      <c r="E183" s="12"/>
      <c r="F183" s="12"/>
      <c r="G183" s="12"/>
      <c r="H183" s="12"/>
    </row>
    <row r="184" customFormat="false" ht="15.75" hidden="false" customHeight="true" outlineLevel="0" collapsed="false">
      <c r="A184" s="12"/>
      <c r="B184" s="12"/>
      <c r="C184" s="12"/>
      <c r="D184" s="12"/>
      <c r="E184" s="12"/>
      <c r="F184" s="12"/>
      <c r="G184" s="12"/>
      <c r="H184" s="12"/>
    </row>
    <row r="185" customFormat="false" ht="15.75" hidden="false" customHeight="true" outlineLevel="0" collapsed="false">
      <c r="A185" s="12"/>
      <c r="B185" s="12"/>
      <c r="C185" s="12"/>
      <c r="D185" s="12"/>
      <c r="E185" s="12"/>
      <c r="F185" s="12"/>
      <c r="G185" s="12"/>
      <c r="H185" s="12"/>
    </row>
    <row r="186" customFormat="false" ht="15.75" hidden="false" customHeight="true" outlineLevel="0" collapsed="false">
      <c r="A186" s="12"/>
      <c r="B186" s="12"/>
      <c r="C186" s="12"/>
      <c r="D186" s="12"/>
      <c r="E186" s="12"/>
      <c r="F186" s="12"/>
      <c r="G186" s="12"/>
      <c r="H186" s="12"/>
    </row>
    <row r="187" customFormat="false" ht="15.75" hidden="false" customHeight="true" outlineLevel="0" collapsed="false">
      <c r="A187" s="12"/>
      <c r="B187" s="12"/>
      <c r="C187" s="12"/>
      <c r="D187" s="12"/>
      <c r="E187" s="12"/>
      <c r="F187" s="12"/>
      <c r="G187" s="12"/>
      <c r="H187" s="12"/>
    </row>
    <row r="188" customFormat="false" ht="15.75" hidden="false" customHeight="true" outlineLevel="0" collapsed="false">
      <c r="A188" s="12"/>
      <c r="B188" s="12"/>
      <c r="C188" s="12"/>
      <c r="D188" s="12"/>
      <c r="E188" s="12"/>
      <c r="F188" s="12"/>
      <c r="G188" s="12"/>
      <c r="H188" s="12"/>
    </row>
    <row r="189" customFormat="false" ht="15.75" hidden="false" customHeight="true" outlineLevel="0" collapsed="false">
      <c r="A189" s="12"/>
      <c r="B189" s="12"/>
      <c r="C189" s="12"/>
      <c r="D189" s="12"/>
      <c r="E189" s="12"/>
      <c r="F189" s="12"/>
      <c r="G189" s="12"/>
      <c r="H189" s="12"/>
    </row>
    <row r="190" customFormat="false" ht="15.75" hidden="false" customHeight="true" outlineLevel="0" collapsed="false">
      <c r="A190" s="12"/>
      <c r="B190" s="12"/>
      <c r="C190" s="12"/>
      <c r="D190" s="12"/>
      <c r="E190" s="12"/>
      <c r="F190" s="12"/>
      <c r="G190" s="12"/>
      <c r="H190" s="12"/>
    </row>
    <row r="191" customFormat="false" ht="15.75" hidden="false" customHeight="true" outlineLevel="0" collapsed="false">
      <c r="A191" s="12"/>
      <c r="B191" s="12"/>
      <c r="C191" s="12"/>
      <c r="D191" s="12"/>
      <c r="E191" s="12"/>
      <c r="F191" s="12"/>
      <c r="G191" s="12"/>
      <c r="H191" s="12"/>
    </row>
    <row r="192" customFormat="false" ht="15.75" hidden="false" customHeight="true" outlineLevel="0" collapsed="false">
      <c r="A192" s="12"/>
      <c r="B192" s="12"/>
      <c r="C192" s="12"/>
      <c r="D192" s="12"/>
      <c r="E192" s="12"/>
      <c r="F192" s="12"/>
      <c r="G192" s="12"/>
      <c r="H192" s="12"/>
    </row>
    <row r="193" customFormat="false" ht="15.75" hidden="false" customHeight="true" outlineLevel="0" collapsed="false">
      <c r="A193" s="12"/>
      <c r="B193" s="12"/>
      <c r="C193" s="12"/>
      <c r="D193" s="12"/>
      <c r="E193" s="12"/>
      <c r="F193" s="12"/>
      <c r="G193" s="12"/>
      <c r="H193" s="12"/>
    </row>
    <row r="194" customFormat="false" ht="15.75" hidden="false" customHeight="true" outlineLevel="0" collapsed="false">
      <c r="A194" s="12"/>
      <c r="B194" s="12"/>
      <c r="C194" s="12"/>
      <c r="D194" s="12"/>
      <c r="E194" s="12"/>
      <c r="F194" s="12"/>
      <c r="G194" s="12"/>
      <c r="H194" s="12"/>
    </row>
    <row r="195" customFormat="false" ht="15.75" hidden="false" customHeight="true" outlineLevel="0" collapsed="false">
      <c r="A195" s="12"/>
      <c r="B195" s="12"/>
      <c r="C195" s="12"/>
      <c r="D195" s="12"/>
      <c r="E195" s="12"/>
      <c r="F195" s="12"/>
      <c r="G195" s="12"/>
      <c r="H195" s="12"/>
    </row>
    <row r="196" customFormat="false" ht="15.75" hidden="false" customHeight="true" outlineLevel="0" collapsed="false">
      <c r="A196" s="12"/>
      <c r="B196" s="12"/>
      <c r="C196" s="12"/>
      <c r="D196" s="12"/>
      <c r="E196" s="12"/>
      <c r="F196" s="12"/>
      <c r="G196" s="12"/>
      <c r="H196" s="12"/>
    </row>
    <row r="197" customFormat="false" ht="15.75" hidden="false" customHeight="true" outlineLevel="0" collapsed="false">
      <c r="A197" s="12"/>
      <c r="B197" s="12"/>
      <c r="C197" s="12"/>
      <c r="D197" s="12"/>
      <c r="E197" s="12"/>
      <c r="F197" s="12"/>
      <c r="G197" s="12"/>
      <c r="H197" s="12"/>
    </row>
    <row r="198" customFormat="false" ht="15.75" hidden="false" customHeight="true" outlineLevel="0" collapsed="false">
      <c r="A198" s="12"/>
      <c r="B198" s="12"/>
      <c r="C198" s="12"/>
      <c r="D198" s="12"/>
      <c r="E198" s="12"/>
      <c r="F198" s="12"/>
      <c r="G198" s="12"/>
      <c r="H198" s="12"/>
    </row>
    <row r="199" customFormat="false" ht="15.75" hidden="false" customHeight="true" outlineLevel="0" collapsed="false">
      <c r="A199" s="12"/>
      <c r="B199" s="12"/>
      <c r="C199" s="12"/>
      <c r="D199" s="12"/>
      <c r="E199" s="12"/>
      <c r="F199" s="12"/>
      <c r="G199" s="12"/>
      <c r="H199" s="12"/>
    </row>
    <row r="200" customFormat="false" ht="15.75" hidden="false" customHeight="true" outlineLevel="0" collapsed="false">
      <c r="A200" s="12"/>
      <c r="B200" s="12"/>
      <c r="C200" s="12"/>
      <c r="D200" s="12"/>
      <c r="E200" s="12"/>
      <c r="F200" s="12"/>
      <c r="G200" s="12"/>
      <c r="H200" s="12"/>
    </row>
    <row r="201" customFormat="false" ht="15.75" hidden="false" customHeight="true" outlineLevel="0" collapsed="false">
      <c r="A201" s="12"/>
      <c r="B201" s="12"/>
      <c r="C201" s="12"/>
      <c r="D201" s="12"/>
      <c r="E201" s="12"/>
      <c r="F201" s="12"/>
      <c r="G201" s="12"/>
      <c r="H201" s="12"/>
    </row>
    <row r="202" customFormat="false" ht="15.75" hidden="false" customHeight="true" outlineLevel="0" collapsed="false">
      <c r="A202" s="12"/>
      <c r="B202" s="12"/>
      <c r="C202" s="12"/>
      <c r="D202" s="12"/>
      <c r="E202" s="12"/>
      <c r="F202" s="12"/>
      <c r="G202" s="12"/>
      <c r="H202" s="12"/>
    </row>
    <row r="203" customFormat="false" ht="15.75" hidden="false" customHeight="true" outlineLevel="0" collapsed="false">
      <c r="A203" s="12"/>
      <c r="B203" s="12"/>
      <c r="C203" s="12"/>
      <c r="D203" s="12"/>
      <c r="E203" s="12"/>
      <c r="F203" s="12"/>
      <c r="G203" s="12"/>
      <c r="H203" s="12"/>
    </row>
    <row r="204" customFormat="false" ht="15.75" hidden="false" customHeight="true" outlineLevel="0" collapsed="false">
      <c r="A204" s="12"/>
      <c r="B204" s="12"/>
      <c r="C204" s="12"/>
      <c r="D204" s="12"/>
      <c r="E204" s="12"/>
      <c r="F204" s="12"/>
      <c r="G204" s="12"/>
      <c r="H204" s="12"/>
    </row>
    <row r="205" customFormat="false" ht="15.75" hidden="false" customHeight="true" outlineLevel="0" collapsed="false">
      <c r="A205" s="12"/>
      <c r="B205" s="12"/>
      <c r="C205" s="12"/>
      <c r="D205" s="12"/>
      <c r="E205" s="12"/>
      <c r="F205" s="12"/>
      <c r="G205" s="12"/>
      <c r="H205" s="12"/>
    </row>
    <row r="206" customFormat="false" ht="15.75" hidden="false" customHeight="true" outlineLevel="0" collapsed="false">
      <c r="A206" s="12"/>
      <c r="B206" s="12"/>
      <c r="C206" s="12"/>
      <c r="D206" s="12"/>
      <c r="E206" s="12"/>
      <c r="F206" s="12"/>
      <c r="G206" s="12"/>
      <c r="H206" s="12"/>
    </row>
    <row r="207" customFormat="false" ht="15.75" hidden="false" customHeight="true" outlineLevel="0" collapsed="false">
      <c r="A207" s="12"/>
      <c r="B207" s="12"/>
      <c r="C207" s="12"/>
      <c r="D207" s="12"/>
      <c r="E207" s="12"/>
      <c r="F207" s="12"/>
      <c r="G207" s="12"/>
      <c r="H207" s="12"/>
    </row>
    <row r="208" customFormat="false" ht="15.75" hidden="false" customHeight="true" outlineLevel="0" collapsed="false">
      <c r="A208" s="12"/>
      <c r="B208" s="12"/>
      <c r="C208" s="12"/>
      <c r="D208" s="12"/>
      <c r="E208" s="12"/>
      <c r="F208" s="12"/>
      <c r="G208" s="12"/>
      <c r="H208" s="12"/>
    </row>
    <row r="209" customFormat="false" ht="15.75" hidden="false" customHeight="true" outlineLevel="0" collapsed="false">
      <c r="A209" s="12"/>
      <c r="B209" s="12"/>
      <c r="C209" s="12"/>
      <c r="D209" s="12"/>
      <c r="E209" s="12"/>
      <c r="F209" s="12"/>
      <c r="G209" s="12"/>
      <c r="H209" s="12"/>
    </row>
    <row r="210" customFormat="false" ht="15.75" hidden="false" customHeight="true" outlineLevel="0" collapsed="false">
      <c r="A210" s="12"/>
      <c r="B210" s="12"/>
      <c r="C210" s="12"/>
      <c r="D210" s="12"/>
      <c r="E210" s="12"/>
      <c r="F210" s="12"/>
      <c r="G210" s="12"/>
      <c r="H210" s="12"/>
    </row>
    <row r="211" customFormat="false" ht="15.75" hidden="false" customHeight="true" outlineLevel="0" collapsed="false">
      <c r="A211" s="12"/>
      <c r="B211" s="12"/>
      <c r="C211" s="12"/>
      <c r="D211" s="12"/>
      <c r="E211" s="12"/>
      <c r="F211" s="12"/>
      <c r="G211" s="12"/>
      <c r="H211" s="12"/>
    </row>
    <row r="212" customFormat="false" ht="15.75" hidden="false" customHeight="true" outlineLevel="0" collapsed="false">
      <c r="A212" s="12"/>
      <c r="B212" s="12"/>
      <c r="C212" s="12"/>
      <c r="D212" s="12"/>
      <c r="E212" s="12"/>
      <c r="F212" s="12"/>
      <c r="G212" s="12"/>
      <c r="H212" s="12"/>
    </row>
    <row r="213" customFormat="false" ht="15.75" hidden="false" customHeight="true" outlineLevel="0" collapsed="false">
      <c r="A213" s="12"/>
      <c r="B213" s="12"/>
      <c r="C213" s="12"/>
      <c r="D213" s="12"/>
      <c r="E213" s="12"/>
      <c r="F213" s="12"/>
      <c r="G213" s="12"/>
      <c r="H213" s="12"/>
    </row>
    <row r="214" customFormat="false" ht="15.75" hidden="false" customHeight="true" outlineLevel="0" collapsed="false">
      <c r="A214" s="12"/>
      <c r="B214" s="12"/>
      <c r="C214" s="12"/>
      <c r="D214" s="12"/>
      <c r="E214" s="12"/>
      <c r="F214" s="12"/>
      <c r="G214" s="12"/>
      <c r="H214" s="12"/>
    </row>
    <row r="215" customFormat="false" ht="15.75" hidden="false" customHeight="true" outlineLevel="0" collapsed="false">
      <c r="A215" s="12"/>
      <c r="B215" s="12"/>
      <c r="C215" s="12"/>
      <c r="D215" s="12"/>
      <c r="E215" s="12"/>
      <c r="F215" s="12"/>
      <c r="G215" s="12"/>
      <c r="H215" s="12"/>
    </row>
    <row r="216" customFormat="false" ht="15.75" hidden="false" customHeight="true" outlineLevel="0" collapsed="false">
      <c r="A216" s="12"/>
      <c r="B216" s="12"/>
      <c r="C216" s="12"/>
      <c r="D216" s="12"/>
      <c r="E216" s="12"/>
      <c r="F216" s="12"/>
      <c r="G216" s="12"/>
      <c r="H216" s="12"/>
    </row>
    <row r="217" customFormat="false" ht="15.75" hidden="false" customHeight="true" outlineLevel="0" collapsed="false">
      <c r="A217" s="12"/>
      <c r="B217" s="12"/>
      <c r="C217" s="12"/>
      <c r="D217" s="12"/>
      <c r="E217" s="12"/>
      <c r="F217" s="12"/>
      <c r="G217" s="12"/>
      <c r="H217" s="12"/>
    </row>
    <row r="218" customFormat="false" ht="15.75" hidden="false" customHeight="true" outlineLevel="0" collapsed="false">
      <c r="A218" s="12"/>
      <c r="B218" s="12"/>
      <c r="C218" s="12"/>
      <c r="D218" s="12"/>
      <c r="E218" s="12"/>
      <c r="F218" s="12"/>
      <c r="G218" s="12"/>
      <c r="H218" s="12"/>
    </row>
    <row r="219" customFormat="false" ht="15.75" hidden="false" customHeight="true" outlineLevel="0" collapsed="false">
      <c r="A219" s="12"/>
      <c r="B219" s="12"/>
      <c r="C219" s="12"/>
      <c r="D219" s="12"/>
      <c r="E219" s="12"/>
      <c r="F219" s="12"/>
      <c r="G219" s="12"/>
      <c r="H219" s="12"/>
    </row>
    <row r="220" customFormat="false" ht="15.75" hidden="false" customHeight="true" outlineLevel="0" collapsed="false">
      <c r="A220" s="12"/>
      <c r="B220" s="12"/>
      <c r="C220" s="12"/>
      <c r="D220" s="12"/>
      <c r="E220" s="12"/>
      <c r="F220" s="12"/>
      <c r="G220" s="12"/>
      <c r="H220" s="12"/>
    </row>
    <row r="221" customFormat="false" ht="15.75" hidden="false" customHeight="true" outlineLevel="0" collapsed="false">
      <c r="A221" s="12"/>
      <c r="B221" s="12"/>
      <c r="C221" s="12"/>
      <c r="D221" s="12"/>
      <c r="E221" s="12"/>
      <c r="F221" s="12"/>
      <c r="G221" s="12"/>
      <c r="H221" s="12"/>
    </row>
    <row r="222" customFormat="false" ht="15.75" hidden="false" customHeight="true" outlineLevel="0" collapsed="false">
      <c r="A222" s="12"/>
      <c r="B222" s="12"/>
      <c r="C222" s="12"/>
      <c r="D222" s="12"/>
      <c r="E222" s="12"/>
      <c r="F222" s="12"/>
      <c r="G222" s="12"/>
      <c r="H222" s="12"/>
    </row>
    <row r="223" customFormat="false" ht="15.75" hidden="false" customHeight="true" outlineLevel="0" collapsed="false">
      <c r="A223" s="12"/>
      <c r="B223" s="12"/>
      <c r="C223" s="12"/>
      <c r="D223" s="12"/>
      <c r="E223" s="12"/>
      <c r="F223" s="12"/>
      <c r="G223" s="12"/>
      <c r="H223" s="12"/>
    </row>
    <row r="224" customFormat="false" ht="15.75" hidden="false" customHeight="true" outlineLevel="0" collapsed="false">
      <c r="A224" s="12"/>
      <c r="B224" s="12"/>
      <c r="C224" s="12"/>
      <c r="D224" s="12"/>
      <c r="E224" s="12"/>
      <c r="F224" s="12"/>
      <c r="G224" s="12"/>
      <c r="H224" s="12"/>
    </row>
    <row r="225" customFormat="false" ht="15.75" hidden="false" customHeight="true" outlineLevel="0" collapsed="false">
      <c r="A225" s="12"/>
      <c r="B225" s="12"/>
      <c r="C225" s="12"/>
      <c r="D225" s="12"/>
      <c r="E225" s="12"/>
      <c r="F225" s="12"/>
      <c r="G225" s="12"/>
      <c r="H225" s="12"/>
    </row>
    <row r="226" customFormat="false" ht="15.75" hidden="false" customHeight="true" outlineLevel="0" collapsed="false">
      <c r="A226" s="12"/>
      <c r="B226" s="12"/>
      <c r="C226" s="12"/>
      <c r="D226" s="12"/>
      <c r="E226" s="12"/>
      <c r="F226" s="12"/>
      <c r="G226" s="12"/>
      <c r="H226" s="12"/>
    </row>
    <row r="227" customFormat="false" ht="15.75" hidden="false" customHeight="true" outlineLevel="0" collapsed="false">
      <c r="A227" s="12"/>
      <c r="B227" s="12"/>
      <c r="C227" s="12"/>
      <c r="D227" s="12"/>
      <c r="E227" s="12"/>
      <c r="F227" s="12"/>
      <c r="G227" s="12"/>
      <c r="H227" s="12"/>
    </row>
    <row r="228" customFormat="false" ht="15.75" hidden="false" customHeight="true" outlineLevel="0" collapsed="false">
      <c r="A228" s="12"/>
      <c r="B228" s="12"/>
      <c r="C228" s="12"/>
      <c r="D228" s="12"/>
      <c r="E228" s="12"/>
      <c r="F228" s="12"/>
      <c r="G228" s="12"/>
      <c r="H228" s="12"/>
    </row>
    <row r="229" customFormat="false" ht="15.75" hidden="false" customHeight="true" outlineLevel="0" collapsed="false">
      <c r="A229" s="12"/>
      <c r="B229" s="12"/>
      <c r="C229" s="12"/>
      <c r="D229" s="12"/>
      <c r="E229" s="12"/>
      <c r="F229" s="12"/>
      <c r="G229" s="12"/>
      <c r="H229" s="12"/>
    </row>
    <row r="230" customFormat="false" ht="15.75" hidden="false" customHeight="true" outlineLevel="0" collapsed="false">
      <c r="A230" s="12"/>
      <c r="B230" s="12"/>
      <c r="C230" s="12"/>
      <c r="D230" s="12"/>
      <c r="E230" s="12"/>
      <c r="F230" s="12"/>
      <c r="G230" s="12"/>
      <c r="H230" s="12"/>
    </row>
    <row r="231" customFormat="false" ht="15.75" hidden="false" customHeight="true" outlineLevel="0" collapsed="false">
      <c r="A231" s="12"/>
      <c r="B231" s="12"/>
      <c r="C231" s="12"/>
      <c r="D231" s="12"/>
      <c r="E231" s="12"/>
      <c r="F231" s="12"/>
      <c r="G231" s="12"/>
      <c r="H231" s="12"/>
    </row>
    <row r="232" customFormat="false" ht="15.75" hidden="false" customHeight="true" outlineLevel="0" collapsed="false">
      <c r="A232" s="12"/>
      <c r="B232" s="12"/>
      <c r="C232" s="12"/>
      <c r="D232" s="12"/>
      <c r="E232" s="12"/>
      <c r="F232" s="12"/>
      <c r="G232" s="12"/>
      <c r="H232" s="12"/>
    </row>
    <row r="233" customFormat="false" ht="15.75" hidden="false" customHeight="true" outlineLevel="0" collapsed="false">
      <c r="A233" s="12"/>
      <c r="B233" s="12"/>
      <c r="C233" s="12"/>
      <c r="D233" s="12"/>
      <c r="E233" s="12"/>
      <c r="F233" s="12"/>
      <c r="G233" s="12"/>
      <c r="H233" s="12"/>
    </row>
    <row r="234" customFormat="false" ht="15.75" hidden="false" customHeight="true" outlineLevel="0" collapsed="false">
      <c r="A234" s="12"/>
      <c r="B234" s="12"/>
      <c r="C234" s="12"/>
      <c r="D234" s="12"/>
      <c r="E234" s="12"/>
      <c r="F234" s="12"/>
      <c r="G234" s="12"/>
      <c r="H234" s="12"/>
    </row>
    <row r="235" customFormat="false" ht="15.75" hidden="false" customHeight="true" outlineLevel="0" collapsed="false">
      <c r="A235" s="12"/>
      <c r="B235" s="12"/>
      <c r="C235" s="12"/>
      <c r="D235" s="12"/>
      <c r="E235" s="12"/>
      <c r="F235" s="12"/>
      <c r="G235" s="12"/>
      <c r="H235" s="12"/>
    </row>
    <row r="236" customFormat="false" ht="15.75" hidden="false" customHeight="true" outlineLevel="0" collapsed="false">
      <c r="A236" s="12"/>
      <c r="B236" s="12"/>
      <c r="C236" s="12"/>
      <c r="D236" s="12"/>
      <c r="E236" s="12"/>
      <c r="F236" s="12"/>
      <c r="G236" s="12"/>
      <c r="H236" s="12"/>
    </row>
    <row r="237" customFormat="false" ht="15.75" hidden="false" customHeight="true" outlineLevel="0" collapsed="false">
      <c r="A237" s="12"/>
      <c r="B237" s="12"/>
      <c r="C237" s="12"/>
      <c r="D237" s="12"/>
      <c r="E237" s="12"/>
      <c r="F237" s="12"/>
      <c r="G237" s="12"/>
      <c r="H237" s="12"/>
    </row>
    <row r="238" customFormat="false" ht="15.75" hidden="false" customHeight="true" outlineLevel="0" collapsed="false">
      <c r="A238" s="12"/>
      <c r="B238" s="12"/>
      <c r="C238" s="12"/>
      <c r="D238" s="12"/>
      <c r="E238" s="12"/>
      <c r="F238" s="12"/>
      <c r="G238" s="12"/>
      <c r="H238" s="12"/>
    </row>
    <row r="239" customFormat="false" ht="15.75" hidden="false" customHeight="true" outlineLevel="0" collapsed="false">
      <c r="A239" s="12"/>
      <c r="B239" s="12"/>
      <c r="C239" s="12"/>
      <c r="D239" s="12"/>
      <c r="E239" s="12"/>
      <c r="F239" s="12"/>
      <c r="G239" s="12"/>
      <c r="H239" s="12"/>
    </row>
    <row r="240" customFormat="false" ht="15.75" hidden="false" customHeight="true" outlineLevel="0" collapsed="false">
      <c r="A240" s="12"/>
      <c r="B240" s="12"/>
      <c r="C240" s="12"/>
      <c r="D240" s="12"/>
      <c r="E240" s="12"/>
      <c r="F240" s="12"/>
      <c r="G240" s="12"/>
      <c r="H240" s="12"/>
    </row>
    <row r="241" customFormat="false" ht="15.75" hidden="false" customHeight="true" outlineLevel="0" collapsed="false">
      <c r="A241" s="12"/>
      <c r="B241" s="12"/>
      <c r="C241" s="12"/>
      <c r="D241" s="12"/>
      <c r="E241" s="12"/>
      <c r="F241" s="12"/>
      <c r="G241" s="12"/>
      <c r="H241" s="12"/>
    </row>
    <row r="242" customFormat="false" ht="15.75" hidden="false" customHeight="true" outlineLevel="0" collapsed="false">
      <c r="A242" s="12"/>
      <c r="B242" s="12"/>
      <c r="C242" s="12"/>
      <c r="D242" s="12"/>
      <c r="E242" s="12"/>
      <c r="F242" s="12"/>
      <c r="G242" s="12"/>
      <c r="H242" s="12"/>
    </row>
    <row r="243" customFormat="false" ht="15.75" hidden="false" customHeight="true" outlineLevel="0" collapsed="false">
      <c r="A243" s="12"/>
      <c r="B243" s="12"/>
      <c r="C243" s="12"/>
      <c r="D243" s="12"/>
      <c r="E243" s="12"/>
      <c r="F243" s="12"/>
      <c r="G243" s="12"/>
      <c r="H243" s="12"/>
    </row>
    <row r="244" customFormat="false" ht="15.75" hidden="false" customHeight="true" outlineLevel="0" collapsed="false">
      <c r="A244" s="12"/>
      <c r="B244" s="12"/>
      <c r="C244" s="12"/>
      <c r="D244" s="12"/>
      <c r="E244" s="12"/>
      <c r="F244" s="12"/>
      <c r="G244" s="12"/>
      <c r="H244" s="12"/>
    </row>
    <row r="245" customFormat="false" ht="15.75" hidden="false" customHeight="true" outlineLevel="0" collapsed="false">
      <c r="A245" s="12"/>
      <c r="B245" s="12"/>
      <c r="C245" s="12"/>
      <c r="D245" s="12"/>
      <c r="E245" s="12"/>
      <c r="F245" s="12"/>
      <c r="G245" s="12"/>
      <c r="H245" s="12"/>
    </row>
    <row r="246" customFormat="false" ht="15.75" hidden="false" customHeight="true" outlineLevel="0" collapsed="false">
      <c r="A246" s="12"/>
      <c r="B246" s="12"/>
      <c r="C246" s="12"/>
      <c r="D246" s="12"/>
      <c r="E246" s="12"/>
      <c r="F246" s="12"/>
      <c r="G246" s="12"/>
      <c r="H246" s="12"/>
    </row>
    <row r="247" customFormat="false" ht="15.75" hidden="false" customHeight="true" outlineLevel="0" collapsed="false">
      <c r="A247" s="12"/>
      <c r="B247" s="12"/>
      <c r="C247" s="12"/>
      <c r="D247" s="12"/>
      <c r="E247" s="12"/>
      <c r="F247" s="12"/>
      <c r="G247" s="12"/>
      <c r="H247" s="12"/>
    </row>
    <row r="248" customFormat="false" ht="15.75" hidden="false" customHeight="true" outlineLevel="0" collapsed="false">
      <c r="A248" s="12"/>
      <c r="B248" s="12"/>
      <c r="C248" s="12"/>
      <c r="D248" s="12"/>
      <c r="E248" s="12"/>
      <c r="F248" s="12"/>
      <c r="G248" s="12"/>
      <c r="H248" s="12"/>
    </row>
    <row r="249" customFormat="false" ht="15.75" hidden="false" customHeight="true" outlineLevel="0" collapsed="false">
      <c r="A249" s="12"/>
      <c r="B249" s="12"/>
      <c r="C249" s="12"/>
      <c r="D249" s="12"/>
      <c r="E249" s="12"/>
      <c r="F249" s="12"/>
      <c r="G249" s="12"/>
      <c r="H249" s="12"/>
    </row>
    <row r="250" customFormat="false" ht="15.75" hidden="false" customHeight="true" outlineLevel="0" collapsed="false">
      <c r="A250" s="12"/>
      <c r="B250" s="12"/>
      <c r="C250" s="12"/>
      <c r="D250" s="12"/>
      <c r="E250" s="12"/>
      <c r="F250" s="12"/>
      <c r="G250" s="12"/>
      <c r="H250" s="12"/>
    </row>
    <row r="251" customFormat="false" ht="15.75" hidden="false" customHeight="true" outlineLevel="0" collapsed="false">
      <c r="A251" s="12"/>
      <c r="B251" s="12"/>
      <c r="C251" s="12"/>
      <c r="D251" s="12"/>
      <c r="E251" s="12"/>
      <c r="F251" s="12"/>
      <c r="G251" s="12"/>
      <c r="H251" s="12"/>
    </row>
    <row r="252" customFormat="false" ht="15.75" hidden="false" customHeight="true" outlineLevel="0" collapsed="false">
      <c r="A252" s="12"/>
      <c r="B252" s="12"/>
      <c r="C252" s="12"/>
      <c r="D252" s="12"/>
      <c r="E252" s="12"/>
      <c r="F252" s="12"/>
      <c r="G252" s="12"/>
      <c r="H252" s="12"/>
    </row>
    <row r="253" customFormat="false" ht="15.75" hidden="false" customHeight="true" outlineLevel="0" collapsed="false">
      <c r="A253" s="12"/>
      <c r="B253" s="12"/>
      <c r="C253" s="12"/>
      <c r="D253" s="12"/>
      <c r="E253" s="12"/>
      <c r="F253" s="12"/>
      <c r="G253" s="12"/>
      <c r="H253" s="12"/>
    </row>
    <row r="254" customFormat="false" ht="15.75" hidden="false" customHeight="true" outlineLevel="0" collapsed="false">
      <c r="A254" s="12"/>
      <c r="B254" s="12"/>
      <c r="C254" s="12"/>
      <c r="D254" s="12"/>
      <c r="E254" s="12"/>
      <c r="F254" s="12"/>
      <c r="G254" s="12"/>
      <c r="H254" s="12"/>
    </row>
    <row r="255" customFormat="false" ht="15.75" hidden="false" customHeight="true" outlineLevel="0" collapsed="false">
      <c r="A255" s="12"/>
      <c r="B255" s="12"/>
      <c r="C255" s="12"/>
      <c r="D255" s="12"/>
      <c r="E255" s="12"/>
      <c r="F255" s="12"/>
      <c r="G255" s="12"/>
      <c r="H255" s="12"/>
    </row>
    <row r="256" customFormat="false" ht="15.75" hidden="false" customHeight="true" outlineLevel="0" collapsed="false">
      <c r="A256" s="12"/>
      <c r="B256" s="12"/>
      <c r="C256" s="12"/>
      <c r="D256" s="12"/>
      <c r="E256" s="12"/>
      <c r="F256" s="12"/>
      <c r="G256" s="12"/>
      <c r="H256" s="12"/>
    </row>
    <row r="257" customFormat="false" ht="15.75" hidden="false" customHeight="true" outlineLevel="0" collapsed="false">
      <c r="A257" s="12"/>
      <c r="B257" s="12"/>
      <c r="C257" s="12"/>
      <c r="D257" s="12"/>
      <c r="E257" s="12"/>
      <c r="F257" s="12"/>
      <c r="G257" s="12"/>
      <c r="H257" s="12"/>
    </row>
    <row r="258" customFormat="false" ht="15.75" hidden="false" customHeight="true" outlineLevel="0" collapsed="false">
      <c r="A258" s="12"/>
      <c r="B258" s="12"/>
      <c r="C258" s="12"/>
      <c r="D258" s="12"/>
      <c r="E258" s="12"/>
      <c r="F258" s="12"/>
      <c r="G258" s="12"/>
      <c r="H258" s="12"/>
    </row>
    <row r="259" customFormat="false" ht="15.75" hidden="false" customHeight="true" outlineLevel="0" collapsed="false">
      <c r="A259" s="12"/>
      <c r="B259" s="12"/>
      <c r="C259" s="12"/>
      <c r="D259" s="12"/>
      <c r="E259" s="12"/>
      <c r="F259" s="12"/>
      <c r="G259" s="12"/>
      <c r="H259" s="12"/>
    </row>
    <row r="260" customFormat="false" ht="15.75" hidden="false" customHeight="true" outlineLevel="0" collapsed="false">
      <c r="A260" s="12"/>
      <c r="B260" s="12"/>
      <c r="C260" s="12"/>
      <c r="D260" s="12"/>
      <c r="E260" s="12"/>
      <c r="F260" s="12"/>
      <c r="G260" s="12"/>
      <c r="H260" s="12"/>
    </row>
    <row r="261" customFormat="false" ht="15.75" hidden="false" customHeight="true" outlineLevel="0" collapsed="false">
      <c r="A261" s="12"/>
      <c r="B261" s="12"/>
      <c r="C261" s="12"/>
      <c r="D261" s="12"/>
      <c r="E261" s="12"/>
      <c r="F261" s="12"/>
      <c r="G261" s="12"/>
      <c r="H261" s="12"/>
    </row>
    <row r="262" customFormat="false" ht="15.75" hidden="false" customHeight="true" outlineLevel="0" collapsed="false">
      <c r="A262" s="12"/>
      <c r="B262" s="12"/>
      <c r="C262" s="12"/>
      <c r="D262" s="12"/>
      <c r="E262" s="12"/>
      <c r="F262" s="12"/>
      <c r="G262" s="12"/>
      <c r="H262" s="12"/>
    </row>
    <row r="263" customFormat="false" ht="15.75" hidden="false" customHeight="true" outlineLevel="0" collapsed="false">
      <c r="A263" s="12"/>
      <c r="B263" s="12"/>
      <c r="C263" s="12"/>
      <c r="D263" s="12"/>
      <c r="E263" s="12"/>
      <c r="F263" s="12"/>
      <c r="G263" s="12"/>
      <c r="H263" s="12"/>
    </row>
    <row r="264" customFormat="false" ht="15.75" hidden="false" customHeight="true" outlineLevel="0" collapsed="false">
      <c r="A264" s="12"/>
      <c r="B264" s="12"/>
      <c r="C264" s="12"/>
      <c r="D264" s="12"/>
      <c r="E264" s="12"/>
      <c r="F264" s="12"/>
      <c r="G264" s="12"/>
      <c r="H264" s="12"/>
    </row>
    <row r="265" customFormat="false" ht="15.75" hidden="false" customHeight="true" outlineLevel="0" collapsed="false">
      <c r="A265" s="12"/>
      <c r="B265" s="12"/>
      <c r="C265" s="12"/>
      <c r="D265" s="12"/>
      <c r="E265" s="12"/>
      <c r="F265" s="12"/>
      <c r="G265" s="12"/>
      <c r="H265" s="12"/>
    </row>
    <row r="266" customFormat="false" ht="15.75" hidden="false" customHeight="true" outlineLevel="0" collapsed="false">
      <c r="A266" s="12"/>
      <c r="B266" s="12"/>
      <c r="C266" s="12"/>
      <c r="D266" s="12"/>
      <c r="E266" s="12"/>
      <c r="F266" s="12"/>
      <c r="G266" s="12"/>
      <c r="H266" s="12"/>
    </row>
    <row r="267" customFormat="false" ht="15.75" hidden="false" customHeight="true" outlineLevel="0" collapsed="false">
      <c r="A267" s="12"/>
      <c r="B267" s="12"/>
      <c r="C267" s="12"/>
      <c r="D267" s="12"/>
      <c r="E267" s="12"/>
      <c r="F267" s="12"/>
      <c r="G267" s="12"/>
      <c r="H267" s="12"/>
    </row>
    <row r="268" customFormat="false" ht="15.75" hidden="false" customHeight="true" outlineLevel="0" collapsed="false">
      <c r="A268" s="12"/>
      <c r="B268" s="12"/>
      <c r="C268" s="12"/>
      <c r="D268" s="12"/>
      <c r="E268" s="12"/>
      <c r="F268" s="12"/>
      <c r="G268" s="12"/>
      <c r="H268" s="12"/>
    </row>
    <row r="269" customFormat="false" ht="15.75" hidden="false" customHeight="true" outlineLevel="0" collapsed="false">
      <c r="A269" s="12"/>
      <c r="B269" s="12"/>
      <c r="C269" s="12"/>
      <c r="D269" s="12"/>
      <c r="E269" s="12"/>
      <c r="F269" s="12"/>
      <c r="G269" s="12"/>
      <c r="H269" s="12"/>
    </row>
    <row r="270" customFormat="false" ht="15.75" hidden="false" customHeight="true" outlineLevel="0" collapsed="false">
      <c r="A270" s="12"/>
      <c r="B270" s="12"/>
      <c r="C270" s="12"/>
      <c r="D270" s="12"/>
      <c r="E270" s="12"/>
      <c r="F270" s="12"/>
      <c r="G270" s="12"/>
      <c r="H270" s="12"/>
    </row>
    <row r="271" customFormat="false" ht="15.75" hidden="false" customHeight="true" outlineLevel="0" collapsed="false">
      <c r="A271" s="12"/>
      <c r="B271" s="12"/>
      <c r="C271" s="12"/>
      <c r="D271" s="12"/>
      <c r="E271" s="12"/>
      <c r="F271" s="12"/>
      <c r="G271" s="12"/>
      <c r="H271" s="12"/>
    </row>
    <row r="272" customFormat="false" ht="15.75" hidden="false" customHeight="true" outlineLevel="0" collapsed="false">
      <c r="A272" s="12"/>
      <c r="B272" s="12"/>
      <c r="C272" s="12"/>
      <c r="D272" s="12"/>
      <c r="E272" s="12"/>
      <c r="F272" s="12"/>
      <c r="G272" s="12"/>
      <c r="H272" s="12"/>
    </row>
    <row r="273" customFormat="false" ht="15.75" hidden="false" customHeight="true" outlineLevel="0" collapsed="false">
      <c r="A273" s="12"/>
      <c r="B273" s="12"/>
      <c r="C273" s="12"/>
      <c r="D273" s="12"/>
      <c r="E273" s="12"/>
      <c r="F273" s="12"/>
      <c r="G273" s="12"/>
      <c r="H273" s="12"/>
    </row>
    <row r="274" customFormat="false" ht="15.75" hidden="false" customHeight="true" outlineLevel="0" collapsed="false">
      <c r="A274" s="12"/>
      <c r="B274" s="12"/>
      <c r="C274" s="12"/>
      <c r="D274" s="12"/>
      <c r="E274" s="12"/>
      <c r="F274" s="12"/>
      <c r="G274" s="12"/>
      <c r="H274" s="12"/>
    </row>
    <row r="275" customFormat="false" ht="15.75" hidden="false" customHeight="true" outlineLevel="0" collapsed="false">
      <c r="A275" s="12"/>
      <c r="B275" s="12"/>
      <c r="C275" s="12"/>
      <c r="D275" s="12"/>
      <c r="E275" s="12"/>
      <c r="F275" s="12"/>
      <c r="G275" s="12"/>
      <c r="H275" s="12"/>
    </row>
    <row r="276" customFormat="false" ht="15.75" hidden="false" customHeight="true" outlineLevel="0" collapsed="false">
      <c r="A276" s="12"/>
      <c r="B276" s="12"/>
      <c r="C276" s="12"/>
      <c r="D276" s="12"/>
      <c r="E276" s="12"/>
      <c r="F276" s="12"/>
      <c r="G276" s="12"/>
      <c r="H276" s="12"/>
    </row>
    <row r="277" customFormat="false" ht="15.75" hidden="false" customHeight="true" outlineLevel="0" collapsed="false">
      <c r="A277" s="12"/>
      <c r="B277" s="12"/>
      <c r="C277" s="12"/>
      <c r="D277" s="12"/>
      <c r="E277" s="12"/>
      <c r="F277" s="12"/>
      <c r="G277" s="12"/>
      <c r="H277" s="12"/>
    </row>
    <row r="278" customFormat="false" ht="15.75" hidden="false" customHeight="true" outlineLevel="0" collapsed="false">
      <c r="A278" s="12"/>
      <c r="B278" s="12"/>
      <c r="C278" s="12"/>
      <c r="D278" s="12"/>
      <c r="E278" s="12"/>
      <c r="F278" s="12"/>
      <c r="G278" s="12"/>
      <c r="H278" s="12"/>
    </row>
    <row r="279" customFormat="false" ht="15.75" hidden="false" customHeight="true" outlineLevel="0" collapsed="false">
      <c r="A279" s="12"/>
      <c r="B279" s="12"/>
      <c r="C279" s="12"/>
      <c r="D279" s="12"/>
      <c r="E279" s="12"/>
      <c r="F279" s="12"/>
      <c r="G279" s="12"/>
      <c r="H279" s="12"/>
    </row>
    <row r="280" customFormat="false" ht="15.75" hidden="false" customHeight="true" outlineLevel="0" collapsed="false">
      <c r="A280" s="12"/>
      <c r="B280" s="12"/>
      <c r="C280" s="12"/>
      <c r="D280" s="12"/>
      <c r="E280" s="12"/>
      <c r="F280" s="12"/>
      <c r="G280" s="12"/>
      <c r="H280" s="12"/>
    </row>
    <row r="281" customFormat="false" ht="15.75" hidden="false" customHeight="true" outlineLevel="0" collapsed="false">
      <c r="A281" s="12"/>
      <c r="B281" s="12"/>
      <c r="C281" s="12"/>
      <c r="D281" s="12"/>
      <c r="E281" s="12"/>
      <c r="F281" s="12"/>
      <c r="G281" s="12"/>
      <c r="H281" s="12"/>
    </row>
    <row r="282" customFormat="false" ht="15.75" hidden="false" customHeight="true" outlineLevel="0" collapsed="false">
      <c r="A282" s="12"/>
      <c r="B282" s="12"/>
      <c r="C282" s="12"/>
      <c r="D282" s="12"/>
      <c r="E282" s="12"/>
      <c r="F282" s="12"/>
      <c r="G282" s="12"/>
      <c r="H282" s="12"/>
    </row>
    <row r="283" customFormat="false" ht="15.75" hidden="false" customHeight="true" outlineLevel="0" collapsed="false">
      <c r="A283" s="12"/>
      <c r="B283" s="12"/>
      <c r="C283" s="12"/>
      <c r="D283" s="12"/>
      <c r="E283" s="12"/>
      <c r="F283" s="12"/>
      <c r="G283" s="12"/>
      <c r="H283" s="12"/>
    </row>
    <row r="284" customFormat="false" ht="15.75" hidden="false" customHeight="true" outlineLevel="0" collapsed="false">
      <c r="A284" s="12"/>
      <c r="B284" s="12"/>
      <c r="C284" s="12"/>
      <c r="D284" s="12"/>
      <c r="E284" s="12"/>
      <c r="F284" s="12"/>
      <c r="G284" s="12"/>
      <c r="H284" s="12"/>
    </row>
    <row r="285" customFormat="false" ht="15.75" hidden="false" customHeight="true" outlineLevel="0" collapsed="false">
      <c r="A285" s="12"/>
      <c r="B285" s="12"/>
      <c r="C285" s="12"/>
      <c r="D285" s="12"/>
      <c r="E285" s="12"/>
      <c r="F285" s="12"/>
      <c r="G285" s="12"/>
      <c r="H285" s="12"/>
    </row>
    <row r="286" customFormat="false" ht="15.75" hidden="false" customHeight="true" outlineLevel="0" collapsed="false">
      <c r="A286" s="12"/>
      <c r="B286" s="12"/>
      <c r="C286" s="12"/>
      <c r="D286" s="12"/>
      <c r="E286" s="12"/>
      <c r="F286" s="12"/>
      <c r="G286" s="12"/>
      <c r="H286" s="12"/>
    </row>
    <row r="287" customFormat="false" ht="15.75" hidden="false" customHeight="true" outlineLevel="0" collapsed="false">
      <c r="A287" s="12"/>
      <c r="B287" s="12"/>
      <c r="C287" s="12"/>
      <c r="D287" s="12"/>
      <c r="E287" s="12"/>
      <c r="F287" s="12"/>
      <c r="G287" s="12"/>
      <c r="H287" s="12"/>
    </row>
    <row r="288" customFormat="false" ht="15.75" hidden="false" customHeight="true" outlineLevel="0" collapsed="false">
      <c r="A288" s="12"/>
      <c r="B288" s="12"/>
      <c r="C288" s="12"/>
      <c r="D288" s="12"/>
      <c r="E288" s="12"/>
      <c r="F288" s="12"/>
      <c r="G288" s="12"/>
      <c r="H288" s="12"/>
    </row>
    <row r="289" customFormat="false" ht="15.75" hidden="false" customHeight="true" outlineLevel="0" collapsed="false">
      <c r="A289" s="12"/>
      <c r="B289" s="12"/>
      <c r="C289" s="12"/>
      <c r="D289" s="12"/>
      <c r="E289" s="12"/>
      <c r="F289" s="12"/>
      <c r="G289" s="12"/>
      <c r="H289" s="12"/>
    </row>
    <row r="290" customFormat="false" ht="15.75" hidden="false" customHeight="true" outlineLevel="0" collapsed="false">
      <c r="A290" s="12"/>
      <c r="B290" s="12"/>
      <c r="C290" s="12"/>
      <c r="D290" s="12"/>
      <c r="E290" s="12"/>
      <c r="F290" s="12"/>
      <c r="G290" s="12"/>
      <c r="H290" s="12"/>
    </row>
    <row r="291" customFormat="false" ht="15.75" hidden="false" customHeight="true" outlineLevel="0" collapsed="false">
      <c r="A291" s="12"/>
      <c r="B291" s="12"/>
      <c r="C291" s="12"/>
      <c r="D291" s="12"/>
      <c r="E291" s="12"/>
      <c r="F291" s="12"/>
      <c r="G291" s="12"/>
      <c r="H291" s="12"/>
    </row>
    <row r="292" customFormat="false" ht="15.75" hidden="false" customHeight="true" outlineLevel="0" collapsed="false">
      <c r="A292" s="12"/>
      <c r="B292" s="12"/>
      <c r="C292" s="12"/>
      <c r="D292" s="12"/>
      <c r="E292" s="12"/>
      <c r="F292" s="12"/>
      <c r="G292" s="12"/>
      <c r="H292" s="12"/>
    </row>
    <row r="293" customFormat="false" ht="15.75" hidden="false" customHeight="true" outlineLevel="0" collapsed="false">
      <c r="A293" s="12"/>
      <c r="B293" s="12"/>
      <c r="C293" s="12"/>
      <c r="D293" s="12"/>
      <c r="E293" s="12"/>
      <c r="F293" s="12"/>
      <c r="G293" s="12"/>
      <c r="H293" s="12"/>
    </row>
    <row r="294" customFormat="false" ht="15.75" hidden="false" customHeight="true" outlineLevel="0" collapsed="false">
      <c r="A294" s="12"/>
      <c r="B294" s="12"/>
      <c r="C294" s="12"/>
      <c r="D294" s="12"/>
      <c r="E294" s="12"/>
      <c r="F294" s="12"/>
      <c r="G294" s="12"/>
      <c r="H294" s="12"/>
    </row>
    <row r="295" customFormat="false" ht="15.75" hidden="false" customHeight="true" outlineLevel="0" collapsed="false">
      <c r="A295" s="12"/>
      <c r="B295" s="12"/>
      <c r="C295" s="12"/>
      <c r="D295" s="12"/>
      <c r="E295" s="12"/>
      <c r="F295" s="12"/>
      <c r="G295" s="12"/>
      <c r="H295" s="12"/>
    </row>
    <row r="296" customFormat="false" ht="15.75" hidden="false" customHeight="true" outlineLevel="0" collapsed="false">
      <c r="A296" s="12"/>
      <c r="B296" s="12"/>
      <c r="C296" s="12"/>
      <c r="D296" s="12"/>
      <c r="E296" s="12"/>
      <c r="F296" s="12"/>
      <c r="G296" s="12"/>
      <c r="H296" s="12"/>
    </row>
    <row r="297" customFormat="false" ht="15.75" hidden="false" customHeight="true" outlineLevel="0" collapsed="false">
      <c r="A297" s="12"/>
      <c r="B297" s="12"/>
      <c r="C297" s="12"/>
      <c r="D297" s="12"/>
      <c r="E297" s="12"/>
      <c r="F297" s="12"/>
      <c r="G297" s="12"/>
      <c r="H297" s="12"/>
    </row>
    <row r="298" customFormat="false" ht="15.75" hidden="false" customHeight="true" outlineLevel="0" collapsed="false">
      <c r="A298" s="12"/>
      <c r="B298" s="12"/>
      <c r="C298" s="12"/>
      <c r="D298" s="12"/>
      <c r="E298" s="12"/>
      <c r="F298" s="12"/>
      <c r="G298" s="12"/>
      <c r="H298" s="12"/>
    </row>
    <row r="299" customFormat="false" ht="15.75" hidden="false" customHeight="true" outlineLevel="0" collapsed="false">
      <c r="A299" s="12"/>
      <c r="B299" s="12"/>
      <c r="C299" s="12"/>
      <c r="D299" s="12"/>
      <c r="E299" s="12"/>
      <c r="F299" s="12"/>
      <c r="G299" s="12"/>
      <c r="H299" s="12"/>
    </row>
    <row r="300" customFormat="false" ht="15.75" hidden="false" customHeight="true" outlineLevel="0" collapsed="false">
      <c r="A300" s="12"/>
      <c r="B300" s="12"/>
      <c r="C300" s="12"/>
      <c r="D300" s="12"/>
      <c r="E300" s="12"/>
      <c r="F300" s="12"/>
      <c r="G300" s="12"/>
      <c r="H300" s="12"/>
    </row>
    <row r="301" customFormat="false" ht="15.75" hidden="false" customHeight="true" outlineLevel="0" collapsed="false">
      <c r="A301" s="12"/>
      <c r="B301" s="12"/>
      <c r="C301" s="12"/>
      <c r="D301" s="12"/>
      <c r="E301" s="12"/>
      <c r="F301" s="12"/>
      <c r="G301" s="12"/>
      <c r="H301" s="12"/>
    </row>
    <row r="302" customFormat="false" ht="15.75" hidden="false" customHeight="true" outlineLevel="0" collapsed="false">
      <c r="A302" s="12"/>
      <c r="B302" s="12"/>
      <c r="C302" s="12"/>
      <c r="D302" s="12"/>
      <c r="E302" s="12"/>
      <c r="F302" s="12"/>
      <c r="G302" s="12"/>
      <c r="H302" s="12"/>
    </row>
    <row r="303" customFormat="false" ht="15.75" hidden="false" customHeight="true" outlineLevel="0" collapsed="false">
      <c r="A303" s="12"/>
      <c r="B303" s="12"/>
      <c r="C303" s="12"/>
      <c r="D303" s="12"/>
      <c r="E303" s="12"/>
      <c r="F303" s="12"/>
      <c r="G303" s="12"/>
      <c r="H303" s="12"/>
    </row>
    <row r="304" customFormat="false" ht="15.75" hidden="false" customHeight="true" outlineLevel="0" collapsed="false">
      <c r="A304" s="12"/>
      <c r="B304" s="12"/>
      <c r="C304" s="12"/>
      <c r="D304" s="12"/>
      <c r="E304" s="12"/>
      <c r="F304" s="12"/>
      <c r="G304" s="12"/>
      <c r="H304" s="12"/>
    </row>
    <row r="305" customFormat="false" ht="15.75" hidden="false" customHeight="true" outlineLevel="0" collapsed="false">
      <c r="A305" s="12"/>
      <c r="B305" s="12"/>
      <c r="C305" s="12"/>
      <c r="D305" s="12"/>
      <c r="E305" s="12"/>
      <c r="F305" s="12"/>
      <c r="G305" s="12"/>
      <c r="H305" s="12"/>
    </row>
    <row r="306" customFormat="false" ht="15.75" hidden="false" customHeight="true" outlineLevel="0" collapsed="false">
      <c r="A306" s="12"/>
      <c r="B306" s="12"/>
      <c r="C306" s="12"/>
      <c r="D306" s="12"/>
      <c r="E306" s="12"/>
      <c r="F306" s="12"/>
      <c r="G306" s="12"/>
      <c r="H306" s="12"/>
    </row>
    <row r="307" customFormat="false" ht="15.75" hidden="false" customHeight="true" outlineLevel="0" collapsed="false">
      <c r="A307" s="12"/>
      <c r="B307" s="12"/>
      <c r="C307" s="12"/>
      <c r="D307" s="12"/>
      <c r="E307" s="12"/>
      <c r="F307" s="12"/>
      <c r="G307" s="12"/>
      <c r="H307" s="12"/>
    </row>
    <row r="308" customFormat="false" ht="15.75" hidden="false" customHeight="true" outlineLevel="0" collapsed="false">
      <c r="A308" s="12"/>
      <c r="B308" s="12"/>
      <c r="C308" s="12"/>
      <c r="D308" s="12"/>
      <c r="E308" s="12"/>
      <c r="F308" s="12"/>
      <c r="G308" s="12"/>
      <c r="H308" s="12"/>
    </row>
    <row r="309" customFormat="false" ht="15.75" hidden="false" customHeight="true" outlineLevel="0" collapsed="false">
      <c r="A309" s="12"/>
      <c r="B309" s="12"/>
      <c r="C309" s="12"/>
      <c r="D309" s="12"/>
      <c r="E309" s="12"/>
      <c r="F309" s="12"/>
      <c r="G309" s="12"/>
      <c r="H309" s="12"/>
    </row>
    <row r="310" customFormat="false" ht="15.75" hidden="false" customHeight="true" outlineLevel="0" collapsed="false">
      <c r="A310" s="12"/>
      <c r="B310" s="12"/>
      <c r="C310" s="12"/>
      <c r="D310" s="12"/>
      <c r="E310" s="12"/>
      <c r="F310" s="12"/>
      <c r="G310" s="12"/>
      <c r="H310" s="12"/>
    </row>
    <row r="311" customFormat="false" ht="15.75" hidden="false" customHeight="true" outlineLevel="0" collapsed="false">
      <c r="A311" s="12"/>
      <c r="B311" s="12"/>
      <c r="C311" s="12"/>
      <c r="D311" s="12"/>
      <c r="E311" s="12"/>
      <c r="F311" s="12"/>
      <c r="G311" s="12"/>
      <c r="H311" s="12"/>
    </row>
    <row r="312" customFormat="false" ht="15.75" hidden="false" customHeight="true" outlineLevel="0" collapsed="false">
      <c r="A312" s="12"/>
      <c r="B312" s="12"/>
      <c r="C312" s="12"/>
      <c r="D312" s="12"/>
      <c r="E312" s="12"/>
      <c r="F312" s="12"/>
      <c r="G312" s="12"/>
      <c r="H312" s="12"/>
    </row>
    <row r="313" customFormat="false" ht="15.75" hidden="false" customHeight="true" outlineLevel="0" collapsed="false">
      <c r="A313" s="12"/>
      <c r="B313" s="12"/>
      <c r="C313" s="12"/>
      <c r="D313" s="12"/>
      <c r="E313" s="12"/>
      <c r="F313" s="12"/>
      <c r="G313" s="12"/>
      <c r="H313" s="12"/>
    </row>
    <row r="314" customFormat="false" ht="15.75" hidden="false" customHeight="true" outlineLevel="0" collapsed="false">
      <c r="A314" s="12"/>
      <c r="B314" s="12"/>
      <c r="C314" s="12"/>
      <c r="D314" s="12"/>
      <c r="E314" s="12"/>
      <c r="F314" s="12"/>
      <c r="G314" s="12"/>
      <c r="H314" s="12"/>
    </row>
    <row r="315" customFormat="false" ht="15.75" hidden="false" customHeight="true" outlineLevel="0" collapsed="false">
      <c r="A315" s="12"/>
      <c r="B315" s="12"/>
      <c r="C315" s="12"/>
      <c r="D315" s="12"/>
      <c r="E315" s="12"/>
      <c r="F315" s="12"/>
      <c r="G315" s="12"/>
      <c r="H315" s="12"/>
    </row>
    <row r="316" customFormat="false" ht="15.75" hidden="false" customHeight="true" outlineLevel="0" collapsed="false">
      <c r="A316" s="12"/>
      <c r="B316" s="12"/>
      <c r="C316" s="12"/>
      <c r="D316" s="12"/>
      <c r="E316" s="12"/>
      <c r="F316" s="12"/>
      <c r="G316" s="12"/>
      <c r="H316" s="12"/>
    </row>
    <row r="317" customFormat="false" ht="15.75" hidden="false" customHeight="true" outlineLevel="0" collapsed="false">
      <c r="A317" s="12"/>
      <c r="B317" s="12"/>
      <c r="C317" s="12"/>
      <c r="D317" s="12"/>
      <c r="E317" s="12"/>
      <c r="F317" s="12"/>
      <c r="G317" s="12"/>
      <c r="H317" s="12"/>
    </row>
    <row r="318" customFormat="false" ht="15.75" hidden="false" customHeight="true" outlineLevel="0" collapsed="false">
      <c r="A318" s="12"/>
      <c r="B318" s="12"/>
      <c r="C318" s="12"/>
      <c r="D318" s="12"/>
      <c r="E318" s="12"/>
      <c r="F318" s="12"/>
      <c r="G318" s="12"/>
      <c r="H318" s="12"/>
    </row>
    <row r="319" customFormat="false" ht="15.75" hidden="false" customHeight="true" outlineLevel="0" collapsed="false">
      <c r="A319" s="12"/>
      <c r="B319" s="12"/>
      <c r="C319" s="12"/>
      <c r="D319" s="12"/>
      <c r="E319" s="12"/>
      <c r="F319" s="12"/>
      <c r="G319" s="12"/>
      <c r="H319" s="12"/>
    </row>
    <row r="320" customFormat="false" ht="15.75" hidden="false" customHeight="true" outlineLevel="0" collapsed="false">
      <c r="A320" s="12"/>
      <c r="B320" s="12"/>
      <c r="C320" s="12"/>
      <c r="D320" s="12"/>
      <c r="E320" s="12"/>
      <c r="F320" s="12"/>
      <c r="G320" s="12"/>
      <c r="H320" s="12"/>
    </row>
    <row r="321" customFormat="false" ht="15.75" hidden="false" customHeight="true" outlineLevel="0" collapsed="false">
      <c r="A321" s="12"/>
      <c r="B321" s="12"/>
      <c r="C321" s="12"/>
      <c r="D321" s="12"/>
      <c r="E321" s="12"/>
      <c r="F321" s="12"/>
      <c r="G321" s="12"/>
      <c r="H321" s="12"/>
    </row>
    <row r="322" customFormat="false" ht="15.75" hidden="false" customHeight="true" outlineLevel="0" collapsed="false">
      <c r="A322" s="12"/>
      <c r="B322" s="12"/>
      <c r="C322" s="12"/>
      <c r="D322" s="12"/>
      <c r="E322" s="12"/>
      <c r="F322" s="12"/>
      <c r="G322" s="12"/>
      <c r="H322" s="12"/>
    </row>
    <row r="323" customFormat="false" ht="15.75" hidden="false" customHeight="true" outlineLevel="0" collapsed="false">
      <c r="A323" s="12"/>
      <c r="B323" s="12"/>
      <c r="C323" s="12"/>
      <c r="D323" s="12"/>
      <c r="E323" s="12"/>
      <c r="F323" s="12"/>
      <c r="G323" s="12"/>
      <c r="H323" s="12"/>
    </row>
    <row r="324" customFormat="false" ht="15.75" hidden="false" customHeight="true" outlineLevel="0" collapsed="false">
      <c r="A324" s="12"/>
      <c r="B324" s="12"/>
      <c r="C324" s="12"/>
      <c r="D324" s="12"/>
      <c r="E324" s="12"/>
      <c r="F324" s="12"/>
      <c r="G324" s="12"/>
      <c r="H324" s="12"/>
    </row>
    <row r="325" customFormat="false" ht="15.75" hidden="false" customHeight="true" outlineLevel="0" collapsed="false">
      <c r="A325" s="12"/>
      <c r="B325" s="12"/>
      <c r="C325" s="12"/>
      <c r="D325" s="12"/>
      <c r="E325" s="12"/>
      <c r="F325" s="12"/>
      <c r="G325" s="12"/>
      <c r="H325" s="12"/>
    </row>
    <row r="326" customFormat="false" ht="15.75" hidden="false" customHeight="true" outlineLevel="0" collapsed="false">
      <c r="A326" s="12"/>
      <c r="B326" s="12"/>
      <c r="C326" s="12"/>
      <c r="D326" s="12"/>
      <c r="E326" s="12"/>
      <c r="F326" s="12"/>
      <c r="G326" s="12"/>
      <c r="H326" s="12"/>
    </row>
    <row r="327" customFormat="false" ht="15.75" hidden="false" customHeight="true" outlineLevel="0" collapsed="false">
      <c r="A327" s="12"/>
      <c r="B327" s="12"/>
      <c r="C327" s="12"/>
      <c r="D327" s="12"/>
      <c r="E327" s="12"/>
      <c r="F327" s="12"/>
      <c r="G327" s="12"/>
      <c r="H327" s="12"/>
    </row>
    <row r="328" customFormat="false" ht="15.75" hidden="false" customHeight="true" outlineLevel="0" collapsed="false">
      <c r="A328" s="12"/>
      <c r="B328" s="12"/>
      <c r="C328" s="12"/>
      <c r="D328" s="12"/>
      <c r="E328" s="12"/>
      <c r="F328" s="12"/>
      <c r="G328" s="12"/>
      <c r="H328" s="12"/>
    </row>
    <row r="329" customFormat="false" ht="15.75" hidden="false" customHeight="true" outlineLevel="0" collapsed="false">
      <c r="A329" s="12"/>
      <c r="B329" s="12"/>
      <c r="C329" s="12"/>
      <c r="D329" s="12"/>
      <c r="E329" s="12"/>
      <c r="F329" s="12"/>
      <c r="G329" s="12"/>
      <c r="H329" s="12"/>
    </row>
    <row r="330" customFormat="false" ht="15.75" hidden="false" customHeight="true" outlineLevel="0" collapsed="false">
      <c r="A330" s="12"/>
      <c r="B330" s="12"/>
      <c r="C330" s="12"/>
      <c r="D330" s="12"/>
      <c r="E330" s="12"/>
      <c r="F330" s="12"/>
      <c r="G330" s="12"/>
      <c r="H330" s="12"/>
    </row>
    <row r="331" customFormat="false" ht="15.75" hidden="false" customHeight="true" outlineLevel="0" collapsed="false">
      <c r="A331" s="12"/>
      <c r="B331" s="12"/>
      <c r="C331" s="12"/>
      <c r="D331" s="12"/>
      <c r="E331" s="12"/>
      <c r="F331" s="12"/>
      <c r="G331" s="12"/>
      <c r="H331" s="12"/>
    </row>
    <row r="332" customFormat="false" ht="15.75" hidden="false" customHeight="true" outlineLevel="0" collapsed="false">
      <c r="A332" s="12"/>
      <c r="B332" s="12"/>
      <c r="C332" s="12"/>
      <c r="D332" s="12"/>
      <c r="E332" s="12"/>
      <c r="F332" s="12"/>
      <c r="G332" s="12"/>
      <c r="H332" s="12"/>
    </row>
    <row r="333" customFormat="false" ht="15.75" hidden="false" customHeight="true" outlineLevel="0" collapsed="false">
      <c r="A333" s="12"/>
      <c r="B333" s="12"/>
      <c r="C333" s="12"/>
      <c r="D333" s="12"/>
      <c r="E333" s="12"/>
      <c r="F333" s="12"/>
      <c r="G333" s="12"/>
      <c r="H333" s="12"/>
    </row>
    <row r="334" customFormat="false" ht="15.75" hidden="false" customHeight="true" outlineLevel="0" collapsed="false">
      <c r="A334" s="12"/>
      <c r="B334" s="12"/>
      <c r="C334" s="12"/>
      <c r="D334" s="12"/>
      <c r="E334" s="12"/>
      <c r="F334" s="12"/>
      <c r="G334" s="12"/>
      <c r="H334" s="12"/>
    </row>
    <row r="335" customFormat="false" ht="15.75" hidden="false" customHeight="true" outlineLevel="0" collapsed="false">
      <c r="A335" s="12"/>
      <c r="B335" s="12"/>
      <c r="C335" s="12"/>
      <c r="D335" s="12"/>
      <c r="E335" s="12"/>
      <c r="F335" s="12"/>
      <c r="G335" s="12"/>
      <c r="H335" s="12"/>
    </row>
    <row r="336" customFormat="false" ht="15.75" hidden="false" customHeight="true" outlineLevel="0" collapsed="false">
      <c r="A336" s="12"/>
      <c r="B336" s="12"/>
      <c r="C336" s="12"/>
      <c r="D336" s="12"/>
      <c r="E336" s="12"/>
      <c r="F336" s="12"/>
      <c r="G336" s="12"/>
      <c r="H336" s="12"/>
    </row>
    <row r="337" customFormat="false" ht="15.75" hidden="false" customHeight="true" outlineLevel="0" collapsed="false">
      <c r="A337" s="12"/>
      <c r="B337" s="12"/>
      <c r="C337" s="12"/>
      <c r="D337" s="12"/>
      <c r="E337" s="12"/>
      <c r="F337" s="12"/>
      <c r="G337" s="12"/>
      <c r="H337" s="12"/>
    </row>
    <row r="338" customFormat="false" ht="15.75" hidden="false" customHeight="true" outlineLevel="0" collapsed="false">
      <c r="A338" s="12"/>
      <c r="B338" s="12"/>
      <c r="C338" s="12"/>
      <c r="D338" s="12"/>
      <c r="E338" s="12"/>
      <c r="F338" s="12"/>
      <c r="G338" s="12"/>
      <c r="H338" s="12"/>
    </row>
    <row r="339" customFormat="false" ht="15.75" hidden="false" customHeight="true" outlineLevel="0" collapsed="false">
      <c r="A339" s="12"/>
      <c r="B339" s="12"/>
      <c r="C339" s="12"/>
      <c r="D339" s="12"/>
      <c r="E339" s="12"/>
      <c r="F339" s="12"/>
      <c r="G339" s="12"/>
      <c r="H339" s="12"/>
    </row>
    <row r="340" customFormat="false" ht="15.75" hidden="false" customHeight="true" outlineLevel="0" collapsed="false">
      <c r="A340" s="12"/>
      <c r="B340" s="12"/>
      <c r="C340" s="12"/>
      <c r="D340" s="12"/>
      <c r="E340" s="12"/>
      <c r="F340" s="12"/>
      <c r="G340" s="12"/>
      <c r="H340" s="12"/>
    </row>
    <row r="341" customFormat="false" ht="15.75" hidden="false" customHeight="true" outlineLevel="0" collapsed="false">
      <c r="A341" s="12"/>
      <c r="B341" s="12"/>
      <c r="C341" s="12"/>
      <c r="D341" s="12"/>
      <c r="E341" s="12"/>
      <c r="F341" s="12"/>
      <c r="G341" s="12"/>
      <c r="H341" s="12"/>
    </row>
    <row r="342" customFormat="false" ht="15.75" hidden="false" customHeight="true" outlineLevel="0" collapsed="false">
      <c r="A342" s="12"/>
      <c r="B342" s="12"/>
      <c r="C342" s="12"/>
      <c r="D342" s="12"/>
      <c r="E342" s="12"/>
      <c r="F342" s="12"/>
      <c r="G342" s="12"/>
      <c r="H342" s="12"/>
    </row>
    <row r="343" customFormat="false" ht="15.75" hidden="false" customHeight="true" outlineLevel="0" collapsed="false">
      <c r="A343" s="12"/>
      <c r="B343" s="12"/>
      <c r="C343" s="12"/>
      <c r="D343" s="12"/>
      <c r="E343" s="12"/>
      <c r="F343" s="12"/>
      <c r="G343" s="12"/>
      <c r="H343" s="12"/>
    </row>
    <row r="344" customFormat="false" ht="15.75" hidden="false" customHeight="true" outlineLevel="0" collapsed="false">
      <c r="A344" s="12"/>
      <c r="B344" s="12"/>
      <c r="C344" s="12"/>
      <c r="D344" s="12"/>
      <c r="E344" s="12"/>
      <c r="F344" s="12"/>
      <c r="G344" s="12"/>
      <c r="H344" s="12"/>
    </row>
    <row r="345" customFormat="false" ht="15.75" hidden="false" customHeight="true" outlineLevel="0" collapsed="false">
      <c r="A345" s="12"/>
      <c r="B345" s="12"/>
      <c r="C345" s="12"/>
      <c r="D345" s="12"/>
      <c r="E345" s="12"/>
      <c r="F345" s="12"/>
      <c r="G345" s="12"/>
      <c r="H345" s="12"/>
    </row>
    <row r="346" customFormat="false" ht="15.75" hidden="false" customHeight="true" outlineLevel="0" collapsed="false">
      <c r="A346" s="12"/>
      <c r="B346" s="12"/>
      <c r="C346" s="12"/>
      <c r="D346" s="12"/>
      <c r="E346" s="12"/>
      <c r="F346" s="12"/>
      <c r="G346" s="12"/>
      <c r="H346" s="12"/>
    </row>
    <row r="347" customFormat="false" ht="15.75" hidden="false" customHeight="true" outlineLevel="0" collapsed="false">
      <c r="A347" s="12"/>
      <c r="B347" s="12"/>
      <c r="C347" s="12"/>
      <c r="D347" s="12"/>
      <c r="E347" s="12"/>
      <c r="F347" s="12"/>
      <c r="G347" s="12"/>
      <c r="H347" s="12"/>
    </row>
    <row r="348" customFormat="false" ht="15.75" hidden="false" customHeight="true" outlineLevel="0" collapsed="false">
      <c r="A348" s="12"/>
      <c r="B348" s="12"/>
      <c r="C348" s="12"/>
      <c r="D348" s="12"/>
      <c r="E348" s="12"/>
      <c r="F348" s="12"/>
      <c r="G348" s="12"/>
      <c r="H348" s="12"/>
    </row>
    <row r="349" customFormat="false" ht="15.75" hidden="false" customHeight="true" outlineLevel="0" collapsed="false">
      <c r="A349" s="12"/>
      <c r="B349" s="12"/>
      <c r="C349" s="12"/>
      <c r="D349" s="12"/>
      <c r="E349" s="12"/>
      <c r="F349" s="12"/>
      <c r="G349" s="12"/>
      <c r="H349" s="12"/>
    </row>
    <row r="350" customFormat="false" ht="15.75" hidden="false" customHeight="true" outlineLevel="0" collapsed="false">
      <c r="A350" s="12"/>
      <c r="B350" s="12"/>
      <c r="C350" s="12"/>
      <c r="D350" s="12"/>
      <c r="E350" s="12"/>
      <c r="F350" s="12"/>
      <c r="G350" s="12"/>
      <c r="H350" s="12"/>
    </row>
    <row r="351" customFormat="false" ht="15.75" hidden="false" customHeight="true" outlineLevel="0" collapsed="false">
      <c r="A351" s="12"/>
      <c r="B351" s="12"/>
      <c r="C351" s="12"/>
      <c r="D351" s="12"/>
      <c r="E351" s="12"/>
      <c r="F351" s="12"/>
      <c r="G351" s="12"/>
      <c r="H351" s="12"/>
    </row>
    <row r="352" customFormat="false" ht="15.75" hidden="false" customHeight="true" outlineLevel="0" collapsed="false">
      <c r="A352" s="12"/>
      <c r="B352" s="12"/>
      <c r="C352" s="12"/>
      <c r="D352" s="12"/>
      <c r="E352" s="12"/>
      <c r="F352" s="12"/>
      <c r="G352" s="12"/>
      <c r="H352" s="12"/>
    </row>
    <row r="353" customFormat="false" ht="15.75" hidden="false" customHeight="true" outlineLevel="0" collapsed="false">
      <c r="A353" s="12"/>
      <c r="B353" s="12"/>
      <c r="C353" s="12"/>
      <c r="D353" s="12"/>
      <c r="E353" s="12"/>
      <c r="F353" s="12"/>
      <c r="G353" s="12"/>
      <c r="H353" s="12"/>
    </row>
    <row r="354" customFormat="false" ht="15.75" hidden="false" customHeight="true" outlineLevel="0" collapsed="false">
      <c r="A354" s="12"/>
      <c r="B354" s="12"/>
      <c r="C354" s="12"/>
      <c r="D354" s="12"/>
      <c r="E354" s="12"/>
      <c r="F354" s="12"/>
      <c r="G354" s="12"/>
      <c r="H354" s="12"/>
    </row>
    <row r="355" customFormat="false" ht="15.75" hidden="false" customHeight="true" outlineLevel="0" collapsed="false">
      <c r="A355" s="12"/>
      <c r="B355" s="12"/>
      <c r="C355" s="12"/>
      <c r="D355" s="12"/>
      <c r="E355" s="12"/>
      <c r="F355" s="12"/>
      <c r="G355" s="12"/>
      <c r="H355" s="12"/>
    </row>
    <row r="356" customFormat="false" ht="15.75" hidden="false" customHeight="true" outlineLevel="0" collapsed="false">
      <c r="A356" s="12"/>
      <c r="B356" s="12"/>
      <c r="C356" s="12"/>
      <c r="D356" s="12"/>
      <c r="E356" s="12"/>
      <c r="F356" s="12"/>
      <c r="G356" s="12"/>
      <c r="H356" s="12"/>
    </row>
    <row r="357" customFormat="false" ht="15.75" hidden="false" customHeight="true" outlineLevel="0" collapsed="false">
      <c r="A357" s="12"/>
      <c r="B357" s="12"/>
      <c r="C357" s="12"/>
      <c r="D357" s="12"/>
      <c r="E357" s="12"/>
      <c r="F357" s="12"/>
      <c r="G357" s="12"/>
      <c r="H357" s="12"/>
    </row>
    <row r="358" customFormat="false" ht="15.75" hidden="false" customHeight="true" outlineLevel="0" collapsed="false">
      <c r="A358" s="12"/>
      <c r="B358" s="12"/>
      <c r="C358" s="12"/>
      <c r="D358" s="12"/>
      <c r="E358" s="12"/>
      <c r="F358" s="12"/>
      <c r="G358" s="12"/>
      <c r="H358" s="12"/>
    </row>
    <row r="359" customFormat="false" ht="15.75" hidden="false" customHeight="true" outlineLevel="0" collapsed="false">
      <c r="A359" s="12"/>
      <c r="B359" s="12"/>
      <c r="C359" s="12"/>
      <c r="D359" s="12"/>
      <c r="E359" s="12"/>
      <c r="F359" s="12"/>
      <c r="G359" s="12"/>
      <c r="H359" s="12"/>
    </row>
    <row r="360" customFormat="false" ht="15.75" hidden="false" customHeight="true" outlineLevel="0" collapsed="false">
      <c r="A360" s="12"/>
      <c r="B360" s="12"/>
      <c r="C360" s="12"/>
      <c r="D360" s="12"/>
      <c r="E360" s="12"/>
      <c r="F360" s="12"/>
      <c r="G360" s="12"/>
      <c r="H360" s="12"/>
    </row>
    <row r="361" customFormat="false" ht="15.75" hidden="false" customHeight="true" outlineLevel="0" collapsed="false">
      <c r="A361" s="12"/>
      <c r="B361" s="12"/>
      <c r="C361" s="12"/>
      <c r="D361" s="12"/>
      <c r="E361" s="12"/>
      <c r="F361" s="12"/>
      <c r="G361" s="12"/>
      <c r="H361" s="12"/>
    </row>
    <row r="362" customFormat="false" ht="15.75" hidden="false" customHeight="true" outlineLevel="0" collapsed="false">
      <c r="A362" s="12"/>
      <c r="B362" s="12"/>
      <c r="C362" s="12"/>
      <c r="D362" s="12"/>
      <c r="E362" s="12"/>
      <c r="F362" s="12"/>
      <c r="G362" s="12"/>
      <c r="H362" s="12"/>
    </row>
    <row r="363" customFormat="false" ht="15.75" hidden="false" customHeight="true" outlineLevel="0" collapsed="false">
      <c r="A363" s="12"/>
      <c r="B363" s="12"/>
      <c r="C363" s="12"/>
      <c r="D363" s="12"/>
      <c r="E363" s="12"/>
      <c r="F363" s="12"/>
      <c r="G363" s="12"/>
      <c r="H363" s="12"/>
    </row>
    <row r="364" customFormat="false" ht="15.75" hidden="false" customHeight="true" outlineLevel="0" collapsed="false">
      <c r="A364" s="12"/>
      <c r="B364" s="12"/>
      <c r="C364" s="12"/>
      <c r="D364" s="12"/>
      <c r="E364" s="12"/>
      <c r="F364" s="12"/>
      <c r="G364" s="12"/>
      <c r="H364" s="12"/>
    </row>
    <row r="365" customFormat="false" ht="15.75" hidden="false" customHeight="true" outlineLevel="0" collapsed="false">
      <c r="A365" s="12"/>
      <c r="B365" s="12"/>
      <c r="C365" s="12"/>
      <c r="D365" s="12"/>
      <c r="E365" s="12"/>
      <c r="F365" s="12"/>
      <c r="G365" s="12"/>
      <c r="H365" s="12"/>
    </row>
    <row r="366" customFormat="false" ht="15.75" hidden="false" customHeight="true" outlineLevel="0" collapsed="false">
      <c r="A366" s="12"/>
      <c r="B366" s="12"/>
      <c r="C366" s="12"/>
      <c r="D366" s="12"/>
      <c r="E366" s="12"/>
      <c r="F366" s="12"/>
      <c r="G366" s="12"/>
      <c r="H366" s="12"/>
    </row>
    <row r="367" customFormat="false" ht="15.75" hidden="false" customHeight="true" outlineLevel="0" collapsed="false">
      <c r="A367" s="12"/>
      <c r="B367" s="12"/>
      <c r="C367" s="12"/>
      <c r="D367" s="12"/>
      <c r="E367" s="12"/>
      <c r="F367" s="12"/>
      <c r="G367" s="12"/>
      <c r="H367" s="12"/>
    </row>
    <row r="368" customFormat="false" ht="15.75" hidden="false" customHeight="true" outlineLevel="0" collapsed="false">
      <c r="A368" s="12"/>
      <c r="B368" s="12"/>
      <c r="C368" s="12"/>
      <c r="D368" s="12"/>
      <c r="E368" s="12"/>
      <c r="F368" s="12"/>
      <c r="G368" s="12"/>
      <c r="H368" s="12"/>
    </row>
    <row r="369" customFormat="false" ht="15.75" hidden="false" customHeight="true" outlineLevel="0" collapsed="false">
      <c r="A369" s="12"/>
      <c r="B369" s="12"/>
      <c r="C369" s="12"/>
      <c r="D369" s="12"/>
      <c r="E369" s="12"/>
      <c r="F369" s="12"/>
      <c r="G369" s="12"/>
      <c r="H369" s="12"/>
    </row>
    <row r="370" customFormat="false" ht="15.75" hidden="false" customHeight="true" outlineLevel="0" collapsed="false">
      <c r="A370" s="12"/>
      <c r="B370" s="12"/>
      <c r="C370" s="12"/>
      <c r="D370" s="12"/>
      <c r="E370" s="12"/>
      <c r="F370" s="12"/>
      <c r="G370" s="12"/>
      <c r="H370" s="12"/>
    </row>
    <row r="371" customFormat="false" ht="15.75" hidden="false" customHeight="true" outlineLevel="0" collapsed="false">
      <c r="A371" s="12"/>
      <c r="B371" s="12"/>
      <c r="C371" s="12"/>
      <c r="D371" s="12"/>
      <c r="E371" s="12"/>
      <c r="F371" s="12"/>
      <c r="G371" s="12"/>
      <c r="H371" s="12"/>
    </row>
    <row r="372" customFormat="false" ht="15.75" hidden="false" customHeight="true" outlineLevel="0" collapsed="false">
      <c r="A372" s="12"/>
      <c r="B372" s="12"/>
      <c r="C372" s="12"/>
      <c r="D372" s="12"/>
      <c r="E372" s="12"/>
      <c r="F372" s="12"/>
      <c r="G372" s="12"/>
      <c r="H372" s="12"/>
    </row>
    <row r="373" customFormat="false" ht="15.75" hidden="false" customHeight="true" outlineLevel="0" collapsed="false">
      <c r="A373" s="12"/>
      <c r="B373" s="12"/>
      <c r="C373" s="12"/>
      <c r="D373" s="12"/>
      <c r="E373" s="12"/>
      <c r="F373" s="12"/>
      <c r="G373" s="12"/>
      <c r="H373" s="12"/>
    </row>
    <row r="374" customFormat="false" ht="15.75" hidden="false" customHeight="true" outlineLevel="0" collapsed="false">
      <c r="A374" s="12"/>
      <c r="B374" s="12"/>
      <c r="C374" s="12"/>
      <c r="D374" s="12"/>
      <c r="E374" s="12"/>
      <c r="F374" s="12"/>
      <c r="G374" s="12"/>
      <c r="H374" s="12"/>
    </row>
    <row r="375" customFormat="false" ht="15.75" hidden="false" customHeight="true" outlineLevel="0" collapsed="false">
      <c r="A375" s="12"/>
      <c r="B375" s="12"/>
      <c r="C375" s="12"/>
      <c r="D375" s="12"/>
      <c r="E375" s="12"/>
      <c r="F375" s="12"/>
      <c r="G375" s="12"/>
      <c r="H375" s="12"/>
    </row>
    <row r="376" customFormat="false" ht="15.75" hidden="false" customHeight="true" outlineLevel="0" collapsed="false">
      <c r="A376" s="12"/>
      <c r="B376" s="12"/>
      <c r="C376" s="12"/>
      <c r="D376" s="12"/>
      <c r="E376" s="12"/>
      <c r="F376" s="12"/>
      <c r="G376" s="12"/>
      <c r="H376" s="12"/>
    </row>
    <row r="377" customFormat="false" ht="15.75" hidden="false" customHeight="true" outlineLevel="0" collapsed="false">
      <c r="A377" s="12"/>
      <c r="B377" s="12"/>
      <c r="C377" s="12"/>
      <c r="D377" s="12"/>
      <c r="E377" s="12"/>
      <c r="F377" s="12"/>
      <c r="G377" s="12"/>
      <c r="H377" s="12"/>
    </row>
    <row r="378" customFormat="false" ht="15.75" hidden="false" customHeight="true" outlineLevel="0" collapsed="false">
      <c r="A378" s="12"/>
      <c r="B378" s="12"/>
      <c r="C378" s="12"/>
      <c r="D378" s="12"/>
      <c r="E378" s="12"/>
      <c r="F378" s="12"/>
      <c r="G378" s="12"/>
      <c r="H378" s="12"/>
    </row>
    <row r="379" customFormat="false" ht="15.75" hidden="false" customHeight="true" outlineLevel="0" collapsed="false">
      <c r="A379" s="12"/>
      <c r="B379" s="12"/>
      <c r="C379" s="12"/>
      <c r="D379" s="12"/>
      <c r="E379" s="12"/>
      <c r="F379" s="12"/>
      <c r="G379" s="12"/>
      <c r="H379" s="12"/>
    </row>
    <row r="380" customFormat="false" ht="15.75" hidden="false" customHeight="true" outlineLevel="0" collapsed="false">
      <c r="A380" s="12"/>
      <c r="B380" s="12"/>
      <c r="C380" s="12"/>
      <c r="D380" s="12"/>
      <c r="E380" s="12"/>
      <c r="F380" s="12"/>
      <c r="G380" s="12"/>
      <c r="H380" s="12"/>
    </row>
    <row r="381" customFormat="false" ht="15.75" hidden="false" customHeight="true" outlineLevel="0" collapsed="false">
      <c r="A381" s="12"/>
      <c r="B381" s="12"/>
      <c r="C381" s="12"/>
      <c r="D381" s="12"/>
      <c r="E381" s="12"/>
      <c r="F381" s="12"/>
      <c r="G381" s="12"/>
      <c r="H381" s="12"/>
    </row>
    <row r="382" customFormat="false" ht="15.75" hidden="false" customHeight="true" outlineLevel="0" collapsed="false">
      <c r="A382" s="12"/>
      <c r="B382" s="12"/>
      <c r="C382" s="12"/>
      <c r="D382" s="12"/>
      <c r="E382" s="12"/>
      <c r="F382" s="12"/>
      <c r="G382" s="12"/>
      <c r="H382" s="12"/>
    </row>
    <row r="383" customFormat="false" ht="15.75" hidden="false" customHeight="true" outlineLevel="0" collapsed="false">
      <c r="A383" s="12"/>
      <c r="B383" s="12"/>
      <c r="C383" s="12"/>
      <c r="D383" s="12"/>
      <c r="E383" s="12"/>
      <c r="F383" s="12"/>
      <c r="G383" s="12"/>
      <c r="H383" s="12"/>
    </row>
    <row r="384" customFormat="false" ht="15.75" hidden="false" customHeight="true" outlineLevel="0" collapsed="false">
      <c r="A384" s="12"/>
      <c r="B384" s="12"/>
      <c r="C384" s="12"/>
      <c r="D384" s="12"/>
      <c r="E384" s="12"/>
      <c r="F384" s="12"/>
      <c r="G384" s="12"/>
      <c r="H384" s="12"/>
    </row>
    <row r="385" customFormat="false" ht="15.75" hidden="false" customHeight="true" outlineLevel="0" collapsed="false">
      <c r="A385" s="12"/>
      <c r="B385" s="12"/>
      <c r="C385" s="12"/>
      <c r="D385" s="12"/>
      <c r="E385" s="12"/>
      <c r="F385" s="12"/>
      <c r="G385" s="12"/>
      <c r="H385" s="12"/>
    </row>
    <row r="386" customFormat="false" ht="15.75" hidden="false" customHeight="true" outlineLevel="0" collapsed="false">
      <c r="A386" s="12"/>
      <c r="B386" s="12"/>
      <c r="C386" s="12"/>
      <c r="D386" s="12"/>
      <c r="E386" s="12"/>
      <c r="F386" s="12"/>
      <c r="G386" s="12"/>
      <c r="H386" s="12"/>
    </row>
    <row r="387" customFormat="false" ht="15.75" hidden="false" customHeight="true" outlineLevel="0" collapsed="false">
      <c r="A387" s="12"/>
      <c r="B387" s="12"/>
      <c r="C387" s="12"/>
      <c r="D387" s="12"/>
      <c r="E387" s="12"/>
      <c r="F387" s="12"/>
      <c r="G387" s="12"/>
      <c r="H387" s="12"/>
    </row>
    <row r="388" customFormat="false" ht="15.75" hidden="false" customHeight="true" outlineLevel="0" collapsed="false">
      <c r="A388" s="12"/>
      <c r="B388" s="12"/>
      <c r="C388" s="12"/>
      <c r="D388" s="12"/>
      <c r="E388" s="12"/>
      <c r="F388" s="12"/>
      <c r="G388" s="12"/>
      <c r="H388" s="12"/>
    </row>
    <row r="389" customFormat="false" ht="15.75" hidden="false" customHeight="true" outlineLevel="0" collapsed="false">
      <c r="A389" s="12"/>
      <c r="B389" s="12"/>
      <c r="C389" s="12"/>
      <c r="D389" s="12"/>
      <c r="E389" s="12"/>
      <c r="F389" s="12"/>
      <c r="G389" s="12"/>
      <c r="H389" s="12"/>
    </row>
    <row r="390" customFormat="false" ht="15.75" hidden="false" customHeight="true" outlineLevel="0" collapsed="false">
      <c r="A390" s="12"/>
      <c r="B390" s="12"/>
      <c r="C390" s="12"/>
      <c r="D390" s="12"/>
      <c r="E390" s="12"/>
      <c r="F390" s="12"/>
      <c r="G390" s="12"/>
      <c r="H390" s="12"/>
    </row>
    <row r="391" customFormat="false" ht="15.75" hidden="false" customHeight="true" outlineLevel="0" collapsed="false">
      <c r="A391" s="12"/>
      <c r="B391" s="12"/>
      <c r="C391" s="12"/>
      <c r="D391" s="12"/>
      <c r="E391" s="12"/>
      <c r="F391" s="12"/>
      <c r="G391" s="12"/>
      <c r="H391" s="12"/>
    </row>
    <row r="392" customFormat="false" ht="15.75" hidden="false" customHeight="true" outlineLevel="0" collapsed="false">
      <c r="A392" s="12"/>
      <c r="B392" s="12"/>
      <c r="C392" s="12"/>
      <c r="D392" s="12"/>
      <c r="E392" s="12"/>
      <c r="F392" s="12"/>
      <c r="G392" s="12"/>
      <c r="H392" s="12"/>
    </row>
    <row r="393" customFormat="false" ht="15.75" hidden="false" customHeight="true" outlineLevel="0" collapsed="false">
      <c r="A393" s="12"/>
      <c r="B393" s="12"/>
      <c r="C393" s="12"/>
      <c r="D393" s="12"/>
      <c r="E393" s="12"/>
      <c r="F393" s="12"/>
      <c r="G393" s="12"/>
      <c r="H393" s="12"/>
    </row>
    <row r="394" customFormat="false" ht="15.75" hidden="false" customHeight="true" outlineLevel="0" collapsed="false">
      <c r="A394" s="12"/>
      <c r="B394" s="12"/>
      <c r="C394" s="12"/>
      <c r="D394" s="12"/>
      <c r="E394" s="12"/>
      <c r="F394" s="12"/>
      <c r="G394" s="12"/>
      <c r="H394" s="12"/>
    </row>
    <row r="395" customFormat="false" ht="15.75" hidden="false" customHeight="true" outlineLevel="0" collapsed="false">
      <c r="A395" s="12"/>
      <c r="B395" s="12"/>
      <c r="C395" s="12"/>
      <c r="D395" s="12"/>
      <c r="E395" s="12"/>
      <c r="F395" s="12"/>
      <c r="G395" s="12"/>
      <c r="H395" s="12"/>
    </row>
    <row r="396" customFormat="false" ht="15.75" hidden="false" customHeight="true" outlineLevel="0" collapsed="false">
      <c r="A396" s="12"/>
      <c r="B396" s="12"/>
      <c r="C396" s="12"/>
      <c r="D396" s="12"/>
      <c r="E396" s="12"/>
      <c r="F396" s="12"/>
      <c r="G396" s="12"/>
      <c r="H396" s="12"/>
    </row>
    <row r="397" customFormat="false" ht="15.75" hidden="false" customHeight="true" outlineLevel="0" collapsed="false">
      <c r="A397" s="12"/>
      <c r="B397" s="12"/>
      <c r="C397" s="12"/>
      <c r="D397" s="12"/>
      <c r="E397" s="12"/>
      <c r="F397" s="12"/>
      <c r="G397" s="12"/>
      <c r="H397" s="12"/>
    </row>
    <row r="398" customFormat="false" ht="15.75" hidden="false" customHeight="true" outlineLevel="0" collapsed="false">
      <c r="A398" s="12"/>
      <c r="B398" s="12"/>
      <c r="C398" s="12"/>
      <c r="D398" s="12"/>
      <c r="E398" s="12"/>
      <c r="F398" s="12"/>
      <c r="G398" s="12"/>
      <c r="H398" s="12"/>
    </row>
    <row r="399" customFormat="false" ht="15.75" hidden="false" customHeight="true" outlineLevel="0" collapsed="false">
      <c r="A399" s="12"/>
      <c r="B399" s="12"/>
      <c r="C399" s="12"/>
      <c r="D399" s="12"/>
      <c r="E399" s="12"/>
      <c r="F399" s="12"/>
      <c r="G399" s="12"/>
      <c r="H399" s="12"/>
    </row>
    <row r="400" customFormat="false" ht="15.75" hidden="false" customHeight="true" outlineLevel="0" collapsed="false">
      <c r="A400" s="12"/>
      <c r="B400" s="12"/>
      <c r="C400" s="12"/>
      <c r="D400" s="12"/>
      <c r="E400" s="12"/>
      <c r="F400" s="12"/>
      <c r="G400" s="12"/>
      <c r="H400" s="12"/>
    </row>
    <row r="401" customFormat="false" ht="15.75" hidden="false" customHeight="true" outlineLevel="0" collapsed="false">
      <c r="A401" s="12"/>
      <c r="B401" s="12"/>
      <c r="C401" s="12"/>
      <c r="D401" s="12"/>
      <c r="E401" s="12"/>
      <c r="F401" s="12"/>
      <c r="G401" s="12"/>
      <c r="H401" s="12"/>
    </row>
    <row r="402" customFormat="false" ht="15.75" hidden="false" customHeight="true" outlineLevel="0" collapsed="false">
      <c r="A402" s="12"/>
      <c r="B402" s="12"/>
      <c r="C402" s="12"/>
      <c r="D402" s="12"/>
      <c r="E402" s="12"/>
      <c r="F402" s="12"/>
      <c r="G402" s="12"/>
      <c r="H402" s="12"/>
    </row>
    <row r="403" customFormat="false" ht="15.75" hidden="false" customHeight="true" outlineLevel="0" collapsed="false">
      <c r="A403" s="12"/>
      <c r="B403" s="12"/>
      <c r="C403" s="12"/>
      <c r="D403" s="12"/>
      <c r="E403" s="12"/>
      <c r="F403" s="12"/>
      <c r="G403" s="12"/>
      <c r="H403" s="12"/>
    </row>
    <row r="404" customFormat="false" ht="15.75" hidden="false" customHeight="true" outlineLevel="0" collapsed="false">
      <c r="A404" s="12"/>
      <c r="B404" s="12"/>
      <c r="C404" s="12"/>
      <c r="D404" s="12"/>
      <c r="E404" s="12"/>
      <c r="F404" s="12"/>
      <c r="G404" s="12"/>
      <c r="H404" s="12"/>
    </row>
    <row r="405" customFormat="false" ht="15.75" hidden="false" customHeight="true" outlineLevel="0" collapsed="false">
      <c r="A405" s="12"/>
      <c r="B405" s="12"/>
      <c r="C405" s="12"/>
      <c r="D405" s="12"/>
      <c r="E405" s="12"/>
      <c r="F405" s="12"/>
      <c r="G405" s="12"/>
      <c r="H405" s="12"/>
    </row>
    <row r="406" customFormat="false" ht="15.75" hidden="false" customHeight="true" outlineLevel="0" collapsed="false">
      <c r="A406" s="12"/>
      <c r="B406" s="12"/>
      <c r="C406" s="12"/>
      <c r="D406" s="12"/>
      <c r="E406" s="12"/>
      <c r="F406" s="12"/>
      <c r="G406" s="12"/>
      <c r="H406" s="12"/>
    </row>
    <row r="407" customFormat="false" ht="15.75" hidden="false" customHeight="true" outlineLevel="0" collapsed="false">
      <c r="A407" s="12"/>
      <c r="B407" s="12"/>
      <c r="C407" s="12"/>
      <c r="D407" s="12"/>
      <c r="E407" s="12"/>
      <c r="F407" s="12"/>
      <c r="G407" s="12"/>
      <c r="H407" s="12"/>
    </row>
    <row r="408" customFormat="false" ht="15.75" hidden="false" customHeight="true" outlineLevel="0" collapsed="false">
      <c r="A408" s="12"/>
      <c r="B408" s="12"/>
      <c r="C408" s="12"/>
      <c r="D408" s="12"/>
      <c r="E408" s="12"/>
      <c r="F408" s="12"/>
      <c r="G408" s="12"/>
      <c r="H408" s="12"/>
    </row>
    <row r="409" customFormat="false" ht="15.75" hidden="false" customHeight="true" outlineLevel="0" collapsed="false">
      <c r="A409" s="12"/>
      <c r="B409" s="12"/>
      <c r="C409" s="12"/>
      <c r="D409" s="12"/>
      <c r="E409" s="12"/>
      <c r="F409" s="12"/>
      <c r="G409" s="12"/>
      <c r="H409" s="12"/>
    </row>
    <row r="410" customFormat="false" ht="15.75" hidden="false" customHeight="true" outlineLevel="0" collapsed="false">
      <c r="A410" s="12"/>
      <c r="B410" s="12"/>
      <c r="C410" s="12"/>
      <c r="D410" s="12"/>
      <c r="E410" s="12"/>
      <c r="F410" s="12"/>
      <c r="G410" s="12"/>
      <c r="H410" s="12"/>
    </row>
    <row r="411" customFormat="false" ht="15.75" hidden="false" customHeight="true" outlineLevel="0" collapsed="false">
      <c r="A411" s="12"/>
      <c r="B411" s="12"/>
      <c r="C411" s="12"/>
      <c r="D411" s="12"/>
      <c r="E411" s="12"/>
      <c r="F411" s="12"/>
      <c r="G411" s="12"/>
      <c r="H411" s="12"/>
    </row>
    <row r="412" customFormat="false" ht="15.75" hidden="false" customHeight="true" outlineLevel="0" collapsed="false">
      <c r="A412" s="12"/>
      <c r="B412" s="12"/>
      <c r="C412" s="12"/>
      <c r="D412" s="12"/>
      <c r="E412" s="12"/>
      <c r="F412" s="12"/>
      <c r="G412" s="12"/>
      <c r="H412" s="12"/>
    </row>
    <row r="413" customFormat="false" ht="15.75" hidden="false" customHeight="true" outlineLevel="0" collapsed="false">
      <c r="A413" s="12"/>
      <c r="B413" s="12"/>
      <c r="C413" s="12"/>
      <c r="D413" s="12"/>
      <c r="E413" s="12"/>
      <c r="F413" s="12"/>
      <c r="G413" s="12"/>
      <c r="H413" s="12"/>
    </row>
    <row r="414" customFormat="false" ht="15.75" hidden="false" customHeight="true" outlineLevel="0" collapsed="false">
      <c r="A414" s="12"/>
      <c r="B414" s="12"/>
      <c r="C414" s="12"/>
      <c r="D414" s="12"/>
      <c r="E414" s="12"/>
      <c r="F414" s="12"/>
      <c r="G414" s="12"/>
      <c r="H414" s="12"/>
    </row>
    <row r="415" customFormat="false" ht="15.75" hidden="false" customHeight="true" outlineLevel="0" collapsed="false">
      <c r="A415" s="12"/>
      <c r="B415" s="12"/>
      <c r="C415" s="12"/>
      <c r="D415" s="12"/>
      <c r="E415" s="12"/>
      <c r="F415" s="12"/>
      <c r="G415" s="12"/>
      <c r="H415" s="12"/>
    </row>
    <row r="416" customFormat="false" ht="15.75" hidden="false" customHeight="true" outlineLevel="0" collapsed="false">
      <c r="A416" s="12"/>
      <c r="B416" s="12"/>
      <c r="C416" s="12"/>
      <c r="D416" s="12"/>
      <c r="E416" s="12"/>
      <c r="F416" s="12"/>
      <c r="G416" s="12"/>
      <c r="H416" s="12"/>
    </row>
    <row r="417" customFormat="false" ht="15.75" hidden="false" customHeight="true" outlineLevel="0" collapsed="false">
      <c r="A417" s="12"/>
      <c r="B417" s="12"/>
      <c r="C417" s="12"/>
      <c r="D417" s="12"/>
      <c r="E417" s="12"/>
      <c r="F417" s="12"/>
      <c r="G417" s="12"/>
      <c r="H417" s="12"/>
    </row>
    <row r="418" customFormat="false" ht="15.75" hidden="false" customHeight="true" outlineLevel="0" collapsed="false">
      <c r="A418" s="12"/>
      <c r="B418" s="12"/>
      <c r="C418" s="12"/>
      <c r="D418" s="12"/>
      <c r="E418" s="12"/>
      <c r="F418" s="12"/>
      <c r="G418" s="12"/>
      <c r="H418" s="12"/>
    </row>
    <row r="419" customFormat="false" ht="15.75" hidden="false" customHeight="true" outlineLevel="0" collapsed="false">
      <c r="A419" s="12"/>
      <c r="B419" s="12"/>
      <c r="C419" s="12"/>
      <c r="D419" s="12"/>
      <c r="E419" s="12"/>
      <c r="F419" s="12"/>
      <c r="G419" s="12"/>
      <c r="H419" s="12"/>
    </row>
    <row r="420" customFormat="false" ht="15.75" hidden="false" customHeight="true" outlineLevel="0" collapsed="false">
      <c r="A420" s="12"/>
      <c r="B420" s="12"/>
      <c r="C420" s="12"/>
      <c r="D420" s="12"/>
      <c r="E420" s="12"/>
      <c r="F420" s="12"/>
      <c r="G420" s="12"/>
      <c r="H420" s="12"/>
    </row>
    <row r="421" customFormat="false" ht="15.75" hidden="false" customHeight="true" outlineLevel="0" collapsed="false">
      <c r="A421" s="12"/>
      <c r="B421" s="12"/>
      <c r="C421" s="12"/>
      <c r="D421" s="12"/>
      <c r="E421" s="12"/>
      <c r="F421" s="12"/>
      <c r="G421" s="12"/>
      <c r="H421" s="12"/>
    </row>
    <row r="422" customFormat="false" ht="15.75" hidden="false" customHeight="true" outlineLevel="0" collapsed="false">
      <c r="A422" s="12"/>
      <c r="B422" s="12"/>
      <c r="C422" s="12"/>
      <c r="D422" s="12"/>
      <c r="E422" s="12"/>
      <c r="F422" s="12"/>
      <c r="G422" s="12"/>
      <c r="H422" s="12"/>
    </row>
    <row r="423" customFormat="false" ht="15.75" hidden="false" customHeight="true" outlineLevel="0" collapsed="false">
      <c r="A423" s="12"/>
      <c r="B423" s="12"/>
      <c r="C423" s="12"/>
      <c r="D423" s="12"/>
      <c r="E423" s="12"/>
      <c r="F423" s="12"/>
      <c r="G423" s="12"/>
      <c r="H423" s="12"/>
    </row>
    <row r="424" customFormat="false" ht="15.75" hidden="false" customHeight="true" outlineLevel="0" collapsed="false">
      <c r="A424" s="12"/>
      <c r="B424" s="12"/>
      <c r="C424" s="12"/>
      <c r="D424" s="12"/>
      <c r="E424" s="12"/>
      <c r="F424" s="12"/>
      <c r="G424" s="12"/>
      <c r="H424" s="12"/>
    </row>
    <row r="425" customFormat="false" ht="15.75" hidden="false" customHeight="true" outlineLevel="0" collapsed="false">
      <c r="A425" s="12"/>
      <c r="B425" s="12"/>
      <c r="C425" s="12"/>
      <c r="D425" s="12"/>
      <c r="E425" s="12"/>
      <c r="F425" s="12"/>
      <c r="G425" s="12"/>
      <c r="H425" s="12"/>
    </row>
    <row r="426" customFormat="false" ht="15.75" hidden="false" customHeight="true" outlineLevel="0" collapsed="false">
      <c r="A426" s="12"/>
      <c r="B426" s="12"/>
      <c r="C426" s="12"/>
      <c r="D426" s="12"/>
      <c r="E426" s="12"/>
      <c r="F426" s="12"/>
      <c r="G426" s="12"/>
      <c r="H426" s="12"/>
    </row>
    <row r="427" customFormat="false" ht="15.75" hidden="false" customHeight="true" outlineLevel="0" collapsed="false">
      <c r="A427" s="12"/>
      <c r="B427" s="12"/>
      <c r="C427" s="12"/>
      <c r="D427" s="12"/>
      <c r="E427" s="12"/>
      <c r="F427" s="12"/>
      <c r="G427" s="12"/>
      <c r="H427" s="12"/>
    </row>
    <row r="428" customFormat="false" ht="15.75" hidden="false" customHeight="true" outlineLevel="0" collapsed="false">
      <c r="A428" s="12"/>
      <c r="B428" s="12"/>
      <c r="C428" s="12"/>
      <c r="D428" s="12"/>
      <c r="E428" s="12"/>
      <c r="F428" s="12"/>
      <c r="G428" s="12"/>
      <c r="H428" s="12"/>
    </row>
    <row r="429" customFormat="false" ht="15.75" hidden="false" customHeight="true" outlineLevel="0" collapsed="false">
      <c r="A429" s="12"/>
      <c r="B429" s="12"/>
      <c r="C429" s="12"/>
      <c r="D429" s="12"/>
      <c r="E429" s="12"/>
      <c r="F429" s="12"/>
      <c r="G429" s="12"/>
      <c r="H429" s="12"/>
    </row>
    <row r="430" customFormat="false" ht="15.75" hidden="false" customHeight="true" outlineLevel="0" collapsed="false">
      <c r="A430" s="12"/>
      <c r="B430" s="12"/>
      <c r="C430" s="12"/>
      <c r="D430" s="12"/>
      <c r="E430" s="12"/>
      <c r="F430" s="12"/>
      <c r="G430" s="12"/>
      <c r="H430" s="12"/>
    </row>
    <row r="431" customFormat="false" ht="15.75" hidden="false" customHeight="true" outlineLevel="0" collapsed="false">
      <c r="A431" s="12"/>
      <c r="B431" s="12"/>
      <c r="C431" s="12"/>
      <c r="D431" s="12"/>
      <c r="E431" s="12"/>
      <c r="F431" s="12"/>
      <c r="G431" s="12"/>
      <c r="H431" s="12"/>
    </row>
    <row r="432" customFormat="false" ht="15.75" hidden="false" customHeight="true" outlineLevel="0" collapsed="false">
      <c r="A432" s="12"/>
      <c r="B432" s="12"/>
      <c r="C432" s="12"/>
      <c r="D432" s="12"/>
      <c r="E432" s="12"/>
      <c r="F432" s="12"/>
      <c r="G432" s="12"/>
      <c r="H432" s="12"/>
    </row>
    <row r="433" customFormat="false" ht="15.75" hidden="false" customHeight="true" outlineLevel="0" collapsed="false">
      <c r="A433" s="12"/>
      <c r="B433" s="12"/>
      <c r="C433" s="12"/>
      <c r="D433" s="12"/>
      <c r="E433" s="12"/>
      <c r="F433" s="12"/>
      <c r="G433" s="12"/>
      <c r="H433" s="12"/>
    </row>
    <row r="434" customFormat="false" ht="15.75" hidden="false" customHeight="true" outlineLevel="0" collapsed="false">
      <c r="A434" s="12"/>
      <c r="B434" s="12"/>
      <c r="C434" s="12"/>
      <c r="D434" s="12"/>
      <c r="E434" s="12"/>
      <c r="F434" s="12"/>
      <c r="G434" s="12"/>
      <c r="H434" s="12"/>
    </row>
    <row r="435" customFormat="false" ht="15.75" hidden="false" customHeight="true" outlineLevel="0" collapsed="false">
      <c r="A435" s="12"/>
      <c r="B435" s="12"/>
      <c r="C435" s="12"/>
      <c r="D435" s="12"/>
      <c r="E435" s="12"/>
      <c r="F435" s="12"/>
      <c r="G435" s="12"/>
      <c r="H435" s="12"/>
    </row>
    <row r="436" customFormat="false" ht="15.75" hidden="false" customHeight="true" outlineLevel="0" collapsed="false">
      <c r="A436" s="12"/>
      <c r="B436" s="12"/>
      <c r="C436" s="12"/>
      <c r="D436" s="12"/>
      <c r="E436" s="12"/>
      <c r="F436" s="12"/>
      <c r="G436" s="12"/>
      <c r="H436" s="12"/>
    </row>
    <row r="437" customFormat="false" ht="15.75" hidden="false" customHeight="true" outlineLevel="0" collapsed="false">
      <c r="A437" s="12"/>
      <c r="B437" s="12"/>
      <c r="C437" s="12"/>
      <c r="D437" s="12"/>
      <c r="E437" s="12"/>
      <c r="F437" s="12"/>
      <c r="G437" s="12"/>
      <c r="H437" s="12"/>
    </row>
    <row r="438" customFormat="false" ht="15.75" hidden="false" customHeight="true" outlineLevel="0" collapsed="false">
      <c r="A438" s="12"/>
      <c r="B438" s="12"/>
      <c r="C438" s="12"/>
      <c r="D438" s="12"/>
      <c r="E438" s="12"/>
      <c r="F438" s="12"/>
      <c r="G438" s="12"/>
      <c r="H438" s="12"/>
    </row>
    <row r="439" customFormat="false" ht="15.75" hidden="false" customHeight="true" outlineLevel="0" collapsed="false">
      <c r="A439" s="12"/>
      <c r="B439" s="12"/>
      <c r="C439" s="12"/>
      <c r="D439" s="12"/>
      <c r="E439" s="12"/>
      <c r="F439" s="12"/>
      <c r="G439" s="12"/>
      <c r="H439" s="12"/>
    </row>
    <row r="440" customFormat="false" ht="15.75" hidden="false" customHeight="true" outlineLevel="0" collapsed="false">
      <c r="A440" s="12"/>
      <c r="B440" s="12"/>
      <c r="C440" s="12"/>
      <c r="D440" s="12"/>
      <c r="E440" s="12"/>
      <c r="F440" s="12"/>
      <c r="G440" s="12"/>
      <c r="H440" s="12"/>
    </row>
    <row r="441" customFormat="false" ht="15.75" hidden="false" customHeight="true" outlineLevel="0" collapsed="false">
      <c r="A441" s="12"/>
      <c r="B441" s="12"/>
      <c r="C441" s="12"/>
      <c r="D441" s="12"/>
      <c r="E441" s="12"/>
      <c r="F441" s="12"/>
      <c r="G441" s="12"/>
      <c r="H441" s="12"/>
    </row>
    <row r="442" customFormat="false" ht="15.75" hidden="false" customHeight="true" outlineLevel="0" collapsed="false">
      <c r="A442" s="12"/>
      <c r="B442" s="12"/>
      <c r="C442" s="12"/>
      <c r="D442" s="12"/>
      <c r="E442" s="12"/>
      <c r="F442" s="12"/>
      <c r="G442" s="12"/>
      <c r="H442" s="12"/>
    </row>
    <row r="443" customFormat="false" ht="15.75" hidden="false" customHeight="true" outlineLevel="0" collapsed="false">
      <c r="A443" s="12"/>
      <c r="B443" s="12"/>
      <c r="C443" s="12"/>
      <c r="D443" s="12"/>
      <c r="E443" s="12"/>
      <c r="F443" s="12"/>
      <c r="G443" s="12"/>
      <c r="H443" s="12"/>
    </row>
    <row r="444" customFormat="false" ht="15.75" hidden="false" customHeight="true" outlineLevel="0" collapsed="false">
      <c r="A444" s="12"/>
      <c r="B444" s="12"/>
      <c r="C444" s="12"/>
      <c r="D444" s="12"/>
      <c r="E444" s="12"/>
      <c r="F444" s="12"/>
      <c r="G444" s="12"/>
      <c r="H444" s="12"/>
    </row>
    <row r="445" customFormat="false" ht="15.75" hidden="false" customHeight="true" outlineLevel="0" collapsed="false">
      <c r="A445" s="12"/>
      <c r="B445" s="12"/>
      <c r="C445" s="12"/>
      <c r="D445" s="12"/>
      <c r="E445" s="12"/>
      <c r="F445" s="12"/>
      <c r="G445" s="12"/>
      <c r="H445" s="12"/>
    </row>
    <row r="446" customFormat="false" ht="15.75" hidden="false" customHeight="true" outlineLevel="0" collapsed="false">
      <c r="A446" s="12"/>
      <c r="B446" s="12"/>
      <c r="C446" s="12"/>
      <c r="D446" s="12"/>
      <c r="E446" s="12"/>
      <c r="F446" s="12"/>
      <c r="G446" s="12"/>
      <c r="H446" s="12"/>
    </row>
    <row r="447" customFormat="false" ht="15.75" hidden="false" customHeight="true" outlineLevel="0" collapsed="false">
      <c r="A447" s="12"/>
      <c r="B447" s="12"/>
      <c r="C447" s="12"/>
      <c r="D447" s="12"/>
      <c r="E447" s="12"/>
      <c r="F447" s="12"/>
      <c r="G447" s="12"/>
      <c r="H447" s="12"/>
    </row>
    <row r="448" customFormat="false" ht="15.75" hidden="false" customHeight="true" outlineLevel="0" collapsed="false">
      <c r="A448" s="12"/>
      <c r="B448" s="12"/>
      <c r="C448" s="12"/>
      <c r="D448" s="12"/>
      <c r="E448" s="12"/>
      <c r="F448" s="12"/>
      <c r="G448" s="12"/>
      <c r="H448" s="12"/>
    </row>
    <row r="449" customFormat="false" ht="15.75" hidden="false" customHeight="true" outlineLevel="0" collapsed="false">
      <c r="A449" s="12"/>
      <c r="B449" s="12"/>
      <c r="C449" s="12"/>
      <c r="D449" s="12"/>
      <c r="E449" s="12"/>
      <c r="F449" s="12"/>
      <c r="G449" s="12"/>
      <c r="H449" s="12"/>
    </row>
    <row r="450" customFormat="false" ht="15.75" hidden="false" customHeight="true" outlineLevel="0" collapsed="false">
      <c r="A450" s="12"/>
      <c r="B450" s="12"/>
      <c r="C450" s="12"/>
      <c r="D450" s="12"/>
      <c r="E450" s="12"/>
      <c r="F450" s="12"/>
      <c r="G450" s="12"/>
      <c r="H450" s="12"/>
    </row>
    <row r="451" customFormat="false" ht="15.75" hidden="false" customHeight="true" outlineLevel="0" collapsed="false">
      <c r="A451" s="12"/>
      <c r="B451" s="12"/>
      <c r="C451" s="12"/>
      <c r="D451" s="12"/>
      <c r="E451" s="12"/>
      <c r="F451" s="12"/>
      <c r="G451" s="12"/>
      <c r="H451" s="12"/>
    </row>
    <row r="452" customFormat="false" ht="15.75" hidden="false" customHeight="true" outlineLevel="0" collapsed="false">
      <c r="A452" s="12"/>
      <c r="B452" s="12"/>
      <c r="C452" s="12"/>
      <c r="D452" s="12"/>
      <c r="E452" s="12"/>
      <c r="F452" s="12"/>
      <c r="G452" s="12"/>
      <c r="H452" s="12"/>
    </row>
    <row r="453" customFormat="false" ht="15.75" hidden="false" customHeight="true" outlineLevel="0" collapsed="false">
      <c r="A453" s="12"/>
      <c r="B453" s="12"/>
      <c r="C453" s="12"/>
      <c r="D453" s="12"/>
      <c r="E453" s="12"/>
      <c r="F453" s="12"/>
      <c r="G453" s="12"/>
      <c r="H453" s="12"/>
    </row>
    <row r="454" customFormat="false" ht="15.75" hidden="false" customHeight="true" outlineLevel="0" collapsed="false">
      <c r="A454" s="12"/>
      <c r="B454" s="12"/>
      <c r="C454" s="12"/>
      <c r="D454" s="12"/>
      <c r="E454" s="12"/>
      <c r="F454" s="12"/>
      <c r="G454" s="12"/>
      <c r="H454" s="12"/>
    </row>
    <row r="455" customFormat="false" ht="15.75" hidden="false" customHeight="true" outlineLevel="0" collapsed="false">
      <c r="A455" s="12"/>
      <c r="B455" s="12"/>
      <c r="C455" s="12"/>
      <c r="D455" s="12"/>
      <c r="E455" s="12"/>
      <c r="F455" s="12"/>
      <c r="G455" s="12"/>
      <c r="H455" s="12"/>
    </row>
    <row r="456" customFormat="false" ht="15.75" hidden="false" customHeight="true" outlineLevel="0" collapsed="false">
      <c r="A456" s="12"/>
      <c r="B456" s="12"/>
      <c r="C456" s="12"/>
      <c r="D456" s="12"/>
      <c r="E456" s="12"/>
      <c r="F456" s="12"/>
      <c r="G456" s="12"/>
      <c r="H456" s="12"/>
    </row>
    <row r="457" customFormat="false" ht="15.75" hidden="false" customHeight="true" outlineLevel="0" collapsed="false">
      <c r="A457" s="12"/>
      <c r="B457" s="12"/>
      <c r="C457" s="12"/>
      <c r="D457" s="12"/>
      <c r="E457" s="12"/>
      <c r="F457" s="12"/>
      <c r="G457" s="12"/>
      <c r="H457" s="12"/>
    </row>
    <row r="458" customFormat="false" ht="15.75" hidden="false" customHeight="true" outlineLevel="0" collapsed="false">
      <c r="A458" s="12"/>
      <c r="B458" s="12"/>
      <c r="C458" s="12"/>
      <c r="D458" s="12"/>
      <c r="E458" s="12"/>
      <c r="F458" s="12"/>
      <c r="G458" s="12"/>
      <c r="H458" s="12"/>
    </row>
    <row r="459" customFormat="false" ht="15.75" hidden="false" customHeight="true" outlineLevel="0" collapsed="false">
      <c r="A459" s="12"/>
      <c r="B459" s="12"/>
      <c r="C459" s="12"/>
      <c r="D459" s="12"/>
      <c r="E459" s="12"/>
      <c r="F459" s="12"/>
      <c r="G459" s="12"/>
      <c r="H459" s="12"/>
    </row>
    <row r="460" customFormat="false" ht="15.75" hidden="false" customHeight="true" outlineLevel="0" collapsed="false">
      <c r="A460" s="12"/>
      <c r="B460" s="12"/>
      <c r="C460" s="12"/>
      <c r="D460" s="12"/>
      <c r="E460" s="12"/>
      <c r="F460" s="12"/>
      <c r="G460" s="12"/>
      <c r="H460" s="12"/>
    </row>
    <row r="461" customFormat="false" ht="15.75" hidden="false" customHeight="true" outlineLevel="0" collapsed="false">
      <c r="A461" s="12"/>
      <c r="B461" s="12"/>
      <c r="C461" s="12"/>
      <c r="D461" s="12"/>
      <c r="E461" s="12"/>
      <c r="F461" s="12"/>
      <c r="G461" s="12"/>
      <c r="H461" s="12"/>
    </row>
    <row r="462" customFormat="false" ht="15.75" hidden="false" customHeight="true" outlineLevel="0" collapsed="false">
      <c r="A462" s="12"/>
      <c r="B462" s="12"/>
      <c r="C462" s="12"/>
      <c r="D462" s="12"/>
      <c r="E462" s="12"/>
      <c r="F462" s="12"/>
      <c r="G462" s="12"/>
      <c r="H462" s="12"/>
    </row>
    <row r="463" customFormat="false" ht="15.75" hidden="false" customHeight="true" outlineLevel="0" collapsed="false">
      <c r="A463" s="12"/>
      <c r="B463" s="12"/>
      <c r="C463" s="12"/>
      <c r="D463" s="12"/>
      <c r="E463" s="12"/>
      <c r="F463" s="12"/>
      <c r="G463" s="12"/>
      <c r="H463" s="12"/>
    </row>
    <row r="464" customFormat="false" ht="15.75" hidden="false" customHeight="true" outlineLevel="0" collapsed="false">
      <c r="A464" s="12"/>
      <c r="B464" s="12"/>
      <c r="C464" s="12"/>
      <c r="D464" s="12"/>
      <c r="E464" s="12"/>
      <c r="F464" s="12"/>
      <c r="G464" s="12"/>
      <c r="H464" s="12"/>
    </row>
    <row r="465" customFormat="false" ht="15.75" hidden="false" customHeight="true" outlineLevel="0" collapsed="false">
      <c r="A465" s="12"/>
      <c r="B465" s="12"/>
      <c r="C465" s="12"/>
      <c r="D465" s="12"/>
      <c r="E465" s="12"/>
      <c r="F465" s="12"/>
      <c r="G465" s="12"/>
      <c r="H465" s="12"/>
    </row>
    <row r="466" customFormat="false" ht="15.75" hidden="false" customHeight="true" outlineLevel="0" collapsed="false">
      <c r="A466" s="12"/>
      <c r="B466" s="12"/>
      <c r="C466" s="12"/>
      <c r="D466" s="12"/>
      <c r="E466" s="12"/>
      <c r="F466" s="12"/>
      <c r="G466" s="12"/>
      <c r="H466" s="12"/>
    </row>
    <row r="467" customFormat="false" ht="15.75" hidden="false" customHeight="true" outlineLevel="0" collapsed="false">
      <c r="A467" s="12"/>
      <c r="B467" s="12"/>
      <c r="C467" s="12"/>
      <c r="D467" s="12"/>
      <c r="E467" s="12"/>
      <c r="F467" s="12"/>
      <c r="G467" s="12"/>
      <c r="H467" s="12"/>
    </row>
    <row r="468" customFormat="false" ht="15.75" hidden="false" customHeight="true" outlineLevel="0" collapsed="false">
      <c r="A468" s="12"/>
      <c r="B468" s="12"/>
      <c r="C468" s="12"/>
      <c r="D468" s="12"/>
      <c r="E468" s="12"/>
      <c r="F468" s="12"/>
      <c r="G468" s="12"/>
      <c r="H468" s="12"/>
    </row>
    <row r="469" customFormat="false" ht="15.75" hidden="false" customHeight="true" outlineLevel="0" collapsed="false">
      <c r="A469" s="12"/>
      <c r="B469" s="12"/>
      <c r="C469" s="12"/>
      <c r="D469" s="12"/>
      <c r="E469" s="12"/>
      <c r="F469" s="12"/>
      <c r="G469" s="12"/>
      <c r="H469" s="12"/>
    </row>
    <row r="470" customFormat="false" ht="15.75" hidden="false" customHeight="true" outlineLevel="0" collapsed="false">
      <c r="A470" s="12"/>
      <c r="B470" s="12"/>
      <c r="C470" s="12"/>
      <c r="D470" s="12"/>
      <c r="E470" s="12"/>
      <c r="F470" s="12"/>
      <c r="G470" s="12"/>
      <c r="H470" s="12"/>
    </row>
    <row r="471" customFormat="false" ht="15.75" hidden="false" customHeight="true" outlineLevel="0" collapsed="false">
      <c r="A471" s="12"/>
      <c r="B471" s="12"/>
      <c r="C471" s="12"/>
      <c r="D471" s="12"/>
      <c r="E471" s="12"/>
      <c r="F471" s="12"/>
      <c r="G471" s="12"/>
      <c r="H471" s="12"/>
    </row>
    <row r="472" customFormat="false" ht="15.75" hidden="false" customHeight="true" outlineLevel="0" collapsed="false">
      <c r="A472" s="12"/>
      <c r="B472" s="12"/>
      <c r="C472" s="12"/>
      <c r="D472" s="12"/>
      <c r="E472" s="12"/>
      <c r="F472" s="12"/>
      <c r="G472" s="12"/>
      <c r="H472" s="12"/>
    </row>
    <row r="473" customFormat="false" ht="15.75" hidden="false" customHeight="true" outlineLevel="0" collapsed="false">
      <c r="A473" s="12"/>
      <c r="B473" s="12"/>
      <c r="C473" s="12"/>
      <c r="D473" s="12"/>
      <c r="E473" s="12"/>
      <c r="F473" s="12"/>
      <c r="G473" s="12"/>
      <c r="H473" s="12"/>
    </row>
    <row r="474" customFormat="false" ht="15.75" hidden="false" customHeight="true" outlineLevel="0" collapsed="false">
      <c r="A474" s="12"/>
      <c r="B474" s="12"/>
      <c r="C474" s="12"/>
      <c r="D474" s="12"/>
      <c r="E474" s="12"/>
      <c r="F474" s="12"/>
      <c r="G474" s="12"/>
      <c r="H474" s="12"/>
    </row>
    <row r="475" customFormat="false" ht="15.75" hidden="false" customHeight="true" outlineLevel="0" collapsed="false">
      <c r="A475" s="12"/>
      <c r="B475" s="12"/>
      <c r="C475" s="12"/>
      <c r="D475" s="12"/>
      <c r="E475" s="12"/>
      <c r="F475" s="12"/>
      <c r="G475" s="12"/>
      <c r="H475" s="12"/>
    </row>
    <row r="476" customFormat="false" ht="15.75" hidden="false" customHeight="true" outlineLevel="0" collapsed="false">
      <c r="A476" s="12"/>
      <c r="B476" s="12"/>
      <c r="C476" s="12"/>
      <c r="D476" s="12"/>
      <c r="E476" s="12"/>
      <c r="F476" s="12"/>
      <c r="G476" s="12"/>
      <c r="H476" s="12"/>
    </row>
    <row r="477" customFormat="false" ht="15.75" hidden="false" customHeight="true" outlineLevel="0" collapsed="false">
      <c r="A477" s="12"/>
      <c r="B477" s="12"/>
      <c r="C477" s="12"/>
      <c r="D477" s="12"/>
      <c r="E477" s="12"/>
      <c r="F477" s="12"/>
      <c r="G477" s="12"/>
      <c r="H477" s="12"/>
    </row>
    <row r="478" customFormat="false" ht="15.75" hidden="false" customHeight="true" outlineLevel="0" collapsed="false">
      <c r="A478" s="12"/>
      <c r="B478" s="12"/>
      <c r="C478" s="12"/>
      <c r="D478" s="12"/>
      <c r="E478" s="12"/>
      <c r="F478" s="12"/>
      <c r="G478" s="12"/>
      <c r="H478" s="12"/>
    </row>
    <row r="479" customFormat="false" ht="15.75" hidden="false" customHeight="true" outlineLevel="0" collapsed="false">
      <c r="A479" s="12"/>
      <c r="B479" s="12"/>
      <c r="C479" s="12"/>
      <c r="D479" s="12"/>
      <c r="E479" s="12"/>
      <c r="F479" s="12"/>
      <c r="G479" s="12"/>
      <c r="H479" s="12"/>
    </row>
    <row r="480" customFormat="false" ht="15.75" hidden="false" customHeight="true" outlineLevel="0" collapsed="false">
      <c r="A480" s="12"/>
      <c r="B480" s="12"/>
      <c r="C480" s="12"/>
      <c r="D480" s="12"/>
      <c r="E480" s="12"/>
      <c r="F480" s="12"/>
      <c r="G480" s="12"/>
      <c r="H480" s="12"/>
    </row>
    <row r="481" customFormat="false" ht="15.75" hidden="false" customHeight="true" outlineLevel="0" collapsed="false">
      <c r="A481" s="12"/>
      <c r="B481" s="12"/>
      <c r="C481" s="12"/>
      <c r="D481" s="12"/>
      <c r="E481" s="12"/>
      <c r="F481" s="12"/>
      <c r="G481" s="12"/>
      <c r="H481" s="12"/>
    </row>
    <row r="482" customFormat="false" ht="15.75" hidden="false" customHeight="true" outlineLevel="0" collapsed="false">
      <c r="A482" s="12"/>
      <c r="B482" s="12"/>
      <c r="C482" s="12"/>
      <c r="D482" s="12"/>
      <c r="E482" s="12"/>
      <c r="F482" s="12"/>
      <c r="G482" s="12"/>
      <c r="H482" s="12"/>
    </row>
    <row r="483" customFormat="false" ht="15.75" hidden="false" customHeight="true" outlineLevel="0" collapsed="false">
      <c r="A483" s="12"/>
      <c r="B483" s="12"/>
      <c r="C483" s="12"/>
      <c r="D483" s="12"/>
      <c r="E483" s="12"/>
      <c r="F483" s="12"/>
      <c r="G483" s="12"/>
      <c r="H483" s="12"/>
    </row>
    <row r="484" customFormat="false" ht="15.75" hidden="false" customHeight="true" outlineLevel="0" collapsed="false">
      <c r="A484" s="12"/>
      <c r="B484" s="12"/>
      <c r="C484" s="12"/>
      <c r="D484" s="12"/>
      <c r="E484" s="12"/>
      <c r="F484" s="12"/>
      <c r="G484" s="12"/>
      <c r="H484" s="12"/>
    </row>
    <row r="485" customFormat="false" ht="15.75" hidden="false" customHeight="true" outlineLevel="0" collapsed="false">
      <c r="A485" s="12"/>
      <c r="B485" s="12"/>
      <c r="C485" s="12"/>
      <c r="D485" s="12"/>
      <c r="E485" s="12"/>
      <c r="F485" s="12"/>
      <c r="G485" s="12"/>
      <c r="H485" s="12"/>
    </row>
    <row r="486" customFormat="false" ht="15.75" hidden="false" customHeight="true" outlineLevel="0" collapsed="false">
      <c r="A486" s="12"/>
      <c r="B486" s="12"/>
      <c r="C486" s="12"/>
      <c r="D486" s="12"/>
      <c r="E486" s="12"/>
      <c r="F486" s="12"/>
      <c r="G486" s="12"/>
      <c r="H486" s="12"/>
    </row>
    <row r="487" customFormat="false" ht="15.75" hidden="false" customHeight="true" outlineLevel="0" collapsed="false">
      <c r="A487" s="12"/>
      <c r="B487" s="12"/>
      <c r="C487" s="12"/>
      <c r="D487" s="12"/>
      <c r="E487" s="12"/>
      <c r="F487" s="12"/>
      <c r="G487" s="12"/>
      <c r="H487" s="12"/>
    </row>
    <row r="488" customFormat="false" ht="15.75" hidden="false" customHeight="true" outlineLevel="0" collapsed="false">
      <c r="A488" s="12"/>
      <c r="B488" s="12"/>
      <c r="C488" s="12"/>
      <c r="D488" s="12"/>
      <c r="E488" s="12"/>
      <c r="F488" s="12"/>
      <c r="G488" s="12"/>
      <c r="H488" s="12"/>
    </row>
    <row r="489" customFormat="false" ht="15.75" hidden="false" customHeight="true" outlineLevel="0" collapsed="false">
      <c r="A489" s="12"/>
      <c r="B489" s="12"/>
      <c r="C489" s="12"/>
      <c r="D489" s="12"/>
      <c r="E489" s="12"/>
      <c r="F489" s="12"/>
      <c r="G489" s="12"/>
      <c r="H489" s="12"/>
    </row>
    <row r="490" customFormat="false" ht="15.75" hidden="false" customHeight="true" outlineLevel="0" collapsed="false">
      <c r="A490" s="12"/>
      <c r="B490" s="12"/>
      <c r="C490" s="12"/>
      <c r="D490" s="12"/>
      <c r="E490" s="12"/>
      <c r="F490" s="12"/>
      <c r="G490" s="12"/>
      <c r="H490" s="12"/>
    </row>
    <row r="491" customFormat="false" ht="15.75" hidden="false" customHeight="true" outlineLevel="0" collapsed="false">
      <c r="A491" s="12"/>
      <c r="B491" s="12"/>
      <c r="C491" s="12"/>
      <c r="D491" s="12"/>
      <c r="E491" s="12"/>
      <c r="F491" s="12"/>
      <c r="G491" s="12"/>
      <c r="H491" s="12"/>
    </row>
    <row r="492" customFormat="false" ht="15.75" hidden="false" customHeight="true" outlineLevel="0" collapsed="false">
      <c r="A492" s="12"/>
      <c r="B492" s="12"/>
      <c r="C492" s="12"/>
      <c r="D492" s="12"/>
      <c r="E492" s="12"/>
      <c r="F492" s="12"/>
      <c r="G492" s="12"/>
      <c r="H492" s="12"/>
    </row>
    <row r="493" customFormat="false" ht="15.75" hidden="false" customHeight="true" outlineLevel="0" collapsed="false">
      <c r="A493" s="12"/>
      <c r="B493" s="12"/>
      <c r="C493" s="12"/>
      <c r="D493" s="12"/>
      <c r="E493" s="12"/>
      <c r="F493" s="12"/>
      <c r="G493" s="12"/>
      <c r="H493" s="12"/>
    </row>
    <row r="494" customFormat="false" ht="15.75" hidden="false" customHeight="true" outlineLevel="0" collapsed="false">
      <c r="A494" s="12"/>
      <c r="B494" s="12"/>
      <c r="C494" s="12"/>
      <c r="D494" s="12"/>
      <c r="E494" s="12"/>
      <c r="F494" s="12"/>
      <c r="G494" s="12"/>
      <c r="H494" s="12"/>
    </row>
    <row r="495" customFormat="false" ht="15.75" hidden="false" customHeight="true" outlineLevel="0" collapsed="false">
      <c r="A495" s="12"/>
      <c r="B495" s="12"/>
      <c r="C495" s="12"/>
      <c r="D495" s="12"/>
      <c r="E495" s="12"/>
      <c r="F495" s="12"/>
      <c r="G495" s="12"/>
      <c r="H495" s="12"/>
    </row>
    <row r="496" customFormat="false" ht="15.75" hidden="false" customHeight="true" outlineLevel="0" collapsed="false">
      <c r="A496" s="12"/>
      <c r="B496" s="12"/>
      <c r="C496" s="12"/>
      <c r="D496" s="12"/>
      <c r="E496" s="12"/>
      <c r="F496" s="12"/>
      <c r="G496" s="12"/>
      <c r="H496" s="12"/>
    </row>
    <row r="497" customFormat="false" ht="15.75" hidden="false" customHeight="true" outlineLevel="0" collapsed="false">
      <c r="A497" s="12"/>
      <c r="B497" s="12"/>
      <c r="C497" s="12"/>
      <c r="D497" s="12"/>
      <c r="E497" s="12"/>
      <c r="F497" s="12"/>
      <c r="G497" s="12"/>
      <c r="H497" s="12"/>
    </row>
    <row r="498" customFormat="false" ht="15.75" hidden="false" customHeight="true" outlineLevel="0" collapsed="false">
      <c r="A498" s="12"/>
      <c r="B498" s="12"/>
      <c r="C498" s="12"/>
      <c r="D498" s="12"/>
      <c r="E498" s="12"/>
      <c r="F498" s="12"/>
      <c r="G498" s="12"/>
      <c r="H498" s="12"/>
    </row>
    <row r="499" customFormat="false" ht="15.75" hidden="false" customHeight="true" outlineLevel="0" collapsed="false">
      <c r="A499" s="12"/>
      <c r="B499" s="12"/>
      <c r="C499" s="12"/>
      <c r="D499" s="12"/>
      <c r="E499" s="12"/>
      <c r="F499" s="12"/>
      <c r="G499" s="12"/>
      <c r="H499" s="12"/>
    </row>
    <row r="500" customFormat="false" ht="15.75" hidden="false" customHeight="true" outlineLevel="0" collapsed="false">
      <c r="A500" s="12"/>
      <c r="B500" s="12"/>
      <c r="C500" s="12"/>
      <c r="D500" s="12"/>
      <c r="E500" s="12"/>
      <c r="F500" s="12"/>
      <c r="G500" s="12"/>
      <c r="H500" s="12"/>
    </row>
    <row r="501" customFormat="false" ht="15.75" hidden="false" customHeight="true" outlineLevel="0" collapsed="false">
      <c r="A501" s="12"/>
      <c r="B501" s="12"/>
      <c r="C501" s="12"/>
      <c r="D501" s="12"/>
      <c r="E501" s="12"/>
      <c r="F501" s="12"/>
      <c r="G501" s="12"/>
      <c r="H501" s="12"/>
    </row>
    <row r="502" customFormat="false" ht="15.75" hidden="false" customHeight="true" outlineLevel="0" collapsed="false">
      <c r="A502" s="12"/>
      <c r="B502" s="12"/>
      <c r="C502" s="12"/>
      <c r="D502" s="12"/>
      <c r="E502" s="12"/>
      <c r="F502" s="12"/>
      <c r="G502" s="12"/>
      <c r="H502" s="12"/>
    </row>
    <row r="503" customFormat="false" ht="15.75" hidden="false" customHeight="true" outlineLevel="0" collapsed="false">
      <c r="A503" s="12"/>
      <c r="B503" s="12"/>
      <c r="C503" s="12"/>
      <c r="D503" s="12"/>
      <c r="E503" s="12"/>
      <c r="F503" s="12"/>
      <c r="G503" s="12"/>
      <c r="H503" s="12"/>
    </row>
    <row r="504" customFormat="false" ht="15.75" hidden="false" customHeight="true" outlineLevel="0" collapsed="false">
      <c r="A504" s="12"/>
      <c r="B504" s="12"/>
      <c r="C504" s="12"/>
      <c r="D504" s="12"/>
      <c r="E504" s="12"/>
      <c r="F504" s="12"/>
      <c r="G504" s="12"/>
      <c r="H504" s="12"/>
    </row>
    <row r="505" customFormat="false" ht="15.75" hidden="false" customHeight="true" outlineLevel="0" collapsed="false">
      <c r="A505" s="12"/>
      <c r="B505" s="12"/>
      <c r="C505" s="12"/>
      <c r="D505" s="12"/>
      <c r="E505" s="12"/>
      <c r="F505" s="12"/>
      <c r="G505" s="12"/>
      <c r="H505" s="12"/>
    </row>
    <row r="506" customFormat="false" ht="15.75" hidden="false" customHeight="true" outlineLevel="0" collapsed="false">
      <c r="A506" s="12"/>
      <c r="B506" s="12"/>
      <c r="C506" s="12"/>
      <c r="D506" s="12"/>
      <c r="E506" s="12"/>
      <c r="F506" s="12"/>
      <c r="G506" s="12"/>
      <c r="H506" s="12"/>
    </row>
    <row r="507" customFormat="false" ht="15.75" hidden="false" customHeight="true" outlineLevel="0" collapsed="false">
      <c r="A507" s="12"/>
      <c r="B507" s="12"/>
      <c r="C507" s="12"/>
      <c r="D507" s="12"/>
      <c r="E507" s="12"/>
      <c r="F507" s="12"/>
      <c r="G507" s="12"/>
      <c r="H507" s="12"/>
    </row>
    <row r="508" customFormat="false" ht="15.75" hidden="false" customHeight="true" outlineLevel="0" collapsed="false">
      <c r="A508" s="12"/>
      <c r="B508" s="12"/>
      <c r="C508" s="12"/>
      <c r="D508" s="12"/>
      <c r="E508" s="12"/>
      <c r="F508" s="12"/>
      <c r="G508" s="12"/>
      <c r="H508" s="12"/>
    </row>
    <row r="509" customFormat="false" ht="15.75" hidden="false" customHeight="true" outlineLevel="0" collapsed="false">
      <c r="A509" s="12"/>
      <c r="B509" s="12"/>
      <c r="C509" s="12"/>
      <c r="D509" s="12"/>
      <c r="E509" s="12"/>
      <c r="F509" s="12"/>
      <c r="G509" s="12"/>
      <c r="H509" s="12"/>
    </row>
    <row r="510" customFormat="false" ht="15.75" hidden="false" customHeight="true" outlineLevel="0" collapsed="false">
      <c r="A510" s="12"/>
      <c r="B510" s="12"/>
      <c r="C510" s="12"/>
      <c r="D510" s="12"/>
      <c r="E510" s="12"/>
      <c r="F510" s="12"/>
      <c r="G510" s="12"/>
      <c r="H510" s="12"/>
    </row>
    <row r="511" customFormat="false" ht="15.75" hidden="false" customHeight="true" outlineLevel="0" collapsed="false">
      <c r="A511" s="12"/>
      <c r="B511" s="12"/>
      <c r="C511" s="12"/>
      <c r="D511" s="12"/>
      <c r="E511" s="12"/>
      <c r="F511" s="12"/>
      <c r="G511" s="12"/>
      <c r="H511" s="12"/>
    </row>
    <row r="512" customFormat="false" ht="15.75" hidden="false" customHeight="true" outlineLevel="0" collapsed="false">
      <c r="A512" s="12"/>
      <c r="B512" s="12"/>
      <c r="C512" s="12"/>
      <c r="D512" s="12"/>
      <c r="E512" s="12"/>
      <c r="F512" s="12"/>
      <c r="G512" s="12"/>
      <c r="H512" s="12"/>
    </row>
    <row r="513" customFormat="false" ht="15.75" hidden="false" customHeight="true" outlineLevel="0" collapsed="false">
      <c r="A513" s="12"/>
      <c r="B513" s="12"/>
      <c r="C513" s="12"/>
      <c r="D513" s="12"/>
      <c r="E513" s="12"/>
      <c r="F513" s="12"/>
      <c r="G513" s="12"/>
      <c r="H513" s="12"/>
    </row>
    <row r="514" customFormat="false" ht="15.75" hidden="false" customHeight="true" outlineLevel="0" collapsed="false">
      <c r="A514" s="12"/>
      <c r="B514" s="12"/>
      <c r="C514" s="12"/>
      <c r="D514" s="12"/>
      <c r="E514" s="12"/>
      <c r="F514" s="12"/>
      <c r="G514" s="12"/>
      <c r="H514" s="12"/>
    </row>
    <row r="515" customFormat="false" ht="15.75" hidden="false" customHeight="true" outlineLevel="0" collapsed="false">
      <c r="A515" s="12"/>
      <c r="B515" s="12"/>
      <c r="C515" s="12"/>
      <c r="D515" s="12"/>
      <c r="E515" s="12"/>
      <c r="F515" s="12"/>
      <c r="G515" s="12"/>
      <c r="H515" s="12"/>
    </row>
    <row r="516" customFormat="false" ht="15.75" hidden="false" customHeight="true" outlineLevel="0" collapsed="false">
      <c r="A516" s="12"/>
      <c r="B516" s="12"/>
      <c r="C516" s="12"/>
      <c r="D516" s="12"/>
      <c r="E516" s="12"/>
      <c r="F516" s="12"/>
      <c r="G516" s="12"/>
      <c r="H516" s="12"/>
    </row>
    <row r="517" customFormat="false" ht="15.75" hidden="false" customHeight="true" outlineLevel="0" collapsed="false">
      <c r="A517" s="12"/>
      <c r="B517" s="12"/>
      <c r="C517" s="12"/>
      <c r="D517" s="12"/>
      <c r="E517" s="12"/>
      <c r="F517" s="12"/>
      <c r="G517" s="12"/>
      <c r="H517" s="12"/>
    </row>
    <row r="518" customFormat="false" ht="15.75" hidden="false" customHeight="true" outlineLevel="0" collapsed="false">
      <c r="A518" s="12"/>
      <c r="B518" s="12"/>
      <c r="C518" s="12"/>
      <c r="D518" s="12"/>
      <c r="E518" s="12"/>
      <c r="F518" s="12"/>
      <c r="G518" s="12"/>
      <c r="H518" s="12"/>
    </row>
    <row r="519" customFormat="false" ht="15.75" hidden="false" customHeight="true" outlineLevel="0" collapsed="false">
      <c r="A519" s="12"/>
      <c r="B519" s="12"/>
      <c r="C519" s="12"/>
      <c r="D519" s="12"/>
      <c r="E519" s="12"/>
      <c r="F519" s="12"/>
      <c r="G519" s="12"/>
      <c r="H519" s="12"/>
    </row>
    <row r="520" customFormat="false" ht="15.75" hidden="false" customHeight="true" outlineLevel="0" collapsed="false">
      <c r="A520" s="12"/>
      <c r="B520" s="12"/>
      <c r="C520" s="12"/>
      <c r="D520" s="12"/>
      <c r="E520" s="12"/>
      <c r="F520" s="12"/>
      <c r="G520" s="12"/>
      <c r="H520" s="12"/>
    </row>
    <row r="521" customFormat="false" ht="15.75" hidden="false" customHeight="true" outlineLevel="0" collapsed="false">
      <c r="A521" s="12"/>
      <c r="B521" s="12"/>
      <c r="C521" s="12"/>
      <c r="D521" s="12"/>
      <c r="E521" s="12"/>
      <c r="F521" s="12"/>
      <c r="G521" s="12"/>
      <c r="H521" s="12"/>
    </row>
    <row r="522" customFormat="false" ht="15.75" hidden="false" customHeight="true" outlineLevel="0" collapsed="false">
      <c r="A522" s="12"/>
      <c r="B522" s="12"/>
      <c r="C522" s="12"/>
      <c r="D522" s="12"/>
      <c r="E522" s="12"/>
      <c r="F522" s="12"/>
      <c r="G522" s="12"/>
      <c r="H522" s="12"/>
    </row>
    <row r="523" customFormat="false" ht="15.75" hidden="false" customHeight="true" outlineLevel="0" collapsed="false">
      <c r="A523" s="12"/>
      <c r="B523" s="12"/>
      <c r="C523" s="12"/>
      <c r="D523" s="12"/>
      <c r="E523" s="12"/>
      <c r="F523" s="12"/>
      <c r="G523" s="12"/>
      <c r="H523" s="12"/>
    </row>
    <row r="524" customFormat="false" ht="15.75" hidden="false" customHeight="true" outlineLevel="0" collapsed="false">
      <c r="A524" s="12"/>
      <c r="B524" s="12"/>
      <c r="C524" s="12"/>
      <c r="D524" s="12"/>
      <c r="E524" s="12"/>
      <c r="F524" s="12"/>
      <c r="G524" s="12"/>
      <c r="H524" s="12"/>
    </row>
    <row r="525" customFormat="false" ht="15.75" hidden="false" customHeight="true" outlineLevel="0" collapsed="false">
      <c r="A525" s="12"/>
      <c r="B525" s="12"/>
      <c r="C525" s="12"/>
      <c r="D525" s="12"/>
      <c r="E525" s="12"/>
      <c r="F525" s="12"/>
      <c r="G525" s="12"/>
      <c r="H525" s="12"/>
    </row>
    <row r="526" customFormat="false" ht="15.75" hidden="false" customHeight="true" outlineLevel="0" collapsed="false">
      <c r="A526" s="12"/>
      <c r="B526" s="12"/>
      <c r="C526" s="12"/>
      <c r="D526" s="12"/>
      <c r="E526" s="12"/>
      <c r="F526" s="12"/>
      <c r="G526" s="12"/>
      <c r="H526" s="12"/>
    </row>
    <row r="527" customFormat="false" ht="15.75" hidden="false" customHeight="true" outlineLevel="0" collapsed="false">
      <c r="A527" s="12"/>
      <c r="B527" s="12"/>
      <c r="C527" s="12"/>
      <c r="D527" s="12"/>
      <c r="E527" s="12"/>
      <c r="F527" s="12"/>
      <c r="G527" s="12"/>
      <c r="H527" s="12"/>
    </row>
    <row r="528" customFormat="false" ht="15.75" hidden="false" customHeight="true" outlineLevel="0" collapsed="false">
      <c r="A528" s="12"/>
      <c r="B528" s="12"/>
      <c r="C528" s="12"/>
      <c r="D528" s="12"/>
      <c r="E528" s="12"/>
      <c r="F528" s="12"/>
      <c r="G528" s="12"/>
      <c r="H528" s="12"/>
    </row>
    <row r="529" customFormat="false" ht="15.75" hidden="false" customHeight="true" outlineLevel="0" collapsed="false">
      <c r="A529" s="12"/>
      <c r="B529" s="12"/>
      <c r="C529" s="12"/>
      <c r="D529" s="12"/>
      <c r="E529" s="12"/>
      <c r="F529" s="12"/>
      <c r="G529" s="12"/>
      <c r="H529" s="12"/>
    </row>
    <row r="530" customFormat="false" ht="15.75" hidden="false" customHeight="true" outlineLevel="0" collapsed="false">
      <c r="A530" s="12"/>
      <c r="B530" s="12"/>
      <c r="C530" s="12"/>
      <c r="D530" s="12"/>
      <c r="E530" s="12"/>
      <c r="F530" s="12"/>
      <c r="G530" s="12"/>
      <c r="H530" s="12"/>
    </row>
    <row r="531" customFormat="false" ht="15.75" hidden="false" customHeight="true" outlineLevel="0" collapsed="false">
      <c r="A531" s="12"/>
      <c r="B531" s="12"/>
      <c r="C531" s="12"/>
      <c r="D531" s="12"/>
      <c r="E531" s="12"/>
      <c r="F531" s="12"/>
      <c r="G531" s="12"/>
      <c r="H531" s="12"/>
    </row>
    <row r="532" customFormat="false" ht="15.75" hidden="false" customHeight="true" outlineLevel="0" collapsed="false">
      <c r="A532" s="12"/>
      <c r="B532" s="12"/>
      <c r="C532" s="12"/>
      <c r="D532" s="12"/>
      <c r="E532" s="12"/>
      <c r="F532" s="12"/>
      <c r="G532" s="12"/>
      <c r="H532" s="12"/>
    </row>
    <row r="533" customFormat="false" ht="15.75" hidden="false" customHeight="true" outlineLevel="0" collapsed="false">
      <c r="A533" s="12"/>
      <c r="B533" s="12"/>
      <c r="C533" s="12"/>
      <c r="D533" s="12"/>
      <c r="E533" s="12"/>
      <c r="F533" s="12"/>
      <c r="G533" s="12"/>
      <c r="H533" s="12"/>
    </row>
    <row r="534" customFormat="false" ht="15.75" hidden="false" customHeight="true" outlineLevel="0" collapsed="false">
      <c r="A534" s="12"/>
      <c r="B534" s="12"/>
      <c r="C534" s="12"/>
      <c r="D534" s="12"/>
      <c r="E534" s="12"/>
      <c r="F534" s="12"/>
      <c r="G534" s="12"/>
      <c r="H534" s="12"/>
    </row>
    <row r="535" customFormat="false" ht="15.75" hidden="false" customHeight="true" outlineLevel="0" collapsed="false">
      <c r="A535" s="12"/>
      <c r="B535" s="12"/>
      <c r="C535" s="12"/>
      <c r="D535" s="12"/>
      <c r="E535" s="12"/>
      <c r="F535" s="12"/>
      <c r="G535" s="12"/>
      <c r="H535" s="12"/>
    </row>
    <row r="536" customFormat="false" ht="15.75" hidden="false" customHeight="true" outlineLevel="0" collapsed="false">
      <c r="A536" s="12"/>
      <c r="B536" s="12"/>
      <c r="C536" s="12"/>
      <c r="D536" s="12"/>
      <c r="E536" s="12"/>
      <c r="F536" s="12"/>
      <c r="G536" s="12"/>
      <c r="H536" s="12"/>
    </row>
    <row r="537" customFormat="false" ht="15.75" hidden="false" customHeight="true" outlineLevel="0" collapsed="false">
      <c r="A537" s="12"/>
      <c r="B537" s="12"/>
      <c r="C537" s="12"/>
      <c r="D537" s="12"/>
      <c r="E537" s="12"/>
      <c r="F537" s="12"/>
      <c r="G537" s="12"/>
      <c r="H537" s="12"/>
    </row>
    <row r="538" customFormat="false" ht="15.75" hidden="false" customHeight="true" outlineLevel="0" collapsed="false">
      <c r="A538" s="12"/>
      <c r="B538" s="12"/>
      <c r="C538" s="12"/>
      <c r="D538" s="12"/>
      <c r="E538" s="12"/>
      <c r="F538" s="12"/>
      <c r="G538" s="12"/>
      <c r="H538" s="12"/>
    </row>
    <row r="539" customFormat="false" ht="15.75" hidden="false" customHeight="true" outlineLevel="0" collapsed="false">
      <c r="A539" s="12"/>
      <c r="B539" s="12"/>
      <c r="C539" s="12"/>
      <c r="D539" s="12"/>
      <c r="E539" s="12"/>
      <c r="F539" s="12"/>
      <c r="G539" s="12"/>
      <c r="H539" s="12"/>
    </row>
    <row r="540" customFormat="false" ht="15.75" hidden="false" customHeight="true" outlineLevel="0" collapsed="false">
      <c r="A540" s="12"/>
      <c r="B540" s="12"/>
      <c r="C540" s="12"/>
      <c r="D540" s="12"/>
      <c r="E540" s="12"/>
      <c r="F540" s="12"/>
      <c r="G540" s="12"/>
      <c r="H540" s="12"/>
    </row>
    <row r="541" customFormat="false" ht="15.75" hidden="false" customHeight="true" outlineLevel="0" collapsed="false">
      <c r="A541" s="12"/>
      <c r="B541" s="12"/>
      <c r="C541" s="12"/>
      <c r="D541" s="12"/>
      <c r="E541" s="12"/>
      <c r="F541" s="12"/>
      <c r="G541" s="12"/>
      <c r="H541" s="12"/>
    </row>
    <row r="542" customFormat="false" ht="15.75" hidden="false" customHeight="true" outlineLevel="0" collapsed="false">
      <c r="A542" s="12"/>
      <c r="B542" s="12"/>
      <c r="C542" s="12"/>
      <c r="D542" s="12"/>
      <c r="E542" s="12"/>
      <c r="F542" s="12"/>
      <c r="G542" s="12"/>
      <c r="H542" s="12"/>
    </row>
    <row r="543" customFormat="false" ht="15.75" hidden="false" customHeight="true" outlineLevel="0" collapsed="false">
      <c r="A543" s="12"/>
      <c r="B543" s="12"/>
      <c r="C543" s="12"/>
      <c r="D543" s="12"/>
      <c r="E543" s="12"/>
      <c r="F543" s="12"/>
      <c r="G543" s="12"/>
      <c r="H543" s="12"/>
    </row>
    <row r="544" customFormat="false" ht="15.75" hidden="false" customHeight="true" outlineLevel="0" collapsed="false">
      <c r="A544" s="12"/>
      <c r="B544" s="12"/>
      <c r="C544" s="12"/>
      <c r="D544" s="12"/>
      <c r="E544" s="12"/>
      <c r="F544" s="12"/>
      <c r="G544" s="12"/>
      <c r="H544" s="12"/>
    </row>
    <row r="545" customFormat="false" ht="15.75" hidden="false" customHeight="true" outlineLevel="0" collapsed="false">
      <c r="A545" s="12"/>
      <c r="B545" s="12"/>
      <c r="C545" s="12"/>
      <c r="D545" s="12"/>
      <c r="E545" s="12"/>
      <c r="F545" s="12"/>
      <c r="G545" s="12"/>
      <c r="H545" s="12"/>
    </row>
    <row r="546" customFormat="false" ht="15.75" hidden="false" customHeight="true" outlineLevel="0" collapsed="false">
      <c r="A546" s="12"/>
      <c r="B546" s="12"/>
      <c r="C546" s="12"/>
      <c r="D546" s="12"/>
      <c r="E546" s="12"/>
      <c r="F546" s="12"/>
      <c r="G546" s="12"/>
      <c r="H546" s="12"/>
    </row>
    <row r="547" customFormat="false" ht="15.75" hidden="false" customHeight="true" outlineLevel="0" collapsed="false">
      <c r="A547" s="12"/>
      <c r="B547" s="12"/>
      <c r="C547" s="12"/>
      <c r="D547" s="12"/>
      <c r="E547" s="12"/>
      <c r="F547" s="12"/>
      <c r="G547" s="12"/>
      <c r="H547" s="12"/>
    </row>
    <row r="548" customFormat="false" ht="15.75" hidden="false" customHeight="true" outlineLevel="0" collapsed="false">
      <c r="A548" s="12"/>
      <c r="B548" s="12"/>
      <c r="C548" s="12"/>
      <c r="D548" s="12"/>
      <c r="E548" s="12"/>
      <c r="F548" s="12"/>
      <c r="G548" s="12"/>
      <c r="H548" s="12"/>
    </row>
    <row r="549" customFormat="false" ht="15.75" hidden="false" customHeight="true" outlineLevel="0" collapsed="false">
      <c r="A549" s="12"/>
      <c r="B549" s="12"/>
      <c r="C549" s="12"/>
      <c r="D549" s="12"/>
      <c r="E549" s="12"/>
      <c r="F549" s="12"/>
      <c r="G549" s="12"/>
      <c r="H549" s="12"/>
    </row>
    <row r="550" customFormat="false" ht="15.75" hidden="false" customHeight="true" outlineLevel="0" collapsed="false">
      <c r="A550" s="12"/>
      <c r="B550" s="12"/>
      <c r="C550" s="12"/>
      <c r="D550" s="12"/>
      <c r="E550" s="12"/>
      <c r="F550" s="12"/>
      <c r="G550" s="12"/>
      <c r="H550" s="12"/>
    </row>
    <row r="551" customFormat="false" ht="15.75" hidden="false" customHeight="true" outlineLevel="0" collapsed="false">
      <c r="A551" s="12"/>
      <c r="B551" s="12"/>
      <c r="C551" s="12"/>
      <c r="D551" s="12"/>
      <c r="E551" s="12"/>
      <c r="F551" s="12"/>
      <c r="G551" s="12"/>
      <c r="H551" s="12"/>
    </row>
    <row r="552" customFormat="false" ht="15.75" hidden="false" customHeight="true" outlineLevel="0" collapsed="false">
      <c r="A552" s="12"/>
      <c r="B552" s="12"/>
      <c r="C552" s="12"/>
      <c r="D552" s="12"/>
      <c r="E552" s="12"/>
      <c r="F552" s="12"/>
      <c r="G552" s="12"/>
      <c r="H552" s="12"/>
    </row>
    <row r="553" customFormat="false" ht="15.75" hidden="false" customHeight="true" outlineLevel="0" collapsed="false">
      <c r="A553" s="12"/>
      <c r="B553" s="12"/>
      <c r="C553" s="12"/>
      <c r="D553" s="12"/>
      <c r="E553" s="12"/>
      <c r="F553" s="12"/>
      <c r="G553" s="12"/>
      <c r="H553" s="12"/>
    </row>
    <row r="554" customFormat="false" ht="15.75" hidden="false" customHeight="true" outlineLevel="0" collapsed="false">
      <c r="A554" s="12"/>
      <c r="B554" s="12"/>
      <c r="C554" s="12"/>
      <c r="D554" s="12"/>
      <c r="E554" s="12"/>
      <c r="F554" s="12"/>
      <c r="G554" s="12"/>
      <c r="H554" s="12"/>
    </row>
    <row r="555" customFormat="false" ht="15.75" hidden="false" customHeight="true" outlineLevel="0" collapsed="false">
      <c r="A555" s="12"/>
      <c r="B555" s="12"/>
      <c r="C555" s="12"/>
      <c r="D555" s="12"/>
      <c r="E555" s="12"/>
      <c r="F555" s="12"/>
      <c r="G555" s="12"/>
      <c r="H555" s="12"/>
    </row>
    <row r="556" customFormat="false" ht="15.75" hidden="false" customHeight="true" outlineLevel="0" collapsed="false">
      <c r="A556" s="12"/>
      <c r="B556" s="12"/>
      <c r="C556" s="12"/>
      <c r="D556" s="12"/>
      <c r="E556" s="12"/>
      <c r="F556" s="12"/>
      <c r="G556" s="12"/>
      <c r="H556" s="12"/>
    </row>
    <row r="557" customFormat="false" ht="15.75" hidden="false" customHeight="true" outlineLevel="0" collapsed="false">
      <c r="A557" s="12"/>
      <c r="B557" s="12"/>
      <c r="C557" s="12"/>
      <c r="D557" s="12"/>
      <c r="E557" s="12"/>
      <c r="F557" s="12"/>
      <c r="G557" s="12"/>
      <c r="H557" s="12"/>
    </row>
    <row r="558" customFormat="false" ht="15.75" hidden="false" customHeight="true" outlineLevel="0" collapsed="false">
      <c r="A558" s="12"/>
      <c r="B558" s="12"/>
      <c r="C558" s="12"/>
      <c r="D558" s="12"/>
      <c r="E558" s="12"/>
      <c r="F558" s="12"/>
      <c r="G558" s="12"/>
      <c r="H558" s="12"/>
    </row>
    <row r="559" customFormat="false" ht="15.75" hidden="false" customHeight="true" outlineLevel="0" collapsed="false">
      <c r="A559" s="12"/>
      <c r="B559" s="12"/>
      <c r="C559" s="12"/>
      <c r="D559" s="12"/>
      <c r="E559" s="12"/>
      <c r="F559" s="12"/>
      <c r="G559" s="12"/>
      <c r="H559" s="12"/>
    </row>
    <row r="560" customFormat="false" ht="15.75" hidden="false" customHeight="true" outlineLevel="0" collapsed="false">
      <c r="A560" s="12"/>
      <c r="B560" s="12"/>
      <c r="C560" s="12"/>
      <c r="D560" s="12"/>
      <c r="E560" s="12"/>
      <c r="F560" s="12"/>
      <c r="G560" s="12"/>
      <c r="H560" s="12"/>
    </row>
    <row r="561" customFormat="false" ht="15.75" hidden="false" customHeight="true" outlineLevel="0" collapsed="false">
      <c r="A561" s="12"/>
      <c r="B561" s="12"/>
      <c r="C561" s="12"/>
      <c r="D561" s="12"/>
      <c r="E561" s="12"/>
      <c r="F561" s="12"/>
      <c r="G561" s="12"/>
      <c r="H561" s="12"/>
    </row>
    <row r="562" customFormat="false" ht="15.75" hidden="false" customHeight="true" outlineLevel="0" collapsed="false">
      <c r="A562" s="12"/>
      <c r="B562" s="12"/>
      <c r="C562" s="12"/>
      <c r="D562" s="12"/>
      <c r="E562" s="12"/>
      <c r="F562" s="12"/>
      <c r="G562" s="12"/>
      <c r="H562" s="12"/>
    </row>
    <row r="563" customFormat="false" ht="15.75" hidden="false" customHeight="true" outlineLevel="0" collapsed="false">
      <c r="A563" s="12"/>
      <c r="B563" s="12"/>
      <c r="C563" s="12"/>
      <c r="D563" s="12"/>
      <c r="E563" s="12"/>
      <c r="F563" s="12"/>
      <c r="G563" s="12"/>
      <c r="H563" s="12"/>
    </row>
    <row r="564" customFormat="false" ht="15.75" hidden="false" customHeight="true" outlineLevel="0" collapsed="false">
      <c r="A564" s="12"/>
      <c r="B564" s="12"/>
      <c r="C564" s="12"/>
      <c r="D564" s="12"/>
      <c r="E564" s="12"/>
      <c r="F564" s="12"/>
      <c r="G564" s="12"/>
      <c r="H564" s="12"/>
    </row>
    <row r="565" customFormat="false" ht="15.75" hidden="false" customHeight="true" outlineLevel="0" collapsed="false">
      <c r="A565" s="12"/>
      <c r="B565" s="12"/>
      <c r="C565" s="12"/>
      <c r="D565" s="12"/>
      <c r="E565" s="12"/>
      <c r="F565" s="12"/>
      <c r="G565" s="12"/>
      <c r="H565" s="12"/>
    </row>
    <row r="566" customFormat="false" ht="15.75" hidden="false" customHeight="true" outlineLevel="0" collapsed="false">
      <c r="A566" s="12"/>
      <c r="B566" s="12"/>
      <c r="C566" s="12"/>
      <c r="D566" s="12"/>
      <c r="E566" s="12"/>
      <c r="F566" s="12"/>
      <c r="G566" s="12"/>
      <c r="H566" s="12"/>
    </row>
    <row r="567" customFormat="false" ht="15.75" hidden="false" customHeight="true" outlineLevel="0" collapsed="false">
      <c r="A567" s="12"/>
      <c r="B567" s="12"/>
      <c r="C567" s="12"/>
      <c r="D567" s="12"/>
      <c r="E567" s="12"/>
      <c r="F567" s="12"/>
      <c r="G567" s="12"/>
      <c r="H567" s="12"/>
    </row>
    <row r="568" customFormat="false" ht="15.75" hidden="false" customHeight="true" outlineLevel="0" collapsed="false">
      <c r="A568" s="12"/>
      <c r="B568" s="12"/>
      <c r="C568" s="12"/>
      <c r="D568" s="12"/>
      <c r="E568" s="12"/>
      <c r="F568" s="12"/>
      <c r="G568" s="12"/>
      <c r="H568" s="12"/>
    </row>
    <row r="569" customFormat="false" ht="15.75" hidden="false" customHeight="true" outlineLevel="0" collapsed="false">
      <c r="A569" s="12"/>
      <c r="B569" s="12"/>
      <c r="C569" s="12"/>
      <c r="D569" s="12"/>
      <c r="E569" s="12"/>
      <c r="F569" s="12"/>
      <c r="G569" s="12"/>
      <c r="H569" s="12"/>
    </row>
    <row r="570" customFormat="false" ht="15.75" hidden="false" customHeight="true" outlineLevel="0" collapsed="false">
      <c r="A570" s="12"/>
      <c r="B570" s="12"/>
      <c r="C570" s="12"/>
      <c r="D570" s="12"/>
      <c r="E570" s="12"/>
      <c r="F570" s="12"/>
      <c r="G570" s="12"/>
      <c r="H570" s="12"/>
    </row>
    <row r="571" customFormat="false" ht="15.75" hidden="false" customHeight="true" outlineLevel="0" collapsed="false">
      <c r="A571" s="12"/>
      <c r="B571" s="12"/>
      <c r="C571" s="12"/>
      <c r="D571" s="12"/>
      <c r="E571" s="12"/>
      <c r="F571" s="12"/>
      <c r="G571" s="12"/>
      <c r="H571" s="12"/>
    </row>
    <row r="572" customFormat="false" ht="15.75" hidden="false" customHeight="true" outlineLevel="0" collapsed="false">
      <c r="A572" s="12"/>
      <c r="B572" s="12"/>
      <c r="C572" s="12"/>
      <c r="D572" s="12"/>
      <c r="E572" s="12"/>
      <c r="F572" s="12"/>
      <c r="G572" s="12"/>
      <c r="H572" s="12"/>
    </row>
    <row r="573" customFormat="false" ht="15.75" hidden="false" customHeight="true" outlineLevel="0" collapsed="false">
      <c r="A573" s="12"/>
      <c r="B573" s="12"/>
      <c r="C573" s="12"/>
      <c r="D573" s="12"/>
      <c r="E573" s="12"/>
      <c r="F573" s="12"/>
      <c r="G573" s="12"/>
      <c r="H573" s="12"/>
    </row>
    <row r="574" customFormat="false" ht="15.75" hidden="false" customHeight="true" outlineLevel="0" collapsed="false">
      <c r="A574" s="12"/>
      <c r="B574" s="12"/>
      <c r="C574" s="12"/>
      <c r="D574" s="12"/>
      <c r="E574" s="12"/>
      <c r="F574" s="12"/>
      <c r="G574" s="12"/>
      <c r="H574" s="12"/>
    </row>
    <row r="575" customFormat="false" ht="15.75" hidden="false" customHeight="true" outlineLevel="0" collapsed="false">
      <c r="A575" s="12"/>
      <c r="B575" s="12"/>
      <c r="C575" s="12"/>
      <c r="D575" s="12"/>
      <c r="E575" s="12"/>
      <c r="F575" s="12"/>
      <c r="G575" s="12"/>
      <c r="H575" s="12"/>
    </row>
    <row r="576" customFormat="false" ht="15.75" hidden="false" customHeight="true" outlineLevel="0" collapsed="false">
      <c r="A576" s="12"/>
      <c r="B576" s="12"/>
      <c r="C576" s="12"/>
      <c r="D576" s="12"/>
      <c r="E576" s="12"/>
      <c r="F576" s="12"/>
      <c r="G576" s="12"/>
      <c r="H576" s="12"/>
    </row>
    <row r="577" customFormat="false" ht="15.75" hidden="false" customHeight="true" outlineLevel="0" collapsed="false">
      <c r="A577" s="12"/>
      <c r="B577" s="12"/>
      <c r="C577" s="12"/>
      <c r="D577" s="12"/>
      <c r="E577" s="12"/>
      <c r="F577" s="12"/>
      <c r="G577" s="12"/>
      <c r="H577" s="12"/>
    </row>
    <row r="578" customFormat="false" ht="15.75" hidden="false" customHeight="true" outlineLevel="0" collapsed="false">
      <c r="A578" s="12"/>
      <c r="B578" s="12"/>
      <c r="C578" s="12"/>
      <c r="D578" s="12"/>
      <c r="E578" s="12"/>
      <c r="F578" s="12"/>
      <c r="G578" s="12"/>
      <c r="H578" s="12"/>
    </row>
    <row r="579" customFormat="false" ht="15.75" hidden="false" customHeight="true" outlineLevel="0" collapsed="false">
      <c r="A579" s="12"/>
      <c r="B579" s="12"/>
      <c r="C579" s="12"/>
      <c r="D579" s="12"/>
      <c r="E579" s="12"/>
      <c r="F579" s="12"/>
      <c r="G579" s="12"/>
      <c r="H579" s="12"/>
    </row>
    <row r="580" customFormat="false" ht="15.75" hidden="false" customHeight="true" outlineLevel="0" collapsed="false">
      <c r="A580" s="12"/>
      <c r="B580" s="12"/>
      <c r="C580" s="12"/>
      <c r="D580" s="12"/>
      <c r="E580" s="12"/>
      <c r="F580" s="12"/>
      <c r="G580" s="12"/>
      <c r="H580" s="12"/>
    </row>
    <row r="581" customFormat="false" ht="15.75" hidden="false" customHeight="true" outlineLevel="0" collapsed="false">
      <c r="A581" s="12"/>
      <c r="B581" s="12"/>
      <c r="C581" s="12"/>
      <c r="D581" s="12"/>
      <c r="E581" s="12"/>
      <c r="F581" s="12"/>
      <c r="G581" s="12"/>
      <c r="H581" s="12"/>
    </row>
    <row r="582" customFormat="false" ht="15.75" hidden="false" customHeight="true" outlineLevel="0" collapsed="false">
      <c r="A582" s="12"/>
      <c r="B582" s="12"/>
      <c r="C582" s="12"/>
      <c r="D582" s="12"/>
      <c r="E582" s="12"/>
      <c r="F582" s="12"/>
      <c r="G582" s="12"/>
      <c r="H582" s="12"/>
    </row>
    <row r="583" customFormat="false" ht="15.75" hidden="false" customHeight="true" outlineLevel="0" collapsed="false">
      <c r="A583" s="12"/>
      <c r="B583" s="12"/>
      <c r="C583" s="12"/>
      <c r="D583" s="12"/>
      <c r="E583" s="12"/>
      <c r="F583" s="12"/>
      <c r="G583" s="12"/>
      <c r="H583" s="12"/>
    </row>
    <row r="584" customFormat="false" ht="15.75" hidden="false" customHeight="true" outlineLevel="0" collapsed="false">
      <c r="A584" s="12"/>
      <c r="B584" s="12"/>
      <c r="C584" s="12"/>
      <c r="D584" s="12"/>
      <c r="E584" s="12"/>
      <c r="F584" s="12"/>
      <c r="G584" s="12"/>
      <c r="H584" s="12"/>
    </row>
    <row r="585" customFormat="false" ht="15.75" hidden="false" customHeight="true" outlineLevel="0" collapsed="false">
      <c r="A585" s="12"/>
      <c r="B585" s="12"/>
      <c r="C585" s="12"/>
      <c r="D585" s="12"/>
      <c r="E585" s="12"/>
      <c r="F585" s="12"/>
      <c r="G585" s="12"/>
      <c r="H585" s="12"/>
    </row>
    <row r="586" customFormat="false" ht="15.75" hidden="false" customHeight="true" outlineLevel="0" collapsed="false">
      <c r="A586" s="12"/>
      <c r="B586" s="12"/>
      <c r="C586" s="12"/>
      <c r="D586" s="12"/>
      <c r="E586" s="12"/>
      <c r="F586" s="12"/>
      <c r="G586" s="12"/>
      <c r="H586" s="12"/>
    </row>
    <row r="587" customFormat="false" ht="15.75" hidden="false" customHeight="true" outlineLevel="0" collapsed="false">
      <c r="A587" s="12"/>
      <c r="B587" s="12"/>
      <c r="C587" s="12"/>
      <c r="D587" s="12"/>
      <c r="E587" s="12"/>
      <c r="F587" s="12"/>
      <c r="G587" s="12"/>
      <c r="H587" s="12"/>
    </row>
    <row r="588" customFormat="false" ht="15.75" hidden="false" customHeight="true" outlineLevel="0" collapsed="false">
      <c r="A588" s="12"/>
      <c r="B588" s="12"/>
      <c r="C588" s="12"/>
      <c r="D588" s="12"/>
      <c r="E588" s="12"/>
      <c r="F588" s="12"/>
      <c r="G588" s="12"/>
      <c r="H588" s="12"/>
    </row>
    <row r="589" customFormat="false" ht="15.75" hidden="false" customHeight="true" outlineLevel="0" collapsed="false">
      <c r="A589" s="12"/>
      <c r="B589" s="12"/>
      <c r="C589" s="12"/>
      <c r="D589" s="12"/>
      <c r="E589" s="12"/>
      <c r="F589" s="12"/>
      <c r="G589" s="12"/>
      <c r="H589" s="12"/>
    </row>
    <row r="590" customFormat="false" ht="15.75" hidden="false" customHeight="true" outlineLevel="0" collapsed="false">
      <c r="A590" s="12"/>
      <c r="B590" s="12"/>
      <c r="C590" s="12"/>
      <c r="D590" s="12"/>
      <c r="E590" s="12"/>
      <c r="F590" s="12"/>
      <c r="G590" s="12"/>
      <c r="H590" s="12"/>
    </row>
    <row r="591" customFormat="false" ht="15.75" hidden="false" customHeight="true" outlineLevel="0" collapsed="false">
      <c r="A591" s="12"/>
      <c r="B591" s="12"/>
      <c r="C591" s="12"/>
      <c r="D591" s="12"/>
      <c r="E591" s="12"/>
      <c r="F591" s="12"/>
      <c r="G591" s="12"/>
      <c r="H591" s="12"/>
    </row>
    <row r="592" customFormat="false" ht="15.75" hidden="false" customHeight="true" outlineLevel="0" collapsed="false">
      <c r="A592" s="12"/>
      <c r="B592" s="12"/>
      <c r="C592" s="12"/>
      <c r="D592" s="12"/>
      <c r="E592" s="12"/>
      <c r="F592" s="12"/>
      <c r="G592" s="12"/>
      <c r="H592" s="12"/>
    </row>
    <row r="593" customFormat="false" ht="15.75" hidden="false" customHeight="true" outlineLevel="0" collapsed="false">
      <c r="A593" s="12"/>
      <c r="B593" s="12"/>
      <c r="C593" s="12"/>
      <c r="D593" s="12"/>
      <c r="E593" s="12"/>
      <c r="F593" s="12"/>
      <c r="G593" s="12"/>
      <c r="H593" s="12"/>
    </row>
    <row r="594" customFormat="false" ht="15.75" hidden="false" customHeight="true" outlineLevel="0" collapsed="false">
      <c r="A594" s="12"/>
      <c r="B594" s="12"/>
      <c r="C594" s="12"/>
      <c r="D594" s="12"/>
      <c r="E594" s="12"/>
      <c r="F594" s="12"/>
      <c r="G594" s="12"/>
      <c r="H594" s="12"/>
    </row>
    <row r="595" customFormat="false" ht="15.75" hidden="false" customHeight="true" outlineLevel="0" collapsed="false">
      <c r="A595" s="12"/>
      <c r="B595" s="12"/>
      <c r="C595" s="12"/>
      <c r="D595" s="12"/>
      <c r="E595" s="12"/>
      <c r="F595" s="12"/>
      <c r="G595" s="12"/>
      <c r="H595" s="12"/>
    </row>
    <row r="596" customFormat="false" ht="15.75" hidden="false" customHeight="true" outlineLevel="0" collapsed="false">
      <c r="A596" s="12"/>
      <c r="B596" s="12"/>
      <c r="C596" s="12"/>
      <c r="D596" s="12"/>
      <c r="E596" s="12"/>
      <c r="F596" s="12"/>
      <c r="G596" s="12"/>
      <c r="H596" s="12"/>
    </row>
    <row r="597" customFormat="false" ht="15.75" hidden="false" customHeight="true" outlineLevel="0" collapsed="false">
      <c r="A597" s="12"/>
      <c r="B597" s="12"/>
      <c r="C597" s="12"/>
      <c r="D597" s="12"/>
      <c r="E597" s="12"/>
      <c r="F597" s="12"/>
      <c r="G597" s="12"/>
      <c r="H597" s="12"/>
    </row>
    <row r="598" customFormat="false" ht="15.75" hidden="false" customHeight="true" outlineLevel="0" collapsed="false">
      <c r="A598" s="12"/>
      <c r="B598" s="12"/>
      <c r="C598" s="12"/>
      <c r="D598" s="12"/>
      <c r="E598" s="12"/>
      <c r="F598" s="12"/>
      <c r="G598" s="12"/>
      <c r="H598" s="12"/>
    </row>
    <row r="599" customFormat="false" ht="15.75" hidden="false" customHeight="true" outlineLevel="0" collapsed="false">
      <c r="A599" s="12"/>
      <c r="B599" s="12"/>
      <c r="C599" s="12"/>
      <c r="D599" s="12"/>
      <c r="E599" s="12"/>
      <c r="F599" s="12"/>
      <c r="G599" s="12"/>
      <c r="H599" s="12"/>
    </row>
    <row r="600" customFormat="false" ht="15.75" hidden="false" customHeight="true" outlineLevel="0" collapsed="false">
      <c r="A600" s="12"/>
      <c r="B600" s="12"/>
      <c r="C600" s="12"/>
      <c r="D600" s="12"/>
      <c r="E600" s="12"/>
      <c r="F600" s="12"/>
      <c r="G600" s="12"/>
      <c r="H600" s="12"/>
    </row>
    <row r="601" customFormat="false" ht="15.75" hidden="false" customHeight="true" outlineLevel="0" collapsed="false">
      <c r="A601" s="12"/>
      <c r="B601" s="12"/>
      <c r="C601" s="12"/>
      <c r="D601" s="12"/>
      <c r="E601" s="12"/>
      <c r="F601" s="12"/>
      <c r="G601" s="12"/>
      <c r="H601" s="12"/>
    </row>
    <row r="602" customFormat="false" ht="15.75" hidden="false" customHeight="true" outlineLevel="0" collapsed="false">
      <c r="A602" s="12"/>
      <c r="B602" s="12"/>
      <c r="C602" s="12"/>
      <c r="D602" s="12"/>
      <c r="E602" s="12"/>
      <c r="F602" s="12"/>
      <c r="G602" s="12"/>
      <c r="H602" s="12"/>
    </row>
    <row r="603" customFormat="false" ht="15.75" hidden="false" customHeight="true" outlineLevel="0" collapsed="false">
      <c r="A603" s="12"/>
      <c r="B603" s="12"/>
      <c r="C603" s="12"/>
      <c r="D603" s="12"/>
      <c r="E603" s="12"/>
      <c r="F603" s="12"/>
      <c r="G603" s="12"/>
      <c r="H603" s="12"/>
    </row>
    <row r="604" customFormat="false" ht="15.75" hidden="false" customHeight="true" outlineLevel="0" collapsed="false">
      <c r="A604" s="12"/>
      <c r="B604" s="12"/>
      <c r="C604" s="12"/>
      <c r="D604" s="12"/>
      <c r="E604" s="12"/>
      <c r="F604" s="12"/>
      <c r="G604" s="12"/>
      <c r="H604" s="12"/>
    </row>
    <row r="605" customFormat="false" ht="15.75" hidden="false" customHeight="true" outlineLevel="0" collapsed="false">
      <c r="A605" s="12"/>
      <c r="B605" s="12"/>
      <c r="C605" s="12"/>
      <c r="D605" s="12"/>
      <c r="E605" s="12"/>
      <c r="F605" s="12"/>
      <c r="G605" s="12"/>
      <c r="H605" s="12"/>
    </row>
    <row r="606" customFormat="false" ht="15.75" hidden="false" customHeight="true" outlineLevel="0" collapsed="false">
      <c r="A606" s="12"/>
      <c r="B606" s="12"/>
      <c r="C606" s="12"/>
      <c r="D606" s="12"/>
      <c r="E606" s="12"/>
      <c r="F606" s="12"/>
      <c r="G606" s="12"/>
      <c r="H606" s="12"/>
    </row>
    <row r="607" customFormat="false" ht="15.75" hidden="false" customHeight="true" outlineLevel="0" collapsed="false">
      <c r="A607" s="12"/>
      <c r="B607" s="12"/>
      <c r="C607" s="12"/>
      <c r="D607" s="12"/>
      <c r="E607" s="12"/>
      <c r="F607" s="12"/>
      <c r="G607" s="12"/>
      <c r="H607" s="12"/>
    </row>
    <row r="608" customFormat="false" ht="15.75" hidden="false" customHeight="true" outlineLevel="0" collapsed="false">
      <c r="A608" s="12"/>
      <c r="B608" s="12"/>
      <c r="C608" s="12"/>
      <c r="D608" s="12"/>
      <c r="E608" s="12"/>
      <c r="F608" s="12"/>
      <c r="G608" s="12"/>
      <c r="H608" s="12"/>
    </row>
    <row r="609" customFormat="false" ht="15.75" hidden="false" customHeight="true" outlineLevel="0" collapsed="false">
      <c r="A609" s="12"/>
      <c r="B609" s="12"/>
      <c r="C609" s="12"/>
      <c r="D609" s="12"/>
      <c r="E609" s="12"/>
      <c r="F609" s="12"/>
      <c r="G609" s="12"/>
      <c r="H609" s="12"/>
    </row>
    <row r="610" customFormat="false" ht="15.75" hidden="false" customHeight="true" outlineLevel="0" collapsed="false">
      <c r="A610" s="12"/>
      <c r="B610" s="12"/>
      <c r="C610" s="12"/>
      <c r="D610" s="12"/>
      <c r="E610" s="12"/>
      <c r="F610" s="12"/>
      <c r="G610" s="12"/>
      <c r="H610" s="12"/>
    </row>
    <row r="611" customFormat="false" ht="15.75" hidden="false" customHeight="true" outlineLevel="0" collapsed="false">
      <c r="A611" s="12"/>
      <c r="B611" s="12"/>
      <c r="C611" s="12"/>
      <c r="D611" s="12"/>
      <c r="E611" s="12"/>
      <c r="F611" s="12"/>
      <c r="G611" s="12"/>
      <c r="H611" s="12"/>
    </row>
    <row r="612" customFormat="false" ht="15.75" hidden="false" customHeight="true" outlineLevel="0" collapsed="false">
      <c r="A612" s="12"/>
      <c r="B612" s="12"/>
      <c r="C612" s="12"/>
      <c r="D612" s="12"/>
      <c r="E612" s="12"/>
      <c r="F612" s="12"/>
      <c r="G612" s="12"/>
      <c r="H612" s="12"/>
    </row>
    <row r="613" customFormat="false" ht="15.75" hidden="false" customHeight="true" outlineLevel="0" collapsed="false">
      <c r="A613" s="12"/>
      <c r="B613" s="12"/>
      <c r="C613" s="12"/>
      <c r="D613" s="12"/>
      <c r="E613" s="12"/>
      <c r="F613" s="12"/>
      <c r="G613" s="12"/>
      <c r="H613" s="12"/>
    </row>
    <row r="614" customFormat="false" ht="15.75" hidden="false" customHeight="true" outlineLevel="0" collapsed="false">
      <c r="A614" s="12"/>
      <c r="B614" s="12"/>
      <c r="C614" s="12"/>
      <c r="D614" s="12"/>
      <c r="E614" s="12"/>
      <c r="F614" s="12"/>
      <c r="G614" s="12"/>
      <c r="H614" s="12"/>
    </row>
    <row r="615" customFormat="false" ht="15.75" hidden="false" customHeight="true" outlineLevel="0" collapsed="false">
      <c r="A615" s="12"/>
      <c r="B615" s="12"/>
      <c r="C615" s="12"/>
      <c r="D615" s="12"/>
      <c r="E615" s="12"/>
      <c r="F615" s="12"/>
      <c r="G615" s="12"/>
      <c r="H615" s="12"/>
    </row>
    <row r="616" customFormat="false" ht="15.75" hidden="false" customHeight="true" outlineLevel="0" collapsed="false">
      <c r="A616" s="12"/>
      <c r="B616" s="12"/>
      <c r="C616" s="12"/>
      <c r="D616" s="12"/>
      <c r="E616" s="12"/>
      <c r="F616" s="12"/>
      <c r="G616" s="12"/>
      <c r="H616" s="12"/>
    </row>
    <row r="617" customFormat="false" ht="15.75" hidden="false" customHeight="true" outlineLevel="0" collapsed="false">
      <c r="A617" s="12"/>
      <c r="B617" s="12"/>
      <c r="C617" s="12"/>
      <c r="D617" s="12"/>
      <c r="E617" s="12"/>
      <c r="F617" s="12"/>
      <c r="G617" s="12"/>
      <c r="H617" s="12"/>
    </row>
    <row r="618" customFormat="false" ht="15.75" hidden="false" customHeight="true" outlineLevel="0" collapsed="false">
      <c r="A618" s="12"/>
      <c r="B618" s="12"/>
      <c r="C618" s="12"/>
      <c r="D618" s="12"/>
      <c r="E618" s="12"/>
      <c r="F618" s="12"/>
      <c r="G618" s="12"/>
      <c r="H618" s="12"/>
    </row>
    <row r="619" customFormat="false" ht="15.75" hidden="false" customHeight="true" outlineLevel="0" collapsed="false">
      <c r="A619" s="12"/>
      <c r="B619" s="12"/>
      <c r="C619" s="12"/>
      <c r="D619" s="12"/>
      <c r="E619" s="12"/>
      <c r="F619" s="12"/>
      <c r="G619" s="12"/>
      <c r="H619" s="12"/>
    </row>
    <row r="620" customFormat="false" ht="15.75" hidden="false" customHeight="true" outlineLevel="0" collapsed="false">
      <c r="A620" s="12"/>
      <c r="B620" s="12"/>
      <c r="C620" s="12"/>
      <c r="D620" s="12"/>
      <c r="E620" s="12"/>
      <c r="F620" s="12"/>
      <c r="G620" s="12"/>
      <c r="H620" s="12"/>
    </row>
    <row r="621" customFormat="false" ht="15.75" hidden="false" customHeight="true" outlineLevel="0" collapsed="false">
      <c r="A621" s="12"/>
      <c r="B621" s="12"/>
      <c r="C621" s="12"/>
      <c r="D621" s="12"/>
      <c r="E621" s="12"/>
      <c r="F621" s="12"/>
      <c r="G621" s="12"/>
      <c r="H621" s="12"/>
    </row>
    <row r="622" customFormat="false" ht="15.75" hidden="false" customHeight="true" outlineLevel="0" collapsed="false">
      <c r="A622" s="12"/>
      <c r="B622" s="12"/>
      <c r="C622" s="12"/>
      <c r="D622" s="12"/>
      <c r="E622" s="12"/>
      <c r="F622" s="12"/>
      <c r="G622" s="12"/>
      <c r="H622" s="12"/>
    </row>
    <row r="623" customFormat="false" ht="15.75" hidden="false" customHeight="true" outlineLevel="0" collapsed="false">
      <c r="A623" s="12"/>
      <c r="B623" s="12"/>
      <c r="C623" s="12"/>
      <c r="D623" s="12"/>
      <c r="E623" s="12"/>
      <c r="F623" s="12"/>
      <c r="G623" s="12"/>
      <c r="H623" s="12"/>
    </row>
    <row r="624" customFormat="false" ht="15.75" hidden="false" customHeight="true" outlineLevel="0" collapsed="false">
      <c r="A624" s="12"/>
      <c r="B624" s="12"/>
      <c r="C624" s="12"/>
      <c r="D624" s="12"/>
      <c r="E624" s="12"/>
      <c r="F624" s="12"/>
      <c r="G624" s="12"/>
      <c r="H624" s="12"/>
    </row>
    <row r="625" customFormat="false" ht="15.75" hidden="false" customHeight="true" outlineLevel="0" collapsed="false">
      <c r="A625" s="12"/>
      <c r="B625" s="12"/>
      <c r="C625" s="12"/>
      <c r="D625" s="12"/>
      <c r="E625" s="12"/>
      <c r="F625" s="12"/>
      <c r="G625" s="12"/>
      <c r="H625" s="12"/>
    </row>
    <row r="626" customFormat="false" ht="15.75" hidden="false" customHeight="true" outlineLevel="0" collapsed="false">
      <c r="A626" s="12"/>
      <c r="B626" s="12"/>
      <c r="C626" s="12"/>
      <c r="D626" s="12"/>
      <c r="E626" s="12"/>
      <c r="F626" s="12"/>
      <c r="G626" s="12"/>
      <c r="H626" s="12"/>
    </row>
    <row r="627" customFormat="false" ht="15.75" hidden="false" customHeight="true" outlineLevel="0" collapsed="false">
      <c r="A627" s="12"/>
      <c r="B627" s="12"/>
      <c r="C627" s="12"/>
      <c r="D627" s="12"/>
      <c r="E627" s="12"/>
      <c r="F627" s="12"/>
      <c r="G627" s="12"/>
      <c r="H627" s="12"/>
    </row>
    <row r="628" customFormat="false" ht="15.75" hidden="false" customHeight="true" outlineLevel="0" collapsed="false">
      <c r="A628" s="12"/>
      <c r="B628" s="12"/>
      <c r="C628" s="12"/>
      <c r="D628" s="12"/>
      <c r="E628" s="12"/>
      <c r="F628" s="12"/>
      <c r="G628" s="12"/>
      <c r="H628" s="12"/>
    </row>
    <row r="629" customFormat="false" ht="15.75" hidden="false" customHeight="true" outlineLevel="0" collapsed="false">
      <c r="A629" s="12"/>
      <c r="B629" s="12"/>
      <c r="C629" s="12"/>
      <c r="D629" s="12"/>
      <c r="E629" s="12"/>
      <c r="F629" s="12"/>
      <c r="G629" s="12"/>
      <c r="H629" s="12"/>
    </row>
    <row r="630" customFormat="false" ht="15.75" hidden="false" customHeight="true" outlineLevel="0" collapsed="false">
      <c r="A630" s="12"/>
      <c r="B630" s="12"/>
      <c r="C630" s="12"/>
      <c r="D630" s="12"/>
      <c r="E630" s="12"/>
      <c r="F630" s="12"/>
      <c r="G630" s="12"/>
      <c r="H630" s="12"/>
    </row>
    <row r="631" customFormat="false" ht="15.75" hidden="false" customHeight="true" outlineLevel="0" collapsed="false">
      <c r="A631" s="12"/>
      <c r="B631" s="12"/>
      <c r="C631" s="12"/>
      <c r="D631" s="12"/>
      <c r="E631" s="12"/>
      <c r="F631" s="12"/>
      <c r="G631" s="12"/>
      <c r="H631" s="12"/>
    </row>
    <row r="632" customFormat="false" ht="15.75" hidden="false" customHeight="true" outlineLevel="0" collapsed="false">
      <c r="A632" s="12"/>
      <c r="B632" s="12"/>
      <c r="C632" s="12"/>
      <c r="D632" s="12"/>
      <c r="E632" s="12"/>
      <c r="F632" s="12"/>
      <c r="G632" s="12"/>
      <c r="H632" s="12"/>
    </row>
    <row r="633" customFormat="false" ht="15.75" hidden="false" customHeight="true" outlineLevel="0" collapsed="false">
      <c r="A633" s="12"/>
      <c r="B633" s="12"/>
      <c r="C633" s="12"/>
      <c r="D633" s="12"/>
      <c r="E633" s="12"/>
      <c r="F633" s="12"/>
      <c r="G633" s="12"/>
      <c r="H633" s="12"/>
    </row>
    <row r="634" customFormat="false" ht="15.75" hidden="false" customHeight="true" outlineLevel="0" collapsed="false">
      <c r="A634" s="12"/>
      <c r="B634" s="12"/>
      <c r="C634" s="12"/>
      <c r="D634" s="12"/>
      <c r="E634" s="12"/>
      <c r="F634" s="12"/>
      <c r="G634" s="12"/>
      <c r="H634" s="12"/>
    </row>
    <row r="635" customFormat="false" ht="15.75" hidden="false" customHeight="true" outlineLevel="0" collapsed="false">
      <c r="A635" s="12"/>
      <c r="B635" s="12"/>
      <c r="C635" s="12"/>
      <c r="D635" s="12"/>
      <c r="E635" s="12"/>
      <c r="F635" s="12"/>
      <c r="G635" s="12"/>
      <c r="H635" s="12"/>
    </row>
    <row r="636" customFormat="false" ht="15.75" hidden="false" customHeight="true" outlineLevel="0" collapsed="false">
      <c r="A636" s="12"/>
      <c r="B636" s="12"/>
      <c r="C636" s="12"/>
      <c r="D636" s="12"/>
      <c r="E636" s="12"/>
      <c r="F636" s="12"/>
      <c r="G636" s="12"/>
      <c r="H636" s="12"/>
    </row>
    <row r="637" customFormat="false" ht="15.75" hidden="false" customHeight="true" outlineLevel="0" collapsed="false">
      <c r="A637" s="12"/>
      <c r="B637" s="12"/>
      <c r="C637" s="12"/>
      <c r="D637" s="12"/>
      <c r="E637" s="12"/>
      <c r="F637" s="12"/>
      <c r="G637" s="12"/>
      <c r="H637" s="12"/>
    </row>
    <row r="638" customFormat="false" ht="15.75" hidden="false" customHeight="true" outlineLevel="0" collapsed="false">
      <c r="A638" s="12"/>
      <c r="B638" s="12"/>
      <c r="C638" s="12"/>
      <c r="D638" s="12"/>
      <c r="E638" s="12"/>
      <c r="F638" s="12"/>
      <c r="G638" s="12"/>
      <c r="H638" s="12"/>
    </row>
    <row r="639" customFormat="false" ht="15.75" hidden="false" customHeight="true" outlineLevel="0" collapsed="false">
      <c r="A639" s="12"/>
      <c r="B639" s="12"/>
      <c r="C639" s="12"/>
      <c r="D639" s="12"/>
      <c r="E639" s="12"/>
      <c r="F639" s="12"/>
      <c r="G639" s="12"/>
      <c r="H639" s="12"/>
    </row>
    <row r="640" customFormat="false" ht="15.75" hidden="false" customHeight="true" outlineLevel="0" collapsed="false">
      <c r="A640" s="12"/>
      <c r="B640" s="12"/>
      <c r="C640" s="12"/>
      <c r="D640" s="12"/>
      <c r="E640" s="12"/>
      <c r="F640" s="12"/>
      <c r="G640" s="12"/>
      <c r="H640" s="12"/>
    </row>
    <row r="641" customFormat="false" ht="15.75" hidden="false" customHeight="true" outlineLevel="0" collapsed="false">
      <c r="A641" s="12"/>
      <c r="B641" s="12"/>
      <c r="C641" s="12"/>
      <c r="D641" s="12"/>
      <c r="E641" s="12"/>
      <c r="F641" s="12"/>
      <c r="G641" s="12"/>
      <c r="H641" s="12"/>
    </row>
    <row r="642" customFormat="false" ht="15.75" hidden="false" customHeight="true" outlineLevel="0" collapsed="false">
      <c r="A642" s="12"/>
      <c r="B642" s="12"/>
      <c r="C642" s="12"/>
      <c r="D642" s="12"/>
      <c r="E642" s="12"/>
      <c r="F642" s="12"/>
      <c r="G642" s="12"/>
      <c r="H642" s="12"/>
    </row>
    <row r="643" customFormat="false" ht="15.75" hidden="false" customHeight="true" outlineLevel="0" collapsed="false">
      <c r="A643" s="12"/>
      <c r="B643" s="12"/>
      <c r="C643" s="12"/>
      <c r="D643" s="12"/>
      <c r="E643" s="12"/>
      <c r="F643" s="12"/>
      <c r="G643" s="12"/>
      <c r="H643" s="12"/>
    </row>
    <row r="644" customFormat="false" ht="15.75" hidden="false" customHeight="true" outlineLevel="0" collapsed="false">
      <c r="A644" s="12"/>
      <c r="B644" s="12"/>
      <c r="C644" s="12"/>
      <c r="D644" s="12"/>
      <c r="E644" s="12"/>
      <c r="F644" s="12"/>
      <c r="G644" s="12"/>
      <c r="H644" s="12"/>
    </row>
    <row r="645" customFormat="false" ht="15.75" hidden="false" customHeight="true" outlineLevel="0" collapsed="false">
      <c r="A645" s="12"/>
      <c r="B645" s="12"/>
      <c r="C645" s="12"/>
      <c r="D645" s="12"/>
      <c r="E645" s="12"/>
      <c r="F645" s="12"/>
      <c r="G645" s="12"/>
      <c r="H645" s="12"/>
    </row>
    <row r="646" customFormat="false" ht="15.75" hidden="false" customHeight="true" outlineLevel="0" collapsed="false">
      <c r="A646" s="12"/>
      <c r="B646" s="12"/>
      <c r="C646" s="12"/>
      <c r="D646" s="12"/>
      <c r="E646" s="12"/>
      <c r="F646" s="12"/>
      <c r="G646" s="12"/>
      <c r="H646" s="12"/>
    </row>
    <row r="647" customFormat="false" ht="15.75" hidden="false" customHeight="true" outlineLevel="0" collapsed="false">
      <c r="A647" s="12"/>
      <c r="B647" s="12"/>
      <c r="C647" s="12"/>
      <c r="D647" s="12"/>
      <c r="E647" s="12"/>
      <c r="F647" s="12"/>
      <c r="G647" s="12"/>
      <c r="H647" s="12"/>
    </row>
    <row r="648" customFormat="false" ht="15.75" hidden="false" customHeight="true" outlineLevel="0" collapsed="false">
      <c r="A648" s="12"/>
      <c r="B648" s="12"/>
      <c r="C648" s="12"/>
      <c r="D648" s="12"/>
      <c r="E648" s="12"/>
      <c r="F648" s="12"/>
      <c r="G648" s="12"/>
      <c r="H648" s="12"/>
    </row>
    <row r="649" customFormat="false" ht="15.75" hidden="false" customHeight="true" outlineLevel="0" collapsed="false">
      <c r="A649" s="12"/>
      <c r="B649" s="12"/>
      <c r="C649" s="12"/>
      <c r="D649" s="12"/>
      <c r="E649" s="12"/>
      <c r="F649" s="12"/>
      <c r="G649" s="12"/>
      <c r="H649" s="12"/>
    </row>
    <row r="650" customFormat="false" ht="15.75" hidden="false" customHeight="true" outlineLevel="0" collapsed="false">
      <c r="A650" s="12"/>
      <c r="B650" s="12"/>
      <c r="C650" s="12"/>
      <c r="D650" s="12"/>
      <c r="E650" s="12"/>
      <c r="F650" s="12"/>
      <c r="G650" s="12"/>
      <c r="H650" s="12"/>
    </row>
    <row r="651" customFormat="false" ht="15.75" hidden="false" customHeight="true" outlineLevel="0" collapsed="false">
      <c r="A651" s="12"/>
      <c r="B651" s="12"/>
      <c r="C651" s="12"/>
      <c r="D651" s="12"/>
      <c r="E651" s="12"/>
      <c r="F651" s="12"/>
      <c r="G651" s="12"/>
      <c r="H651" s="12"/>
    </row>
    <row r="652" customFormat="false" ht="15.75" hidden="false" customHeight="true" outlineLevel="0" collapsed="false">
      <c r="A652" s="12"/>
      <c r="B652" s="12"/>
      <c r="C652" s="12"/>
      <c r="D652" s="12"/>
      <c r="E652" s="12"/>
      <c r="F652" s="12"/>
      <c r="G652" s="12"/>
      <c r="H652" s="12"/>
    </row>
    <row r="653" customFormat="false" ht="15.75" hidden="false" customHeight="true" outlineLevel="0" collapsed="false">
      <c r="A653" s="12"/>
      <c r="B653" s="12"/>
      <c r="C653" s="12"/>
      <c r="D653" s="12"/>
      <c r="E653" s="12"/>
      <c r="F653" s="12"/>
      <c r="G653" s="12"/>
      <c r="H653" s="12"/>
    </row>
    <row r="654" customFormat="false" ht="15.75" hidden="false" customHeight="true" outlineLevel="0" collapsed="false">
      <c r="A654" s="12"/>
      <c r="B654" s="12"/>
      <c r="C654" s="12"/>
      <c r="D654" s="12"/>
      <c r="E654" s="12"/>
      <c r="F654" s="12"/>
      <c r="G654" s="12"/>
      <c r="H654" s="12"/>
    </row>
    <row r="655" customFormat="false" ht="15.75" hidden="false" customHeight="true" outlineLevel="0" collapsed="false">
      <c r="A655" s="12"/>
      <c r="B655" s="12"/>
      <c r="C655" s="12"/>
      <c r="D655" s="12"/>
      <c r="E655" s="12"/>
      <c r="F655" s="12"/>
      <c r="G655" s="12"/>
      <c r="H655" s="12"/>
    </row>
    <row r="656" customFormat="false" ht="15.75" hidden="false" customHeight="true" outlineLevel="0" collapsed="false">
      <c r="A656" s="12"/>
      <c r="B656" s="12"/>
      <c r="C656" s="12"/>
      <c r="D656" s="12"/>
      <c r="E656" s="12"/>
      <c r="F656" s="12"/>
      <c r="G656" s="12"/>
      <c r="H656" s="12"/>
    </row>
    <row r="657" customFormat="false" ht="15.75" hidden="false" customHeight="true" outlineLevel="0" collapsed="false">
      <c r="A657" s="12"/>
      <c r="B657" s="12"/>
      <c r="C657" s="12"/>
      <c r="D657" s="12"/>
      <c r="E657" s="12"/>
      <c r="F657" s="12"/>
      <c r="G657" s="12"/>
      <c r="H657" s="12"/>
    </row>
    <row r="658" customFormat="false" ht="15.75" hidden="false" customHeight="true" outlineLevel="0" collapsed="false">
      <c r="A658" s="12"/>
      <c r="B658" s="12"/>
      <c r="C658" s="12"/>
      <c r="D658" s="12"/>
      <c r="E658" s="12"/>
      <c r="F658" s="12"/>
      <c r="G658" s="12"/>
      <c r="H658" s="12"/>
    </row>
    <row r="659" customFormat="false" ht="15.75" hidden="false" customHeight="true" outlineLevel="0" collapsed="false">
      <c r="A659" s="12"/>
      <c r="B659" s="12"/>
      <c r="C659" s="12"/>
      <c r="D659" s="12"/>
      <c r="E659" s="12"/>
      <c r="F659" s="12"/>
      <c r="G659" s="12"/>
      <c r="H659" s="12"/>
    </row>
    <row r="660" customFormat="false" ht="15.75" hidden="false" customHeight="true" outlineLevel="0" collapsed="false">
      <c r="A660" s="12"/>
      <c r="B660" s="12"/>
      <c r="C660" s="12"/>
      <c r="D660" s="12"/>
      <c r="E660" s="12"/>
      <c r="F660" s="12"/>
      <c r="G660" s="12"/>
      <c r="H660" s="12"/>
    </row>
    <row r="661" customFormat="false" ht="15.75" hidden="false" customHeight="true" outlineLevel="0" collapsed="false">
      <c r="A661" s="12"/>
      <c r="B661" s="12"/>
      <c r="C661" s="12"/>
      <c r="D661" s="12"/>
      <c r="E661" s="12"/>
      <c r="F661" s="12"/>
      <c r="G661" s="12"/>
      <c r="H661" s="12"/>
    </row>
    <row r="662" customFormat="false" ht="15.75" hidden="false" customHeight="true" outlineLevel="0" collapsed="false">
      <c r="A662" s="12"/>
      <c r="B662" s="12"/>
      <c r="C662" s="12"/>
      <c r="D662" s="12"/>
      <c r="E662" s="12"/>
      <c r="F662" s="12"/>
      <c r="G662" s="12"/>
      <c r="H662" s="12"/>
    </row>
    <row r="663" customFormat="false" ht="15.75" hidden="false" customHeight="true" outlineLevel="0" collapsed="false">
      <c r="A663" s="12"/>
      <c r="B663" s="12"/>
      <c r="C663" s="12"/>
      <c r="D663" s="12"/>
      <c r="E663" s="12"/>
      <c r="F663" s="12"/>
      <c r="G663" s="12"/>
      <c r="H663" s="12"/>
    </row>
    <row r="664" customFormat="false" ht="15.75" hidden="false" customHeight="true" outlineLevel="0" collapsed="false">
      <c r="A664" s="12"/>
      <c r="B664" s="12"/>
      <c r="C664" s="12"/>
      <c r="D664" s="12"/>
      <c r="E664" s="12"/>
      <c r="F664" s="12"/>
      <c r="G664" s="12"/>
      <c r="H664" s="12"/>
    </row>
    <row r="665" customFormat="false" ht="15.75" hidden="false" customHeight="true" outlineLevel="0" collapsed="false">
      <c r="A665" s="12"/>
      <c r="B665" s="12"/>
      <c r="C665" s="12"/>
      <c r="D665" s="12"/>
      <c r="E665" s="12"/>
      <c r="F665" s="12"/>
      <c r="G665" s="12"/>
      <c r="H665" s="12"/>
    </row>
    <row r="666" customFormat="false" ht="15.75" hidden="false" customHeight="true" outlineLevel="0" collapsed="false">
      <c r="A666" s="12"/>
      <c r="B666" s="12"/>
      <c r="C666" s="12"/>
      <c r="D666" s="12"/>
      <c r="E666" s="12"/>
      <c r="F666" s="12"/>
      <c r="G666" s="12"/>
      <c r="H666" s="12"/>
    </row>
    <row r="667" customFormat="false" ht="15.75" hidden="false" customHeight="true" outlineLevel="0" collapsed="false">
      <c r="A667" s="12"/>
      <c r="B667" s="12"/>
      <c r="C667" s="12"/>
      <c r="D667" s="12"/>
      <c r="E667" s="12"/>
      <c r="F667" s="12"/>
      <c r="G667" s="12"/>
      <c r="H667" s="12"/>
    </row>
    <row r="668" customFormat="false" ht="15.75" hidden="false" customHeight="true" outlineLevel="0" collapsed="false">
      <c r="A668" s="12"/>
      <c r="B668" s="12"/>
      <c r="C668" s="12"/>
      <c r="D668" s="12"/>
      <c r="E668" s="12"/>
      <c r="F668" s="12"/>
      <c r="G668" s="12"/>
      <c r="H668" s="12"/>
    </row>
    <row r="669" customFormat="false" ht="15.75" hidden="false" customHeight="true" outlineLevel="0" collapsed="false">
      <c r="A669" s="12"/>
      <c r="B669" s="12"/>
      <c r="C669" s="12"/>
      <c r="D669" s="12"/>
      <c r="E669" s="12"/>
      <c r="F669" s="12"/>
      <c r="G669" s="12"/>
      <c r="H669" s="12"/>
    </row>
    <row r="670" customFormat="false" ht="15.75" hidden="false" customHeight="true" outlineLevel="0" collapsed="false">
      <c r="A670" s="12"/>
      <c r="B670" s="12"/>
      <c r="C670" s="12"/>
      <c r="D670" s="12"/>
      <c r="E670" s="12"/>
      <c r="F670" s="12"/>
      <c r="G670" s="12"/>
      <c r="H670" s="12"/>
    </row>
    <row r="671" customFormat="false" ht="15.75" hidden="false" customHeight="true" outlineLevel="0" collapsed="false">
      <c r="A671" s="12"/>
      <c r="B671" s="12"/>
      <c r="C671" s="12"/>
      <c r="D671" s="12"/>
      <c r="E671" s="12"/>
      <c r="F671" s="12"/>
      <c r="G671" s="12"/>
      <c r="H671" s="12"/>
    </row>
    <row r="672" customFormat="false" ht="15.75" hidden="false" customHeight="true" outlineLevel="0" collapsed="false">
      <c r="A672" s="12"/>
      <c r="B672" s="12"/>
      <c r="C672" s="12"/>
      <c r="D672" s="12"/>
      <c r="E672" s="12"/>
      <c r="F672" s="12"/>
      <c r="G672" s="12"/>
      <c r="H672" s="12"/>
    </row>
    <row r="673" customFormat="false" ht="15.75" hidden="false" customHeight="true" outlineLevel="0" collapsed="false">
      <c r="A673" s="12"/>
      <c r="B673" s="12"/>
      <c r="C673" s="12"/>
      <c r="D673" s="12"/>
      <c r="E673" s="12"/>
      <c r="F673" s="12"/>
      <c r="G673" s="12"/>
      <c r="H673" s="12"/>
    </row>
    <row r="674" customFormat="false" ht="15.75" hidden="false" customHeight="true" outlineLevel="0" collapsed="false">
      <c r="A674" s="12"/>
      <c r="B674" s="12"/>
      <c r="C674" s="12"/>
      <c r="D674" s="12"/>
      <c r="E674" s="12"/>
      <c r="F674" s="12"/>
      <c r="G674" s="12"/>
      <c r="H674" s="12"/>
    </row>
    <row r="675" customFormat="false" ht="15.75" hidden="false" customHeight="true" outlineLevel="0" collapsed="false">
      <c r="A675" s="12"/>
      <c r="B675" s="12"/>
      <c r="C675" s="12"/>
      <c r="D675" s="12"/>
      <c r="E675" s="12"/>
      <c r="F675" s="12"/>
      <c r="G675" s="12"/>
      <c r="H675" s="12"/>
    </row>
    <row r="676" customFormat="false" ht="15.75" hidden="false" customHeight="true" outlineLevel="0" collapsed="false">
      <c r="A676" s="12"/>
      <c r="B676" s="12"/>
      <c r="C676" s="12"/>
      <c r="D676" s="12"/>
      <c r="E676" s="12"/>
      <c r="F676" s="12"/>
      <c r="G676" s="12"/>
      <c r="H676" s="12"/>
    </row>
    <row r="677" customFormat="false" ht="15.75" hidden="false" customHeight="true" outlineLevel="0" collapsed="false">
      <c r="A677" s="12"/>
      <c r="B677" s="12"/>
      <c r="C677" s="12"/>
      <c r="D677" s="12"/>
      <c r="E677" s="12"/>
      <c r="F677" s="12"/>
      <c r="G677" s="12"/>
      <c r="H677" s="12"/>
    </row>
    <row r="678" customFormat="false" ht="15.75" hidden="false" customHeight="true" outlineLevel="0" collapsed="false">
      <c r="A678" s="12"/>
      <c r="B678" s="12"/>
      <c r="C678" s="12"/>
      <c r="D678" s="12"/>
      <c r="E678" s="12"/>
      <c r="F678" s="12"/>
      <c r="G678" s="12"/>
      <c r="H678" s="12"/>
    </row>
    <row r="679" customFormat="false" ht="15.75" hidden="false" customHeight="true" outlineLevel="0" collapsed="false">
      <c r="A679" s="12"/>
      <c r="B679" s="12"/>
      <c r="C679" s="12"/>
      <c r="D679" s="12"/>
      <c r="E679" s="12"/>
      <c r="F679" s="12"/>
      <c r="G679" s="12"/>
      <c r="H679" s="12"/>
    </row>
    <row r="680" customFormat="false" ht="15.75" hidden="false" customHeight="true" outlineLevel="0" collapsed="false">
      <c r="A680" s="12"/>
      <c r="B680" s="12"/>
      <c r="C680" s="12"/>
      <c r="D680" s="12"/>
      <c r="E680" s="12"/>
      <c r="F680" s="12"/>
      <c r="G680" s="12"/>
      <c r="H680" s="12"/>
    </row>
    <row r="681" customFormat="false" ht="15.75" hidden="false" customHeight="true" outlineLevel="0" collapsed="false">
      <c r="A681" s="12"/>
      <c r="B681" s="12"/>
      <c r="C681" s="12"/>
      <c r="D681" s="12"/>
      <c r="E681" s="12"/>
      <c r="F681" s="12"/>
      <c r="G681" s="12"/>
      <c r="H681" s="12"/>
    </row>
    <row r="682" customFormat="false" ht="15.75" hidden="false" customHeight="true" outlineLevel="0" collapsed="false">
      <c r="A682" s="12"/>
      <c r="B682" s="12"/>
      <c r="C682" s="12"/>
      <c r="D682" s="12"/>
      <c r="E682" s="12"/>
      <c r="F682" s="12"/>
      <c r="G682" s="12"/>
      <c r="H682" s="12"/>
    </row>
    <row r="683" customFormat="false" ht="15.75" hidden="false" customHeight="true" outlineLevel="0" collapsed="false">
      <c r="A683" s="12"/>
      <c r="B683" s="12"/>
      <c r="C683" s="12"/>
      <c r="D683" s="12"/>
      <c r="E683" s="12"/>
      <c r="F683" s="12"/>
      <c r="G683" s="12"/>
      <c r="H683" s="12"/>
    </row>
    <row r="684" customFormat="false" ht="15.75" hidden="false" customHeight="true" outlineLevel="0" collapsed="false">
      <c r="A684" s="12"/>
      <c r="B684" s="12"/>
      <c r="C684" s="12"/>
      <c r="D684" s="12"/>
      <c r="E684" s="12"/>
      <c r="F684" s="12"/>
      <c r="G684" s="12"/>
      <c r="H684" s="12"/>
    </row>
    <row r="685" customFormat="false" ht="15.75" hidden="false" customHeight="true" outlineLevel="0" collapsed="false">
      <c r="A685" s="12"/>
      <c r="B685" s="12"/>
      <c r="C685" s="12"/>
      <c r="D685" s="12"/>
      <c r="E685" s="12"/>
      <c r="F685" s="12"/>
      <c r="G685" s="12"/>
      <c r="H685" s="12"/>
    </row>
    <row r="686" customFormat="false" ht="15.75" hidden="false" customHeight="true" outlineLevel="0" collapsed="false">
      <c r="A686" s="12"/>
      <c r="B686" s="12"/>
      <c r="C686" s="12"/>
      <c r="D686" s="12"/>
      <c r="E686" s="12"/>
      <c r="F686" s="12"/>
      <c r="G686" s="12"/>
      <c r="H686" s="12"/>
    </row>
    <row r="687" customFormat="false" ht="15.75" hidden="false" customHeight="true" outlineLevel="0" collapsed="false">
      <c r="A687" s="12"/>
      <c r="B687" s="12"/>
      <c r="C687" s="12"/>
      <c r="D687" s="12"/>
      <c r="E687" s="12"/>
      <c r="F687" s="12"/>
      <c r="G687" s="12"/>
      <c r="H687" s="12"/>
    </row>
    <row r="688" customFormat="false" ht="15.75" hidden="false" customHeight="true" outlineLevel="0" collapsed="false">
      <c r="A688" s="12"/>
      <c r="B688" s="12"/>
      <c r="C688" s="12"/>
      <c r="D688" s="12"/>
      <c r="E688" s="12"/>
      <c r="F688" s="12"/>
      <c r="G688" s="12"/>
      <c r="H688" s="12"/>
    </row>
    <row r="689" customFormat="false" ht="15.75" hidden="false" customHeight="true" outlineLevel="0" collapsed="false">
      <c r="A689" s="12"/>
      <c r="B689" s="12"/>
      <c r="C689" s="12"/>
      <c r="D689" s="12"/>
      <c r="E689" s="12"/>
      <c r="F689" s="12"/>
      <c r="G689" s="12"/>
      <c r="H689" s="12"/>
    </row>
    <row r="690" customFormat="false" ht="15.75" hidden="false" customHeight="true" outlineLevel="0" collapsed="false">
      <c r="A690" s="12"/>
      <c r="B690" s="12"/>
      <c r="C690" s="12"/>
      <c r="D690" s="12"/>
      <c r="E690" s="12"/>
      <c r="F690" s="12"/>
      <c r="G690" s="12"/>
      <c r="H690" s="12"/>
    </row>
    <row r="691" customFormat="false" ht="15.75" hidden="false" customHeight="true" outlineLevel="0" collapsed="false">
      <c r="A691" s="12"/>
      <c r="B691" s="12"/>
      <c r="C691" s="12"/>
      <c r="D691" s="12"/>
      <c r="E691" s="12"/>
      <c r="F691" s="12"/>
      <c r="G691" s="12"/>
      <c r="H691" s="12"/>
    </row>
    <row r="692" customFormat="false" ht="15.75" hidden="false" customHeight="true" outlineLevel="0" collapsed="false">
      <c r="A692" s="12"/>
      <c r="B692" s="12"/>
      <c r="C692" s="12"/>
      <c r="D692" s="12"/>
      <c r="E692" s="12"/>
      <c r="F692" s="12"/>
      <c r="G692" s="12"/>
      <c r="H692" s="12"/>
    </row>
    <row r="693" customFormat="false" ht="15.75" hidden="false" customHeight="true" outlineLevel="0" collapsed="false">
      <c r="A693" s="12"/>
      <c r="B693" s="12"/>
      <c r="C693" s="12"/>
      <c r="D693" s="12"/>
      <c r="E693" s="12"/>
      <c r="F693" s="12"/>
      <c r="G693" s="12"/>
      <c r="H693" s="12"/>
    </row>
    <row r="694" customFormat="false" ht="15.75" hidden="false" customHeight="true" outlineLevel="0" collapsed="false">
      <c r="A694" s="12"/>
      <c r="B694" s="12"/>
      <c r="C694" s="12"/>
      <c r="D694" s="12"/>
      <c r="E694" s="12"/>
      <c r="F694" s="12"/>
      <c r="G694" s="12"/>
      <c r="H694" s="12"/>
    </row>
    <row r="695" customFormat="false" ht="15.75" hidden="false" customHeight="true" outlineLevel="0" collapsed="false">
      <c r="A695" s="12"/>
      <c r="B695" s="12"/>
      <c r="C695" s="12"/>
      <c r="D695" s="12"/>
      <c r="E695" s="12"/>
      <c r="F695" s="12"/>
      <c r="G695" s="12"/>
      <c r="H695" s="12"/>
    </row>
    <row r="696" customFormat="false" ht="15.75" hidden="false" customHeight="true" outlineLevel="0" collapsed="false">
      <c r="A696" s="12"/>
      <c r="B696" s="12"/>
      <c r="C696" s="12"/>
      <c r="D696" s="12"/>
      <c r="E696" s="12"/>
      <c r="F696" s="12"/>
      <c r="G696" s="12"/>
      <c r="H696" s="12"/>
    </row>
    <row r="697" customFormat="false" ht="15.75" hidden="false" customHeight="true" outlineLevel="0" collapsed="false">
      <c r="A697" s="12"/>
      <c r="B697" s="12"/>
      <c r="C697" s="12"/>
      <c r="D697" s="12"/>
      <c r="E697" s="12"/>
      <c r="F697" s="12"/>
      <c r="G697" s="12"/>
      <c r="H697" s="12"/>
    </row>
    <row r="698" customFormat="false" ht="15.75" hidden="false" customHeight="true" outlineLevel="0" collapsed="false">
      <c r="A698" s="12"/>
      <c r="B698" s="12"/>
      <c r="C698" s="12"/>
      <c r="D698" s="12"/>
      <c r="E698" s="12"/>
      <c r="F698" s="12"/>
      <c r="G698" s="12"/>
      <c r="H698" s="12"/>
    </row>
    <row r="699" customFormat="false" ht="15.75" hidden="false" customHeight="true" outlineLevel="0" collapsed="false">
      <c r="A699" s="12"/>
      <c r="B699" s="12"/>
      <c r="C699" s="12"/>
      <c r="D699" s="12"/>
      <c r="E699" s="12"/>
      <c r="F699" s="12"/>
      <c r="G699" s="12"/>
      <c r="H699" s="12"/>
    </row>
    <row r="700" customFormat="false" ht="15.75" hidden="false" customHeight="true" outlineLevel="0" collapsed="false">
      <c r="A700" s="12"/>
      <c r="B700" s="12"/>
      <c r="C700" s="12"/>
      <c r="D700" s="12"/>
      <c r="E700" s="12"/>
      <c r="F700" s="12"/>
      <c r="G700" s="12"/>
      <c r="H700" s="12"/>
    </row>
    <row r="701" customFormat="false" ht="15.75" hidden="false" customHeight="true" outlineLevel="0" collapsed="false">
      <c r="A701" s="12"/>
      <c r="B701" s="12"/>
      <c r="C701" s="12"/>
      <c r="D701" s="12"/>
      <c r="E701" s="12"/>
      <c r="F701" s="12"/>
      <c r="G701" s="12"/>
      <c r="H701" s="12"/>
    </row>
    <row r="702" customFormat="false" ht="15.75" hidden="false" customHeight="true" outlineLevel="0" collapsed="false">
      <c r="A702" s="12"/>
      <c r="B702" s="12"/>
      <c r="C702" s="12"/>
      <c r="D702" s="12"/>
      <c r="E702" s="12"/>
      <c r="F702" s="12"/>
      <c r="G702" s="12"/>
      <c r="H702" s="12"/>
    </row>
    <row r="703" customFormat="false" ht="15.75" hidden="false" customHeight="true" outlineLevel="0" collapsed="false">
      <c r="A703" s="12"/>
      <c r="B703" s="12"/>
      <c r="C703" s="12"/>
      <c r="D703" s="12"/>
      <c r="E703" s="12"/>
      <c r="F703" s="12"/>
      <c r="G703" s="12"/>
      <c r="H703" s="12"/>
    </row>
    <row r="704" customFormat="false" ht="15.75" hidden="false" customHeight="true" outlineLevel="0" collapsed="false">
      <c r="A704" s="12"/>
      <c r="B704" s="12"/>
      <c r="C704" s="12"/>
      <c r="D704" s="12"/>
      <c r="E704" s="12"/>
      <c r="F704" s="12"/>
      <c r="G704" s="12"/>
      <c r="H704" s="12"/>
    </row>
    <row r="705" customFormat="false" ht="15.75" hidden="false" customHeight="true" outlineLevel="0" collapsed="false">
      <c r="A705" s="12"/>
      <c r="B705" s="12"/>
      <c r="C705" s="12"/>
      <c r="D705" s="12"/>
      <c r="E705" s="12"/>
      <c r="F705" s="12"/>
      <c r="G705" s="12"/>
      <c r="H705" s="12"/>
    </row>
    <row r="706" customFormat="false" ht="15.75" hidden="false" customHeight="true" outlineLevel="0" collapsed="false">
      <c r="A706" s="12"/>
      <c r="B706" s="12"/>
      <c r="C706" s="12"/>
      <c r="D706" s="12"/>
      <c r="E706" s="12"/>
      <c r="F706" s="12"/>
      <c r="G706" s="12"/>
      <c r="H706" s="12"/>
    </row>
    <row r="707" customFormat="false" ht="15.75" hidden="false" customHeight="true" outlineLevel="0" collapsed="false">
      <c r="A707" s="12"/>
      <c r="B707" s="12"/>
      <c r="C707" s="12"/>
      <c r="D707" s="12"/>
      <c r="E707" s="12"/>
      <c r="F707" s="12"/>
      <c r="G707" s="12"/>
      <c r="H707" s="12"/>
    </row>
    <row r="708" customFormat="false" ht="15.75" hidden="false" customHeight="true" outlineLevel="0" collapsed="false">
      <c r="A708" s="12"/>
      <c r="B708" s="12"/>
      <c r="C708" s="12"/>
      <c r="D708" s="12"/>
      <c r="E708" s="12"/>
      <c r="F708" s="12"/>
      <c r="G708" s="12"/>
      <c r="H708" s="12"/>
    </row>
    <row r="709" customFormat="false" ht="15.75" hidden="false" customHeight="true" outlineLevel="0" collapsed="false">
      <c r="A709" s="12"/>
      <c r="B709" s="12"/>
      <c r="C709" s="12"/>
      <c r="D709" s="12"/>
      <c r="E709" s="12"/>
      <c r="F709" s="12"/>
      <c r="G709" s="12"/>
      <c r="H709" s="12"/>
    </row>
    <row r="710" customFormat="false" ht="15.75" hidden="false" customHeight="true" outlineLevel="0" collapsed="false">
      <c r="A710" s="12"/>
      <c r="B710" s="12"/>
      <c r="C710" s="12"/>
      <c r="D710" s="12"/>
      <c r="E710" s="12"/>
      <c r="F710" s="12"/>
      <c r="G710" s="12"/>
      <c r="H710" s="12"/>
    </row>
    <row r="711" customFormat="false" ht="15.75" hidden="false" customHeight="true" outlineLevel="0" collapsed="false">
      <c r="A711" s="12"/>
      <c r="B711" s="12"/>
      <c r="C711" s="12"/>
      <c r="D711" s="12"/>
      <c r="E711" s="12"/>
      <c r="F711" s="12"/>
      <c r="G711" s="12"/>
      <c r="H711" s="12"/>
    </row>
    <row r="712" customFormat="false" ht="15.75" hidden="false" customHeight="true" outlineLevel="0" collapsed="false">
      <c r="A712" s="12"/>
      <c r="B712" s="12"/>
      <c r="C712" s="12"/>
      <c r="D712" s="12"/>
      <c r="E712" s="12"/>
      <c r="F712" s="12"/>
      <c r="G712" s="12"/>
      <c r="H712" s="12"/>
    </row>
    <row r="713" customFormat="false" ht="15.75" hidden="false" customHeight="true" outlineLevel="0" collapsed="false">
      <c r="A713" s="12"/>
      <c r="B713" s="12"/>
      <c r="C713" s="12"/>
      <c r="D713" s="12"/>
      <c r="E713" s="12"/>
      <c r="F713" s="12"/>
      <c r="G713" s="12"/>
      <c r="H713" s="12"/>
    </row>
    <row r="714" customFormat="false" ht="15.75" hidden="false" customHeight="true" outlineLevel="0" collapsed="false">
      <c r="A714" s="12"/>
      <c r="B714" s="12"/>
      <c r="C714" s="12"/>
      <c r="D714" s="12"/>
      <c r="E714" s="12"/>
      <c r="F714" s="12"/>
      <c r="G714" s="12"/>
      <c r="H714" s="12"/>
    </row>
    <row r="715" customFormat="false" ht="15.75" hidden="false" customHeight="true" outlineLevel="0" collapsed="false">
      <c r="A715" s="12"/>
      <c r="B715" s="12"/>
      <c r="C715" s="12"/>
      <c r="D715" s="12"/>
      <c r="E715" s="12"/>
      <c r="F715" s="12"/>
      <c r="G715" s="12"/>
      <c r="H715" s="12"/>
    </row>
    <row r="716" customFormat="false" ht="15.75" hidden="false" customHeight="true" outlineLevel="0" collapsed="false">
      <c r="A716" s="12"/>
      <c r="B716" s="12"/>
      <c r="C716" s="12"/>
      <c r="D716" s="12"/>
      <c r="E716" s="12"/>
      <c r="F716" s="12"/>
      <c r="G716" s="12"/>
      <c r="H716" s="12"/>
    </row>
    <row r="717" customFormat="false" ht="15.75" hidden="false" customHeight="true" outlineLevel="0" collapsed="false">
      <c r="A717" s="12"/>
      <c r="B717" s="12"/>
      <c r="C717" s="12"/>
      <c r="D717" s="12"/>
      <c r="E717" s="12"/>
      <c r="F717" s="12"/>
      <c r="G717" s="12"/>
      <c r="H717" s="12"/>
    </row>
    <row r="718" customFormat="false" ht="15.75" hidden="false" customHeight="true" outlineLevel="0" collapsed="false">
      <c r="A718" s="12"/>
      <c r="B718" s="12"/>
      <c r="C718" s="12"/>
      <c r="D718" s="12"/>
      <c r="E718" s="12"/>
      <c r="F718" s="12"/>
      <c r="G718" s="12"/>
      <c r="H718" s="12"/>
    </row>
    <row r="719" customFormat="false" ht="15.75" hidden="false" customHeight="true" outlineLevel="0" collapsed="false">
      <c r="A719" s="12"/>
      <c r="B719" s="12"/>
      <c r="C719" s="12"/>
      <c r="D719" s="12"/>
      <c r="E719" s="12"/>
      <c r="F719" s="12"/>
      <c r="G719" s="12"/>
      <c r="H719" s="12"/>
    </row>
    <row r="720" customFormat="false" ht="15.75" hidden="false" customHeight="true" outlineLevel="0" collapsed="false">
      <c r="A720" s="12"/>
      <c r="B720" s="12"/>
      <c r="C720" s="12"/>
      <c r="D720" s="12"/>
      <c r="E720" s="12"/>
      <c r="F720" s="12"/>
      <c r="G720" s="12"/>
      <c r="H720" s="12"/>
    </row>
    <row r="721" customFormat="false" ht="15.75" hidden="false" customHeight="true" outlineLevel="0" collapsed="false">
      <c r="A721" s="12"/>
      <c r="B721" s="12"/>
      <c r="C721" s="12"/>
      <c r="D721" s="12"/>
      <c r="E721" s="12"/>
      <c r="F721" s="12"/>
      <c r="G721" s="12"/>
      <c r="H721" s="12"/>
    </row>
    <row r="722" customFormat="false" ht="15.75" hidden="false" customHeight="true" outlineLevel="0" collapsed="false">
      <c r="A722" s="12"/>
      <c r="B722" s="12"/>
      <c r="C722" s="12"/>
      <c r="D722" s="12"/>
      <c r="E722" s="12"/>
      <c r="F722" s="12"/>
      <c r="G722" s="12"/>
      <c r="H722" s="12"/>
    </row>
    <row r="723" customFormat="false" ht="15.75" hidden="false" customHeight="true" outlineLevel="0" collapsed="false">
      <c r="A723" s="12"/>
      <c r="B723" s="12"/>
      <c r="C723" s="12"/>
      <c r="D723" s="12"/>
      <c r="E723" s="12"/>
      <c r="F723" s="12"/>
      <c r="G723" s="12"/>
      <c r="H723" s="12"/>
    </row>
    <row r="724" customFormat="false" ht="15.75" hidden="false" customHeight="true" outlineLevel="0" collapsed="false">
      <c r="A724" s="12"/>
      <c r="B724" s="12"/>
      <c r="C724" s="12"/>
      <c r="D724" s="12"/>
      <c r="E724" s="12"/>
      <c r="F724" s="12"/>
      <c r="G724" s="12"/>
      <c r="H724" s="12"/>
    </row>
    <row r="725" customFormat="false" ht="15.75" hidden="false" customHeight="true" outlineLevel="0" collapsed="false">
      <c r="A725" s="12"/>
      <c r="B725" s="12"/>
      <c r="C725" s="12"/>
      <c r="D725" s="12"/>
      <c r="E725" s="12"/>
      <c r="F725" s="12"/>
      <c r="G725" s="12"/>
      <c r="H725" s="12"/>
    </row>
    <row r="726" customFormat="false" ht="15.75" hidden="false" customHeight="true" outlineLevel="0" collapsed="false">
      <c r="A726" s="12"/>
      <c r="B726" s="12"/>
      <c r="C726" s="12"/>
      <c r="D726" s="12"/>
      <c r="E726" s="12"/>
      <c r="F726" s="12"/>
      <c r="G726" s="12"/>
      <c r="H726" s="12"/>
    </row>
    <row r="727" customFormat="false" ht="15.75" hidden="false" customHeight="true" outlineLevel="0" collapsed="false">
      <c r="A727" s="12"/>
      <c r="B727" s="12"/>
      <c r="C727" s="12"/>
      <c r="D727" s="12"/>
      <c r="E727" s="12"/>
      <c r="F727" s="12"/>
      <c r="G727" s="12"/>
      <c r="H727" s="12"/>
    </row>
    <row r="728" customFormat="false" ht="15.75" hidden="false" customHeight="true" outlineLevel="0" collapsed="false">
      <c r="A728" s="12"/>
      <c r="B728" s="12"/>
      <c r="C728" s="12"/>
      <c r="D728" s="12"/>
      <c r="E728" s="12"/>
      <c r="F728" s="12"/>
      <c r="G728" s="12"/>
      <c r="H728" s="12"/>
    </row>
    <row r="729" customFormat="false" ht="15.75" hidden="false" customHeight="true" outlineLevel="0" collapsed="false">
      <c r="A729" s="12"/>
      <c r="B729" s="12"/>
      <c r="C729" s="12"/>
      <c r="D729" s="12"/>
      <c r="E729" s="12"/>
      <c r="F729" s="12"/>
      <c r="G729" s="12"/>
      <c r="H729" s="12"/>
    </row>
    <row r="730" customFormat="false" ht="15.75" hidden="false" customHeight="true" outlineLevel="0" collapsed="false">
      <c r="A730" s="12"/>
      <c r="B730" s="12"/>
      <c r="C730" s="12"/>
      <c r="D730" s="12"/>
      <c r="E730" s="12"/>
      <c r="F730" s="12"/>
      <c r="G730" s="12"/>
      <c r="H730" s="12"/>
    </row>
    <row r="731" customFormat="false" ht="15.75" hidden="false" customHeight="true" outlineLevel="0" collapsed="false">
      <c r="A731" s="12"/>
      <c r="B731" s="12"/>
      <c r="C731" s="12"/>
      <c r="D731" s="12"/>
      <c r="E731" s="12"/>
      <c r="F731" s="12"/>
      <c r="G731" s="12"/>
      <c r="H731" s="12"/>
    </row>
    <row r="732" customFormat="false" ht="15.75" hidden="false" customHeight="true" outlineLevel="0" collapsed="false">
      <c r="A732" s="12"/>
      <c r="B732" s="12"/>
      <c r="C732" s="12"/>
      <c r="D732" s="12"/>
      <c r="E732" s="12"/>
      <c r="F732" s="12"/>
      <c r="G732" s="12"/>
      <c r="H732" s="12"/>
    </row>
    <row r="733" customFormat="false" ht="15.75" hidden="false" customHeight="true" outlineLevel="0" collapsed="false">
      <c r="A733" s="12"/>
      <c r="B733" s="12"/>
      <c r="C733" s="12"/>
      <c r="D733" s="12"/>
      <c r="E733" s="12"/>
      <c r="F733" s="12"/>
      <c r="G733" s="12"/>
      <c r="H733" s="12"/>
    </row>
    <row r="734" customFormat="false" ht="15.75" hidden="false" customHeight="true" outlineLevel="0" collapsed="false">
      <c r="A734" s="12"/>
      <c r="B734" s="12"/>
      <c r="C734" s="12"/>
      <c r="D734" s="12"/>
      <c r="E734" s="12"/>
      <c r="F734" s="12"/>
      <c r="G734" s="12"/>
      <c r="H734" s="12"/>
    </row>
    <row r="735" customFormat="false" ht="15.75" hidden="false" customHeight="true" outlineLevel="0" collapsed="false">
      <c r="A735" s="12"/>
      <c r="B735" s="12"/>
      <c r="C735" s="12"/>
      <c r="D735" s="12"/>
      <c r="E735" s="12"/>
      <c r="F735" s="12"/>
      <c r="G735" s="12"/>
      <c r="H735" s="12"/>
    </row>
    <row r="736" customFormat="false" ht="15.75" hidden="false" customHeight="true" outlineLevel="0" collapsed="false">
      <c r="A736" s="12"/>
      <c r="B736" s="12"/>
      <c r="C736" s="12"/>
      <c r="D736" s="12"/>
      <c r="E736" s="12"/>
      <c r="F736" s="12"/>
      <c r="G736" s="12"/>
      <c r="H736" s="12"/>
    </row>
    <row r="737" customFormat="false" ht="15.75" hidden="false" customHeight="true" outlineLevel="0" collapsed="false">
      <c r="A737" s="12"/>
      <c r="B737" s="12"/>
      <c r="C737" s="12"/>
      <c r="D737" s="12"/>
      <c r="E737" s="12"/>
      <c r="F737" s="12"/>
      <c r="G737" s="12"/>
      <c r="H737" s="12"/>
    </row>
    <row r="738" customFormat="false" ht="15.75" hidden="false" customHeight="true" outlineLevel="0" collapsed="false">
      <c r="A738" s="12"/>
      <c r="B738" s="12"/>
      <c r="C738" s="12"/>
      <c r="D738" s="12"/>
      <c r="E738" s="12"/>
      <c r="F738" s="12"/>
      <c r="G738" s="12"/>
      <c r="H738" s="12"/>
    </row>
    <row r="739" customFormat="false" ht="15.75" hidden="false" customHeight="true" outlineLevel="0" collapsed="false">
      <c r="A739" s="12"/>
      <c r="B739" s="12"/>
      <c r="C739" s="12"/>
      <c r="D739" s="12"/>
      <c r="E739" s="12"/>
      <c r="F739" s="12"/>
      <c r="G739" s="12"/>
      <c r="H739" s="12"/>
    </row>
    <row r="740" customFormat="false" ht="15.75" hidden="false" customHeight="true" outlineLevel="0" collapsed="false">
      <c r="A740" s="12"/>
      <c r="B740" s="12"/>
      <c r="C740" s="12"/>
      <c r="D740" s="12"/>
      <c r="E740" s="12"/>
      <c r="F740" s="12"/>
      <c r="G740" s="12"/>
      <c r="H740" s="12"/>
    </row>
    <row r="741" customFormat="false" ht="15.75" hidden="false" customHeight="true" outlineLevel="0" collapsed="false">
      <c r="A741" s="12"/>
      <c r="B741" s="12"/>
      <c r="C741" s="12"/>
      <c r="D741" s="12"/>
      <c r="E741" s="12"/>
      <c r="F741" s="12"/>
      <c r="G741" s="12"/>
      <c r="H741" s="12"/>
    </row>
    <row r="742" customFormat="false" ht="15.75" hidden="false" customHeight="true" outlineLevel="0" collapsed="false">
      <c r="A742" s="12"/>
      <c r="B742" s="12"/>
      <c r="C742" s="12"/>
      <c r="D742" s="12"/>
      <c r="E742" s="12"/>
      <c r="F742" s="12"/>
      <c r="G742" s="12"/>
      <c r="H742" s="12"/>
    </row>
    <row r="743" customFormat="false" ht="15.75" hidden="false" customHeight="true" outlineLevel="0" collapsed="false">
      <c r="A743" s="12"/>
      <c r="B743" s="12"/>
      <c r="C743" s="12"/>
      <c r="D743" s="12"/>
      <c r="E743" s="12"/>
      <c r="F743" s="12"/>
      <c r="G743" s="12"/>
      <c r="H743" s="12"/>
    </row>
    <row r="744" customFormat="false" ht="15.75" hidden="false" customHeight="true" outlineLevel="0" collapsed="false">
      <c r="A744" s="12"/>
      <c r="B744" s="12"/>
      <c r="C744" s="12"/>
      <c r="D744" s="12"/>
      <c r="E744" s="12"/>
      <c r="F744" s="12"/>
      <c r="G744" s="12"/>
      <c r="H744" s="12"/>
    </row>
    <row r="745" customFormat="false" ht="15.75" hidden="false" customHeight="true" outlineLevel="0" collapsed="false">
      <c r="A745" s="12"/>
      <c r="B745" s="12"/>
      <c r="C745" s="12"/>
      <c r="D745" s="12"/>
      <c r="E745" s="12"/>
      <c r="F745" s="12"/>
      <c r="G745" s="12"/>
      <c r="H745" s="12"/>
    </row>
    <row r="746" customFormat="false" ht="15.75" hidden="false" customHeight="true" outlineLevel="0" collapsed="false">
      <c r="A746" s="12"/>
      <c r="B746" s="12"/>
      <c r="C746" s="12"/>
      <c r="D746" s="12"/>
      <c r="E746" s="12"/>
      <c r="F746" s="12"/>
      <c r="G746" s="12"/>
      <c r="H746" s="12"/>
    </row>
    <row r="747" customFormat="false" ht="15.75" hidden="false" customHeight="true" outlineLevel="0" collapsed="false">
      <c r="A747" s="12"/>
      <c r="B747" s="12"/>
      <c r="C747" s="12"/>
      <c r="D747" s="12"/>
      <c r="E747" s="12"/>
      <c r="F747" s="12"/>
      <c r="G747" s="12"/>
      <c r="H747" s="12"/>
    </row>
    <row r="748" customFormat="false" ht="15.75" hidden="false" customHeight="true" outlineLevel="0" collapsed="false">
      <c r="A748" s="12"/>
      <c r="B748" s="12"/>
      <c r="C748" s="12"/>
      <c r="D748" s="12"/>
      <c r="E748" s="12"/>
      <c r="F748" s="12"/>
      <c r="G748" s="12"/>
      <c r="H748" s="12"/>
    </row>
    <row r="749" customFormat="false" ht="15.75" hidden="false" customHeight="true" outlineLevel="0" collapsed="false">
      <c r="A749" s="12"/>
      <c r="B749" s="12"/>
      <c r="C749" s="12"/>
      <c r="D749" s="12"/>
      <c r="E749" s="12"/>
      <c r="F749" s="12"/>
      <c r="G749" s="12"/>
      <c r="H749" s="12"/>
    </row>
    <row r="750" customFormat="false" ht="15.75" hidden="false" customHeight="true" outlineLevel="0" collapsed="false">
      <c r="A750" s="12"/>
      <c r="B750" s="12"/>
      <c r="C750" s="12"/>
      <c r="D750" s="12"/>
      <c r="E750" s="12"/>
      <c r="F750" s="12"/>
      <c r="G750" s="12"/>
      <c r="H750" s="12"/>
    </row>
    <row r="751" customFormat="false" ht="15.75" hidden="false" customHeight="true" outlineLevel="0" collapsed="false">
      <c r="A751" s="12"/>
      <c r="B751" s="12"/>
      <c r="C751" s="12"/>
      <c r="D751" s="12"/>
      <c r="E751" s="12"/>
      <c r="F751" s="12"/>
      <c r="G751" s="12"/>
      <c r="H751" s="12"/>
    </row>
    <row r="752" customFormat="false" ht="15.75" hidden="false" customHeight="true" outlineLevel="0" collapsed="false">
      <c r="A752" s="12"/>
      <c r="B752" s="12"/>
      <c r="C752" s="12"/>
      <c r="D752" s="12"/>
      <c r="E752" s="12"/>
      <c r="F752" s="12"/>
      <c r="G752" s="12"/>
      <c r="H752" s="12"/>
    </row>
    <row r="753" customFormat="false" ht="15.75" hidden="false" customHeight="true" outlineLevel="0" collapsed="false">
      <c r="A753" s="12"/>
      <c r="B753" s="12"/>
      <c r="C753" s="12"/>
      <c r="D753" s="12"/>
      <c r="E753" s="12"/>
      <c r="F753" s="12"/>
      <c r="G753" s="12"/>
      <c r="H753" s="12"/>
    </row>
    <row r="754" customFormat="false" ht="15.75" hidden="false" customHeight="true" outlineLevel="0" collapsed="false">
      <c r="A754" s="12"/>
      <c r="B754" s="12"/>
      <c r="C754" s="12"/>
      <c r="D754" s="12"/>
      <c r="E754" s="12"/>
      <c r="F754" s="12"/>
      <c r="G754" s="12"/>
      <c r="H754" s="12"/>
    </row>
    <row r="755" customFormat="false" ht="15.75" hidden="false" customHeight="true" outlineLevel="0" collapsed="false">
      <c r="A755" s="12"/>
      <c r="B755" s="12"/>
      <c r="C755" s="12"/>
      <c r="D755" s="12"/>
      <c r="E755" s="12"/>
      <c r="F755" s="12"/>
      <c r="G755" s="12"/>
      <c r="H755" s="12"/>
    </row>
    <row r="756" customFormat="false" ht="15.75" hidden="false" customHeight="true" outlineLevel="0" collapsed="false">
      <c r="A756" s="12"/>
      <c r="B756" s="12"/>
      <c r="C756" s="12"/>
      <c r="D756" s="12"/>
      <c r="E756" s="12"/>
      <c r="F756" s="12"/>
      <c r="G756" s="12"/>
      <c r="H756" s="12"/>
    </row>
    <row r="757" customFormat="false" ht="15.75" hidden="false" customHeight="true" outlineLevel="0" collapsed="false">
      <c r="A757" s="12"/>
      <c r="B757" s="12"/>
      <c r="C757" s="12"/>
      <c r="D757" s="12"/>
      <c r="E757" s="12"/>
      <c r="F757" s="12"/>
      <c r="G757" s="12"/>
      <c r="H757" s="12"/>
    </row>
    <row r="758" customFormat="false" ht="15.75" hidden="false" customHeight="true" outlineLevel="0" collapsed="false">
      <c r="A758" s="12"/>
      <c r="B758" s="12"/>
      <c r="C758" s="12"/>
      <c r="D758" s="12"/>
      <c r="E758" s="12"/>
      <c r="F758" s="12"/>
      <c r="G758" s="12"/>
      <c r="H758" s="12"/>
    </row>
    <row r="759" customFormat="false" ht="15.75" hidden="false" customHeight="true" outlineLevel="0" collapsed="false">
      <c r="A759" s="12"/>
      <c r="B759" s="12"/>
      <c r="C759" s="12"/>
      <c r="D759" s="12"/>
      <c r="E759" s="12"/>
      <c r="F759" s="12"/>
      <c r="G759" s="12"/>
      <c r="H759" s="12"/>
    </row>
    <row r="760" customFormat="false" ht="15.75" hidden="false" customHeight="true" outlineLevel="0" collapsed="false">
      <c r="A760" s="12"/>
      <c r="B760" s="12"/>
      <c r="C760" s="12"/>
      <c r="D760" s="12"/>
      <c r="E760" s="12"/>
      <c r="F760" s="12"/>
      <c r="G760" s="12"/>
      <c r="H760" s="12"/>
    </row>
    <row r="761" customFormat="false" ht="15.75" hidden="false" customHeight="true" outlineLevel="0" collapsed="false">
      <c r="A761" s="12"/>
      <c r="B761" s="12"/>
      <c r="C761" s="12"/>
      <c r="D761" s="12"/>
      <c r="E761" s="12"/>
      <c r="F761" s="12"/>
      <c r="G761" s="12"/>
      <c r="H761" s="12"/>
    </row>
    <row r="762" customFormat="false" ht="15.75" hidden="false" customHeight="true" outlineLevel="0" collapsed="false">
      <c r="A762" s="12"/>
      <c r="B762" s="12"/>
      <c r="C762" s="12"/>
      <c r="D762" s="12"/>
      <c r="E762" s="12"/>
      <c r="F762" s="12"/>
      <c r="G762" s="12"/>
      <c r="H762" s="12"/>
    </row>
    <row r="763" customFormat="false" ht="15.75" hidden="false" customHeight="true" outlineLevel="0" collapsed="false">
      <c r="A763" s="12"/>
      <c r="B763" s="12"/>
      <c r="C763" s="12"/>
      <c r="D763" s="12"/>
      <c r="E763" s="12"/>
      <c r="F763" s="12"/>
      <c r="G763" s="12"/>
      <c r="H763" s="12"/>
    </row>
    <row r="764" customFormat="false" ht="15.75" hidden="false" customHeight="true" outlineLevel="0" collapsed="false">
      <c r="A764" s="12"/>
      <c r="B764" s="12"/>
      <c r="C764" s="12"/>
      <c r="D764" s="12"/>
      <c r="E764" s="12"/>
      <c r="F764" s="12"/>
      <c r="G764" s="12"/>
      <c r="H764" s="12"/>
    </row>
    <row r="765" customFormat="false" ht="15.75" hidden="false" customHeight="true" outlineLevel="0" collapsed="false">
      <c r="A765" s="12"/>
      <c r="B765" s="12"/>
      <c r="C765" s="12"/>
      <c r="D765" s="12"/>
      <c r="E765" s="12"/>
      <c r="F765" s="12"/>
      <c r="G765" s="12"/>
      <c r="H765" s="12"/>
    </row>
    <row r="766" customFormat="false" ht="15.75" hidden="false" customHeight="true" outlineLevel="0" collapsed="false">
      <c r="A766" s="12"/>
      <c r="B766" s="12"/>
      <c r="C766" s="12"/>
      <c r="D766" s="12"/>
      <c r="E766" s="12"/>
      <c r="F766" s="12"/>
      <c r="G766" s="12"/>
      <c r="H766" s="12"/>
    </row>
    <row r="767" customFormat="false" ht="15.75" hidden="false" customHeight="true" outlineLevel="0" collapsed="false">
      <c r="A767" s="12"/>
      <c r="B767" s="12"/>
      <c r="C767" s="12"/>
      <c r="D767" s="12"/>
      <c r="E767" s="12"/>
      <c r="F767" s="12"/>
      <c r="G767" s="12"/>
      <c r="H767" s="12"/>
    </row>
    <row r="768" customFormat="false" ht="15.75" hidden="false" customHeight="true" outlineLevel="0" collapsed="false">
      <c r="A768" s="12"/>
      <c r="B768" s="12"/>
      <c r="C768" s="12"/>
      <c r="D768" s="12"/>
      <c r="E768" s="12"/>
      <c r="F768" s="12"/>
      <c r="G768" s="12"/>
      <c r="H768" s="12"/>
    </row>
    <row r="769" customFormat="false" ht="15.75" hidden="false" customHeight="true" outlineLevel="0" collapsed="false">
      <c r="A769" s="12"/>
      <c r="B769" s="12"/>
      <c r="C769" s="12"/>
      <c r="D769" s="12"/>
      <c r="E769" s="12"/>
      <c r="F769" s="12"/>
      <c r="G769" s="12"/>
      <c r="H769" s="12"/>
    </row>
    <row r="770" customFormat="false" ht="15.75" hidden="false" customHeight="true" outlineLevel="0" collapsed="false">
      <c r="A770" s="12"/>
      <c r="B770" s="12"/>
      <c r="C770" s="12"/>
      <c r="D770" s="12"/>
      <c r="E770" s="12"/>
      <c r="F770" s="12"/>
      <c r="G770" s="12"/>
      <c r="H770" s="12"/>
    </row>
    <row r="771" customFormat="false" ht="15.75" hidden="false" customHeight="true" outlineLevel="0" collapsed="false">
      <c r="A771" s="12"/>
      <c r="B771" s="12"/>
      <c r="C771" s="12"/>
      <c r="D771" s="12"/>
      <c r="E771" s="12"/>
      <c r="F771" s="12"/>
      <c r="G771" s="12"/>
      <c r="H771" s="12"/>
    </row>
    <row r="772" customFormat="false" ht="15.75" hidden="false" customHeight="true" outlineLevel="0" collapsed="false">
      <c r="A772" s="12"/>
      <c r="B772" s="12"/>
      <c r="C772" s="12"/>
      <c r="D772" s="12"/>
      <c r="E772" s="12"/>
      <c r="F772" s="12"/>
      <c r="G772" s="12"/>
      <c r="H772" s="12"/>
    </row>
    <row r="773" customFormat="false" ht="15.75" hidden="false" customHeight="true" outlineLevel="0" collapsed="false">
      <c r="A773" s="12"/>
      <c r="B773" s="12"/>
      <c r="C773" s="12"/>
      <c r="D773" s="12"/>
      <c r="E773" s="12"/>
      <c r="F773" s="12"/>
      <c r="G773" s="12"/>
      <c r="H773" s="12"/>
    </row>
    <row r="774" customFormat="false" ht="15.75" hidden="false" customHeight="true" outlineLevel="0" collapsed="false">
      <c r="A774" s="12"/>
      <c r="B774" s="12"/>
      <c r="C774" s="12"/>
      <c r="D774" s="12"/>
      <c r="E774" s="12"/>
      <c r="F774" s="12"/>
      <c r="G774" s="12"/>
      <c r="H774" s="12"/>
    </row>
    <row r="775" customFormat="false" ht="15.75" hidden="false" customHeight="true" outlineLevel="0" collapsed="false">
      <c r="A775" s="12"/>
      <c r="B775" s="12"/>
      <c r="C775" s="12"/>
      <c r="D775" s="12"/>
      <c r="E775" s="12"/>
      <c r="F775" s="12"/>
      <c r="G775" s="12"/>
      <c r="H775" s="12"/>
    </row>
    <row r="776" customFormat="false" ht="15.75" hidden="false" customHeight="true" outlineLevel="0" collapsed="false">
      <c r="A776" s="12"/>
      <c r="B776" s="12"/>
      <c r="C776" s="12"/>
      <c r="D776" s="12"/>
      <c r="E776" s="12"/>
      <c r="F776" s="12"/>
      <c r="G776" s="12"/>
      <c r="H776" s="12"/>
    </row>
    <row r="777" customFormat="false" ht="15.75" hidden="false" customHeight="true" outlineLevel="0" collapsed="false">
      <c r="A777" s="12"/>
      <c r="B777" s="12"/>
      <c r="C777" s="12"/>
      <c r="D777" s="12"/>
      <c r="E777" s="12"/>
      <c r="F777" s="12"/>
      <c r="G777" s="12"/>
      <c r="H777" s="12"/>
    </row>
    <row r="778" customFormat="false" ht="15.75" hidden="false" customHeight="true" outlineLevel="0" collapsed="false">
      <c r="A778" s="12"/>
      <c r="B778" s="12"/>
      <c r="C778" s="12"/>
      <c r="D778" s="12"/>
      <c r="E778" s="12"/>
      <c r="F778" s="12"/>
      <c r="G778" s="12"/>
      <c r="H778" s="12"/>
    </row>
    <row r="779" customFormat="false" ht="15.75" hidden="false" customHeight="true" outlineLevel="0" collapsed="false">
      <c r="A779" s="12"/>
      <c r="B779" s="12"/>
      <c r="C779" s="12"/>
      <c r="D779" s="12"/>
      <c r="E779" s="12"/>
      <c r="F779" s="12"/>
      <c r="G779" s="12"/>
      <c r="H779" s="12"/>
    </row>
    <row r="780" customFormat="false" ht="15.75" hidden="false" customHeight="true" outlineLevel="0" collapsed="false">
      <c r="A780" s="12"/>
      <c r="B780" s="12"/>
      <c r="C780" s="12"/>
      <c r="D780" s="12"/>
      <c r="E780" s="12"/>
      <c r="F780" s="12"/>
      <c r="G780" s="12"/>
      <c r="H780" s="12"/>
    </row>
    <row r="781" customFormat="false" ht="15.75" hidden="false" customHeight="true" outlineLevel="0" collapsed="false">
      <c r="A781" s="12"/>
      <c r="B781" s="12"/>
      <c r="C781" s="12"/>
      <c r="D781" s="12"/>
      <c r="E781" s="12"/>
      <c r="F781" s="12"/>
      <c r="G781" s="12"/>
      <c r="H781" s="12"/>
    </row>
    <row r="782" customFormat="false" ht="15.75" hidden="false" customHeight="true" outlineLevel="0" collapsed="false">
      <c r="A782" s="12"/>
      <c r="B782" s="12"/>
      <c r="C782" s="12"/>
      <c r="D782" s="12"/>
      <c r="E782" s="12"/>
      <c r="F782" s="12"/>
      <c r="G782" s="12"/>
      <c r="H782" s="12"/>
    </row>
    <row r="783" customFormat="false" ht="15.75" hidden="false" customHeight="true" outlineLevel="0" collapsed="false">
      <c r="A783" s="12"/>
      <c r="B783" s="12"/>
      <c r="C783" s="12"/>
      <c r="D783" s="12"/>
      <c r="E783" s="12"/>
      <c r="F783" s="12"/>
      <c r="G783" s="12"/>
      <c r="H783" s="12"/>
    </row>
    <row r="784" customFormat="false" ht="15.75" hidden="false" customHeight="true" outlineLevel="0" collapsed="false">
      <c r="A784" s="12"/>
      <c r="B784" s="12"/>
      <c r="C784" s="12"/>
      <c r="D784" s="12"/>
      <c r="E784" s="12"/>
      <c r="F784" s="12"/>
      <c r="G784" s="12"/>
      <c r="H784" s="12"/>
    </row>
    <row r="785" customFormat="false" ht="15.75" hidden="false" customHeight="true" outlineLevel="0" collapsed="false">
      <c r="A785" s="12"/>
      <c r="B785" s="12"/>
      <c r="C785" s="12"/>
      <c r="D785" s="12"/>
      <c r="E785" s="12"/>
      <c r="F785" s="12"/>
      <c r="G785" s="12"/>
      <c r="H785" s="12"/>
    </row>
    <row r="786" customFormat="false" ht="15.75" hidden="false" customHeight="true" outlineLevel="0" collapsed="false">
      <c r="A786" s="12"/>
      <c r="B786" s="12"/>
      <c r="C786" s="12"/>
      <c r="D786" s="12"/>
      <c r="E786" s="12"/>
      <c r="F786" s="12"/>
      <c r="G786" s="12"/>
      <c r="H786" s="12"/>
    </row>
    <row r="787" customFormat="false" ht="15.75" hidden="false" customHeight="true" outlineLevel="0" collapsed="false">
      <c r="A787" s="12"/>
      <c r="B787" s="12"/>
      <c r="C787" s="12"/>
      <c r="D787" s="12"/>
      <c r="E787" s="12"/>
      <c r="F787" s="12"/>
      <c r="G787" s="12"/>
      <c r="H787" s="12"/>
    </row>
    <row r="788" customFormat="false" ht="15.75" hidden="false" customHeight="true" outlineLevel="0" collapsed="false">
      <c r="A788" s="12"/>
      <c r="B788" s="12"/>
      <c r="C788" s="12"/>
      <c r="D788" s="12"/>
      <c r="E788" s="12"/>
      <c r="F788" s="12"/>
      <c r="G788" s="12"/>
      <c r="H788" s="12"/>
    </row>
    <row r="789" customFormat="false" ht="15.75" hidden="false" customHeight="true" outlineLevel="0" collapsed="false">
      <c r="A789" s="12"/>
      <c r="B789" s="12"/>
      <c r="C789" s="12"/>
      <c r="D789" s="12"/>
      <c r="E789" s="12"/>
      <c r="F789" s="12"/>
      <c r="G789" s="12"/>
      <c r="H789" s="12"/>
    </row>
    <row r="790" customFormat="false" ht="15.75" hidden="false" customHeight="true" outlineLevel="0" collapsed="false">
      <c r="A790" s="12"/>
      <c r="B790" s="12"/>
      <c r="C790" s="12"/>
      <c r="D790" s="12"/>
      <c r="E790" s="12"/>
      <c r="F790" s="12"/>
      <c r="G790" s="12"/>
      <c r="H790" s="12"/>
    </row>
    <row r="791" customFormat="false" ht="15.75" hidden="false" customHeight="true" outlineLevel="0" collapsed="false">
      <c r="A791" s="12"/>
      <c r="B791" s="12"/>
      <c r="C791" s="12"/>
      <c r="D791" s="12"/>
      <c r="E791" s="12"/>
      <c r="F791" s="12"/>
      <c r="G791" s="12"/>
      <c r="H791" s="12"/>
    </row>
    <row r="792" customFormat="false" ht="15.75" hidden="false" customHeight="true" outlineLevel="0" collapsed="false">
      <c r="A792" s="12"/>
      <c r="B792" s="12"/>
      <c r="C792" s="12"/>
      <c r="D792" s="12"/>
      <c r="E792" s="12"/>
      <c r="F792" s="12"/>
      <c r="G792" s="12"/>
      <c r="H792" s="12"/>
    </row>
    <row r="793" customFormat="false" ht="15.75" hidden="false" customHeight="true" outlineLevel="0" collapsed="false">
      <c r="A793" s="12"/>
      <c r="B793" s="12"/>
      <c r="C793" s="12"/>
      <c r="D793" s="12"/>
      <c r="E793" s="12"/>
      <c r="F793" s="12"/>
      <c r="G793" s="12"/>
      <c r="H793" s="12"/>
    </row>
    <row r="794" customFormat="false" ht="15.75" hidden="false" customHeight="true" outlineLevel="0" collapsed="false">
      <c r="A794" s="12"/>
      <c r="B794" s="12"/>
      <c r="C794" s="12"/>
      <c r="D794" s="12"/>
      <c r="E794" s="12"/>
      <c r="F794" s="12"/>
      <c r="G794" s="12"/>
      <c r="H794" s="12"/>
    </row>
    <row r="795" customFormat="false" ht="15.75" hidden="false" customHeight="true" outlineLevel="0" collapsed="false">
      <c r="A795" s="12"/>
      <c r="B795" s="12"/>
      <c r="C795" s="12"/>
      <c r="D795" s="12"/>
      <c r="E795" s="12"/>
      <c r="F795" s="12"/>
      <c r="G795" s="12"/>
      <c r="H795" s="12"/>
    </row>
    <row r="796" customFormat="false" ht="15.75" hidden="false" customHeight="true" outlineLevel="0" collapsed="false">
      <c r="A796" s="12"/>
      <c r="B796" s="12"/>
      <c r="C796" s="12"/>
      <c r="D796" s="12"/>
      <c r="E796" s="12"/>
      <c r="F796" s="12"/>
      <c r="G796" s="12"/>
      <c r="H796" s="12"/>
    </row>
    <row r="797" customFormat="false" ht="15.75" hidden="false" customHeight="true" outlineLevel="0" collapsed="false">
      <c r="A797" s="12"/>
      <c r="B797" s="12"/>
      <c r="C797" s="12"/>
      <c r="D797" s="12"/>
      <c r="E797" s="12"/>
      <c r="F797" s="12"/>
      <c r="G797" s="12"/>
      <c r="H797" s="12"/>
    </row>
    <row r="798" customFormat="false" ht="15.75" hidden="false" customHeight="true" outlineLevel="0" collapsed="false">
      <c r="A798" s="12"/>
      <c r="B798" s="12"/>
      <c r="C798" s="12"/>
      <c r="D798" s="12"/>
      <c r="E798" s="12"/>
      <c r="F798" s="12"/>
      <c r="G798" s="12"/>
      <c r="H798" s="12"/>
    </row>
    <row r="799" customFormat="false" ht="15.75" hidden="false" customHeight="true" outlineLevel="0" collapsed="false">
      <c r="A799" s="12"/>
      <c r="B799" s="12"/>
      <c r="C799" s="12"/>
      <c r="D799" s="12"/>
      <c r="E799" s="12"/>
      <c r="F799" s="12"/>
      <c r="G799" s="12"/>
      <c r="H799" s="12"/>
    </row>
    <row r="800" customFormat="false" ht="15.75" hidden="false" customHeight="true" outlineLevel="0" collapsed="false">
      <c r="A800" s="12"/>
      <c r="B800" s="12"/>
      <c r="C800" s="12"/>
      <c r="D800" s="12"/>
      <c r="E800" s="12"/>
      <c r="F800" s="12"/>
      <c r="G800" s="12"/>
      <c r="H800" s="12"/>
    </row>
    <row r="801" customFormat="false" ht="15.75" hidden="false" customHeight="true" outlineLevel="0" collapsed="false">
      <c r="A801" s="12"/>
      <c r="B801" s="12"/>
      <c r="C801" s="12"/>
      <c r="D801" s="12"/>
      <c r="E801" s="12"/>
      <c r="F801" s="12"/>
      <c r="G801" s="12"/>
      <c r="H801" s="12"/>
    </row>
    <row r="802" customFormat="false" ht="15.75" hidden="false" customHeight="true" outlineLevel="0" collapsed="false">
      <c r="A802" s="12"/>
      <c r="B802" s="12"/>
      <c r="C802" s="12"/>
      <c r="D802" s="12"/>
      <c r="E802" s="12"/>
      <c r="F802" s="12"/>
      <c r="G802" s="12"/>
      <c r="H802" s="12"/>
    </row>
    <row r="803" customFormat="false" ht="15.75" hidden="false" customHeight="true" outlineLevel="0" collapsed="false">
      <c r="A803" s="12"/>
      <c r="B803" s="12"/>
      <c r="C803" s="12"/>
      <c r="D803" s="12"/>
      <c r="E803" s="12"/>
      <c r="F803" s="12"/>
      <c r="G803" s="12"/>
      <c r="H803" s="12"/>
    </row>
    <row r="804" customFormat="false" ht="15.75" hidden="false" customHeight="true" outlineLevel="0" collapsed="false">
      <c r="A804" s="12"/>
      <c r="B804" s="12"/>
      <c r="C804" s="12"/>
      <c r="D804" s="12"/>
      <c r="E804" s="12"/>
      <c r="F804" s="12"/>
      <c r="G804" s="12"/>
      <c r="H804" s="12"/>
    </row>
    <row r="805" customFormat="false" ht="15.75" hidden="false" customHeight="true" outlineLevel="0" collapsed="false">
      <c r="A805" s="12"/>
      <c r="B805" s="12"/>
      <c r="C805" s="12"/>
      <c r="D805" s="12"/>
      <c r="E805" s="12"/>
      <c r="F805" s="12"/>
      <c r="G805" s="12"/>
      <c r="H805" s="12"/>
    </row>
    <row r="806" customFormat="false" ht="15.75" hidden="false" customHeight="true" outlineLevel="0" collapsed="false">
      <c r="A806" s="12"/>
      <c r="B806" s="12"/>
      <c r="C806" s="12"/>
      <c r="D806" s="12"/>
      <c r="E806" s="12"/>
      <c r="F806" s="12"/>
      <c r="G806" s="12"/>
      <c r="H806" s="12"/>
    </row>
    <row r="807" customFormat="false" ht="15.75" hidden="false" customHeight="true" outlineLevel="0" collapsed="false">
      <c r="A807" s="12"/>
      <c r="B807" s="12"/>
      <c r="C807" s="12"/>
      <c r="D807" s="12"/>
      <c r="E807" s="12"/>
      <c r="F807" s="12"/>
      <c r="G807" s="12"/>
      <c r="H807" s="12"/>
    </row>
    <row r="808" customFormat="false" ht="15.75" hidden="false" customHeight="true" outlineLevel="0" collapsed="false">
      <c r="A808" s="12"/>
      <c r="B808" s="12"/>
      <c r="C808" s="12"/>
      <c r="D808" s="12"/>
      <c r="E808" s="12"/>
      <c r="F808" s="12"/>
      <c r="G808" s="12"/>
      <c r="H808" s="12"/>
    </row>
    <row r="809" customFormat="false" ht="15.75" hidden="false" customHeight="true" outlineLevel="0" collapsed="false">
      <c r="A809" s="12"/>
      <c r="B809" s="12"/>
      <c r="C809" s="12"/>
      <c r="D809" s="12"/>
      <c r="E809" s="12"/>
      <c r="F809" s="12"/>
      <c r="G809" s="12"/>
      <c r="H809" s="12"/>
    </row>
    <row r="810" customFormat="false" ht="15.75" hidden="false" customHeight="true" outlineLevel="0" collapsed="false">
      <c r="A810" s="12"/>
      <c r="B810" s="12"/>
      <c r="C810" s="12"/>
      <c r="D810" s="12"/>
      <c r="E810" s="12"/>
      <c r="F810" s="12"/>
      <c r="G810" s="12"/>
      <c r="H810" s="12"/>
    </row>
    <row r="811" customFormat="false" ht="15.75" hidden="false" customHeight="true" outlineLevel="0" collapsed="false">
      <c r="A811" s="12"/>
      <c r="B811" s="12"/>
      <c r="C811" s="12"/>
      <c r="D811" s="12"/>
      <c r="E811" s="12"/>
      <c r="F811" s="12"/>
      <c r="G811" s="12"/>
      <c r="H811" s="12"/>
    </row>
    <row r="812" customFormat="false" ht="15.75" hidden="false" customHeight="true" outlineLevel="0" collapsed="false">
      <c r="A812" s="12"/>
      <c r="B812" s="12"/>
      <c r="C812" s="12"/>
      <c r="D812" s="12"/>
      <c r="E812" s="12"/>
      <c r="F812" s="12"/>
      <c r="G812" s="12"/>
      <c r="H812" s="12"/>
    </row>
    <row r="813" customFormat="false" ht="15.75" hidden="false" customHeight="true" outlineLevel="0" collapsed="false">
      <c r="A813" s="12"/>
      <c r="B813" s="12"/>
      <c r="C813" s="12"/>
      <c r="D813" s="12"/>
      <c r="E813" s="12"/>
      <c r="F813" s="12"/>
      <c r="G813" s="12"/>
      <c r="H813" s="12"/>
    </row>
    <row r="814" customFormat="false" ht="15.75" hidden="false" customHeight="true" outlineLevel="0" collapsed="false">
      <c r="A814" s="12"/>
      <c r="B814" s="12"/>
      <c r="C814" s="12"/>
      <c r="D814" s="12"/>
      <c r="E814" s="12"/>
      <c r="F814" s="12"/>
      <c r="G814" s="12"/>
      <c r="H814" s="12"/>
    </row>
    <row r="815" customFormat="false" ht="15.75" hidden="false" customHeight="true" outlineLevel="0" collapsed="false">
      <c r="A815" s="12"/>
      <c r="B815" s="12"/>
      <c r="C815" s="12"/>
      <c r="D815" s="12"/>
      <c r="E815" s="12"/>
      <c r="F815" s="12"/>
      <c r="G815" s="12"/>
      <c r="H815" s="12"/>
    </row>
    <row r="816" customFormat="false" ht="15.75" hidden="false" customHeight="true" outlineLevel="0" collapsed="false">
      <c r="A816" s="12"/>
      <c r="B816" s="12"/>
      <c r="C816" s="12"/>
      <c r="D816" s="12"/>
      <c r="E816" s="12"/>
      <c r="F816" s="12"/>
      <c r="G816" s="12"/>
      <c r="H816" s="12"/>
    </row>
    <row r="817" customFormat="false" ht="15.75" hidden="false" customHeight="true" outlineLevel="0" collapsed="false">
      <c r="A817" s="12"/>
      <c r="B817" s="12"/>
      <c r="C817" s="12"/>
      <c r="D817" s="12"/>
      <c r="E817" s="12"/>
      <c r="F817" s="12"/>
      <c r="G817" s="12"/>
      <c r="H817" s="12"/>
    </row>
    <row r="818" customFormat="false" ht="15.75" hidden="false" customHeight="true" outlineLevel="0" collapsed="false">
      <c r="A818" s="12"/>
      <c r="B818" s="12"/>
      <c r="C818" s="12"/>
      <c r="D818" s="12"/>
      <c r="E818" s="12"/>
      <c r="F818" s="12"/>
      <c r="G818" s="12"/>
      <c r="H818" s="12"/>
    </row>
    <row r="819" customFormat="false" ht="15.75" hidden="false" customHeight="true" outlineLevel="0" collapsed="false">
      <c r="A819" s="12"/>
      <c r="B819" s="12"/>
      <c r="C819" s="12"/>
      <c r="D819" s="12"/>
      <c r="E819" s="12"/>
      <c r="F819" s="12"/>
      <c r="G819" s="12"/>
      <c r="H819" s="12"/>
    </row>
    <row r="820" customFormat="false" ht="15.75" hidden="false" customHeight="true" outlineLevel="0" collapsed="false">
      <c r="A820" s="12"/>
      <c r="B820" s="12"/>
      <c r="C820" s="12"/>
      <c r="D820" s="12"/>
      <c r="E820" s="12"/>
      <c r="F820" s="12"/>
      <c r="G820" s="12"/>
      <c r="H820" s="12"/>
    </row>
    <row r="821" customFormat="false" ht="15.75" hidden="false" customHeight="true" outlineLevel="0" collapsed="false">
      <c r="A821" s="12"/>
      <c r="B821" s="12"/>
      <c r="C821" s="12"/>
      <c r="D821" s="12"/>
      <c r="E821" s="12"/>
      <c r="F821" s="12"/>
      <c r="G821" s="12"/>
      <c r="H821" s="12"/>
    </row>
    <row r="822" customFormat="false" ht="15.75" hidden="false" customHeight="true" outlineLevel="0" collapsed="false">
      <c r="A822" s="12"/>
      <c r="B822" s="12"/>
      <c r="C822" s="12"/>
      <c r="D822" s="12"/>
      <c r="E822" s="12"/>
      <c r="F822" s="12"/>
      <c r="G822" s="12"/>
      <c r="H822" s="12"/>
    </row>
    <row r="823" customFormat="false" ht="15.75" hidden="false" customHeight="true" outlineLevel="0" collapsed="false">
      <c r="A823" s="12"/>
      <c r="B823" s="12"/>
      <c r="C823" s="12"/>
      <c r="D823" s="12"/>
      <c r="E823" s="12"/>
      <c r="F823" s="12"/>
      <c r="G823" s="12"/>
      <c r="H823" s="12"/>
    </row>
    <row r="824" customFormat="false" ht="15.75" hidden="false" customHeight="true" outlineLevel="0" collapsed="false">
      <c r="A824" s="12"/>
      <c r="B824" s="12"/>
      <c r="C824" s="12"/>
      <c r="D824" s="12"/>
      <c r="E824" s="12"/>
      <c r="F824" s="12"/>
      <c r="G824" s="12"/>
      <c r="H824" s="12"/>
    </row>
    <row r="825" customFormat="false" ht="15.75" hidden="false" customHeight="true" outlineLevel="0" collapsed="false">
      <c r="A825" s="12"/>
      <c r="B825" s="12"/>
      <c r="C825" s="12"/>
      <c r="D825" s="12"/>
      <c r="E825" s="12"/>
      <c r="F825" s="12"/>
      <c r="G825" s="12"/>
      <c r="H825" s="12"/>
    </row>
    <row r="826" customFormat="false" ht="15.75" hidden="false" customHeight="true" outlineLevel="0" collapsed="false">
      <c r="A826" s="12"/>
      <c r="B826" s="12"/>
      <c r="C826" s="12"/>
      <c r="D826" s="12"/>
      <c r="E826" s="12"/>
      <c r="F826" s="12"/>
      <c r="G826" s="12"/>
      <c r="H826" s="12"/>
    </row>
    <row r="827" customFormat="false" ht="15.75" hidden="false" customHeight="true" outlineLevel="0" collapsed="false">
      <c r="A827" s="12"/>
      <c r="B827" s="12"/>
      <c r="C827" s="12"/>
      <c r="D827" s="12"/>
      <c r="E827" s="12"/>
      <c r="F827" s="12"/>
      <c r="G827" s="12"/>
      <c r="H827" s="12"/>
    </row>
    <row r="828" customFormat="false" ht="15.75" hidden="false" customHeight="true" outlineLevel="0" collapsed="false">
      <c r="A828" s="12"/>
      <c r="B828" s="12"/>
      <c r="C828" s="12"/>
      <c r="D828" s="12"/>
      <c r="E828" s="12"/>
      <c r="F828" s="12"/>
      <c r="G828" s="12"/>
      <c r="H828" s="12"/>
    </row>
    <row r="829" customFormat="false" ht="15.75" hidden="false" customHeight="true" outlineLevel="0" collapsed="false">
      <c r="A829" s="12"/>
      <c r="B829" s="12"/>
      <c r="C829" s="12"/>
      <c r="D829" s="12"/>
      <c r="E829" s="12"/>
      <c r="F829" s="12"/>
      <c r="G829" s="12"/>
      <c r="H829" s="12"/>
    </row>
    <row r="830" customFormat="false" ht="15.75" hidden="false" customHeight="true" outlineLevel="0" collapsed="false">
      <c r="A830" s="12"/>
      <c r="B830" s="12"/>
      <c r="C830" s="12"/>
      <c r="D830" s="12"/>
      <c r="E830" s="12"/>
      <c r="F830" s="12"/>
      <c r="G830" s="12"/>
      <c r="H830" s="12"/>
    </row>
    <row r="831" customFormat="false" ht="15.75" hidden="false" customHeight="true" outlineLevel="0" collapsed="false">
      <c r="A831" s="12"/>
      <c r="B831" s="12"/>
      <c r="C831" s="12"/>
      <c r="D831" s="12"/>
      <c r="E831" s="12"/>
      <c r="F831" s="12"/>
      <c r="G831" s="12"/>
      <c r="H831" s="12"/>
    </row>
    <row r="832" customFormat="false" ht="15.75" hidden="false" customHeight="true" outlineLevel="0" collapsed="false">
      <c r="A832" s="12"/>
      <c r="B832" s="12"/>
      <c r="C832" s="12"/>
      <c r="D832" s="12"/>
      <c r="E832" s="12"/>
      <c r="F832" s="12"/>
      <c r="G832" s="12"/>
      <c r="H832" s="12"/>
    </row>
    <row r="833" customFormat="false" ht="15.75" hidden="false" customHeight="true" outlineLevel="0" collapsed="false">
      <c r="A833" s="12"/>
      <c r="B833" s="12"/>
      <c r="C833" s="12"/>
      <c r="D833" s="12"/>
      <c r="E833" s="12"/>
      <c r="F833" s="12"/>
      <c r="G833" s="12"/>
      <c r="H833" s="12"/>
    </row>
    <row r="834" customFormat="false" ht="15.75" hidden="false" customHeight="true" outlineLevel="0" collapsed="false">
      <c r="A834" s="12"/>
      <c r="B834" s="12"/>
      <c r="C834" s="12"/>
      <c r="D834" s="12"/>
      <c r="E834" s="12"/>
      <c r="F834" s="12"/>
      <c r="G834" s="12"/>
      <c r="H834" s="12"/>
    </row>
    <row r="835" customFormat="false" ht="15.75" hidden="false" customHeight="true" outlineLevel="0" collapsed="false">
      <c r="A835" s="12"/>
      <c r="B835" s="12"/>
      <c r="C835" s="12"/>
      <c r="D835" s="12"/>
      <c r="E835" s="12"/>
      <c r="F835" s="12"/>
      <c r="G835" s="12"/>
      <c r="H835" s="12"/>
    </row>
    <row r="836" customFormat="false" ht="15.75" hidden="false" customHeight="true" outlineLevel="0" collapsed="false">
      <c r="A836" s="12"/>
      <c r="B836" s="12"/>
      <c r="C836" s="12"/>
      <c r="D836" s="12"/>
      <c r="E836" s="12"/>
      <c r="F836" s="12"/>
      <c r="G836" s="12"/>
      <c r="H836" s="12"/>
    </row>
    <row r="837" customFormat="false" ht="15.75" hidden="false" customHeight="true" outlineLevel="0" collapsed="false">
      <c r="A837" s="12"/>
      <c r="B837" s="12"/>
      <c r="C837" s="12"/>
      <c r="D837" s="12"/>
      <c r="E837" s="12"/>
      <c r="F837" s="12"/>
      <c r="G837" s="12"/>
      <c r="H837" s="12"/>
    </row>
    <row r="838" customFormat="false" ht="15.75" hidden="false" customHeight="true" outlineLevel="0" collapsed="false">
      <c r="A838" s="12"/>
      <c r="B838" s="12"/>
      <c r="C838" s="12"/>
      <c r="D838" s="12"/>
      <c r="E838" s="12"/>
      <c r="F838" s="12"/>
      <c r="G838" s="12"/>
      <c r="H838" s="12"/>
    </row>
    <row r="839" customFormat="false" ht="15.75" hidden="false" customHeight="true" outlineLevel="0" collapsed="false">
      <c r="A839" s="12"/>
      <c r="B839" s="12"/>
      <c r="C839" s="12"/>
      <c r="D839" s="12"/>
      <c r="E839" s="12"/>
      <c r="F839" s="12"/>
      <c r="G839" s="12"/>
      <c r="H839" s="12"/>
    </row>
    <row r="840" customFormat="false" ht="15.75" hidden="false" customHeight="true" outlineLevel="0" collapsed="false">
      <c r="A840" s="12"/>
      <c r="B840" s="12"/>
      <c r="C840" s="12"/>
      <c r="D840" s="12"/>
      <c r="E840" s="12"/>
      <c r="F840" s="12"/>
      <c r="G840" s="12"/>
      <c r="H840" s="12"/>
    </row>
    <row r="841" customFormat="false" ht="15.75" hidden="false" customHeight="true" outlineLevel="0" collapsed="false">
      <c r="A841" s="12"/>
      <c r="B841" s="12"/>
      <c r="C841" s="12"/>
      <c r="D841" s="12"/>
      <c r="E841" s="12"/>
      <c r="F841" s="12"/>
      <c r="G841" s="12"/>
      <c r="H841" s="12"/>
    </row>
    <row r="842" customFormat="false" ht="15.75" hidden="false" customHeight="true" outlineLevel="0" collapsed="false">
      <c r="A842" s="12"/>
      <c r="B842" s="12"/>
      <c r="C842" s="12"/>
      <c r="D842" s="12"/>
      <c r="E842" s="12"/>
      <c r="F842" s="12"/>
      <c r="G842" s="12"/>
      <c r="H842" s="12"/>
    </row>
    <row r="843" customFormat="false" ht="15.75" hidden="false" customHeight="true" outlineLevel="0" collapsed="false">
      <c r="A843" s="12"/>
      <c r="B843" s="12"/>
      <c r="C843" s="12"/>
      <c r="D843" s="12"/>
      <c r="E843" s="12"/>
      <c r="F843" s="12"/>
      <c r="G843" s="12"/>
      <c r="H843" s="12"/>
    </row>
    <row r="844" customFormat="false" ht="15.75" hidden="false" customHeight="true" outlineLevel="0" collapsed="false">
      <c r="A844" s="12"/>
      <c r="B844" s="12"/>
      <c r="C844" s="12"/>
      <c r="D844" s="12"/>
      <c r="E844" s="12"/>
      <c r="F844" s="12"/>
      <c r="G844" s="12"/>
      <c r="H844" s="12"/>
    </row>
    <row r="845" customFormat="false" ht="15.75" hidden="false" customHeight="true" outlineLevel="0" collapsed="false">
      <c r="A845" s="12"/>
      <c r="B845" s="12"/>
      <c r="C845" s="12"/>
      <c r="D845" s="12"/>
      <c r="E845" s="12"/>
      <c r="F845" s="12"/>
      <c r="G845" s="12"/>
      <c r="H845" s="12"/>
    </row>
    <row r="846" customFormat="false" ht="15.75" hidden="false" customHeight="true" outlineLevel="0" collapsed="false">
      <c r="A846" s="12"/>
      <c r="B846" s="12"/>
      <c r="C846" s="12"/>
      <c r="D846" s="12"/>
      <c r="E846" s="12"/>
      <c r="F846" s="12"/>
      <c r="G846" s="12"/>
      <c r="H846" s="12"/>
    </row>
    <row r="847" customFormat="false" ht="15.75" hidden="false" customHeight="true" outlineLevel="0" collapsed="false">
      <c r="A847" s="12"/>
      <c r="B847" s="12"/>
      <c r="C847" s="12"/>
      <c r="D847" s="12"/>
      <c r="E847" s="12"/>
      <c r="F847" s="12"/>
      <c r="G847" s="12"/>
      <c r="H847" s="12"/>
    </row>
    <row r="848" customFormat="false" ht="15.75" hidden="false" customHeight="true" outlineLevel="0" collapsed="false">
      <c r="A848" s="12"/>
      <c r="B848" s="12"/>
      <c r="C848" s="12"/>
      <c r="D848" s="12"/>
      <c r="E848" s="12"/>
      <c r="F848" s="12"/>
      <c r="G848" s="12"/>
      <c r="H848" s="12"/>
    </row>
    <row r="849" customFormat="false" ht="15.75" hidden="false" customHeight="true" outlineLevel="0" collapsed="false">
      <c r="A849" s="12"/>
      <c r="B849" s="12"/>
      <c r="C849" s="12"/>
      <c r="D849" s="12"/>
      <c r="E849" s="12"/>
      <c r="F849" s="12"/>
      <c r="G849" s="12"/>
      <c r="H849" s="12"/>
    </row>
    <row r="850" customFormat="false" ht="15.75" hidden="false" customHeight="true" outlineLevel="0" collapsed="false">
      <c r="A850" s="12"/>
      <c r="B850" s="12"/>
      <c r="C850" s="12"/>
      <c r="D850" s="12"/>
      <c r="E850" s="12"/>
      <c r="F850" s="12"/>
      <c r="G850" s="12"/>
      <c r="H850" s="12"/>
    </row>
    <row r="851" customFormat="false" ht="15.75" hidden="false" customHeight="true" outlineLevel="0" collapsed="false">
      <c r="A851" s="12"/>
      <c r="B851" s="12"/>
      <c r="C851" s="12"/>
      <c r="D851" s="12"/>
      <c r="E851" s="12"/>
      <c r="F851" s="12"/>
      <c r="G851" s="12"/>
      <c r="H851" s="12"/>
    </row>
    <row r="852" customFormat="false" ht="15.75" hidden="false" customHeight="true" outlineLevel="0" collapsed="false">
      <c r="A852" s="12"/>
      <c r="B852" s="12"/>
      <c r="C852" s="12"/>
      <c r="D852" s="12"/>
      <c r="E852" s="12"/>
      <c r="F852" s="12"/>
      <c r="G852" s="12"/>
      <c r="H852" s="12"/>
    </row>
    <row r="853" customFormat="false" ht="15.75" hidden="false" customHeight="true" outlineLevel="0" collapsed="false">
      <c r="A853" s="12"/>
      <c r="B853" s="12"/>
      <c r="C853" s="12"/>
      <c r="D853" s="12"/>
      <c r="E853" s="12"/>
      <c r="F853" s="12"/>
      <c r="G853" s="12"/>
      <c r="H853" s="12"/>
    </row>
    <row r="854" customFormat="false" ht="15.75" hidden="false" customHeight="true" outlineLevel="0" collapsed="false">
      <c r="A854" s="12"/>
      <c r="B854" s="12"/>
      <c r="C854" s="12"/>
      <c r="D854" s="12"/>
      <c r="E854" s="12"/>
      <c r="F854" s="12"/>
      <c r="G854" s="12"/>
      <c r="H854" s="12"/>
    </row>
    <row r="855" customFormat="false" ht="15.75" hidden="false" customHeight="true" outlineLevel="0" collapsed="false">
      <c r="A855" s="12"/>
      <c r="B855" s="12"/>
      <c r="C855" s="12"/>
      <c r="D855" s="12"/>
      <c r="E855" s="12"/>
      <c r="F855" s="12"/>
      <c r="G855" s="12"/>
      <c r="H855" s="12"/>
    </row>
    <row r="856" customFormat="false" ht="15.75" hidden="false" customHeight="true" outlineLevel="0" collapsed="false">
      <c r="A856" s="12"/>
      <c r="B856" s="12"/>
      <c r="C856" s="12"/>
      <c r="D856" s="12"/>
      <c r="E856" s="12"/>
      <c r="F856" s="12"/>
      <c r="G856" s="12"/>
      <c r="H856" s="12"/>
    </row>
    <row r="857" customFormat="false" ht="15.75" hidden="false" customHeight="true" outlineLevel="0" collapsed="false">
      <c r="A857" s="12"/>
      <c r="B857" s="12"/>
      <c r="C857" s="12"/>
      <c r="D857" s="12"/>
      <c r="E857" s="12"/>
      <c r="F857" s="12"/>
      <c r="G857" s="12"/>
      <c r="H857" s="12"/>
    </row>
    <row r="858" customFormat="false" ht="15.75" hidden="false" customHeight="true" outlineLevel="0" collapsed="false">
      <c r="A858" s="12"/>
      <c r="B858" s="12"/>
      <c r="C858" s="12"/>
      <c r="D858" s="12"/>
      <c r="E858" s="12"/>
      <c r="F858" s="12"/>
      <c r="G858" s="12"/>
      <c r="H858" s="12"/>
    </row>
    <row r="859" customFormat="false" ht="15.75" hidden="false" customHeight="true" outlineLevel="0" collapsed="false">
      <c r="A859" s="12"/>
      <c r="B859" s="12"/>
      <c r="C859" s="12"/>
      <c r="D859" s="12"/>
      <c r="E859" s="12"/>
      <c r="F859" s="12"/>
      <c r="G859" s="12"/>
      <c r="H859" s="12"/>
    </row>
    <row r="860" customFormat="false" ht="15.75" hidden="false" customHeight="true" outlineLevel="0" collapsed="false">
      <c r="A860" s="12"/>
      <c r="B860" s="12"/>
      <c r="C860" s="12"/>
      <c r="D860" s="12"/>
      <c r="E860" s="12"/>
      <c r="F860" s="12"/>
      <c r="G860" s="12"/>
      <c r="H860" s="12"/>
    </row>
    <row r="861" customFormat="false" ht="15.75" hidden="false" customHeight="true" outlineLevel="0" collapsed="false">
      <c r="A861" s="12"/>
      <c r="B861" s="12"/>
      <c r="C861" s="12"/>
      <c r="D861" s="12"/>
      <c r="E861" s="12"/>
      <c r="F861" s="12"/>
      <c r="G861" s="12"/>
      <c r="H861" s="12"/>
    </row>
    <row r="862" customFormat="false" ht="15.75" hidden="false" customHeight="true" outlineLevel="0" collapsed="false">
      <c r="A862" s="12"/>
      <c r="B862" s="12"/>
      <c r="C862" s="12"/>
      <c r="D862" s="12"/>
      <c r="E862" s="12"/>
      <c r="F862" s="12"/>
      <c r="G862" s="12"/>
      <c r="H862" s="12"/>
    </row>
    <row r="863" customFormat="false" ht="15.75" hidden="false" customHeight="true" outlineLevel="0" collapsed="false">
      <c r="A863" s="12"/>
      <c r="B863" s="12"/>
      <c r="C863" s="12"/>
      <c r="D863" s="12"/>
      <c r="E863" s="12"/>
      <c r="F863" s="12"/>
      <c r="G863" s="12"/>
      <c r="H863" s="12"/>
    </row>
    <row r="864" customFormat="false" ht="15.75" hidden="false" customHeight="true" outlineLevel="0" collapsed="false">
      <c r="A864" s="12"/>
      <c r="B864" s="12"/>
      <c r="C864" s="12"/>
      <c r="D864" s="12"/>
      <c r="E864" s="12"/>
      <c r="F864" s="12"/>
      <c r="G864" s="12"/>
      <c r="H864" s="12"/>
    </row>
    <row r="865" customFormat="false" ht="15.75" hidden="false" customHeight="true" outlineLevel="0" collapsed="false">
      <c r="A865" s="12"/>
      <c r="B865" s="12"/>
      <c r="C865" s="12"/>
      <c r="D865" s="12"/>
      <c r="E865" s="12"/>
      <c r="F865" s="12"/>
      <c r="G865" s="12"/>
      <c r="H865" s="12"/>
    </row>
    <row r="866" customFormat="false" ht="15.75" hidden="false" customHeight="true" outlineLevel="0" collapsed="false">
      <c r="A866" s="12"/>
      <c r="B866" s="12"/>
      <c r="C866" s="12"/>
      <c r="D866" s="12"/>
      <c r="E866" s="12"/>
      <c r="F866" s="12"/>
      <c r="G866" s="12"/>
      <c r="H866" s="12"/>
    </row>
    <row r="867" customFormat="false" ht="15.75" hidden="false" customHeight="true" outlineLevel="0" collapsed="false">
      <c r="A867" s="12"/>
      <c r="B867" s="12"/>
      <c r="C867" s="12"/>
      <c r="D867" s="12"/>
      <c r="E867" s="12"/>
      <c r="F867" s="12"/>
      <c r="G867" s="12"/>
      <c r="H867" s="12"/>
    </row>
    <row r="868" customFormat="false" ht="15.75" hidden="false" customHeight="true" outlineLevel="0" collapsed="false">
      <c r="A868" s="12"/>
      <c r="B868" s="12"/>
      <c r="C868" s="12"/>
      <c r="D868" s="12"/>
      <c r="E868" s="12"/>
      <c r="F868" s="12"/>
      <c r="G868" s="12"/>
      <c r="H868" s="12"/>
    </row>
    <row r="869" customFormat="false" ht="15.75" hidden="false" customHeight="true" outlineLevel="0" collapsed="false">
      <c r="A869" s="12"/>
      <c r="B869" s="12"/>
      <c r="C869" s="12"/>
      <c r="D869" s="12"/>
      <c r="E869" s="12"/>
      <c r="F869" s="12"/>
      <c r="G869" s="12"/>
      <c r="H869" s="12"/>
    </row>
    <row r="870" customFormat="false" ht="15.75" hidden="false" customHeight="true" outlineLevel="0" collapsed="false">
      <c r="A870" s="12"/>
      <c r="B870" s="12"/>
      <c r="C870" s="12"/>
      <c r="D870" s="12"/>
      <c r="E870" s="12"/>
      <c r="F870" s="12"/>
      <c r="G870" s="12"/>
      <c r="H870" s="12"/>
    </row>
    <row r="871" customFormat="false" ht="15.75" hidden="false" customHeight="true" outlineLevel="0" collapsed="false">
      <c r="A871" s="12"/>
      <c r="B871" s="12"/>
      <c r="C871" s="12"/>
      <c r="D871" s="12"/>
      <c r="E871" s="12"/>
      <c r="F871" s="12"/>
      <c r="G871" s="12"/>
      <c r="H871" s="12"/>
    </row>
    <row r="872" customFormat="false" ht="15.75" hidden="false" customHeight="true" outlineLevel="0" collapsed="false">
      <c r="A872" s="12"/>
      <c r="B872" s="12"/>
      <c r="C872" s="12"/>
      <c r="D872" s="12"/>
      <c r="E872" s="12"/>
      <c r="F872" s="12"/>
      <c r="G872" s="12"/>
      <c r="H872" s="12"/>
    </row>
    <row r="873" customFormat="false" ht="15.75" hidden="false" customHeight="true" outlineLevel="0" collapsed="false">
      <c r="A873" s="12"/>
      <c r="B873" s="12"/>
      <c r="C873" s="12"/>
      <c r="D873" s="12"/>
      <c r="E873" s="12"/>
      <c r="F873" s="12"/>
      <c r="G873" s="12"/>
      <c r="H873" s="12"/>
    </row>
    <row r="874" customFormat="false" ht="15.75" hidden="false" customHeight="true" outlineLevel="0" collapsed="false">
      <c r="A874" s="12"/>
      <c r="B874" s="12"/>
      <c r="C874" s="12"/>
      <c r="D874" s="12"/>
      <c r="E874" s="12"/>
      <c r="F874" s="12"/>
      <c r="G874" s="12"/>
      <c r="H874" s="12"/>
    </row>
    <row r="875" customFormat="false" ht="15.75" hidden="false" customHeight="true" outlineLevel="0" collapsed="false">
      <c r="A875" s="12"/>
      <c r="B875" s="12"/>
      <c r="C875" s="12"/>
      <c r="D875" s="12"/>
      <c r="E875" s="12"/>
      <c r="F875" s="12"/>
      <c r="G875" s="12"/>
      <c r="H875" s="12"/>
    </row>
    <row r="876" customFormat="false" ht="15.75" hidden="false" customHeight="true" outlineLevel="0" collapsed="false">
      <c r="A876" s="12"/>
      <c r="B876" s="12"/>
      <c r="C876" s="12"/>
      <c r="D876" s="12"/>
      <c r="E876" s="12"/>
      <c r="F876" s="12"/>
      <c r="G876" s="12"/>
      <c r="H876" s="12"/>
    </row>
    <row r="877" customFormat="false" ht="15.75" hidden="false" customHeight="true" outlineLevel="0" collapsed="false">
      <c r="A877" s="12"/>
      <c r="B877" s="12"/>
      <c r="C877" s="12"/>
      <c r="D877" s="12"/>
      <c r="E877" s="12"/>
      <c r="F877" s="12"/>
      <c r="G877" s="12"/>
      <c r="H877" s="12"/>
    </row>
    <row r="878" customFormat="false" ht="15.75" hidden="false" customHeight="true" outlineLevel="0" collapsed="false">
      <c r="A878" s="12"/>
      <c r="B878" s="12"/>
      <c r="C878" s="12"/>
      <c r="D878" s="12"/>
      <c r="E878" s="12"/>
      <c r="F878" s="12"/>
      <c r="G878" s="12"/>
      <c r="H878" s="12"/>
    </row>
    <row r="879" customFormat="false" ht="15.75" hidden="false" customHeight="true" outlineLevel="0" collapsed="false">
      <c r="A879" s="12"/>
      <c r="B879" s="12"/>
      <c r="C879" s="12"/>
      <c r="D879" s="12"/>
      <c r="E879" s="12"/>
      <c r="F879" s="12"/>
      <c r="G879" s="12"/>
      <c r="H879" s="12"/>
    </row>
    <row r="880" customFormat="false" ht="15.75" hidden="false" customHeight="true" outlineLevel="0" collapsed="false">
      <c r="A880" s="12"/>
      <c r="B880" s="12"/>
      <c r="C880" s="12"/>
      <c r="D880" s="12"/>
      <c r="E880" s="12"/>
      <c r="F880" s="12"/>
      <c r="G880" s="12"/>
      <c r="H880" s="12"/>
    </row>
    <row r="881" customFormat="false" ht="15.75" hidden="false" customHeight="true" outlineLevel="0" collapsed="false">
      <c r="A881" s="12"/>
      <c r="B881" s="12"/>
      <c r="C881" s="12"/>
      <c r="D881" s="12"/>
      <c r="E881" s="12"/>
      <c r="F881" s="12"/>
      <c r="G881" s="12"/>
      <c r="H881" s="12"/>
    </row>
    <row r="882" customFormat="false" ht="15.75" hidden="false" customHeight="true" outlineLevel="0" collapsed="false">
      <c r="A882" s="12"/>
      <c r="B882" s="12"/>
      <c r="C882" s="12"/>
      <c r="D882" s="12"/>
      <c r="E882" s="12"/>
      <c r="F882" s="12"/>
      <c r="G882" s="12"/>
      <c r="H882" s="12"/>
    </row>
    <row r="883" customFormat="false" ht="15.75" hidden="false" customHeight="true" outlineLevel="0" collapsed="false">
      <c r="A883" s="12"/>
      <c r="B883" s="12"/>
      <c r="C883" s="12"/>
      <c r="D883" s="12"/>
      <c r="E883" s="12"/>
      <c r="F883" s="12"/>
      <c r="G883" s="12"/>
      <c r="H883" s="12"/>
    </row>
    <row r="884" customFormat="false" ht="15.75" hidden="false" customHeight="true" outlineLevel="0" collapsed="false">
      <c r="A884" s="12"/>
      <c r="B884" s="12"/>
      <c r="C884" s="12"/>
      <c r="D884" s="12"/>
      <c r="E884" s="12"/>
      <c r="F884" s="12"/>
      <c r="G884" s="12"/>
      <c r="H884" s="12"/>
    </row>
    <row r="885" customFormat="false" ht="15.75" hidden="false" customHeight="true" outlineLevel="0" collapsed="false">
      <c r="A885" s="12"/>
      <c r="B885" s="12"/>
      <c r="C885" s="12"/>
      <c r="D885" s="12"/>
      <c r="E885" s="12"/>
      <c r="F885" s="12"/>
      <c r="G885" s="12"/>
      <c r="H885" s="12"/>
    </row>
    <row r="886" customFormat="false" ht="15.75" hidden="false" customHeight="true" outlineLevel="0" collapsed="false">
      <c r="A886" s="12"/>
      <c r="B886" s="12"/>
      <c r="C886" s="12"/>
      <c r="D886" s="12"/>
      <c r="E886" s="12"/>
      <c r="F886" s="12"/>
      <c r="G886" s="12"/>
      <c r="H886" s="12"/>
    </row>
    <row r="887" customFormat="false" ht="15.75" hidden="false" customHeight="true" outlineLevel="0" collapsed="false">
      <c r="A887" s="12"/>
      <c r="B887" s="12"/>
      <c r="C887" s="12"/>
      <c r="D887" s="12"/>
      <c r="E887" s="12"/>
      <c r="F887" s="12"/>
      <c r="G887" s="12"/>
      <c r="H887" s="12"/>
    </row>
    <row r="888" customFormat="false" ht="15.75" hidden="false" customHeight="true" outlineLevel="0" collapsed="false">
      <c r="A888" s="12"/>
      <c r="B888" s="12"/>
      <c r="C888" s="12"/>
      <c r="D888" s="12"/>
      <c r="E888" s="12"/>
      <c r="F888" s="12"/>
      <c r="G888" s="12"/>
      <c r="H888" s="12"/>
    </row>
    <row r="889" customFormat="false" ht="15.75" hidden="false" customHeight="true" outlineLevel="0" collapsed="false">
      <c r="A889" s="12"/>
      <c r="B889" s="12"/>
      <c r="C889" s="12"/>
      <c r="D889" s="12"/>
      <c r="E889" s="12"/>
      <c r="F889" s="12"/>
      <c r="G889" s="12"/>
      <c r="H889" s="12"/>
    </row>
    <row r="890" customFormat="false" ht="15.75" hidden="false" customHeight="true" outlineLevel="0" collapsed="false">
      <c r="A890" s="12"/>
      <c r="B890" s="12"/>
      <c r="C890" s="12"/>
      <c r="D890" s="12"/>
      <c r="E890" s="12"/>
      <c r="F890" s="12"/>
      <c r="G890" s="12"/>
      <c r="H890" s="12"/>
    </row>
    <row r="891" customFormat="false" ht="15.75" hidden="false" customHeight="true" outlineLevel="0" collapsed="false">
      <c r="A891" s="12"/>
      <c r="B891" s="12"/>
      <c r="C891" s="12"/>
      <c r="D891" s="12"/>
      <c r="E891" s="12"/>
      <c r="F891" s="12"/>
      <c r="G891" s="12"/>
      <c r="H891" s="12"/>
    </row>
    <row r="892" customFormat="false" ht="15.75" hidden="false" customHeight="true" outlineLevel="0" collapsed="false">
      <c r="A892" s="12"/>
      <c r="B892" s="12"/>
      <c r="C892" s="12"/>
      <c r="D892" s="12"/>
      <c r="E892" s="12"/>
      <c r="F892" s="12"/>
      <c r="G892" s="12"/>
      <c r="H892" s="12"/>
    </row>
    <row r="893" customFormat="false" ht="15.75" hidden="false" customHeight="true" outlineLevel="0" collapsed="false">
      <c r="A893" s="12"/>
      <c r="B893" s="12"/>
      <c r="C893" s="12"/>
      <c r="D893" s="12"/>
      <c r="E893" s="12"/>
      <c r="F893" s="12"/>
      <c r="G893" s="12"/>
      <c r="H893" s="12"/>
    </row>
    <row r="894" customFormat="false" ht="15.75" hidden="false" customHeight="true" outlineLevel="0" collapsed="false">
      <c r="A894" s="12"/>
      <c r="B894" s="12"/>
      <c r="C894" s="12"/>
      <c r="D894" s="12"/>
      <c r="E894" s="12"/>
      <c r="F894" s="12"/>
      <c r="G894" s="12"/>
      <c r="H894" s="12"/>
    </row>
    <row r="895" customFormat="false" ht="15.75" hidden="false" customHeight="true" outlineLevel="0" collapsed="false">
      <c r="A895" s="12"/>
      <c r="B895" s="12"/>
      <c r="C895" s="12"/>
      <c r="D895" s="12"/>
      <c r="E895" s="12"/>
      <c r="F895" s="12"/>
      <c r="G895" s="12"/>
      <c r="H895" s="12"/>
    </row>
    <row r="896" customFormat="false" ht="15.75" hidden="false" customHeight="true" outlineLevel="0" collapsed="false">
      <c r="A896" s="12"/>
      <c r="B896" s="12"/>
      <c r="C896" s="12"/>
      <c r="D896" s="12"/>
      <c r="E896" s="12"/>
      <c r="F896" s="12"/>
      <c r="G896" s="12"/>
      <c r="H896" s="12"/>
    </row>
    <row r="897" customFormat="false" ht="15.75" hidden="false" customHeight="true" outlineLevel="0" collapsed="false">
      <c r="A897" s="12"/>
      <c r="B897" s="12"/>
      <c r="C897" s="12"/>
      <c r="D897" s="12"/>
      <c r="E897" s="12"/>
      <c r="F897" s="12"/>
      <c r="G897" s="12"/>
      <c r="H897" s="12"/>
    </row>
    <row r="898" customFormat="false" ht="15.75" hidden="false" customHeight="true" outlineLevel="0" collapsed="false">
      <c r="A898" s="12"/>
      <c r="B898" s="12"/>
      <c r="C898" s="12"/>
      <c r="D898" s="12"/>
      <c r="E898" s="12"/>
      <c r="F898" s="12"/>
      <c r="G898" s="12"/>
      <c r="H898" s="12"/>
    </row>
    <row r="899" customFormat="false" ht="15.75" hidden="false" customHeight="true" outlineLevel="0" collapsed="false">
      <c r="A899" s="12"/>
      <c r="B899" s="12"/>
      <c r="C899" s="12"/>
      <c r="D899" s="12"/>
      <c r="E899" s="12"/>
      <c r="F899" s="12"/>
      <c r="G899" s="12"/>
      <c r="H899" s="12"/>
    </row>
    <row r="900" customFormat="false" ht="15.75" hidden="false" customHeight="true" outlineLevel="0" collapsed="false">
      <c r="A900" s="12"/>
      <c r="B900" s="12"/>
      <c r="C900" s="12"/>
      <c r="D900" s="12"/>
      <c r="E900" s="12"/>
      <c r="F900" s="12"/>
      <c r="G900" s="12"/>
      <c r="H900" s="12"/>
    </row>
    <row r="901" customFormat="false" ht="15.75" hidden="false" customHeight="true" outlineLevel="0" collapsed="false">
      <c r="A901" s="12"/>
      <c r="B901" s="12"/>
      <c r="C901" s="12"/>
      <c r="D901" s="12"/>
      <c r="E901" s="12"/>
      <c r="F901" s="12"/>
      <c r="G901" s="12"/>
      <c r="H901" s="12"/>
    </row>
    <row r="902" customFormat="false" ht="15.75" hidden="false" customHeight="true" outlineLevel="0" collapsed="false">
      <c r="A902" s="12"/>
      <c r="B902" s="12"/>
      <c r="C902" s="12"/>
      <c r="D902" s="12"/>
      <c r="E902" s="12"/>
      <c r="F902" s="12"/>
      <c r="G902" s="12"/>
      <c r="H902" s="12"/>
    </row>
    <row r="903" customFormat="false" ht="15.75" hidden="false" customHeight="true" outlineLevel="0" collapsed="false">
      <c r="A903" s="12"/>
      <c r="B903" s="12"/>
      <c r="C903" s="12"/>
      <c r="D903" s="12"/>
      <c r="E903" s="12"/>
      <c r="F903" s="12"/>
      <c r="G903" s="12"/>
      <c r="H903" s="12"/>
    </row>
    <row r="904" customFormat="false" ht="15.75" hidden="false" customHeight="true" outlineLevel="0" collapsed="false">
      <c r="A904" s="12"/>
      <c r="B904" s="12"/>
      <c r="C904" s="12"/>
      <c r="D904" s="12"/>
      <c r="E904" s="12"/>
      <c r="F904" s="12"/>
      <c r="G904" s="12"/>
      <c r="H904" s="12"/>
    </row>
    <row r="905" customFormat="false" ht="15.75" hidden="false" customHeight="true" outlineLevel="0" collapsed="false">
      <c r="A905" s="12"/>
      <c r="B905" s="12"/>
      <c r="C905" s="12"/>
      <c r="D905" s="12"/>
      <c r="E905" s="12"/>
      <c r="F905" s="12"/>
      <c r="G905" s="12"/>
      <c r="H905" s="12"/>
    </row>
    <row r="906" customFormat="false" ht="15.75" hidden="false" customHeight="true" outlineLevel="0" collapsed="false">
      <c r="A906" s="12"/>
      <c r="B906" s="12"/>
      <c r="C906" s="12"/>
      <c r="D906" s="12"/>
      <c r="E906" s="12"/>
      <c r="F906" s="12"/>
      <c r="G906" s="12"/>
      <c r="H906" s="12"/>
    </row>
    <row r="907" customFormat="false" ht="15.75" hidden="false" customHeight="true" outlineLevel="0" collapsed="false">
      <c r="A907" s="12"/>
      <c r="B907" s="12"/>
      <c r="C907" s="12"/>
      <c r="D907" s="12"/>
      <c r="E907" s="12"/>
      <c r="F907" s="12"/>
      <c r="G907" s="12"/>
      <c r="H907" s="12"/>
    </row>
    <row r="908" customFormat="false" ht="15.75" hidden="false" customHeight="true" outlineLevel="0" collapsed="false">
      <c r="A908" s="12"/>
      <c r="B908" s="12"/>
      <c r="C908" s="12"/>
      <c r="D908" s="12"/>
      <c r="E908" s="12"/>
      <c r="F908" s="12"/>
      <c r="G908" s="12"/>
      <c r="H908" s="12"/>
    </row>
    <row r="909" customFormat="false" ht="15.75" hidden="false" customHeight="true" outlineLevel="0" collapsed="false">
      <c r="A909" s="12"/>
      <c r="B909" s="12"/>
      <c r="C909" s="12"/>
      <c r="D909" s="12"/>
      <c r="E909" s="12"/>
      <c r="F909" s="12"/>
      <c r="G909" s="12"/>
      <c r="H909" s="12"/>
    </row>
    <row r="910" customFormat="false" ht="15.75" hidden="false" customHeight="true" outlineLevel="0" collapsed="false">
      <c r="A910" s="12"/>
      <c r="B910" s="12"/>
      <c r="C910" s="12"/>
      <c r="D910" s="12"/>
      <c r="E910" s="12"/>
      <c r="F910" s="12"/>
      <c r="G910" s="12"/>
      <c r="H910" s="12"/>
    </row>
    <row r="911" customFormat="false" ht="15.75" hidden="false" customHeight="true" outlineLevel="0" collapsed="false">
      <c r="A911" s="12"/>
      <c r="B911" s="12"/>
      <c r="C911" s="12"/>
      <c r="D911" s="12"/>
      <c r="E911" s="12"/>
      <c r="F911" s="12"/>
      <c r="G911" s="12"/>
      <c r="H911" s="12"/>
    </row>
    <row r="912" customFormat="false" ht="15.75" hidden="false" customHeight="true" outlineLevel="0" collapsed="false">
      <c r="A912" s="12"/>
      <c r="B912" s="12"/>
      <c r="C912" s="12"/>
      <c r="D912" s="12"/>
      <c r="E912" s="12"/>
      <c r="F912" s="12"/>
      <c r="G912" s="12"/>
      <c r="H912" s="12"/>
    </row>
    <row r="913" customFormat="false" ht="15.75" hidden="false" customHeight="true" outlineLevel="0" collapsed="false">
      <c r="A913" s="12"/>
      <c r="B913" s="12"/>
      <c r="C913" s="12"/>
      <c r="D913" s="12"/>
      <c r="E913" s="12"/>
      <c r="F913" s="12"/>
      <c r="G913" s="12"/>
      <c r="H913" s="12"/>
    </row>
    <row r="914" customFormat="false" ht="15.75" hidden="false" customHeight="true" outlineLevel="0" collapsed="false">
      <c r="A914" s="12"/>
      <c r="B914" s="12"/>
      <c r="C914" s="12"/>
      <c r="D914" s="12"/>
      <c r="E914" s="12"/>
      <c r="F914" s="12"/>
      <c r="G914" s="12"/>
      <c r="H914" s="12"/>
    </row>
    <row r="915" customFormat="false" ht="15.75" hidden="false" customHeight="true" outlineLevel="0" collapsed="false">
      <c r="A915" s="12"/>
      <c r="B915" s="12"/>
      <c r="C915" s="12"/>
      <c r="D915" s="12"/>
      <c r="E915" s="12"/>
      <c r="F915" s="12"/>
      <c r="G915" s="12"/>
      <c r="H915" s="12"/>
    </row>
    <row r="916" customFormat="false" ht="15.75" hidden="false" customHeight="true" outlineLevel="0" collapsed="false">
      <c r="A916" s="12"/>
      <c r="B916" s="12"/>
      <c r="C916" s="12"/>
      <c r="D916" s="12"/>
      <c r="E916" s="12"/>
      <c r="F916" s="12"/>
      <c r="G916" s="12"/>
      <c r="H916" s="12"/>
    </row>
    <row r="917" customFormat="false" ht="15.75" hidden="false" customHeight="true" outlineLevel="0" collapsed="false">
      <c r="A917" s="12"/>
      <c r="B917" s="12"/>
      <c r="C917" s="12"/>
      <c r="D917" s="12"/>
      <c r="E917" s="12"/>
      <c r="F917" s="12"/>
      <c r="G917" s="12"/>
      <c r="H917" s="12"/>
    </row>
    <row r="918" customFormat="false" ht="15.75" hidden="false" customHeight="true" outlineLevel="0" collapsed="false">
      <c r="A918" s="12"/>
      <c r="B918" s="12"/>
      <c r="C918" s="12"/>
      <c r="D918" s="12"/>
      <c r="E918" s="12"/>
      <c r="F918" s="12"/>
      <c r="G918" s="12"/>
      <c r="H918" s="12"/>
    </row>
    <row r="919" customFormat="false" ht="15.75" hidden="false" customHeight="true" outlineLevel="0" collapsed="false">
      <c r="A919" s="12"/>
      <c r="B919" s="12"/>
      <c r="C919" s="12"/>
      <c r="D919" s="12"/>
      <c r="E919" s="12"/>
      <c r="F919" s="12"/>
      <c r="G919" s="12"/>
      <c r="H919" s="12"/>
    </row>
    <row r="920" customFormat="false" ht="15.75" hidden="false" customHeight="true" outlineLevel="0" collapsed="false">
      <c r="A920" s="12"/>
      <c r="B920" s="12"/>
      <c r="C920" s="12"/>
      <c r="D920" s="12"/>
      <c r="E920" s="12"/>
      <c r="F920" s="12"/>
      <c r="G920" s="12"/>
      <c r="H920" s="12"/>
    </row>
    <row r="921" customFormat="false" ht="15.75" hidden="false" customHeight="true" outlineLevel="0" collapsed="false">
      <c r="A921" s="12"/>
      <c r="B921" s="12"/>
      <c r="C921" s="12"/>
      <c r="D921" s="12"/>
      <c r="E921" s="12"/>
      <c r="F921" s="12"/>
      <c r="G921" s="12"/>
      <c r="H921" s="12"/>
    </row>
    <row r="922" customFormat="false" ht="15.75" hidden="false" customHeight="true" outlineLevel="0" collapsed="false">
      <c r="A922" s="12"/>
      <c r="B922" s="12"/>
      <c r="C922" s="12"/>
      <c r="D922" s="12"/>
      <c r="E922" s="12"/>
      <c r="F922" s="12"/>
      <c r="G922" s="12"/>
      <c r="H922" s="12"/>
    </row>
    <row r="923" customFormat="false" ht="15.75" hidden="false" customHeight="true" outlineLevel="0" collapsed="false">
      <c r="A923" s="12"/>
      <c r="B923" s="12"/>
      <c r="C923" s="12"/>
      <c r="D923" s="12"/>
      <c r="E923" s="12"/>
      <c r="F923" s="12"/>
      <c r="G923" s="12"/>
      <c r="H923" s="12"/>
    </row>
    <row r="924" customFormat="false" ht="15.75" hidden="false" customHeight="true" outlineLevel="0" collapsed="false">
      <c r="A924" s="12"/>
      <c r="B924" s="12"/>
      <c r="C924" s="12"/>
      <c r="D924" s="12"/>
      <c r="E924" s="12"/>
      <c r="F924" s="12"/>
      <c r="G924" s="12"/>
      <c r="H924" s="12"/>
    </row>
    <row r="925" customFormat="false" ht="15.75" hidden="false" customHeight="true" outlineLevel="0" collapsed="false">
      <c r="A925" s="12"/>
      <c r="B925" s="12"/>
      <c r="C925" s="12"/>
      <c r="D925" s="12"/>
      <c r="E925" s="12"/>
      <c r="F925" s="12"/>
      <c r="G925" s="12"/>
      <c r="H925" s="12"/>
    </row>
    <row r="926" customFormat="false" ht="15.75" hidden="false" customHeight="true" outlineLevel="0" collapsed="false">
      <c r="A926" s="12"/>
      <c r="B926" s="12"/>
      <c r="C926" s="12"/>
      <c r="D926" s="12"/>
      <c r="E926" s="12"/>
      <c r="F926" s="12"/>
      <c r="G926" s="12"/>
      <c r="H926" s="12"/>
    </row>
    <row r="927" customFormat="false" ht="15.75" hidden="false" customHeight="true" outlineLevel="0" collapsed="false">
      <c r="A927" s="12"/>
      <c r="B927" s="12"/>
      <c r="C927" s="12"/>
      <c r="D927" s="12"/>
      <c r="E927" s="12"/>
      <c r="F927" s="12"/>
      <c r="G927" s="12"/>
      <c r="H927" s="12"/>
    </row>
    <row r="928" customFormat="false" ht="15.75" hidden="false" customHeight="true" outlineLevel="0" collapsed="false">
      <c r="A928" s="12"/>
      <c r="B928" s="12"/>
      <c r="C928" s="12"/>
      <c r="D928" s="12"/>
      <c r="E928" s="12"/>
      <c r="F928" s="12"/>
      <c r="G928" s="12"/>
      <c r="H928" s="12"/>
    </row>
    <row r="929" customFormat="false" ht="15.75" hidden="false" customHeight="true" outlineLevel="0" collapsed="false">
      <c r="A929" s="12"/>
      <c r="B929" s="12"/>
      <c r="C929" s="12"/>
      <c r="D929" s="12"/>
      <c r="E929" s="12"/>
      <c r="F929" s="12"/>
      <c r="G929" s="12"/>
      <c r="H929" s="12"/>
    </row>
    <row r="930" customFormat="false" ht="15.75" hidden="false" customHeight="true" outlineLevel="0" collapsed="false">
      <c r="A930" s="12"/>
      <c r="B930" s="12"/>
      <c r="C930" s="12"/>
      <c r="D930" s="12"/>
      <c r="E930" s="12"/>
      <c r="F930" s="12"/>
      <c r="G930" s="12"/>
      <c r="H930" s="12"/>
    </row>
    <row r="931" customFormat="false" ht="15.75" hidden="false" customHeight="true" outlineLevel="0" collapsed="false">
      <c r="A931" s="12"/>
      <c r="B931" s="12"/>
      <c r="C931" s="12"/>
      <c r="D931" s="12"/>
      <c r="E931" s="12"/>
      <c r="F931" s="12"/>
      <c r="G931" s="12"/>
      <c r="H931" s="12"/>
    </row>
    <row r="932" customFormat="false" ht="15.75" hidden="false" customHeight="true" outlineLevel="0" collapsed="false">
      <c r="A932" s="12"/>
      <c r="B932" s="12"/>
      <c r="C932" s="12"/>
      <c r="D932" s="12"/>
      <c r="E932" s="12"/>
      <c r="F932" s="12"/>
      <c r="G932" s="12"/>
      <c r="H932" s="12"/>
    </row>
    <row r="933" customFormat="false" ht="15.75" hidden="false" customHeight="true" outlineLevel="0" collapsed="false">
      <c r="A933" s="12"/>
      <c r="B933" s="12"/>
      <c r="C933" s="12"/>
      <c r="D933" s="12"/>
      <c r="E933" s="12"/>
      <c r="F933" s="12"/>
      <c r="G933" s="12"/>
      <c r="H933" s="12"/>
    </row>
    <row r="934" customFormat="false" ht="15.75" hidden="false" customHeight="true" outlineLevel="0" collapsed="false">
      <c r="A934" s="12"/>
      <c r="B934" s="12"/>
      <c r="C934" s="12"/>
      <c r="D934" s="12"/>
      <c r="E934" s="12"/>
      <c r="F934" s="12"/>
      <c r="G934" s="12"/>
      <c r="H934" s="12"/>
    </row>
    <row r="935" customFormat="false" ht="15.75" hidden="false" customHeight="true" outlineLevel="0" collapsed="false">
      <c r="A935" s="12"/>
      <c r="B935" s="12"/>
      <c r="C935" s="12"/>
      <c r="D935" s="12"/>
      <c r="E935" s="12"/>
      <c r="F935" s="12"/>
      <c r="G935" s="12"/>
      <c r="H935" s="12"/>
    </row>
    <row r="936" customFormat="false" ht="15.75" hidden="false" customHeight="true" outlineLevel="0" collapsed="false">
      <c r="A936" s="12"/>
      <c r="B936" s="12"/>
      <c r="C936" s="12"/>
      <c r="D936" s="12"/>
      <c r="E936" s="12"/>
      <c r="F936" s="12"/>
      <c r="G936" s="12"/>
      <c r="H936" s="12"/>
    </row>
    <row r="937" customFormat="false" ht="15.75" hidden="false" customHeight="true" outlineLevel="0" collapsed="false">
      <c r="A937" s="12"/>
      <c r="B937" s="12"/>
      <c r="C937" s="12"/>
      <c r="D937" s="12"/>
      <c r="E937" s="12"/>
      <c r="F937" s="12"/>
      <c r="G937" s="12"/>
      <c r="H937" s="12"/>
    </row>
    <row r="938" customFormat="false" ht="15.75" hidden="false" customHeight="true" outlineLevel="0" collapsed="false">
      <c r="A938" s="12"/>
      <c r="B938" s="12"/>
      <c r="C938" s="12"/>
      <c r="D938" s="12"/>
      <c r="E938" s="12"/>
      <c r="F938" s="12"/>
      <c r="G938" s="12"/>
      <c r="H938" s="12"/>
    </row>
    <row r="939" customFormat="false" ht="15.75" hidden="false" customHeight="true" outlineLevel="0" collapsed="false">
      <c r="A939" s="12"/>
      <c r="B939" s="12"/>
      <c r="C939" s="12"/>
      <c r="D939" s="12"/>
      <c r="E939" s="12"/>
      <c r="F939" s="12"/>
      <c r="G939" s="12"/>
      <c r="H939" s="12"/>
    </row>
    <row r="940" customFormat="false" ht="15.75" hidden="false" customHeight="true" outlineLevel="0" collapsed="false">
      <c r="A940" s="12"/>
      <c r="B940" s="12"/>
      <c r="C940" s="12"/>
      <c r="D940" s="12"/>
      <c r="E940" s="12"/>
      <c r="F940" s="12"/>
      <c r="G940" s="12"/>
      <c r="H940" s="12"/>
    </row>
    <row r="941" customFormat="false" ht="15.75" hidden="false" customHeight="true" outlineLevel="0" collapsed="false">
      <c r="A941" s="12"/>
      <c r="B941" s="12"/>
      <c r="C941" s="12"/>
      <c r="D941" s="12"/>
      <c r="E941" s="12"/>
      <c r="F941" s="12"/>
      <c r="G941" s="12"/>
      <c r="H941" s="12"/>
    </row>
    <row r="942" customFormat="false" ht="15.75" hidden="false" customHeight="true" outlineLevel="0" collapsed="false">
      <c r="A942" s="12"/>
      <c r="B942" s="12"/>
      <c r="C942" s="12"/>
      <c r="D942" s="12"/>
      <c r="E942" s="12"/>
      <c r="F942" s="12"/>
      <c r="G942" s="12"/>
      <c r="H942" s="12"/>
    </row>
    <row r="943" customFormat="false" ht="15.75" hidden="false" customHeight="true" outlineLevel="0" collapsed="false">
      <c r="A943" s="12"/>
      <c r="B943" s="12"/>
      <c r="C943" s="12"/>
      <c r="D943" s="12"/>
      <c r="E943" s="12"/>
      <c r="F943" s="12"/>
      <c r="G943" s="12"/>
      <c r="H943" s="12"/>
    </row>
    <row r="944" customFormat="false" ht="15.75" hidden="false" customHeight="true" outlineLevel="0" collapsed="false">
      <c r="A944" s="12"/>
      <c r="B944" s="12"/>
      <c r="C944" s="12"/>
      <c r="D944" s="12"/>
      <c r="E944" s="12"/>
      <c r="F944" s="12"/>
      <c r="G944" s="12"/>
      <c r="H944" s="12"/>
    </row>
    <row r="945" customFormat="false" ht="15.75" hidden="false" customHeight="true" outlineLevel="0" collapsed="false">
      <c r="A945" s="12"/>
      <c r="B945" s="12"/>
      <c r="C945" s="12"/>
      <c r="D945" s="12"/>
      <c r="E945" s="12"/>
      <c r="F945" s="12"/>
      <c r="G945" s="12"/>
      <c r="H945" s="12"/>
    </row>
    <row r="946" customFormat="false" ht="15.75" hidden="false" customHeight="true" outlineLevel="0" collapsed="false">
      <c r="A946" s="12"/>
      <c r="B946" s="12"/>
      <c r="C946" s="12"/>
      <c r="D946" s="12"/>
      <c r="E946" s="12"/>
      <c r="F946" s="12"/>
      <c r="G946" s="12"/>
      <c r="H946" s="12"/>
    </row>
    <row r="947" customFormat="false" ht="15.75" hidden="false" customHeight="true" outlineLevel="0" collapsed="false">
      <c r="A947" s="12"/>
      <c r="B947" s="12"/>
      <c r="C947" s="12"/>
      <c r="D947" s="12"/>
      <c r="E947" s="12"/>
      <c r="F947" s="12"/>
      <c r="G947" s="12"/>
      <c r="H947" s="12"/>
    </row>
    <row r="948" customFormat="false" ht="15.75" hidden="false" customHeight="true" outlineLevel="0" collapsed="false">
      <c r="A948" s="12"/>
      <c r="B948" s="12"/>
      <c r="C948" s="12"/>
      <c r="D948" s="12"/>
      <c r="E948" s="12"/>
      <c r="F948" s="12"/>
      <c r="G948" s="12"/>
      <c r="H948" s="12"/>
    </row>
    <row r="949" customFormat="false" ht="15.75" hidden="false" customHeight="true" outlineLevel="0" collapsed="false">
      <c r="A949" s="12"/>
      <c r="B949" s="12"/>
      <c r="C949" s="12"/>
      <c r="D949" s="12"/>
      <c r="E949" s="12"/>
      <c r="F949" s="12"/>
      <c r="G949" s="12"/>
      <c r="H949" s="12"/>
    </row>
    <row r="950" customFormat="false" ht="15.75" hidden="false" customHeight="true" outlineLevel="0" collapsed="false">
      <c r="A950" s="12"/>
      <c r="B950" s="12"/>
      <c r="C950" s="12"/>
      <c r="D950" s="12"/>
      <c r="E950" s="12"/>
      <c r="F950" s="12"/>
      <c r="G950" s="12"/>
      <c r="H950" s="12"/>
    </row>
    <row r="951" customFormat="false" ht="15.75" hidden="false" customHeight="true" outlineLevel="0" collapsed="false">
      <c r="A951" s="12"/>
      <c r="B951" s="12"/>
      <c r="C951" s="12"/>
      <c r="D951" s="12"/>
      <c r="E951" s="12"/>
      <c r="F951" s="12"/>
      <c r="G951" s="12"/>
      <c r="H951" s="12"/>
    </row>
    <row r="952" customFormat="false" ht="15.75" hidden="false" customHeight="true" outlineLevel="0" collapsed="false">
      <c r="A952" s="12"/>
      <c r="B952" s="12"/>
      <c r="C952" s="12"/>
      <c r="D952" s="12"/>
      <c r="E952" s="12"/>
      <c r="F952" s="12"/>
      <c r="G952" s="12"/>
      <c r="H952" s="12"/>
    </row>
    <row r="953" customFormat="false" ht="15.75" hidden="false" customHeight="true" outlineLevel="0" collapsed="false">
      <c r="A953" s="12"/>
      <c r="B953" s="12"/>
      <c r="C953" s="12"/>
      <c r="D953" s="12"/>
      <c r="E953" s="12"/>
      <c r="F953" s="12"/>
      <c r="G953" s="12"/>
      <c r="H953" s="12"/>
    </row>
    <row r="954" customFormat="false" ht="15.75" hidden="false" customHeight="true" outlineLevel="0" collapsed="false">
      <c r="A954" s="12"/>
      <c r="B954" s="12"/>
      <c r="C954" s="12"/>
      <c r="D954" s="12"/>
      <c r="E954" s="12"/>
      <c r="F954" s="12"/>
      <c r="G954" s="12"/>
      <c r="H954" s="12"/>
    </row>
    <row r="955" customFormat="false" ht="15.75" hidden="false" customHeight="true" outlineLevel="0" collapsed="false">
      <c r="A955" s="12"/>
      <c r="B955" s="12"/>
      <c r="C955" s="12"/>
      <c r="D955" s="12"/>
      <c r="E955" s="12"/>
      <c r="F955" s="12"/>
      <c r="G955" s="12"/>
      <c r="H955" s="12"/>
    </row>
    <row r="956" customFormat="false" ht="15.75" hidden="false" customHeight="true" outlineLevel="0" collapsed="false">
      <c r="A956" s="12"/>
      <c r="B956" s="12"/>
      <c r="C956" s="12"/>
      <c r="D956" s="12"/>
      <c r="E956" s="12"/>
      <c r="F956" s="12"/>
      <c r="G956" s="12"/>
      <c r="H956" s="12"/>
    </row>
    <row r="957" customFormat="false" ht="15.75" hidden="false" customHeight="true" outlineLevel="0" collapsed="false">
      <c r="A957" s="12"/>
      <c r="B957" s="12"/>
      <c r="C957" s="12"/>
      <c r="D957" s="12"/>
      <c r="E957" s="12"/>
      <c r="F957" s="12"/>
      <c r="G957" s="12"/>
      <c r="H957" s="12"/>
    </row>
    <row r="958" customFormat="false" ht="15.75" hidden="false" customHeight="true" outlineLevel="0" collapsed="false">
      <c r="A958" s="12"/>
      <c r="B958" s="12"/>
      <c r="C958" s="12"/>
      <c r="D958" s="12"/>
      <c r="E958" s="12"/>
      <c r="F958" s="12"/>
      <c r="G958" s="12"/>
      <c r="H958" s="12"/>
    </row>
    <row r="959" customFormat="false" ht="15.75" hidden="false" customHeight="true" outlineLevel="0" collapsed="false">
      <c r="A959" s="12"/>
      <c r="B959" s="12"/>
      <c r="C959" s="12"/>
      <c r="D959" s="12"/>
      <c r="E959" s="12"/>
      <c r="F959" s="12"/>
      <c r="G959" s="12"/>
      <c r="H959" s="12"/>
    </row>
    <row r="960" customFormat="false" ht="15.75" hidden="false" customHeight="true" outlineLevel="0" collapsed="false">
      <c r="A960" s="12"/>
      <c r="B960" s="12"/>
      <c r="C960" s="12"/>
      <c r="D960" s="12"/>
      <c r="E960" s="12"/>
      <c r="F960" s="12"/>
      <c r="G960" s="12"/>
      <c r="H960" s="12"/>
    </row>
    <row r="961" customFormat="false" ht="15.75" hidden="false" customHeight="true" outlineLevel="0" collapsed="false">
      <c r="A961" s="12"/>
      <c r="B961" s="12"/>
      <c r="C961" s="12"/>
      <c r="D961" s="12"/>
      <c r="E961" s="12"/>
      <c r="F961" s="12"/>
      <c r="G961" s="12"/>
      <c r="H961" s="12"/>
    </row>
    <row r="962" customFormat="false" ht="15.75" hidden="false" customHeight="true" outlineLevel="0" collapsed="false">
      <c r="A962" s="12"/>
      <c r="B962" s="12"/>
      <c r="C962" s="12"/>
      <c r="D962" s="12"/>
      <c r="E962" s="12"/>
      <c r="F962" s="12"/>
      <c r="G962" s="12"/>
      <c r="H962" s="12"/>
    </row>
    <row r="963" customFormat="false" ht="15.75" hidden="false" customHeight="true" outlineLevel="0" collapsed="false">
      <c r="A963" s="12"/>
      <c r="B963" s="12"/>
      <c r="C963" s="12"/>
      <c r="D963" s="12"/>
      <c r="E963" s="12"/>
      <c r="F963" s="12"/>
      <c r="G963" s="12"/>
      <c r="H963" s="12"/>
    </row>
    <row r="964" customFormat="false" ht="15.75" hidden="false" customHeight="true" outlineLevel="0" collapsed="false">
      <c r="A964" s="12"/>
      <c r="B964" s="12"/>
      <c r="C964" s="12"/>
      <c r="D964" s="12"/>
      <c r="E964" s="12"/>
      <c r="F964" s="12"/>
      <c r="G964" s="12"/>
      <c r="H964" s="12"/>
    </row>
    <row r="965" customFormat="false" ht="15.75" hidden="false" customHeight="true" outlineLevel="0" collapsed="false">
      <c r="A965" s="12"/>
      <c r="B965" s="12"/>
      <c r="C965" s="12"/>
      <c r="D965" s="12"/>
      <c r="E965" s="12"/>
      <c r="F965" s="12"/>
      <c r="G965" s="12"/>
      <c r="H965" s="12"/>
    </row>
    <row r="966" customFormat="false" ht="15.75" hidden="false" customHeight="true" outlineLevel="0" collapsed="false">
      <c r="A966" s="12"/>
      <c r="B966" s="12"/>
      <c r="C966" s="12"/>
      <c r="D966" s="12"/>
      <c r="E966" s="12"/>
      <c r="F966" s="12"/>
      <c r="G966" s="12"/>
      <c r="H966" s="12"/>
    </row>
    <row r="967" customFormat="false" ht="15.75" hidden="false" customHeight="true" outlineLevel="0" collapsed="false">
      <c r="A967" s="12"/>
      <c r="B967" s="12"/>
      <c r="C967" s="12"/>
      <c r="D967" s="12"/>
      <c r="E967" s="12"/>
      <c r="F967" s="12"/>
      <c r="G967" s="12"/>
      <c r="H967" s="12"/>
    </row>
    <row r="968" customFormat="false" ht="15.75" hidden="false" customHeight="true" outlineLevel="0" collapsed="false">
      <c r="A968" s="12"/>
      <c r="B968" s="12"/>
      <c r="C968" s="12"/>
      <c r="D968" s="12"/>
      <c r="E968" s="12"/>
      <c r="F968" s="12"/>
      <c r="G968" s="12"/>
      <c r="H968" s="12"/>
    </row>
    <row r="969" customFormat="false" ht="15.75" hidden="false" customHeight="true" outlineLevel="0" collapsed="false">
      <c r="A969" s="12"/>
      <c r="B969" s="12"/>
      <c r="C969" s="12"/>
      <c r="D969" s="12"/>
      <c r="E969" s="12"/>
      <c r="F969" s="12"/>
      <c r="G969" s="12"/>
      <c r="H969" s="12"/>
    </row>
    <row r="970" customFormat="false" ht="15.75" hidden="false" customHeight="true" outlineLevel="0" collapsed="false">
      <c r="A970" s="12"/>
      <c r="B970" s="12"/>
      <c r="C970" s="12"/>
      <c r="D970" s="12"/>
      <c r="E970" s="12"/>
      <c r="F970" s="12"/>
      <c r="G970" s="12"/>
      <c r="H970" s="12"/>
    </row>
    <row r="971" customFormat="false" ht="15.75" hidden="false" customHeight="true" outlineLevel="0" collapsed="false">
      <c r="A971" s="12"/>
      <c r="B971" s="12"/>
      <c r="C971" s="12"/>
      <c r="D971" s="12"/>
      <c r="E971" s="12"/>
      <c r="F971" s="12"/>
      <c r="G971" s="12"/>
      <c r="H971" s="12"/>
    </row>
    <row r="972" customFormat="false" ht="15.75" hidden="false" customHeight="true" outlineLevel="0" collapsed="false">
      <c r="A972" s="12"/>
      <c r="B972" s="12"/>
      <c r="C972" s="12"/>
      <c r="D972" s="12"/>
      <c r="E972" s="12"/>
      <c r="F972" s="12"/>
      <c r="G972" s="12"/>
      <c r="H972" s="12"/>
    </row>
    <row r="973" customFormat="false" ht="15.75" hidden="false" customHeight="true" outlineLevel="0" collapsed="false">
      <c r="A973" s="12"/>
      <c r="B973" s="12"/>
      <c r="C973" s="12"/>
      <c r="D973" s="12"/>
      <c r="E973" s="12"/>
      <c r="F973" s="12"/>
      <c r="G973" s="12"/>
      <c r="H973" s="12"/>
    </row>
    <row r="974" customFormat="false" ht="15.75" hidden="false" customHeight="true" outlineLevel="0" collapsed="false">
      <c r="A974" s="12"/>
      <c r="B974" s="12"/>
      <c r="C974" s="12"/>
      <c r="D974" s="12"/>
      <c r="E974" s="12"/>
      <c r="F974" s="12"/>
      <c r="G974" s="12"/>
      <c r="H974" s="12"/>
    </row>
    <row r="975" customFormat="false" ht="15.75" hidden="false" customHeight="true" outlineLevel="0" collapsed="false">
      <c r="A975" s="12"/>
      <c r="B975" s="12"/>
      <c r="C975" s="12"/>
      <c r="D975" s="12"/>
      <c r="E975" s="12"/>
      <c r="F975" s="12"/>
      <c r="G975" s="12"/>
      <c r="H975" s="12"/>
    </row>
    <row r="976" customFormat="false" ht="15.75" hidden="false" customHeight="true" outlineLevel="0" collapsed="false">
      <c r="A976" s="12"/>
      <c r="B976" s="12"/>
      <c r="C976" s="12"/>
      <c r="D976" s="12"/>
      <c r="E976" s="12"/>
      <c r="F976" s="12"/>
      <c r="G976" s="12"/>
      <c r="H976" s="12"/>
    </row>
    <row r="977" customFormat="false" ht="15.75" hidden="false" customHeight="true" outlineLevel="0" collapsed="false">
      <c r="A977" s="12"/>
      <c r="B977" s="12"/>
      <c r="C977" s="12"/>
      <c r="D977" s="12"/>
      <c r="E977" s="12"/>
      <c r="F977" s="12"/>
      <c r="G977" s="12"/>
      <c r="H977" s="12"/>
    </row>
    <row r="978" customFormat="false" ht="15.75" hidden="false" customHeight="true" outlineLevel="0" collapsed="false">
      <c r="A978" s="12"/>
      <c r="B978" s="12"/>
      <c r="C978" s="12"/>
      <c r="D978" s="12"/>
      <c r="E978" s="12"/>
      <c r="F978" s="12"/>
      <c r="G978" s="12"/>
      <c r="H978" s="12"/>
    </row>
    <row r="979" customFormat="false" ht="15.75" hidden="false" customHeight="true" outlineLevel="0" collapsed="false">
      <c r="A979" s="12"/>
      <c r="B979" s="12"/>
      <c r="C979" s="12"/>
      <c r="D979" s="12"/>
      <c r="E979" s="12"/>
      <c r="F979" s="12"/>
      <c r="G979" s="12"/>
      <c r="H979" s="12"/>
    </row>
    <row r="980" customFormat="false" ht="15.75" hidden="false" customHeight="true" outlineLevel="0" collapsed="false">
      <c r="A980" s="12"/>
      <c r="B980" s="12"/>
      <c r="C980" s="12"/>
      <c r="D980" s="12"/>
      <c r="E980" s="12"/>
      <c r="F980" s="12"/>
      <c r="G980" s="12"/>
      <c r="H980" s="12"/>
    </row>
    <row r="981" customFormat="false" ht="15.75" hidden="false" customHeight="true" outlineLevel="0" collapsed="false">
      <c r="A981" s="12"/>
      <c r="B981" s="12"/>
      <c r="C981" s="12"/>
      <c r="D981" s="12"/>
      <c r="E981" s="12"/>
      <c r="F981" s="12"/>
      <c r="G981" s="12"/>
      <c r="H981" s="12"/>
    </row>
    <row r="982" customFormat="false" ht="15.75" hidden="false" customHeight="true" outlineLevel="0" collapsed="false">
      <c r="A982" s="12"/>
      <c r="B982" s="12"/>
      <c r="C982" s="12"/>
      <c r="D982" s="12"/>
      <c r="E982" s="12"/>
      <c r="F982" s="12"/>
      <c r="G982" s="12"/>
      <c r="H982" s="12"/>
    </row>
    <row r="983" customFormat="false" ht="15.75" hidden="false" customHeight="true" outlineLevel="0" collapsed="false">
      <c r="A983" s="12"/>
      <c r="B983" s="12"/>
      <c r="C983" s="12"/>
      <c r="D983" s="12"/>
      <c r="E983" s="12"/>
      <c r="F983" s="12"/>
      <c r="G983" s="12"/>
      <c r="H983" s="12"/>
    </row>
    <row r="984" customFormat="false" ht="15.75" hidden="false" customHeight="true" outlineLevel="0" collapsed="false">
      <c r="A984" s="12"/>
      <c r="B984" s="12"/>
      <c r="C984" s="12"/>
      <c r="D984" s="12"/>
      <c r="E984" s="12"/>
      <c r="F984" s="12"/>
      <c r="G984" s="12"/>
      <c r="H984" s="12"/>
    </row>
    <row r="985" customFormat="false" ht="15.75" hidden="false" customHeight="true" outlineLevel="0" collapsed="false">
      <c r="A985" s="12"/>
      <c r="B985" s="12"/>
      <c r="C985" s="12"/>
      <c r="D985" s="12"/>
      <c r="E985" s="12"/>
      <c r="F985" s="12"/>
      <c r="G985" s="12"/>
      <c r="H985" s="12"/>
    </row>
    <row r="986" customFormat="false" ht="15.75" hidden="false" customHeight="true" outlineLevel="0" collapsed="false">
      <c r="A986" s="12"/>
      <c r="B986" s="12"/>
      <c r="C986" s="12"/>
      <c r="D986" s="12"/>
      <c r="E986" s="12"/>
      <c r="F986" s="12"/>
      <c r="G986" s="12"/>
      <c r="H986" s="12"/>
    </row>
    <row r="987" customFormat="false" ht="15.75" hidden="false" customHeight="true" outlineLevel="0" collapsed="false">
      <c r="A987" s="12"/>
      <c r="B987" s="12"/>
      <c r="C987" s="12"/>
      <c r="D987" s="12"/>
      <c r="E987" s="12"/>
      <c r="F987" s="12"/>
      <c r="G987" s="12"/>
      <c r="H987" s="12"/>
    </row>
    <row r="988" customFormat="false" ht="15.75" hidden="false" customHeight="true" outlineLevel="0" collapsed="false">
      <c r="A988" s="12"/>
      <c r="B988" s="12"/>
      <c r="C988" s="12"/>
      <c r="D988" s="12"/>
      <c r="E988" s="12"/>
      <c r="F988" s="12"/>
      <c r="G988" s="12"/>
      <c r="H988" s="12"/>
    </row>
    <row r="989" customFormat="false" ht="15.75" hidden="false" customHeight="true" outlineLevel="0" collapsed="false">
      <c r="A989" s="12"/>
      <c r="B989" s="12"/>
      <c r="C989" s="12"/>
      <c r="D989" s="12"/>
      <c r="E989" s="12"/>
      <c r="F989" s="12"/>
      <c r="G989" s="12"/>
      <c r="H989" s="12"/>
    </row>
    <row r="990" customFormat="false" ht="15.75" hidden="false" customHeight="true" outlineLevel="0" collapsed="false">
      <c r="A990" s="12"/>
      <c r="B990" s="12"/>
      <c r="C990" s="12"/>
      <c r="D990" s="12"/>
      <c r="E990" s="12"/>
      <c r="F990" s="12"/>
      <c r="G990" s="12"/>
      <c r="H990" s="12"/>
    </row>
    <row r="991" customFormat="false" ht="15.75" hidden="false" customHeight="true" outlineLevel="0" collapsed="false">
      <c r="A991" s="12"/>
      <c r="B991" s="12"/>
      <c r="C991" s="12"/>
      <c r="D991" s="12"/>
      <c r="E991" s="12"/>
      <c r="F991" s="12"/>
      <c r="G991" s="12"/>
      <c r="H991" s="12"/>
    </row>
    <row r="992" customFormat="false" ht="15.75" hidden="false" customHeight="true" outlineLevel="0" collapsed="false">
      <c r="A992" s="12"/>
      <c r="B992" s="12"/>
      <c r="C992" s="12"/>
      <c r="D992" s="12"/>
      <c r="E992" s="12"/>
      <c r="F992" s="12"/>
      <c r="G992" s="12"/>
      <c r="H992" s="12"/>
    </row>
    <row r="993" customFormat="false" ht="15.75" hidden="false" customHeight="true" outlineLevel="0" collapsed="false">
      <c r="A993" s="12"/>
      <c r="B993" s="12"/>
      <c r="C993" s="12"/>
      <c r="D993" s="12"/>
      <c r="E993" s="12"/>
      <c r="F993" s="12"/>
      <c r="G993" s="12"/>
      <c r="H993" s="12"/>
    </row>
    <row r="994" customFormat="false" ht="15.75" hidden="false" customHeight="true" outlineLevel="0" collapsed="false">
      <c r="A994" s="12"/>
      <c r="B994" s="12"/>
      <c r="C994" s="12"/>
      <c r="D994" s="12"/>
      <c r="E994" s="12"/>
      <c r="F994" s="12"/>
      <c r="G994" s="12"/>
      <c r="H994" s="12"/>
    </row>
    <row r="995" customFormat="false" ht="15.75" hidden="false" customHeight="true" outlineLevel="0" collapsed="false">
      <c r="A995" s="12"/>
      <c r="B995" s="12"/>
      <c r="C995" s="12"/>
      <c r="D995" s="12"/>
      <c r="E995" s="12"/>
      <c r="F995" s="12"/>
      <c r="G995" s="12"/>
      <c r="H995" s="12"/>
    </row>
    <row r="996" customFormat="false" ht="15.75" hidden="false" customHeight="true" outlineLevel="0" collapsed="false">
      <c r="A996" s="12"/>
      <c r="B996" s="12"/>
      <c r="C996" s="12"/>
      <c r="D996" s="12"/>
      <c r="E996" s="12"/>
      <c r="F996" s="12"/>
      <c r="G996" s="12"/>
      <c r="H996" s="12"/>
    </row>
    <row r="997" customFormat="false" ht="15.75" hidden="false" customHeight="true" outlineLevel="0" collapsed="false">
      <c r="A997" s="12"/>
      <c r="B997" s="12"/>
      <c r="C997" s="12"/>
      <c r="D997" s="12"/>
      <c r="E997" s="12"/>
      <c r="F997" s="12"/>
      <c r="G997" s="12"/>
      <c r="H997" s="12"/>
    </row>
    <row r="998" customFormat="false" ht="15.75" hidden="false" customHeight="true" outlineLevel="0" collapsed="false">
      <c r="A998" s="12"/>
      <c r="B998" s="12"/>
      <c r="C998" s="12"/>
      <c r="D998" s="12"/>
      <c r="E998" s="12"/>
      <c r="F998" s="12"/>
      <c r="G998" s="12"/>
      <c r="H998" s="12"/>
    </row>
    <row r="999" customFormat="false" ht="15.75" hidden="false" customHeight="true" outlineLevel="0" collapsed="false">
      <c r="A999" s="12"/>
      <c r="B999" s="12"/>
      <c r="C999" s="12"/>
      <c r="D999" s="12"/>
      <c r="E999" s="12"/>
      <c r="F999" s="12"/>
      <c r="G999" s="12"/>
      <c r="H999" s="12"/>
    </row>
    <row r="1000" customFormat="false" ht="15.75" hidden="false" customHeight="true" outlineLevel="0" collapsed="false">
      <c r="A1000" s="12"/>
      <c r="B1000" s="12"/>
      <c r="C1000" s="12"/>
      <c r="D1000" s="12"/>
      <c r="E1000" s="12"/>
      <c r="F1000" s="12"/>
      <c r="G1000" s="12"/>
      <c r="H1000" s="12"/>
    </row>
  </sheetData>
  <sheetProtection sheet="true" formatCells="false" formatColumns="false" formatRows="false" sort="false" autoFilter="false"/>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sheetPr filterMode="false">
    <tabColor rgb="FFA6A6A6"/>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3" min="3" style="1" width="58"/>
    <col collapsed="false" customWidth="true" hidden="false" outlineLevel="0" max="4" min="4" style="1" width="14"/>
    <col collapsed="false" customWidth="true" hidden="false" outlineLevel="0" max="5" min="5" style="1" width="3"/>
    <col collapsed="false" customWidth="true" hidden="false" outlineLevel="0" max="6" min="6" style="1" width="28"/>
    <col collapsed="false" customWidth="true" hidden="false" outlineLevel="0" max="7" min="7" style="1" width="13"/>
    <col collapsed="false" customWidth="true" hidden="false" outlineLevel="0" max="8" min="8" style="1" width="45"/>
    <col collapsed="false" customWidth="true" hidden="false" outlineLevel="0" max="9" min="9" style="1" width="14"/>
    <col collapsed="false" customWidth="true" hidden="false" outlineLevel="0" max="26" min="10" style="1" width="8.63"/>
  </cols>
  <sheetData>
    <row r="1" customFormat="false" ht="25.5" hidden="false" customHeight="true" outlineLevel="0" collapsed="false">
      <c r="A1" s="126" t="s">
        <v>3452</v>
      </c>
      <c r="B1" s="126"/>
      <c r="C1" s="126"/>
      <c r="D1" s="126"/>
      <c r="E1" s="126"/>
      <c r="F1" s="126"/>
      <c r="G1" s="126"/>
      <c r="H1" s="126"/>
      <c r="I1" s="12"/>
    </row>
    <row r="2" customFormat="false" ht="24.75" hidden="false" customHeight="true" outlineLevel="0" collapsed="false">
      <c r="A2" s="441" t="s">
        <v>3453</v>
      </c>
      <c r="B2" s="442" t="s">
        <v>3454</v>
      </c>
      <c r="C2" s="442"/>
      <c r="D2" s="442"/>
      <c r="E2" s="442"/>
      <c r="F2" s="442"/>
      <c r="G2" s="442"/>
      <c r="H2" s="442"/>
      <c r="I2" s="12"/>
    </row>
    <row r="3" customFormat="false" ht="15" hidden="false" customHeight="true" outlineLevel="0" collapsed="false">
      <c r="A3" s="12"/>
      <c r="B3" s="12"/>
      <c r="C3" s="12"/>
      <c r="D3" s="12"/>
      <c r="E3" s="12"/>
      <c r="F3" s="12"/>
      <c r="G3" s="12"/>
      <c r="H3" s="12"/>
      <c r="I3" s="12"/>
    </row>
    <row r="4" customFormat="false" ht="30" hidden="false" customHeight="true" outlineLevel="0" collapsed="false">
      <c r="A4" s="443" t="s">
        <v>92</v>
      </c>
      <c r="B4" s="444" t="s">
        <v>3205</v>
      </c>
      <c r="C4" s="444" t="s">
        <v>3455</v>
      </c>
      <c r="D4" s="445" t="s">
        <v>26</v>
      </c>
      <c r="E4" s="12"/>
      <c r="F4" s="446" t="s">
        <v>3456</v>
      </c>
      <c r="G4" s="447" t="s">
        <v>3457</v>
      </c>
      <c r="H4" s="447" t="s">
        <v>3458</v>
      </c>
      <c r="I4" s="448" t="s">
        <v>3459</v>
      </c>
    </row>
    <row r="5" customFormat="false" ht="36" hidden="false" customHeight="true" outlineLevel="0" collapsed="false">
      <c r="A5" s="449" t="s">
        <v>3460</v>
      </c>
      <c r="B5" s="450" t="s">
        <v>3461</v>
      </c>
      <c r="C5" s="450" t="s">
        <v>3462</v>
      </c>
      <c r="D5" s="451" t="s">
        <v>76</v>
      </c>
      <c r="E5" s="12"/>
      <c r="F5" s="452" t="s">
        <v>3463</v>
      </c>
      <c r="G5" s="453" t="s">
        <v>3464</v>
      </c>
      <c r="H5" s="453" t="s">
        <v>3465</v>
      </c>
      <c r="I5" s="454" t="s">
        <v>76</v>
      </c>
    </row>
    <row r="6" customFormat="false" ht="36" hidden="false" customHeight="true" outlineLevel="0" collapsed="false">
      <c r="A6" s="449" t="s">
        <v>157</v>
      </c>
      <c r="B6" s="450" t="s">
        <v>3466</v>
      </c>
      <c r="C6" s="450" t="s">
        <v>3467</v>
      </c>
      <c r="D6" s="451" t="s">
        <v>76</v>
      </c>
      <c r="E6" s="12"/>
      <c r="F6" s="452" t="s">
        <v>3463</v>
      </c>
      <c r="G6" s="453" t="s">
        <v>522</v>
      </c>
      <c r="H6" s="453" t="s">
        <v>3468</v>
      </c>
      <c r="I6" s="454" t="s">
        <v>76</v>
      </c>
    </row>
    <row r="7" customFormat="false" ht="36" hidden="false" customHeight="true" outlineLevel="0" collapsed="false">
      <c r="A7" s="449" t="s">
        <v>3469</v>
      </c>
      <c r="B7" s="450" t="s">
        <v>3470</v>
      </c>
      <c r="C7" s="450" t="s">
        <v>3471</v>
      </c>
      <c r="D7" s="451" t="s">
        <v>76</v>
      </c>
      <c r="E7" s="12"/>
      <c r="F7" s="452" t="s">
        <v>3463</v>
      </c>
      <c r="G7" s="453" t="s">
        <v>525</v>
      </c>
      <c r="H7" s="453" t="s">
        <v>3472</v>
      </c>
      <c r="I7" s="454" t="s">
        <v>76</v>
      </c>
    </row>
    <row r="8" customFormat="false" ht="36" hidden="false" customHeight="true" outlineLevel="0" collapsed="false">
      <c r="A8" s="449" t="s">
        <v>3473</v>
      </c>
      <c r="B8" s="450" t="s">
        <v>3474</v>
      </c>
      <c r="C8" s="450" t="s">
        <v>3475</v>
      </c>
      <c r="D8" s="451" t="s">
        <v>76</v>
      </c>
      <c r="E8" s="12"/>
      <c r="F8" s="452" t="s">
        <v>3463</v>
      </c>
      <c r="G8" s="453" t="s">
        <v>528</v>
      </c>
      <c r="H8" s="453" t="s">
        <v>3476</v>
      </c>
      <c r="I8" s="454" t="s">
        <v>76</v>
      </c>
    </row>
    <row r="9" customFormat="false" ht="36" hidden="false" customHeight="true" outlineLevel="0" collapsed="false">
      <c r="A9" s="449" t="s">
        <v>3477</v>
      </c>
      <c r="B9" s="450" t="s">
        <v>3478</v>
      </c>
      <c r="C9" s="450" t="s">
        <v>3479</v>
      </c>
      <c r="D9" s="451" t="s">
        <v>76</v>
      </c>
      <c r="E9" s="12"/>
      <c r="F9" s="452" t="s">
        <v>3463</v>
      </c>
      <c r="G9" s="453" t="s">
        <v>531</v>
      </c>
      <c r="H9" s="453" t="s">
        <v>3480</v>
      </c>
      <c r="I9" s="454" t="s">
        <v>76</v>
      </c>
    </row>
    <row r="10" customFormat="false" ht="36" hidden="false" customHeight="true" outlineLevel="0" collapsed="false">
      <c r="A10" s="449" t="s">
        <v>3481</v>
      </c>
      <c r="B10" s="450" t="s">
        <v>3482</v>
      </c>
      <c r="C10" s="450" t="s">
        <v>3483</v>
      </c>
      <c r="D10" s="451" t="s">
        <v>76</v>
      </c>
      <c r="E10" s="12"/>
      <c r="F10" s="452" t="s">
        <v>3463</v>
      </c>
      <c r="G10" s="453" t="s">
        <v>534</v>
      </c>
      <c r="H10" s="453" t="s">
        <v>3484</v>
      </c>
      <c r="I10" s="454" t="s">
        <v>76</v>
      </c>
    </row>
    <row r="11" customFormat="false" ht="36" hidden="false" customHeight="true" outlineLevel="0" collapsed="false">
      <c r="A11" s="449" t="s">
        <v>3485</v>
      </c>
      <c r="B11" s="450" t="s">
        <v>3486</v>
      </c>
      <c r="C11" s="450" t="s">
        <v>3487</v>
      </c>
      <c r="D11" s="451" t="s">
        <v>76</v>
      </c>
      <c r="E11" s="12"/>
      <c r="F11" s="452" t="s">
        <v>3463</v>
      </c>
      <c r="G11" s="453" t="s">
        <v>537</v>
      </c>
      <c r="H11" s="453" t="s">
        <v>3488</v>
      </c>
      <c r="I11" s="454" t="s">
        <v>76</v>
      </c>
    </row>
    <row r="12" customFormat="false" ht="36" hidden="false" customHeight="true" outlineLevel="0" collapsed="false">
      <c r="A12" s="449" t="s">
        <v>3489</v>
      </c>
      <c r="B12" s="450" t="s">
        <v>3490</v>
      </c>
      <c r="C12" s="450" t="s">
        <v>3491</v>
      </c>
      <c r="D12" s="451" t="s">
        <v>76</v>
      </c>
      <c r="E12" s="12"/>
      <c r="F12" s="452" t="s">
        <v>3492</v>
      </c>
      <c r="G12" s="453" t="s">
        <v>540</v>
      </c>
      <c r="H12" s="453" t="s">
        <v>3493</v>
      </c>
      <c r="I12" s="454" t="s">
        <v>76</v>
      </c>
    </row>
    <row r="13" customFormat="false" ht="36" hidden="false" customHeight="true" outlineLevel="0" collapsed="false">
      <c r="A13" s="449" t="s">
        <v>3494</v>
      </c>
      <c r="B13" s="450" t="s">
        <v>3495</v>
      </c>
      <c r="C13" s="450" t="s">
        <v>3496</v>
      </c>
      <c r="D13" s="451" t="s">
        <v>76</v>
      </c>
      <c r="E13" s="12"/>
      <c r="F13" s="452" t="s">
        <v>3463</v>
      </c>
      <c r="G13" s="453" t="s">
        <v>540</v>
      </c>
      <c r="H13" s="453" t="s">
        <v>3497</v>
      </c>
      <c r="I13" s="454" t="s">
        <v>76</v>
      </c>
    </row>
    <row r="14" customFormat="false" ht="36" hidden="false" customHeight="true" outlineLevel="0" collapsed="false">
      <c r="A14" s="449" t="s">
        <v>3498</v>
      </c>
      <c r="B14" s="450" t="s">
        <v>3499</v>
      </c>
      <c r="C14" s="450" t="s">
        <v>3500</v>
      </c>
      <c r="D14" s="451" t="s">
        <v>76</v>
      </c>
      <c r="E14" s="12"/>
      <c r="F14" s="452" t="s">
        <v>3492</v>
      </c>
      <c r="G14" s="453" t="s">
        <v>543</v>
      </c>
      <c r="H14" s="453" t="s">
        <v>3501</v>
      </c>
      <c r="I14" s="454" t="s">
        <v>76</v>
      </c>
    </row>
    <row r="15" customFormat="false" ht="36" hidden="false" customHeight="true" outlineLevel="0" collapsed="false">
      <c r="A15" s="449" t="s">
        <v>3502</v>
      </c>
      <c r="B15" s="450" t="s">
        <v>3503</v>
      </c>
      <c r="C15" s="450" t="s">
        <v>3504</v>
      </c>
      <c r="D15" s="451" t="s">
        <v>76</v>
      </c>
      <c r="E15" s="12"/>
      <c r="F15" s="452" t="s">
        <v>3463</v>
      </c>
      <c r="G15" s="453" t="s">
        <v>543</v>
      </c>
      <c r="H15" s="453" t="s">
        <v>3505</v>
      </c>
      <c r="I15" s="454" t="s">
        <v>76</v>
      </c>
    </row>
    <row r="16" customFormat="false" ht="36" hidden="false" customHeight="true" outlineLevel="0" collapsed="false">
      <c r="A16" s="449" t="s">
        <v>3506</v>
      </c>
      <c r="B16" s="450" t="s">
        <v>3507</v>
      </c>
      <c r="C16" s="450" t="s">
        <v>3508</v>
      </c>
      <c r="D16" s="451" t="s">
        <v>76</v>
      </c>
      <c r="E16" s="12"/>
      <c r="F16" s="452" t="s">
        <v>3492</v>
      </c>
      <c r="G16" s="453" t="s">
        <v>546</v>
      </c>
      <c r="H16" s="453" t="s">
        <v>3509</v>
      </c>
      <c r="I16" s="454" t="s">
        <v>76</v>
      </c>
    </row>
    <row r="17" customFormat="false" ht="36" hidden="false" customHeight="true" outlineLevel="0" collapsed="false">
      <c r="A17" s="449" t="s">
        <v>3510</v>
      </c>
      <c r="B17" s="450" t="s">
        <v>3511</v>
      </c>
      <c r="C17" s="450" t="s">
        <v>3512</v>
      </c>
      <c r="D17" s="451" t="s">
        <v>76</v>
      </c>
      <c r="E17" s="12"/>
      <c r="F17" s="452" t="s">
        <v>3463</v>
      </c>
      <c r="G17" s="453" t="s">
        <v>546</v>
      </c>
      <c r="H17" s="453" t="s">
        <v>3513</v>
      </c>
      <c r="I17" s="454" t="s">
        <v>76</v>
      </c>
    </row>
    <row r="18" customFormat="false" ht="36" hidden="false" customHeight="true" outlineLevel="0" collapsed="false">
      <c r="A18" s="449" t="s">
        <v>3514</v>
      </c>
      <c r="B18" s="450" t="s">
        <v>3515</v>
      </c>
      <c r="C18" s="450" t="s">
        <v>3516</v>
      </c>
      <c r="D18" s="451" t="s">
        <v>76</v>
      </c>
      <c r="E18" s="12"/>
      <c r="F18" s="452" t="s">
        <v>3492</v>
      </c>
      <c r="G18" s="453" t="s">
        <v>549</v>
      </c>
      <c r="H18" s="453" t="s">
        <v>3517</v>
      </c>
      <c r="I18" s="454" t="s">
        <v>76</v>
      </c>
    </row>
    <row r="19" customFormat="false" ht="36" hidden="false" customHeight="true" outlineLevel="0" collapsed="false">
      <c r="A19" s="449" t="s">
        <v>3518</v>
      </c>
      <c r="B19" s="450" t="s">
        <v>3519</v>
      </c>
      <c r="C19" s="450" t="s">
        <v>3520</v>
      </c>
      <c r="D19" s="451" t="s">
        <v>76</v>
      </c>
      <c r="E19" s="12"/>
      <c r="F19" s="452" t="s">
        <v>3463</v>
      </c>
      <c r="G19" s="453" t="s">
        <v>549</v>
      </c>
      <c r="H19" s="453" t="s">
        <v>3521</v>
      </c>
      <c r="I19" s="454" t="s">
        <v>76</v>
      </c>
    </row>
    <row r="20" customFormat="false" ht="36" hidden="false" customHeight="true" outlineLevel="0" collapsed="false">
      <c r="A20" s="449" t="s">
        <v>3273</v>
      </c>
      <c r="B20" s="450" t="s">
        <v>3522</v>
      </c>
      <c r="C20" s="450" t="s">
        <v>3523</v>
      </c>
      <c r="D20" s="451" t="s">
        <v>76</v>
      </c>
      <c r="E20" s="12"/>
      <c r="F20" s="452" t="s">
        <v>3492</v>
      </c>
      <c r="G20" s="453" t="s">
        <v>552</v>
      </c>
      <c r="H20" s="453" t="s">
        <v>3524</v>
      </c>
      <c r="I20" s="454" t="s">
        <v>76</v>
      </c>
    </row>
    <row r="21" customFormat="false" ht="36" hidden="false" customHeight="true" outlineLevel="0" collapsed="false">
      <c r="A21" s="449" t="s">
        <v>3525</v>
      </c>
      <c r="B21" s="450" t="s">
        <v>3526</v>
      </c>
      <c r="C21" s="450" t="s">
        <v>3527</v>
      </c>
      <c r="D21" s="451" t="s">
        <v>76</v>
      </c>
      <c r="E21" s="12"/>
      <c r="F21" s="452" t="s">
        <v>3463</v>
      </c>
      <c r="G21" s="453" t="s">
        <v>552</v>
      </c>
      <c r="H21" s="453" t="s">
        <v>3528</v>
      </c>
      <c r="I21" s="454" t="s">
        <v>76</v>
      </c>
    </row>
    <row r="22" customFormat="false" ht="36" hidden="false" customHeight="true" outlineLevel="0" collapsed="false">
      <c r="A22" s="449" t="s">
        <v>3529</v>
      </c>
      <c r="B22" s="450" t="s">
        <v>3530</v>
      </c>
      <c r="C22" s="450" t="s">
        <v>3531</v>
      </c>
      <c r="D22" s="451" t="s">
        <v>76</v>
      </c>
      <c r="E22" s="12"/>
      <c r="F22" s="452" t="s">
        <v>3463</v>
      </c>
      <c r="G22" s="453" t="s">
        <v>555</v>
      </c>
      <c r="H22" s="453" t="s">
        <v>3532</v>
      </c>
      <c r="I22" s="454" t="s">
        <v>76</v>
      </c>
    </row>
    <row r="23" customFormat="false" ht="36" hidden="false" customHeight="true" outlineLevel="0" collapsed="false">
      <c r="A23" s="455" t="s">
        <v>3533</v>
      </c>
      <c r="B23" s="456" t="s">
        <v>3534</v>
      </c>
      <c r="C23" s="456" t="s">
        <v>3535</v>
      </c>
      <c r="D23" s="457" t="s">
        <v>3355</v>
      </c>
      <c r="E23" s="12"/>
      <c r="F23" s="452" t="s">
        <v>3463</v>
      </c>
      <c r="G23" s="453" t="s">
        <v>558</v>
      </c>
      <c r="H23" s="453" t="s">
        <v>3536</v>
      </c>
      <c r="I23" s="454" t="s">
        <v>76</v>
      </c>
    </row>
    <row r="24" customFormat="false" ht="36" hidden="false" customHeight="true" outlineLevel="0" collapsed="false">
      <c r="A24" s="12"/>
      <c r="B24" s="12"/>
      <c r="C24" s="12"/>
      <c r="D24" s="12"/>
      <c r="E24" s="12"/>
      <c r="F24" s="452" t="s">
        <v>3463</v>
      </c>
      <c r="G24" s="453" t="s">
        <v>3537</v>
      </c>
      <c r="H24" s="453" t="s">
        <v>3538</v>
      </c>
      <c r="I24" s="454" t="s">
        <v>76</v>
      </c>
    </row>
    <row r="25" customFormat="false" ht="36" hidden="false" customHeight="true" outlineLevel="0" collapsed="false">
      <c r="A25" s="12"/>
      <c r="B25" s="12"/>
      <c r="C25" s="12"/>
      <c r="D25" s="12"/>
      <c r="E25" s="12"/>
      <c r="F25" s="452" t="s">
        <v>3463</v>
      </c>
      <c r="G25" s="453" t="s">
        <v>3539</v>
      </c>
      <c r="H25" s="453" t="s">
        <v>3540</v>
      </c>
      <c r="I25" s="454" t="s">
        <v>76</v>
      </c>
    </row>
    <row r="26" customFormat="false" ht="36" hidden="false" customHeight="true" outlineLevel="0" collapsed="false">
      <c r="A26" s="12"/>
      <c r="B26" s="12"/>
      <c r="C26" s="12"/>
      <c r="D26" s="12"/>
      <c r="E26" s="12"/>
      <c r="F26" s="452" t="s">
        <v>3463</v>
      </c>
      <c r="G26" s="453" t="s">
        <v>3541</v>
      </c>
      <c r="H26" s="453" t="s">
        <v>3542</v>
      </c>
      <c r="I26" s="454" t="s">
        <v>76</v>
      </c>
    </row>
    <row r="27" customFormat="false" ht="30" hidden="false" customHeight="true" outlineLevel="0" collapsed="false">
      <c r="A27" s="458" t="s">
        <v>3543</v>
      </c>
      <c r="B27" s="459" t="s">
        <v>3544</v>
      </c>
      <c r="C27" s="459" t="s">
        <v>26</v>
      </c>
      <c r="D27" s="460" t="s">
        <v>315</v>
      </c>
      <c r="E27" s="12"/>
      <c r="F27" s="452" t="s">
        <v>3463</v>
      </c>
      <c r="G27" s="453" t="s">
        <v>3545</v>
      </c>
      <c r="H27" s="453" t="s">
        <v>3546</v>
      </c>
      <c r="I27" s="454" t="s">
        <v>76</v>
      </c>
    </row>
    <row r="28" customFormat="false" ht="36" hidden="false" customHeight="true" outlineLevel="0" collapsed="false">
      <c r="A28" s="449" t="s">
        <v>3547</v>
      </c>
      <c r="B28" s="450" t="n">
        <v>0</v>
      </c>
      <c r="C28" s="450" t="s">
        <v>76</v>
      </c>
      <c r="D28" s="451" t="s">
        <v>3548</v>
      </c>
      <c r="E28" s="12"/>
      <c r="F28" s="452" t="s">
        <v>3463</v>
      </c>
      <c r="G28" s="453" t="s">
        <v>3549</v>
      </c>
      <c r="H28" s="453" t="s">
        <v>3550</v>
      </c>
      <c r="I28" s="454" t="s">
        <v>76</v>
      </c>
    </row>
    <row r="29" customFormat="false" ht="36" hidden="false" customHeight="true" outlineLevel="0" collapsed="false">
      <c r="A29" s="449" t="s">
        <v>3551</v>
      </c>
      <c r="B29" s="450" t="n">
        <v>0</v>
      </c>
      <c r="C29" s="450" t="s">
        <v>76</v>
      </c>
      <c r="D29" s="451" t="s">
        <v>3548</v>
      </c>
      <c r="E29" s="12"/>
      <c r="F29" s="452" t="s">
        <v>3463</v>
      </c>
      <c r="G29" s="453" t="s">
        <v>3552</v>
      </c>
      <c r="H29" s="453" t="s">
        <v>3553</v>
      </c>
      <c r="I29" s="454" t="s">
        <v>76</v>
      </c>
    </row>
    <row r="30" customFormat="false" ht="36" hidden="false" customHeight="true" outlineLevel="0" collapsed="false">
      <c r="A30" s="449" t="s">
        <v>3554</v>
      </c>
      <c r="B30" s="450" t="n">
        <v>0</v>
      </c>
      <c r="C30" s="450" t="s">
        <v>76</v>
      </c>
      <c r="D30" s="451" t="s">
        <v>3548</v>
      </c>
      <c r="E30" s="12"/>
      <c r="F30" s="452" t="s">
        <v>3463</v>
      </c>
      <c r="G30" s="453" t="s">
        <v>3555</v>
      </c>
      <c r="H30" s="453" t="s">
        <v>3556</v>
      </c>
      <c r="I30" s="454" t="s">
        <v>76</v>
      </c>
    </row>
    <row r="31" customFormat="false" ht="36" hidden="false" customHeight="true" outlineLevel="0" collapsed="false">
      <c r="A31" s="449" t="s">
        <v>3557</v>
      </c>
      <c r="B31" s="450" t="n">
        <v>0</v>
      </c>
      <c r="C31" s="450" t="s">
        <v>76</v>
      </c>
      <c r="D31" s="451" t="s">
        <v>3548</v>
      </c>
      <c r="E31" s="12"/>
      <c r="F31" s="452" t="s">
        <v>3463</v>
      </c>
      <c r="G31" s="453" t="s">
        <v>3558</v>
      </c>
      <c r="H31" s="453" t="s">
        <v>3559</v>
      </c>
      <c r="I31" s="454" t="s">
        <v>76</v>
      </c>
    </row>
    <row r="32" customFormat="false" ht="36" hidden="false" customHeight="true" outlineLevel="0" collapsed="false">
      <c r="A32" s="449" t="s">
        <v>3560</v>
      </c>
      <c r="B32" s="450" t="n">
        <v>0</v>
      </c>
      <c r="C32" s="450" t="s">
        <v>76</v>
      </c>
      <c r="D32" s="451" t="s">
        <v>3548</v>
      </c>
      <c r="E32" s="12"/>
      <c r="F32" s="452" t="s">
        <v>3463</v>
      </c>
      <c r="G32" s="453" t="s">
        <v>3561</v>
      </c>
      <c r="H32" s="453" t="s">
        <v>3562</v>
      </c>
      <c r="I32" s="454" t="s">
        <v>76</v>
      </c>
    </row>
    <row r="33" customFormat="false" ht="36" hidden="false" customHeight="true" outlineLevel="0" collapsed="false">
      <c r="A33" s="449" t="s">
        <v>3563</v>
      </c>
      <c r="B33" s="450" t="n">
        <v>0</v>
      </c>
      <c r="C33" s="450" t="s">
        <v>76</v>
      </c>
      <c r="D33" s="451" t="s">
        <v>3548</v>
      </c>
      <c r="E33" s="12"/>
      <c r="F33" s="452" t="s">
        <v>3463</v>
      </c>
      <c r="G33" s="453" t="s">
        <v>3564</v>
      </c>
      <c r="H33" s="453" t="s">
        <v>3565</v>
      </c>
      <c r="I33" s="454" t="s">
        <v>76</v>
      </c>
    </row>
    <row r="34" customFormat="false" ht="36" hidden="false" customHeight="true" outlineLevel="0" collapsed="false">
      <c r="A34" s="449" t="s">
        <v>3566</v>
      </c>
      <c r="B34" s="450" t="n">
        <v>0</v>
      </c>
      <c r="C34" s="450" t="s">
        <v>76</v>
      </c>
      <c r="D34" s="451" t="s">
        <v>3548</v>
      </c>
      <c r="E34" s="12"/>
      <c r="F34" s="452" t="s">
        <v>3463</v>
      </c>
      <c r="G34" s="453" t="s">
        <v>3567</v>
      </c>
      <c r="H34" s="453" t="s">
        <v>3568</v>
      </c>
      <c r="I34" s="454" t="s">
        <v>76</v>
      </c>
    </row>
    <row r="35" customFormat="false" ht="36" hidden="false" customHeight="true" outlineLevel="0" collapsed="false">
      <c r="A35" s="449" t="s">
        <v>3569</v>
      </c>
      <c r="B35" s="450" t="n">
        <v>0</v>
      </c>
      <c r="C35" s="450" t="s">
        <v>76</v>
      </c>
      <c r="D35" s="451" t="s">
        <v>3548</v>
      </c>
      <c r="E35" s="12"/>
      <c r="F35" s="452" t="s">
        <v>3463</v>
      </c>
      <c r="G35" s="453" t="s">
        <v>3570</v>
      </c>
      <c r="H35" s="453" t="s">
        <v>3571</v>
      </c>
      <c r="I35" s="454" t="s">
        <v>76</v>
      </c>
    </row>
    <row r="36" customFormat="false" ht="36" hidden="false" customHeight="true" outlineLevel="0" collapsed="false">
      <c r="A36" s="449" t="s">
        <v>3572</v>
      </c>
      <c r="B36" s="450" t="n">
        <v>0</v>
      </c>
      <c r="C36" s="450" t="s">
        <v>76</v>
      </c>
      <c r="D36" s="451" t="s">
        <v>3548</v>
      </c>
      <c r="E36" s="12"/>
      <c r="F36" s="452" t="s">
        <v>3463</v>
      </c>
      <c r="G36" s="453" t="s">
        <v>3573</v>
      </c>
      <c r="H36" s="453" t="s">
        <v>3574</v>
      </c>
      <c r="I36" s="454" t="s">
        <v>76</v>
      </c>
    </row>
    <row r="37" customFormat="false" ht="36" hidden="false" customHeight="true" outlineLevel="0" collapsed="false">
      <c r="A37" s="449" t="s">
        <v>3575</v>
      </c>
      <c r="B37" s="450" t="n">
        <v>0</v>
      </c>
      <c r="C37" s="450" t="s">
        <v>76</v>
      </c>
      <c r="D37" s="451" t="s">
        <v>3548</v>
      </c>
      <c r="E37" s="12"/>
      <c r="F37" s="461" t="s">
        <v>3463</v>
      </c>
      <c r="G37" s="462" t="s">
        <v>3576</v>
      </c>
      <c r="H37" s="462" t="s">
        <v>3577</v>
      </c>
      <c r="I37" s="463" t="s">
        <v>76</v>
      </c>
    </row>
    <row r="38" customFormat="false" ht="36" hidden="false" customHeight="true" outlineLevel="0" collapsed="false">
      <c r="A38" s="449" t="s">
        <v>3578</v>
      </c>
      <c r="B38" s="450" t="n">
        <v>0</v>
      </c>
      <c r="C38" s="450" t="s">
        <v>76</v>
      </c>
      <c r="D38" s="451" t="s">
        <v>3548</v>
      </c>
      <c r="E38" s="12"/>
      <c r="F38" s="12"/>
      <c r="G38" s="12"/>
      <c r="H38" s="12"/>
      <c r="I38" s="12"/>
    </row>
    <row r="39" customFormat="false" ht="36" hidden="false" customHeight="true" outlineLevel="0" collapsed="false">
      <c r="A39" s="449" t="s">
        <v>3579</v>
      </c>
      <c r="B39" s="450" t="n">
        <v>0</v>
      </c>
      <c r="C39" s="450" t="s">
        <v>76</v>
      </c>
      <c r="D39" s="451" t="s">
        <v>3548</v>
      </c>
      <c r="E39" s="12"/>
      <c r="F39" s="12"/>
      <c r="G39" s="12"/>
      <c r="H39" s="12"/>
      <c r="I39" s="12"/>
    </row>
    <row r="40" customFormat="false" ht="36" hidden="false" customHeight="true" outlineLevel="0" collapsed="false">
      <c r="A40" s="449" t="s">
        <v>3580</v>
      </c>
      <c r="B40" s="450" t="n">
        <v>0</v>
      </c>
      <c r="C40" s="450" t="s">
        <v>76</v>
      </c>
      <c r="D40" s="451" t="s">
        <v>3548</v>
      </c>
      <c r="E40" s="12"/>
      <c r="F40" s="12"/>
      <c r="G40" s="12"/>
      <c r="H40" s="12"/>
      <c r="I40" s="12"/>
    </row>
    <row r="41" customFormat="false" ht="36" hidden="false" customHeight="true" outlineLevel="0" collapsed="false">
      <c r="A41" s="449" t="s">
        <v>3581</v>
      </c>
      <c r="B41" s="450" t="n">
        <v>0</v>
      </c>
      <c r="C41" s="450" t="s">
        <v>76</v>
      </c>
      <c r="D41" s="451" t="s">
        <v>3548</v>
      </c>
      <c r="E41" s="12"/>
      <c r="F41" s="12"/>
      <c r="G41" s="12"/>
      <c r="H41" s="12"/>
      <c r="I41" s="12"/>
    </row>
    <row r="42" customFormat="false" ht="36" hidden="false" customHeight="true" outlineLevel="0" collapsed="false">
      <c r="A42" s="449" t="s">
        <v>3582</v>
      </c>
      <c r="B42" s="450" t="n">
        <v>0</v>
      </c>
      <c r="C42" s="450" t="s">
        <v>76</v>
      </c>
      <c r="D42" s="451" t="s">
        <v>3548</v>
      </c>
      <c r="E42" s="12"/>
      <c r="F42" s="12"/>
      <c r="G42" s="12"/>
      <c r="H42" s="12"/>
      <c r="I42" s="12"/>
    </row>
    <row r="43" customFormat="false" ht="36" hidden="false" customHeight="true" outlineLevel="0" collapsed="false">
      <c r="A43" s="449" t="s">
        <v>3583</v>
      </c>
      <c r="B43" s="450" t="n">
        <v>0</v>
      </c>
      <c r="C43" s="450" t="s">
        <v>76</v>
      </c>
      <c r="D43" s="451" t="s">
        <v>3548</v>
      </c>
      <c r="E43" s="12"/>
      <c r="F43" s="12"/>
      <c r="G43" s="12"/>
      <c r="H43" s="12"/>
      <c r="I43" s="12"/>
    </row>
    <row r="44" customFormat="false" ht="36" hidden="false" customHeight="true" outlineLevel="0" collapsed="false">
      <c r="A44" s="449" t="s">
        <v>3584</v>
      </c>
      <c r="B44" s="450" t="n">
        <v>0</v>
      </c>
      <c r="C44" s="450" t="s">
        <v>76</v>
      </c>
      <c r="D44" s="451" t="s">
        <v>3548</v>
      </c>
      <c r="E44" s="12"/>
      <c r="F44" s="12"/>
      <c r="G44" s="12"/>
      <c r="H44" s="12"/>
      <c r="I44" s="12"/>
    </row>
    <row r="45" customFormat="false" ht="36" hidden="false" customHeight="true" outlineLevel="0" collapsed="false">
      <c r="A45" s="449" t="s">
        <v>3585</v>
      </c>
      <c r="B45" s="450" t="n">
        <v>0</v>
      </c>
      <c r="C45" s="450" t="s">
        <v>76</v>
      </c>
      <c r="D45" s="451" t="s">
        <v>3548</v>
      </c>
      <c r="E45" s="12"/>
      <c r="F45" s="12"/>
      <c r="G45" s="12"/>
      <c r="H45" s="12"/>
      <c r="I45" s="12"/>
    </row>
    <row r="46" customFormat="false" ht="36" hidden="false" customHeight="true" outlineLevel="0" collapsed="false">
      <c r="A46" s="449" t="s">
        <v>3586</v>
      </c>
      <c r="B46" s="450" t="n">
        <v>0</v>
      </c>
      <c r="C46" s="450" t="s">
        <v>76</v>
      </c>
      <c r="D46" s="451" t="s">
        <v>3548</v>
      </c>
      <c r="E46" s="12"/>
      <c r="F46" s="12"/>
      <c r="G46" s="12"/>
      <c r="H46" s="12"/>
      <c r="I46" s="12"/>
    </row>
    <row r="47" customFormat="false" ht="36" hidden="false" customHeight="true" outlineLevel="0" collapsed="false">
      <c r="A47" s="449" t="s">
        <v>3587</v>
      </c>
      <c r="B47" s="450" t="n">
        <v>0</v>
      </c>
      <c r="C47" s="450" t="s">
        <v>76</v>
      </c>
      <c r="D47" s="451" t="s">
        <v>3548</v>
      </c>
      <c r="E47" s="12"/>
      <c r="F47" s="12"/>
      <c r="G47" s="12"/>
      <c r="H47" s="12"/>
      <c r="I47" s="12"/>
    </row>
    <row r="48" customFormat="false" ht="36" hidden="false" customHeight="true" outlineLevel="0" collapsed="false">
      <c r="A48" s="449" t="s">
        <v>3588</v>
      </c>
      <c r="B48" s="450" t="n">
        <v>0</v>
      </c>
      <c r="C48" s="450" t="s">
        <v>76</v>
      </c>
      <c r="D48" s="451" t="s">
        <v>3548</v>
      </c>
      <c r="E48" s="12"/>
      <c r="F48" s="12"/>
      <c r="G48" s="12"/>
      <c r="H48" s="12"/>
      <c r="I48" s="12"/>
    </row>
    <row r="49" customFormat="false" ht="36" hidden="false" customHeight="true" outlineLevel="0" collapsed="false">
      <c r="A49" s="449" t="s">
        <v>3589</v>
      </c>
      <c r="B49" s="450" t="n">
        <v>0</v>
      </c>
      <c r="C49" s="450" t="s">
        <v>76</v>
      </c>
      <c r="D49" s="451" t="s">
        <v>3548</v>
      </c>
      <c r="E49" s="12"/>
      <c r="F49" s="12"/>
      <c r="G49" s="12"/>
      <c r="H49" s="12"/>
      <c r="I49" s="12"/>
    </row>
    <row r="50" customFormat="false" ht="36" hidden="false" customHeight="true" outlineLevel="0" collapsed="false">
      <c r="A50" s="449" t="s">
        <v>3590</v>
      </c>
      <c r="B50" s="450" t="n">
        <v>0</v>
      </c>
      <c r="C50" s="450" t="s">
        <v>76</v>
      </c>
      <c r="D50" s="451" t="s">
        <v>3548</v>
      </c>
      <c r="E50" s="12"/>
      <c r="F50" s="12"/>
      <c r="G50" s="12"/>
      <c r="H50" s="12"/>
      <c r="I50" s="12"/>
    </row>
    <row r="51" customFormat="false" ht="36" hidden="false" customHeight="true" outlineLevel="0" collapsed="false">
      <c r="A51" s="449" t="s">
        <v>3591</v>
      </c>
      <c r="B51" s="450" t="n">
        <v>0</v>
      </c>
      <c r="C51" s="450" t="s">
        <v>76</v>
      </c>
      <c r="D51" s="451" t="s">
        <v>3548</v>
      </c>
      <c r="E51" s="12"/>
      <c r="F51" s="12"/>
      <c r="G51" s="12"/>
      <c r="H51" s="12"/>
      <c r="I51" s="12"/>
    </row>
    <row r="52" customFormat="false" ht="36" hidden="false" customHeight="true" outlineLevel="0" collapsed="false">
      <c r="A52" s="449" t="s">
        <v>3592</v>
      </c>
      <c r="B52" s="450" t="n">
        <v>0</v>
      </c>
      <c r="C52" s="450" t="s">
        <v>76</v>
      </c>
      <c r="D52" s="451" t="s">
        <v>3593</v>
      </c>
      <c r="E52" s="12"/>
      <c r="F52" s="12"/>
      <c r="G52" s="12"/>
      <c r="H52" s="12"/>
      <c r="I52" s="12"/>
    </row>
    <row r="53" customFormat="false" ht="36" hidden="false" customHeight="true" outlineLevel="0" collapsed="false">
      <c r="A53" s="449" t="s">
        <v>3594</v>
      </c>
      <c r="B53" s="450" t="n">
        <v>0</v>
      </c>
      <c r="C53" s="450" t="s">
        <v>76</v>
      </c>
      <c r="D53" s="451" t="s">
        <v>3595</v>
      </c>
      <c r="E53" s="12"/>
      <c r="F53" s="12"/>
      <c r="G53" s="12"/>
      <c r="H53" s="12"/>
      <c r="I53" s="12"/>
    </row>
    <row r="54" customFormat="false" ht="36" hidden="false" customHeight="true" outlineLevel="0" collapsed="false">
      <c r="A54" s="455" t="s">
        <v>3514</v>
      </c>
      <c r="B54" s="456" t="n">
        <v>0</v>
      </c>
      <c r="C54" s="456" t="s">
        <v>76</v>
      </c>
      <c r="D54" s="457" t="s">
        <v>3596</v>
      </c>
      <c r="E54" s="12"/>
      <c r="F54" s="12"/>
      <c r="G54" s="12"/>
      <c r="H54" s="12"/>
      <c r="I54" s="12"/>
    </row>
    <row r="55" customFormat="false" ht="36" hidden="false" customHeight="true" outlineLevel="0" collapsed="false">
      <c r="A55" s="12"/>
      <c r="B55" s="12"/>
      <c r="C55" s="12"/>
      <c r="D55" s="12"/>
      <c r="E55" s="12"/>
      <c r="F55" s="12"/>
      <c r="G55" s="12"/>
      <c r="H55" s="12"/>
      <c r="I55" s="12"/>
    </row>
    <row r="56" customFormat="false" ht="36" hidden="false" customHeight="true" outlineLevel="0" collapsed="false">
      <c r="A56" s="12"/>
      <c r="B56" s="12"/>
      <c r="C56" s="12"/>
      <c r="D56" s="12"/>
      <c r="E56" s="12"/>
      <c r="F56" s="12"/>
      <c r="G56" s="12"/>
      <c r="H56" s="12"/>
      <c r="I56" s="12"/>
    </row>
    <row r="57" customFormat="false" ht="15.75" hidden="false" customHeight="true" outlineLevel="0" collapsed="false">
      <c r="A57" s="12"/>
      <c r="B57" s="12"/>
      <c r="C57" s="12"/>
      <c r="D57" s="12"/>
      <c r="E57" s="12"/>
      <c r="F57" s="12"/>
      <c r="G57" s="12"/>
      <c r="H57" s="12"/>
      <c r="I57" s="12"/>
    </row>
    <row r="58" customFormat="false" ht="15.75" hidden="false" customHeight="true" outlineLevel="0" collapsed="false">
      <c r="A58" s="12"/>
      <c r="B58" s="12"/>
      <c r="C58" s="12"/>
      <c r="D58" s="12"/>
      <c r="E58" s="12"/>
      <c r="F58" s="12"/>
      <c r="G58" s="12"/>
      <c r="H58" s="12"/>
      <c r="I58" s="12"/>
    </row>
    <row r="59" customFormat="false" ht="15.75" hidden="false" customHeight="true" outlineLevel="0" collapsed="false">
      <c r="A59" s="12"/>
      <c r="B59" s="12"/>
      <c r="C59" s="12"/>
      <c r="D59" s="12"/>
      <c r="E59" s="12"/>
      <c r="F59" s="12"/>
      <c r="G59" s="12"/>
      <c r="H59" s="12"/>
      <c r="I59" s="12"/>
    </row>
    <row r="60" customFormat="false" ht="15.75" hidden="false" customHeight="true" outlineLevel="0" collapsed="false">
      <c r="A60" s="12"/>
      <c r="B60" s="12"/>
      <c r="C60" s="12"/>
      <c r="D60" s="12"/>
      <c r="E60" s="12"/>
      <c r="F60" s="12"/>
      <c r="G60" s="12"/>
      <c r="H60" s="12"/>
      <c r="I60" s="12"/>
    </row>
    <row r="61" customFormat="false" ht="15.75" hidden="false" customHeight="true" outlineLevel="0" collapsed="false">
      <c r="A61" s="12"/>
      <c r="B61" s="12"/>
      <c r="C61" s="12"/>
      <c r="D61" s="12"/>
      <c r="E61" s="12"/>
      <c r="F61" s="12"/>
      <c r="G61" s="12"/>
      <c r="H61" s="12"/>
      <c r="I61" s="12"/>
    </row>
    <row r="62" customFormat="false" ht="15.75" hidden="false" customHeight="true" outlineLevel="0" collapsed="false">
      <c r="A62" s="12"/>
      <c r="B62" s="12"/>
      <c r="C62" s="12"/>
      <c r="D62" s="12"/>
      <c r="E62" s="12"/>
      <c r="F62" s="12"/>
      <c r="G62" s="12"/>
      <c r="H62" s="12"/>
      <c r="I62" s="12"/>
    </row>
    <row r="63" customFormat="false" ht="15.75" hidden="false" customHeight="true" outlineLevel="0" collapsed="false">
      <c r="A63" s="12"/>
      <c r="B63" s="12"/>
      <c r="C63" s="12"/>
      <c r="D63" s="12"/>
      <c r="E63" s="12"/>
      <c r="F63" s="12"/>
      <c r="G63" s="12"/>
      <c r="H63" s="12"/>
      <c r="I63" s="12"/>
    </row>
    <row r="64" customFormat="false" ht="15.75" hidden="false" customHeight="true" outlineLevel="0" collapsed="false">
      <c r="A64" s="12"/>
      <c r="B64" s="12"/>
      <c r="C64" s="12"/>
      <c r="D64" s="12"/>
      <c r="E64" s="12"/>
      <c r="F64" s="12"/>
      <c r="G64" s="12"/>
      <c r="H64" s="12"/>
      <c r="I64" s="12"/>
    </row>
    <row r="65" customFormat="false" ht="15.75" hidden="false" customHeight="true" outlineLevel="0" collapsed="false">
      <c r="A65" s="12"/>
      <c r="B65" s="12"/>
      <c r="C65" s="12"/>
      <c r="D65" s="12"/>
      <c r="E65" s="12"/>
      <c r="F65" s="12"/>
      <c r="G65" s="12"/>
      <c r="H65" s="12"/>
      <c r="I65" s="12"/>
    </row>
    <row r="66" customFormat="false" ht="15.75" hidden="false" customHeight="true" outlineLevel="0" collapsed="false">
      <c r="A66" s="12"/>
      <c r="B66" s="12"/>
      <c r="C66" s="12"/>
      <c r="D66" s="12"/>
      <c r="E66" s="12"/>
      <c r="F66" s="12"/>
      <c r="G66" s="12"/>
      <c r="H66" s="12"/>
      <c r="I66" s="12"/>
    </row>
    <row r="67" customFormat="false" ht="15.75" hidden="false" customHeight="true" outlineLevel="0" collapsed="false">
      <c r="A67" s="12"/>
      <c r="B67" s="12"/>
      <c r="C67" s="12"/>
      <c r="D67" s="12"/>
      <c r="E67" s="12"/>
      <c r="F67" s="12"/>
      <c r="G67" s="12"/>
      <c r="H67" s="12"/>
      <c r="I67" s="12"/>
    </row>
    <row r="68" customFormat="false" ht="15.75" hidden="false" customHeight="true" outlineLevel="0" collapsed="false">
      <c r="A68" s="12"/>
      <c r="B68" s="12"/>
      <c r="C68" s="12"/>
      <c r="D68" s="12"/>
      <c r="E68" s="12"/>
      <c r="F68" s="12"/>
      <c r="G68" s="12"/>
      <c r="H68" s="12"/>
      <c r="I68" s="12"/>
    </row>
    <row r="69" customFormat="false" ht="15.75" hidden="false" customHeight="true" outlineLevel="0" collapsed="false">
      <c r="A69" s="12"/>
      <c r="B69" s="12"/>
      <c r="C69" s="12"/>
      <c r="D69" s="12"/>
      <c r="E69" s="12"/>
      <c r="F69" s="12"/>
      <c r="G69" s="12"/>
      <c r="H69" s="12"/>
      <c r="I69" s="12"/>
    </row>
    <row r="70" customFormat="false" ht="15.75" hidden="false" customHeight="true" outlineLevel="0" collapsed="false">
      <c r="A70" s="12"/>
      <c r="B70" s="12"/>
      <c r="C70" s="12"/>
      <c r="D70" s="12"/>
      <c r="E70" s="12"/>
      <c r="F70" s="12"/>
      <c r="G70" s="12"/>
      <c r="H70" s="12"/>
      <c r="I70" s="12"/>
    </row>
    <row r="71" customFormat="false" ht="15.75" hidden="false" customHeight="true" outlineLevel="0" collapsed="false">
      <c r="A71" s="12"/>
      <c r="B71" s="12"/>
      <c r="C71" s="12"/>
      <c r="D71" s="12"/>
      <c r="E71" s="12"/>
      <c r="F71" s="12"/>
      <c r="G71" s="12"/>
      <c r="H71" s="12"/>
      <c r="I71" s="12"/>
    </row>
    <row r="72" customFormat="false" ht="15.75" hidden="false" customHeight="true" outlineLevel="0" collapsed="false">
      <c r="A72" s="12"/>
      <c r="B72" s="12"/>
      <c r="C72" s="12"/>
      <c r="D72" s="12"/>
      <c r="E72" s="12"/>
      <c r="F72" s="12"/>
      <c r="G72" s="12"/>
      <c r="H72" s="12"/>
      <c r="I72" s="12"/>
    </row>
    <row r="73" customFormat="false" ht="15.75" hidden="false" customHeight="true" outlineLevel="0" collapsed="false">
      <c r="A73" s="12"/>
      <c r="B73" s="12"/>
      <c r="C73" s="12"/>
      <c r="D73" s="12"/>
      <c r="E73" s="12"/>
      <c r="F73" s="12"/>
      <c r="G73" s="12"/>
      <c r="H73" s="12"/>
      <c r="I73" s="12"/>
    </row>
    <row r="74" customFormat="false" ht="15.75" hidden="false" customHeight="true" outlineLevel="0" collapsed="false">
      <c r="A74" s="12"/>
      <c r="B74" s="12"/>
      <c r="C74" s="12"/>
      <c r="D74" s="12"/>
      <c r="E74" s="12"/>
      <c r="F74" s="12"/>
      <c r="G74" s="12"/>
      <c r="H74" s="12"/>
      <c r="I74" s="12"/>
    </row>
    <row r="75" customFormat="false" ht="15.75" hidden="false" customHeight="true" outlineLevel="0" collapsed="false">
      <c r="A75" s="12"/>
      <c r="B75" s="12"/>
      <c r="C75" s="12"/>
      <c r="D75" s="12"/>
      <c r="E75" s="12"/>
      <c r="F75" s="12"/>
      <c r="G75" s="12"/>
      <c r="H75" s="12"/>
      <c r="I75" s="12"/>
    </row>
    <row r="76" customFormat="false" ht="15.75" hidden="false" customHeight="true" outlineLevel="0" collapsed="false">
      <c r="A76" s="12"/>
      <c r="B76" s="12"/>
      <c r="C76" s="12"/>
      <c r="D76" s="12"/>
      <c r="E76" s="12"/>
      <c r="F76" s="12"/>
      <c r="G76" s="12"/>
      <c r="H76" s="12"/>
      <c r="I76" s="12"/>
    </row>
    <row r="77" customFormat="false" ht="15.75" hidden="false" customHeight="true" outlineLevel="0" collapsed="false">
      <c r="A77" s="12"/>
      <c r="B77" s="12"/>
      <c r="C77" s="12"/>
      <c r="D77" s="12"/>
      <c r="E77" s="12"/>
      <c r="F77" s="12"/>
      <c r="G77" s="12"/>
      <c r="H77" s="12"/>
      <c r="I77" s="12"/>
    </row>
    <row r="78" customFormat="false" ht="15.75" hidden="false" customHeight="true" outlineLevel="0" collapsed="false">
      <c r="A78" s="12"/>
      <c r="B78" s="12"/>
      <c r="C78" s="12"/>
      <c r="D78" s="12"/>
      <c r="E78" s="12"/>
      <c r="F78" s="12"/>
      <c r="G78" s="12"/>
      <c r="H78" s="12"/>
      <c r="I78" s="12"/>
    </row>
    <row r="79" customFormat="false" ht="15.75" hidden="false" customHeight="true" outlineLevel="0" collapsed="false">
      <c r="A79" s="12"/>
      <c r="B79" s="12"/>
      <c r="C79" s="12"/>
      <c r="D79" s="12"/>
      <c r="E79" s="12"/>
      <c r="F79" s="12"/>
      <c r="G79" s="12"/>
      <c r="H79" s="12"/>
      <c r="I79" s="12"/>
    </row>
    <row r="80" customFormat="false" ht="15.75" hidden="false" customHeight="true" outlineLevel="0" collapsed="false">
      <c r="A80" s="12"/>
      <c r="B80" s="12"/>
      <c r="C80" s="12"/>
      <c r="D80" s="12"/>
      <c r="E80" s="12"/>
      <c r="F80" s="12"/>
      <c r="G80" s="12"/>
      <c r="H80" s="12"/>
      <c r="I80" s="12"/>
    </row>
    <row r="81" customFormat="false" ht="15.75" hidden="false" customHeight="true" outlineLevel="0" collapsed="false">
      <c r="A81" s="12"/>
      <c r="B81" s="12"/>
      <c r="C81" s="12"/>
      <c r="D81" s="12"/>
      <c r="E81" s="12"/>
      <c r="F81" s="12"/>
      <c r="G81" s="12"/>
      <c r="H81" s="12"/>
      <c r="I81" s="12"/>
    </row>
    <row r="82" customFormat="false" ht="15.75" hidden="false" customHeight="true" outlineLevel="0" collapsed="false">
      <c r="A82" s="12"/>
      <c r="B82" s="12"/>
      <c r="C82" s="12"/>
      <c r="D82" s="12"/>
      <c r="E82" s="12"/>
      <c r="F82" s="12"/>
      <c r="G82" s="12"/>
      <c r="H82" s="12"/>
      <c r="I82" s="12"/>
    </row>
    <row r="83" customFormat="false" ht="15.75" hidden="false" customHeight="true" outlineLevel="0" collapsed="false">
      <c r="A83" s="12"/>
      <c r="B83" s="12"/>
      <c r="C83" s="12"/>
      <c r="D83" s="12"/>
      <c r="E83" s="12"/>
      <c r="F83" s="12"/>
      <c r="G83" s="12"/>
      <c r="H83" s="12"/>
      <c r="I83" s="12"/>
    </row>
    <row r="84" customFormat="false" ht="15.75" hidden="false" customHeight="true" outlineLevel="0" collapsed="false">
      <c r="A84" s="12"/>
      <c r="B84" s="12"/>
      <c r="C84" s="12"/>
      <c r="D84" s="12"/>
      <c r="E84" s="12"/>
      <c r="F84" s="12"/>
      <c r="G84" s="12"/>
      <c r="H84" s="12"/>
      <c r="I84" s="12"/>
    </row>
    <row r="85" customFormat="false" ht="15.75" hidden="false" customHeight="true" outlineLevel="0" collapsed="false">
      <c r="A85" s="12"/>
      <c r="B85" s="12"/>
      <c r="C85" s="12"/>
      <c r="D85" s="12"/>
      <c r="E85" s="12"/>
      <c r="F85" s="12"/>
      <c r="G85" s="12"/>
      <c r="H85" s="12"/>
      <c r="I85" s="12"/>
    </row>
    <row r="86" customFormat="false" ht="15.75" hidden="false" customHeight="true" outlineLevel="0" collapsed="false">
      <c r="A86" s="12"/>
      <c r="B86" s="12"/>
      <c r="C86" s="12"/>
      <c r="D86" s="12"/>
      <c r="E86" s="12"/>
      <c r="F86" s="12"/>
      <c r="G86" s="12"/>
      <c r="H86" s="12"/>
      <c r="I86" s="12"/>
    </row>
    <row r="87" customFormat="false" ht="15.75" hidden="false" customHeight="true" outlineLevel="0" collapsed="false">
      <c r="A87" s="12"/>
      <c r="B87" s="12"/>
      <c r="C87" s="12"/>
      <c r="D87" s="12"/>
      <c r="E87" s="12"/>
      <c r="F87" s="12"/>
      <c r="G87" s="12"/>
      <c r="H87" s="12"/>
      <c r="I87" s="12"/>
    </row>
    <row r="88" customFormat="false" ht="15.75" hidden="false" customHeight="true" outlineLevel="0" collapsed="false">
      <c r="A88" s="12"/>
      <c r="B88" s="12"/>
      <c r="C88" s="12"/>
      <c r="D88" s="12"/>
      <c r="E88" s="12"/>
      <c r="F88" s="12"/>
      <c r="G88" s="12"/>
      <c r="H88" s="12"/>
      <c r="I88" s="12"/>
    </row>
    <row r="89" customFormat="false" ht="15.75" hidden="false" customHeight="true" outlineLevel="0" collapsed="false">
      <c r="A89" s="12"/>
      <c r="B89" s="12"/>
      <c r="C89" s="12"/>
      <c r="D89" s="12"/>
      <c r="E89" s="12"/>
      <c r="F89" s="12"/>
      <c r="G89" s="12"/>
      <c r="H89" s="12"/>
      <c r="I89" s="12"/>
    </row>
    <row r="90" customFormat="false" ht="15.75" hidden="false" customHeight="true" outlineLevel="0" collapsed="false">
      <c r="A90" s="12"/>
      <c r="B90" s="12"/>
      <c r="C90" s="12"/>
      <c r="D90" s="12"/>
      <c r="E90" s="12"/>
      <c r="F90" s="12"/>
      <c r="G90" s="12"/>
      <c r="H90" s="12"/>
      <c r="I90" s="12"/>
    </row>
    <row r="91" customFormat="false" ht="15.75" hidden="false" customHeight="true" outlineLevel="0" collapsed="false">
      <c r="A91" s="12"/>
      <c r="B91" s="12"/>
      <c r="C91" s="12"/>
      <c r="D91" s="12"/>
      <c r="E91" s="12"/>
      <c r="F91" s="12"/>
      <c r="G91" s="12"/>
      <c r="H91" s="12"/>
      <c r="I91" s="12"/>
    </row>
    <row r="92" customFormat="false" ht="15.75" hidden="false" customHeight="true" outlineLevel="0" collapsed="false">
      <c r="A92" s="12"/>
      <c r="B92" s="12"/>
      <c r="C92" s="12"/>
      <c r="D92" s="12"/>
      <c r="E92" s="12"/>
      <c r="F92" s="12"/>
      <c r="G92" s="12"/>
      <c r="H92" s="12"/>
      <c r="I92" s="12"/>
    </row>
    <row r="93" customFormat="false" ht="15.75" hidden="false" customHeight="true" outlineLevel="0" collapsed="false">
      <c r="A93" s="12"/>
      <c r="B93" s="12"/>
      <c r="C93" s="12"/>
      <c r="D93" s="12"/>
      <c r="E93" s="12"/>
      <c r="F93" s="12"/>
      <c r="G93" s="12"/>
      <c r="H93" s="12"/>
      <c r="I93" s="12"/>
    </row>
    <row r="94" customFormat="false" ht="15.75" hidden="false" customHeight="true" outlineLevel="0" collapsed="false">
      <c r="A94" s="12"/>
      <c r="B94" s="12"/>
      <c r="C94" s="12"/>
      <c r="D94" s="12"/>
      <c r="E94" s="12"/>
      <c r="F94" s="12"/>
      <c r="G94" s="12"/>
      <c r="H94" s="12"/>
      <c r="I94" s="12"/>
    </row>
    <row r="95" customFormat="false" ht="15.75" hidden="false" customHeight="true" outlineLevel="0" collapsed="false">
      <c r="A95" s="12"/>
      <c r="B95" s="12"/>
      <c r="C95" s="12"/>
      <c r="D95" s="12"/>
      <c r="E95" s="12"/>
      <c r="F95" s="12"/>
      <c r="G95" s="12"/>
      <c r="H95" s="12"/>
      <c r="I95" s="12"/>
    </row>
    <row r="96" customFormat="false" ht="15.75" hidden="false" customHeight="true" outlineLevel="0" collapsed="false">
      <c r="A96" s="12"/>
      <c r="B96" s="12"/>
      <c r="C96" s="12"/>
      <c r="D96" s="12"/>
      <c r="E96" s="12"/>
      <c r="F96" s="12"/>
      <c r="G96" s="12"/>
      <c r="H96" s="12"/>
      <c r="I96" s="12"/>
    </row>
    <row r="97" customFormat="false" ht="15.75" hidden="false" customHeight="true" outlineLevel="0" collapsed="false">
      <c r="A97" s="12"/>
      <c r="B97" s="12"/>
      <c r="C97" s="12"/>
      <c r="D97" s="12"/>
      <c r="E97" s="12"/>
      <c r="F97" s="12"/>
      <c r="G97" s="12"/>
      <c r="H97" s="12"/>
      <c r="I97" s="12"/>
    </row>
    <row r="98" customFormat="false" ht="15.75" hidden="false" customHeight="true" outlineLevel="0" collapsed="false">
      <c r="A98" s="12"/>
      <c r="B98" s="12"/>
      <c r="C98" s="12"/>
      <c r="D98" s="12"/>
      <c r="E98" s="12"/>
      <c r="F98" s="12"/>
      <c r="G98" s="12"/>
      <c r="H98" s="12"/>
      <c r="I98" s="12"/>
    </row>
    <row r="99" customFormat="false" ht="15.75" hidden="false" customHeight="true" outlineLevel="0" collapsed="false">
      <c r="A99" s="12"/>
      <c r="B99" s="12"/>
      <c r="C99" s="12"/>
      <c r="D99" s="12"/>
      <c r="E99" s="12"/>
      <c r="F99" s="12"/>
      <c r="G99" s="12"/>
      <c r="H99" s="12"/>
      <c r="I99" s="12"/>
    </row>
    <row r="100" customFormat="false" ht="15.75" hidden="false" customHeight="true" outlineLevel="0" collapsed="false">
      <c r="A100" s="12"/>
      <c r="B100" s="12"/>
      <c r="C100" s="12"/>
      <c r="D100" s="12"/>
      <c r="E100" s="12"/>
      <c r="F100" s="12"/>
      <c r="G100" s="12"/>
      <c r="H100" s="12"/>
      <c r="I100" s="12"/>
    </row>
    <row r="101" customFormat="false" ht="15.75" hidden="false" customHeight="true" outlineLevel="0" collapsed="false">
      <c r="A101" s="12"/>
      <c r="B101" s="12"/>
      <c r="C101" s="12"/>
      <c r="D101" s="12"/>
      <c r="E101" s="12"/>
      <c r="F101" s="12"/>
      <c r="G101" s="12"/>
      <c r="H101" s="12"/>
      <c r="I101" s="12"/>
    </row>
    <row r="102" customFormat="false" ht="15.75" hidden="false" customHeight="true" outlineLevel="0" collapsed="false">
      <c r="A102" s="12"/>
      <c r="B102" s="12"/>
      <c r="C102" s="12"/>
      <c r="D102" s="12"/>
      <c r="E102" s="12"/>
      <c r="F102" s="12"/>
      <c r="G102" s="12"/>
      <c r="H102" s="12"/>
      <c r="I102" s="12"/>
    </row>
    <row r="103" customFormat="false" ht="15.75" hidden="false" customHeight="true" outlineLevel="0" collapsed="false">
      <c r="A103" s="12"/>
      <c r="B103" s="12"/>
      <c r="C103" s="12"/>
      <c r="D103" s="12"/>
      <c r="E103" s="12"/>
      <c r="F103" s="12"/>
      <c r="G103" s="12"/>
      <c r="H103" s="12"/>
      <c r="I103" s="12"/>
    </row>
    <row r="104" customFormat="false" ht="15.75" hidden="false" customHeight="true" outlineLevel="0" collapsed="false">
      <c r="A104" s="12"/>
      <c r="B104" s="12"/>
      <c r="C104" s="12"/>
      <c r="D104" s="12"/>
      <c r="E104" s="12"/>
      <c r="F104" s="12"/>
      <c r="G104" s="12"/>
      <c r="H104" s="12"/>
      <c r="I104" s="12"/>
    </row>
    <row r="105" customFormat="false" ht="15.75" hidden="false" customHeight="true" outlineLevel="0" collapsed="false">
      <c r="A105" s="12"/>
      <c r="B105" s="12"/>
      <c r="C105" s="12"/>
      <c r="D105" s="12"/>
      <c r="E105" s="12"/>
      <c r="F105" s="12"/>
      <c r="G105" s="12"/>
      <c r="H105" s="12"/>
      <c r="I105" s="12"/>
    </row>
    <row r="106" customFormat="false" ht="15.75" hidden="false" customHeight="true" outlineLevel="0" collapsed="false">
      <c r="A106" s="12"/>
      <c r="B106" s="12"/>
      <c r="C106" s="12"/>
      <c r="D106" s="12"/>
      <c r="E106" s="12"/>
      <c r="F106" s="12"/>
      <c r="G106" s="12"/>
      <c r="H106" s="12"/>
      <c r="I106" s="12"/>
    </row>
    <row r="107" customFormat="false" ht="15.75" hidden="false" customHeight="true" outlineLevel="0" collapsed="false">
      <c r="A107" s="12"/>
      <c r="B107" s="12"/>
      <c r="C107" s="12"/>
      <c r="D107" s="12"/>
      <c r="E107" s="12"/>
      <c r="F107" s="12"/>
      <c r="G107" s="12"/>
      <c r="H107" s="12"/>
      <c r="I107" s="12"/>
    </row>
    <row r="108" customFormat="false" ht="15.75" hidden="false" customHeight="true" outlineLevel="0" collapsed="false">
      <c r="A108" s="12"/>
      <c r="B108" s="12"/>
      <c r="C108" s="12"/>
      <c r="D108" s="12"/>
      <c r="E108" s="12"/>
      <c r="F108" s="12"/>
      <c r="G108" s="12"/>
      <c r="H108" s="12"/>
      <c r="I108" s="12"/>
    </row>
    <row r="109" customFormat="false" ht="15.75" hidden="false" customHeight="true" outlineLevel="0" collapsed="false">
      <c r="A109" s="12"/>
      <c r="B109" s="12"/>
      <c r="C109" s="12"/>
      <c r="D109" s="12"/>
      <c r="E109" s="12"/>
      <c r="F109" s="12"/>
      <c r="G109" s="12"/>
      <c r="H109" s="12"/>
      <c r="I109" s="12"/>
    </row>
    <row r="110" customFormat="false" ht="15.75" hidden="false" customHeight="true" outlineLevel="0" collapsed="false">
      <c r="A110" s="12"/>
      <c r="B110" s="12"/>
      <c r="C110" s="12"/>
      <c r="D110" s="12"/>
      <c r="E110" s="12"/>
      <c r="F110" s="12"/>
      <c r="G110" s="12"/>
      <c r="H110" s="12"/>
      <c r="I110" s="12"/>
    </row>
    <row r="111" customFormat="false" ht="15.75" hidden="false" customHeight="true" outlineLevel="0" collapsed="false">
      <c r="A111" s="12"/>
      <c r="B111" s="12"/>
      <c r="C111" s="12"/>
      <c r="D111" s="12"/>
      <c r="E111" s="12"/>
      <c r="F111" s="12"/>
      <c r="G111" s="12"/>
      <c r="H111" s="12"/>
      <c r="I111" s="12"/>
    </row>
    <row r="112" customFormat="false" ht="15.75" hidden="false" customHeight="true" outlineLevel="0" collapsed="false">
      <c r="A112" s="12"/>
      <c r="B112" s="12"/>
      <c r="C112" s="12"/>
      <c r="D112" s="12"/>
      <c r="E112" s="12"/>
      <c r="F112" s="12"/>
      <c r="G112" s="12"/>
      <c r="H112" s="12"/>
      <c r="I112" s="12"/>
    </row>
    <row r="113" customFormat="false" ht="15.75" hidden="false" customHeight="true" outlineLevel="0" collapsed="false">
      <c r="A113" s="12"/>
      <c r="B113" s="12"/>
      <c r="C113" s="12"/>
      <c r="D113" s="12"/>
      <c r="E113" s="12"/>
      <c r="F113" s="12"/>
      <c r="G113" s="12"/>
      <c r="H113" s="12"/>
      <c r="I113" s="12"/>
    </row>
    <row r="114" customFormat="false" ht="15.75" hidden="false" customHeight="true" outlineLevel="0" collapsed="false">
      <c r="A114" s="12"/>
      <c r="B114" s="12"/>
      <c r="C114" s="12"/>
      <c r="D114" s="12"/>
      <c r="E114" s="12"/>
      <c r="F114" s="12"/>
      <c r="G114" s="12"/>
      <c r="H114" s="12"/>
      <c r="I114" s="12"/>
    </row>
    <row r="115" customFormat="false" ht="15.75" hidden="false" customHeight="true" outlineLevel="0" collapsed="false">
      <c r="A115" s="12"/>
      <c r="B115" s="12"/>
      <c r="C115" s="12"/>
      <c r="D115" s="12"/>
      <c r="E115" s="12"/>
      <c r="F115" s="12"/>
      <c r="G115" s="12"/>
      <c r="H115" s="12"/>
      <c r="I115" s="12"/>
    </row>
    <row r="116" customFormat="false" ht="15.75" hidden="false" customHeight="true" outlineLevel="0" collapsed="false">
      <c r="A116" s="12"/>
      <c r="B116" s="12"/>
      <c r="C116" s="12"/>
      <c r="D116" s="12"/>
      <c r="E116" s="12"/>
      <c r="F116" s="12"/>
      <c r="G116" s="12"/>
      <c r="H116" s="12"/>
      <c r="I116" s="12"/>
    </row>
    <row r="117" customFormat="false" ht="15.75" hidden="false" customHeight="true" outlineLevel="0" collapsed="false">
      <c r="A117" s="12"/>
      <c r="B117" s="12"/>
      <c r="C117" s="12"/>
      <c r="D117" s="12"/>
      <c r="E117" s="12"/>
      <c r="F117" s="12"/>
      <c r="G117" s="12"/>
      <c r="H117" s="12"/>
      <c r="I117" s="12"/>
    </row>
    <row r="118" customFormat="false" ht="15.75" hidden="false" customHeight="true" outlineLevel="0" collapsed="false">
      <c r="A118" s="12"/>
      <c r="B118" s="12"/>
      <c r="C118" s="12"/>
      <c r="D118" s="12"/>
      <c r="E118" s="12"/>
      <c r="F118" s="12"/>
      <c r="G118" s="12"/>
      <c r="H118" s="12"/>
      <c r="I118" s="12"/>
    </row>
    <row r="119" customFormat="false" ht="15.75" hidden="false" customHeight="true" outlineLevel="0" collapsed="false">
      <c r="A119" s="12"/>
      <c r="B119" s="12"/>
      <c r="C119" s="12"/>
      <c r="D119" s="12"/>
      <c r="E119" s="12"/>
      <c r="F119" s="12"/>
      <c r="G119" s="12"/>
      <c r="H119" s="12"/>
      <c r="I119" s="12"/>
    </row>
    <row r="120" customFormat="false" ht="15.75" hidden="false" customHeight="true" outlineLevel="0" collapsed="false">
      <c r="A120" s="12"/>
      <c r="B120" s="12"/>
      <c r="C120" s="12"/>
      <c r="D120" s="12"/>
      <c r="E120" s="12"/>
      <c r="F120" s="12"/>
      <c r="G120" s="12"/>
      <c r="H120" s="12"/>
      <c r="I120" s="12"/>
    </row>
    <row r="121" customFormat="false" ht="15.75" hidden="false" customHeight="true" outlineLevel="0" collapsed="false">
      <c r="A121" s="12"/>
      <c r="B121" s="12"/>
      <c r="C121" s="12"/>
      <c r="D121" s="12"/>
      <c r="E121" s="12"/>
      <c r="F121" s="12"/>
      <c r="G121" s="12"/>
      <c r="H121" s="12"/>
      <c r="I121" s="12"/>
    </row>
    <row r="122" customFormat="false" ht="15.75" hidden="false" customHeight="true" outlineLevel="0" collapsed="false">
      <c r="A122" s="12"/>
      <c r="B122" s="12"/>
      <c r="C122" s="12"/>
      <c r="D122" s="12"/>
      <c r="E122" s="12"/>
      <c r="F122" s="12"/>
      <c r="G122" s="12"/>
      <c r="H122" s="12"/>
      <c r="I122" s="12"/>
    </row>
    <row r="123" customFormat="false" ht="15.75" hidden="false" customHeight="true" outlineLevel="0" collapsed="false">
      <c r="A123" s="12"/>
      <c r="B123" s="12"/>
      <c r="C123" s="12"/>
      <c r="D123" s="12"/>
      <c r="E123" s="12"/>
      <c r="F123" s="12"/>
      <c r="G123" s="12"/>
      <c r="H123" s="12"/>
      <c r="I123" s="12"/>
    </row>
    <row r="124" customFormat="false" ht="15.75" hidden="false" customHeight="true" outlineLevel="0" collapsed="false">
      <c r="A124" s="12"/>
      <c r="B124" s="12"/>
      <c r="C124" s="12"/>
      <c r="D124" s="12"/>
      <c r="E124" s="12"/>
      <c r="F124" s="12"/>
      <c r="G124" s="12"/>
      <c r="H124" s="12"/>
      <c r="I124" s="12"/>
    </row>
    <row r="125" customFormat="false" ht="15.75" hidden="false" customHeight="true" outlineLevel="0" collapsed="false">
      <c r="A125" s="12"/>
      <c r="B125" s="12"/>
      <c r="C125" s="12"/>
      <c r="D125" s="12"/>
      <c r="E125" s="12"/>
      <c r="F125" s="12"/>
      <c r="G125" s="12"/>
      <c r="H125" s="12"/>
      <c r="I125" s="12"/>
    </row>
    <row r="126" customFormat="false" ht="15.75" hidden="false" customHeight="true" outlineLevel="0" collapsed="false">
      <c r="A126" s="12"/>
      <c r="B126" s="12"/>
      <c r="C126" s="12"/>
      <c r="D126" s="12"/>
      <c r="E126" s="12"/>
      <c r="F126" s="12"/>
      <c r="G126" s="12"/>
      <c r="H126" s="12"/>
      <c r="I126" s="12"/>
    </row>
    <row r="127" customFormat="false" ht="15.75" hidden="false" customHeight="true" outlineLevel="0" collapsed="false">
      <c r="A127" s="12"/>
      <c r="B127" s="12"/>
      <c r="C127" s="12"/>
      <c r="D127" s="12"/>
      <c r="E127" s="12"/>
      <c r="F127" s="12"/>
      <c r="G127" s="12"/>
      <c r="H127" s="12"/>
      <c r="I127" s="12"/>
    </row>
    <row r="128" customFormat="false" ht="15.75" hidden="false" customHeight="true" outlineLevel="0" collapsed="false">
      <c r="A128" s="12"/>
      <c r="B128" s="12"/>
      <c r="C128" s="12"/>
      <c r="D128" s="12"/>
      <c r="E128" s="12"/>
      <c r="F128" s="12"/>
      <c r="G128" s="12"/>
      <c r="H128" s="12"/>
      <c r="I128" s="12"/>
    </row>
    <row r="129" customFormat="false" ht="15.75" hidden="false" customHeight="true" outlineLevel="0" collapsed="false">
      <c r="A129" s="12"/>
      <c r="B129" s="12"/>
      <c r="C129" s="12"/>
      <c r="D129" s="12"/>
      <c r="E129" s="12"/>
      <c r="F129" s="12"/>
      <c r="G129" s="12"/>
      <c r="H129" s="12"/>
      <c r="I129" s="12"/>
    </row>
    <row r="130" customFormat="false" ht="15.75" hidden="false" customHeight="true" outlineLevel="0" collapsed="false">
      <c r="A130" s="12"/>
      <c r="B130" s="12"/>
      <c r="C130" s="12"/>
      <c r="D130" s="12"/>
      <c r="E130" s="12"/>
      <c r="F130" s="12"/>
      <c r="G130" s="12"/>
      <c r="H130" s="12"/>
      <c r="I130" s="12"/>
    </row>
    <row r="131" customFormat="false" ht="15.75" hidden="false" customHeight="true" outlineLevel="0" collapsed="false">
      <c r="A131" s="12"/>
      <c r="B131" s="12"/>
      <c r="C131" s="12"/>
      <c r="D131" s="12"/>
      <c r="E131" s="12"/>
      <c r="F131" s="12"/>
      <c r="G131" s="12"/>
      <c r="H131" s="12"/>
      <c r="I131" s="12"/>
    </row>
    <row r="132" customFormat="false" ht="15.75" hidden="false" customHeight="true" outlineLevel="0" collapsed="false">
      <c r="A132" s="12"/>
      <c r="B132" s="12"/>
      <c r="C132" s="12"/>
      <c r="D132" s="12"/>
      <c r="E132" s="12"/>
      <c r="F132" s="12"/>
      <c r="G132" s="12"/>
      <c r="H132" s="12"/>
      <c r="I132" s="12"/>
    </row>
    <row r="133" customFormat="false" ht="15.75" hidden="false" customHeight="true" outlineLevel="0" collapsed="false">
      <c r="A133" s="12"/>
      <c r="B133" s="12"/>
      <c r="C133" s="12"/>
      <c r="D133" s="12"/>
      <c r="E133" s="12"/>
      <c r="F133" s="12"/>
      <c r="G133" s="12"/>
      <c r="H133" s="12"/>
      <c r="I133" s="12"/>
    </row>
    <row r="134" customFormat="false" ht="15.75" hidden="false" customHeight="true" outlineLevel="0" collapsed="false">
      <c r="A134" s="12"/>
      <c r="B134" s="12"/>
      <c r="C134" s="12"/>
      <c r="D134" s="12"/>
      <c r="E134" s="12"/>
      <c r="F134" s="12"/>
      <c r="G134" s="12"/>
      <c r="H134" s="12"/>
      <c r="I134" s="12"/>
    </row>
    <row r="135" customFormat="false" ht="15.75" hidden="false" customHeight="true" outlineLevel="0" collapsed="false">
      <c r="A135" s="12"/>
      <c r="B135" s="12"/>
      <c r="C135" s="12"/>
      <c r="D135" s="12"/>
      <c r="E135" s="12"/>
      <c r="F135" s="12"/>
      <c r="G135" s="12"/>
      <c r="H135" s="12"/>
      <c r="I135" s="12"/>
    </row>
    <row r="136" customFormat="false" ht="15.75" hidden="false" customHeight="true" outlineLevel="0" collapsed="false">
      <c r="A136" s="12"/>
      <c r="B136" s="12"/>
      <c r="C136" s="12"/>
      <c r="D136" s="12"/>
      <c r="E136" s="12"/>
      <c r="F136" s="12"/>
      <c r="G136" s="12"/>
      <c r="H136" s="12"/>
      <c r="I136" s="12"/>
    </row>
    <row r="137" customFormat="false" ht="15.75" hidden="false" customHeight="true" outlineLevel="0" collapsed="false">
      <c r="A137" s="12"/>
      <c r="B137" s="12"/>
      <c r="C137" s="12"/>
      <c r="D137" s="12"/>
      <c r="E137" s="12"/>
      <c r="F137" s="12"/>
      <c r="G137" s="12"/>
      <c r="H137" s="12"/>
      <c r="I137" s="12"/>
    </row>
    <row r="138" customFormat="false" ht="15.75" hidden="false" customHeight="true" outlineLevel="0" collapsed="false">
      <c r="A138" s="12"/>
      <c r="B138" s="12"/>
      <c r="C138" s="12"/>
      <c r="D138" s="12"/>
      <c r="E138" s="12"/>
      <c r="F138" s="12"/>
      <c r="G138" s="12"/>
      <c r="H138" s="12"/>
      <c r="I138" s="12"/>
    </row>
    <row r="139" customFormat="false" ht="15.75" hidden="false" customHeight="true" outlineLevel="0" collapsed="false">
      <c r="A139" s="12"/>
      <c r="B139" s="12"/>
      <c r="C139" s="12"/>
      <c r="D139" s="12"/>
      <c r="E139" s="12"/>
      <c r="F139" s="12"/>
      <c r="G139" s="12"/>
      <c r="H139" s="12"/>
      <c r="I139" s="12"/>
    </row>
    <row r="140" customFormat="false" ht="15.75" hidden="false" customHeight="true" outlineLevel="0" collapsed="false">
      <c r="A140" s="12"/>
      <c r="B140" s="12"/>
      <c r="C140" s="12"/>
      <c r="D140" s="12"/>
      <c r="E140" s="12"/>
      <c r="F140" s="12"/>
      <c r="G140" s="12"/>
      <c r="H140" s="12"/>
      <c r="I140" s="12"/>
    </row>
    <row r="141" customFormat="false" ht="15.75" hidden="false" customHeight="true" outlineLevel="0" collapsed="false">
      <c r="A141" s="12"/>
      <c r="B141" s="12"/>
      <c r="C141" s="12"/>
      <c r="D141" s="12"/>
      <c r="E141" s="12"/>
      <c r="F141" s="12"/>
      <c r="G141" s="12"/>
      <c r="H141" s="12"/>
      <c r="I141" s="12"/>
    </row>
    <row r="142" customFormat="false" ht="15.75" hidden="false" customHeight="true" outlineLevel="0" collapsed="false">
      <c r="A142" s="12"/>
      <c r="B142" s="12"/>
      <c r="C142" s="12"/>
      <c r="D142" s="12"/>
      <c r="E142" s="12"/>
      <c r="F142" s="12"/>
      <c r="G142" s="12"/>
      <c r="H142" s="12"/>
      <c r="I142" s="12"/>
    </row>
    <row r="143" customFormat="false" ht="15.75" hidden="false" customHeight="true" outlineLevel="0" collapsed="false">
      <c r="A143" s="12"/>
      <c r="B143" s="12"/>
      <c r="C143" s="12"/>
      <c r="D143" s="12"/>
      <c r="E143" s="12"/>
      <c r="F143" s="12"/>
      <c r="G143" s="12"/>
      <c r="H143" s="12"/>
      <c r="I143" s="12"/>
    </row>
    <row r="144" customFormat="false" ht="15.75" hidden="false" customHeight="true" outlineLevel="0" collapsed="false">
      <c r="A144" s="12"/>
      <c r="B144" s="12"/>
      <c r="C144" s="12"/>
      <c r="D144" s="12"/>
      <c r="E144" s="12"/>
      <c r="F144" s="12"/>
      <c r="G144" s="12"/>
      <c r="H144" s="12"/>
      <c r="I144" s="12"/>
    </row>
    <row r="145" customFormat="false" ht="15.75" hidden="false" customHeight="true" outlineLevel="0" collapsed="false">
      <c r="A145" s="12"/>
      <c r="B145" s="12"/>
      <c r="C145" s="12"/>
      <c r="D145" s="12"/>
      <c r="E145" s="12"/>
      <c r="F145" s="12"/>
      <c r="G145" s="12"/>
      <c r="H145" s="12"/>
      <c r="I145" s="12"/>
    </row>
    <row r="146" customFormat="false" ht="15.75" hidden="false" customHeight="true" outlineLevel="0" collapsed="false">
      <c r="A146" s="12"/>
      <c r="B146" s="12"/>
      <c r="C146" s="12"/>
      <c r="D146" s="12"/>
      <c r="E146" s="12"/>
      <c r="F146" s="12"/>
      <c r="G146" s="12"/>
      <c r="H146" s="12"/>
      <c r="I146" s="12"/>
    </row>
    <row r="147" customFormat="false" ht="15.75" hidden="false" customHeight="true" outlineLevel="0" collapsed="false">
      <c r="A147" s="12"/>
      <c r="B147" s="12"/>
      <c r="C147" s="12"/>
      <c r="D147" s="12"/>
      <c r="E147" s="12"/>
      <c r="F147" s="12"/>
      <c r="G147" s="12"/>
      <c r="H147" s="12"/>
      <c r="I147" s="12"/>
    </row>
    <row r="148" customFormat="false" ht="15.75" hidden="false" customHeight="true" outlineLevel="0" collapsed="false">
      <c r="A148" s="12"/>
      <c r="B148" s="12"/>
      <c r="C148" s="12"/>
      <c r="D148" s="12"/>
      <c r="E148" s="12"/>
      <c r="F148" s="12"/>
      <c r="G148" s="12"/>
      <c r="H148" s="12"/>
      <c r="I148" s="12"/>
    </row>
    <row r="149" customFormat="false" ht="15.75" hidden="false" customHeight="true" outlineLevel="0" collapsed="false">
      <c r="A149" s="12"/>
      <c r="B149" s="12"/>
      <c r="C149" s="12"/>
      <c r="D149" s="12"/>
      <c r="E149" s="12"/>
      <c r="F149" s="12"/>
      <c r="G149" s="12"/>
      <c r="H149" s="12"/>
      <c r="I149" s="12"/>
    </row>
    <row r="150" customFormat="false" ht="15.75" hidden="false" customHeight="true" outlineLevel="0" collapsed="false">
      <c r="A150" s="12"/>
      <c r="B150" s="12"/>
      <c r="C150" s="12"/>
      <c r="D150" s="12"/>
      <c r="E150" s="12"/>
      <c r="F150" s="12"/>
      <c r="G150" s="12"/>
      <c r="H150" s="12"/>
      <c r="I150" s="12"/>
    </row>
    <row r="151" customFormat="false" ht="15.75" hidden="false" customHeight="true" outlineLevel="0" collapsed="false">
      <c r="A151" s="12"/>
      <c r="B151" s="12"/>
      <c r="C151" s="12"/>
      <c r="D151" s="12"/>
      <c r="E151" s="12"/>
      <c r="F151" s="12"/>
      <c r="G151" s="12"/>
      <c r="H151" s="12"/>
      <c r="I151" s="12"/>
    </row>
    <row r="152" customFormat="false" ht="15.75" hidden="false" customHeight="true" outlineLevel="0" collapsed="false">
      <c r="A152" s="12"/>
      <c r="B152" s="12"/>
      <c r="C152" s="12"/>
      <c r="D152" s="12"/>
      <c r="E152" s="12"/>
      <c r="F152" s="12"/>
      <c r="G152" s="12"/>
      <c r="H152" s="12"/>
      <c r="I152" s="12"/>
    </row>
    <row r="153" customFormat="false" ht="15.75" hidden="false" customHeight="true" outlineLevel="0" collapsed="false">
      <c r="A153" s="12"/>
      <c r="B153" s="12"/>
      <c r="C153" s="12"/>
      <c r="D153" s="12"/>
      <c r="E153" s="12"/>
      <c r="F153" s="12"/>
      <c r="G153" s="12"/>
      <c r="H153" s="12"/>
      <c r="I153" s="12"/>
    </row>
    <row r="154" customFormat="false" ht="15.75" hidden="false" customHeight="true" outlineLevel="0" collapsed="false">
      <c r="A154" s="12"/>
      <c r="B154" s="12"/>
      <c r="C154" s="12"/>
      <c r="D154" s="12"/>
      <c r="E154" s="12"/>
      <c r="F154" s="12"/>
      <c r="G154" s="12"/>
      <c r="H154" s="12"/>
      <c r="I154" s="12"/>
    </row>
    <row r="155" customFormat="false" ht="15.75" hidden="false" customHeight="true" outlineLevel="0" collapsed="false">
      <c r="A155" s="12"/>
      <c r="B155" s="12"/>
      <c r="C155" s="12"/>
      <c r="D155" s="12"/>
      <c r="E155" s="12"/>
      <c r="F155" s="12"/>
      <c r="G155" s="12"/>
      <c r="H155" s="12"/>
      <c r="I155" s="12"/>
    </row>
    <row r="156" customFormat="false" ht="15.75" hidden="false" customHeight="true" outlineLevel="0" collapsed="false">
      <c r="A156" s="12"/>
      <c r="B156" s="12"/>
      <c r="C156" s="12"/>
      <c r="D156" s="12"/>
      <c r="E156" s="12"/>
      <c r="F156" s="12"/>
      <c r="G156" s="12"/>
      <c r="H156" s="12"/>
      <c r="I156" s="12"/>
    </row>
    <row r="157" customFormat="false" ht="15.75" hidden="false" customHeight="true" outlineLevel="0" collapsed="false">
      <c r="A157" s="12"/>
      <c r="B157" s="12"/>
      <c r="C157" s="12"/>
      <c r="D157" s="12"/>
      <c r="E157" s="12"/>
      <c r="F157" s="12"/>
      <c r="G157" s="12"/>
      <c r="H157" s="12"/>
      <c r="I157" s="12"/>
    </row>
    <row r="158" customFormat="false" ht="15.75" hidden="false" customHeight="true" outlineLevel="0" collapsed="false">
      <c r="A158" s="12"/>
      <c r="B158" s="12"/>
      <c r="C158" s="12"/>
      <c r="D158" s="12"/>
      <c r="E158" s="12"/>
      <c r="F158" s="12"/>
      <c r="G158" s="12"/>
      <c r="H158" s="12"/>
      <c r="I158" s="12"/>
    </row>
    <row r="159" customFormat="false" ht="15.75" hidden="false" customHeight="true" outlineLevel="0" collapsed="false">
      <c r="A159" s="12"/>
      <c r="B159" s="12"/>
      <c r="C159" s="12"/>
      <c r="D159" s="12"/>
      <c r="E159" s="12"/>
      <c r="F159" s="12"/>
      <c r="G159" s="12"/>
      <c r="H159" s="12"/>
      <c r="I159" s="12"/>
    </row>
    <row r="160" customFormat="false" ht="15.75" hidden="false" customHeight="true" outlineLevel="0" collapsed="false">
      <c r="A160" s="12"/>
      <c r="B160" s="12"/>
      <c r="C160" s="12"/>
      <c r="D160" s="12"/>
      <c r="E160" s="12"/>
      <c r="F160" s="12"/>
      <c r="G160" s="12"/>
      <c r="H160" s="12"/>
      <c r="I160" s="12"/>
    </row>
    <row r="161" customFormat="false" ht="15.75" hidden="false" customHeight="true" outlineLevel="0" collapsed="false">
      <c r="A161" s="12"/>
      <c r="B161" s="12"/>
      <c r="C161" s="12"/>
      <c r="D161" s="12"/>
      <c r="E161" s="12"/>
      <c r="F161" s="12"/>
      <c r="G161" s="12"/>
      <c r="H161" s="12"/>
      <c r="I161" s="12"/>
    </row>
    <row r="162" customFormat="false" ht="15.75" hidden="false" customHeight="true" outlineLevel="0" collapsed="false">
      <c r="A162" s="12"/>
      <c r="B162" s="12"/>
      <c r="C162" s="12"/>
      <c r="D162" s="12"/>
      <c r="E162" s="12"/>
      <c r="F162" s="12"/>
      <c r="G162" s="12"/>
      <c r="H162" s="12"/>
      <c r="I162" s="12"/>
    </row>
    <row r="163" customFormat="false" ht="15.75" hidden="false" customHeight="true" outlineLevel="0" collapsed="false">
      <c r="A163" s="12"/>
      <c r="B163" s="12"/>
      <c r="C163" s="12"/>
      <c r="D163" s="12"/>
      <c r="E163" s="12"/>
      <c r="F163" s="12"/>
      <c r="G163" s="12"/>
      <c r="H163" s="12"/>
      <c r="I163" s="12"/>
    </row>
    <row r="164" customFormat="false" ht="15.75" hidden="false" customHeight="true" outlineLevel="0" collapsed="false">
      <c r="A164" s="12"/>
      <c r="B164" s="12"/>
      <c r="C164" s="12"/>
      <c r="D164" s="12"/>
      <c r="E164" s="12"/>
      <c r="F164" s="12"/>
      <c r="G164" s="12"/>
      <c r="H164" s="12"/>
      <c r="I164" s="12"/>
    </row>
    <row r="165" customFormat="false" ht="15.75" hidden="false" customHeight="true" outlineLevel="0" collapsed="false">
      <c r="A165" s="12"/>
      <c r="B165" s="12"/>
      <c r="C165" s="12"/>
      <c r="D165" s="12"/>
      <c r="E165" s="12"/>
      <c r="F165" s="12"/>
      <c r="G165" s="12"/>
      <c r="H165" s="12"/>
      <c r="I165" s="12"/>
    </row>
    <row r="166" customFormat="false" ht="15.75" hidden="false" customHeight="true" outlineLevel="0" collapsed="false">
      <c r="A166" s="12"/>
      <c r="B166" s="12"/>
      <c r="C166" s="12"/>
      <c r="D166" s="12"/>
      <c r="E166" s="12"/>
      <c r="F166" s="12"/>
      <c r="G166" s="12"/>
      <c r="H166" s="12"/>
      <c r="I166" s="12"/>
    </row>
    <row r="167" customFormat="false" ht="15.75" hidden="false" customHeight="true" outlineLevel="0" collapsed="false">
      <c r="A167" s="12"/>
      <c r="B167" s="12"/>
      <c r="C167" s="12"/>
      <c r="D167" s="12"/>
      <c r="E167" s="12"/>
      <c r="F167" s="12"/>
      <c r="G167" s="12"/>
      <c r="H167" s="12"/>
      <c r="I167" s="12"/>
    </row>
    <row r="168" customFormat="false" ht="15.75" hidden="false" customHeight="true" outlineLevel="0" collapsed="false">
      <c r="A168" s="12"/>
      <c r="B168" s="12"/>
      <c r="C168" s="12"/>
      <c r="D168" s="12"/>
      <c r="E168" s="12"/>
      <c r="F168" s="12"/>
      <c r="G168" s="12"/>
      <c r="H168" s="12"/>
      <c r="I168" s="12"/>
    </row>
    <row r="169" customFormat="false" ht="15.75" hidden="false" customHeight="true" outlineLevel="0" collapsed="false">
      <c r="A169" s="12"/>
      <c r="B169" s="12"/>
      <c r="C169" s="12"/>
      <c r="D169" s="12"/>
      <c r="E169" s="12"/>
      <c r="F169" s="12"/>
      <c r="G169" s="12"/>
      <c r="H169" s="12"/>
      <c r="I169" s="12"/>
    </row>
    <row r="170" customFormat="false" ht="15.75" hidden="false" customHeight="true" outlineLevel="0" collapsed="false">
      <c r="A170" s="12"/>
      <c r="B170" s="12"/>
      <c r="C170" s="12"/>
      <c r="D170" s="12"/>
      <c r="E170" s="12"/>
      <c r="F170" s="12"/>
      <c r="G170" s="12"/>
      <c r="H170" s="12"/>
      <c r="I170" s="12"/>
    </row>
    <row r="171" customFormat="false" ht="15.75" hidden="false" customHeight="true" outlineLevel="0" collapsed="false">
      <c r="A171" s="12"/>
      <c r="B171" s="12"/>
      <c r="C171" s="12"/>
      <c r="D171" s="12"/>
      <c r="E171" s="12"/>
      <c r="F171" s="12"/>
      <c r="G171" s="12"/>
      <c r="H171" s="12"/>
      <c r="I171" s="12"/>
    </row>
    <row r="172" customFormat="false" ht="15.75" hidden="false" customHeight="true" outlineLevel="0" collapsed="false">
      <c r="A172" s="12"/>
      <c r="B172" s="12"/>
      <c r="C172" s="12"/>
      <c r="D172" s="12"/>
      <c r="E172" s="12"/>
      <c r="F172" s="12"/>
      <c r="G172" s="12"/>
      <c r="H172" s="12"/>
      <c r="I172" s="12"/>
    </row>
    <row r="173" customFormat="false" ht="15.75" hidden="false" customHeight="true" outlineLevel="0" collapsed="false">
      <c r="A173" s="12"/>
      <c r="B173" s="12"/>
      <c r="C173" s="12"/>
      <c r="D173" s="12"/>
      <c r="E173" s="12"/>
      <c r="F173" s="12"/>
      <c r="G173" s="12"/>
      <c r="H173" s="12"/>
      <c r="I173" s="12"/>
    </row>
    <row r="174" customFormat="false" ht="15.75" hidden="false" customHeight="true" outlineLevel="0" collapsed="false">
      <c r="A174" s="12"/>
      <c r="B174" s="12"/>
      <c r="C174" s="12"/>
      <c r="D174" s="12"/>
      <c r="E174" s="12"/>
      <c r="F174" s="12"/>
      <c r="G174" s="12"/>
      <c r="H174" s="12"/>
      <c r="I174" s="12"/>
    </row>
    <row r="175" customFormat="false" ht="15.75" hidden="false" customHeight="true" outlineLevel="0" collapsed="false">
      <c r="A175" s="12"/>
      <c r="B175" s="12"/>
      <c r="C175" s="12"/>
      <c r="D175" s="12"/>
      <c r="E175" s="12"/>
      <c r="F175" s="12"/>
      <c r="G175" s="12"/>
      <c r="H175" s="12"/>
      <c r="I175" s="12"/>
    </row>
    <row r="176" customFormat="false" ht="15.75" hidden="false" customHeight="true" outlineLevel="0" collapsed="false">
      <c r="A176" s="12"/>
      <c r="B176" s="12"/>
      <c r="C176" s="12"/>
      <c r="D176" s="12"/>
      <c r="E176" s="12"/>
      <c r="F176" s="12"/>
      <c r="G176" s="12"/>
      <c r="H176" s="12"/>
      <c r="I176" s="12"/>
    </row>
    <row r="177" customFormat="false" ht="15.75" hidden="false" customHeight="true" outlineLevel="0" collapsed="false">
      <c r="A177" s="12"/>
      <c r="B177" s="12"/>
      <c r="C177" s="12"/>
      <c r="D177" s="12"/>
      <c r="E177" s="12"/>
      <c r="F177" s="12"/>
      <c r="G177" s="12"/>
      <c r="H177" s="12"/>
      <c r="I177" s="12"/>
    </row>
    <row r="178" customFormat="false" ht="15.75" hidden="false" customHeight="true" outlineLevel="0" collapsed="false">
      <c r="A178" s="12"/>
      <c r="B178" s="12"/>
      <c r="C178" s="12"/>
      <c r="D178" s="12"/>
      <c r="E178" s="12"/>
      <c r="F178" s="12"/>
      <c r="G178" s="12"/>
      <c r="H178" s="12"/>
      <c r="I178" s="12"/>
    </row>
    <row r="179" customFormat="false" ht="15.75" hidden="false" customHeight="true" outlineLevel="0" collapsed="false">
      <c r="A179" s="12"/>
      <c r="B179" s="12"/>
      <c r="C179" s="12"/>
      <c r="D179" s="12"/>
      <c r="E179" s="12"/>
      <c r="F179" s="12"/>
      <c r="G179" s="12"/>
      <c r="H179" s="12"/>
      <c r="I179" s="12"/>
    </row>
    <row r="180" customFormat="false" ht="15.75" hidden="false" customHeight="true" outlineLevel="0" collapsed="false">
      <c r="A180" s="12"/>
      <c r="B180" s="12"/>
      <c r="C180" s="12"/>
      <c r="D180" s="12"/>
      <c r="E180" s="12"/>
      <c r="F180" s="12"/>
      <c r="G180" s="12"/>
      <c r="H180" s="12"/>
      <c r="I180" s="12"/>
    </row>
    <row r="181" customFormat="false" ht="15.75" hidden="false" customHeight="true" outlineLevel="0" collapsed="false">
      <c r="A181" s="12"/>
      <c r="B181" s="12"/>
      <c r="C181" s="12"/>
      <c r="D181" s="12"/>
      <c r="E181" s="12"/>
      <c r="F181" s="12"/>
      <c r="G181" s="12"/>
      <c r="H181" s="12"/>
      <c r="I181" s="12"/>
    </row>
    <row r="182" customFormat="false" ht="15.75" hidden="false" customHeight="true" outlineLevel="0" collapsed="false">
      <c r="A182" s="12"/>
      <c r="B182" s="12"/>
      <c r="C182" s="12"/>
      <c r="D182" s="12"/>
      <c r="E182" s="12"/>
      <c r="F182" s="12"/>
      <c r="G182" s="12"/>
      <c r="H182" s="12"/>
      <c r="I182" s="12"/>
    </row>
    <row r="183" customFormat="false" ht="15.75" hidden="false" customHeight="true" outlineLevel="0" collapsed="false">
      <c r="A183" s="12"/>
      <c r="B183" s="12"/>
      <c r="C183" s="12"/>
      <c r="D183" s="12"/>
      <c r="E183" s="12"/>
      <c r="F183" s="12"/>
      <c r="G183" s="12"/>
      <c r="H183" s="12"/>
      <c r="I183" s="12"/>
    </row>
    <row r="184" customFormat="false" ht="15.75" hidden="false" customHeight="true" outlineLevel="0" collapsed="false">
      <c r="A184" s="12"/>
      <c r="B184" s="12"/>
      <c r="C184" s="12"/>
      <c r="D184" s="12"/>
      <c r="E184" s="12"/>
      <c r="F184" s="12"/>
      <c r="G184" s="12"/>
      <c r="H184" s="12"/>
      <c r="I184" s="12"/>
    </row>
    <row r="185" customFormat="false" ht="15.75" hidden="false" customHeight="true" outlineLevel="0" collapsed="false">
      <c r="A185" s="12"/>
      <c r="B185" s="12"/>
      <c r="C185" s="12"/>
      <c r="D185" s="12"/>
      <c r="E185" s="12"/>
      <c r="F185" s="12"/>
      <c r="G185" s="12"/>
      <c r="H185" s="12"/>
      <c r="I185" s="12"/>
    </row>
    <row r="186" customFormat="false" ht="15.75" hidden="false" customHeight="true" outlineLevel="0" collapsed="false">
      <c r="A186" s="12"/>
      <c r="B186" s="12"/>
      <c r="C186" s="12"/>
      <c r="D186" s="12"/>
      <c r="E186" s="12"/>
      <c r="F186" s="12"/>
      <c r="G186" s="12"/>
      <c r="H186" s="12"/>
      <c r="I186" s="12"/>
    </row>
    <row r="187" customFormat="false" ht="15.75" hidden="false" customHeight="true" outlineLevel="0" collapsed="false">
      <c r="A187" s="12"/>
      <c r="B187" s="12"/>
      <c r="C187" s="12"/>
      <c r="D187" s="12"/>
      <c r="E187" s="12"/>
      <c r="F187" s="12"/>
      <c r="G187" s="12"/>
      <c r="H187" s="12"/>
      <c r="I187" s="12"/>
    </row>
    <row r="188" customFormat="false" ht="15.75" hidden="false" customHeight="true" outlineLevel="0" collapsed="false">
      <c r="A188" s="12"/>
      <c r="B188" s="12"/>
      <c r="C188" s="12"/>
      <c r="D188" s="12"/>
      <c r="E188" s="12"/>
      <c r="F188" s="12"/>
      <c r="G188" s="12"/>
      <c r="H188" s="12"/>
      <c r="I188" s="12"/>
    </row>
    <row r="189" customFormat="false" ht="15.75" hidden="false" customHeight="true" outlineLevel="0" collapsed="false">
      <c r="A189" s="12"/>
      <c r="B189" s="12"/>
      <c r="C189" s="12"/>
      <c r="D189" s="12"/>
      <c r="E189" s="12"/>
      <c r="F189" s="12"/>
      <c r="G189" s="12"/>
      <c r="H189" s="12"/>
      <c r="I189" s="12"/>
    </row>
    <row r="190" customFormat="false" ht="15.75" hidden="false" customHeight="true" outlineLevel="0" collapsed="false">
      <c r="A190" s="12"/>
      <c r="B190" s="12"/>
      <c r="C190" s="12"/>
      <c r="D190" s="12"/>
      <c r="E190" s="12"/>
      <c r="F190" s="12"/>
      <c r="G190" s="12"/>
      <c r="H190" s="12"/>
      <c r="I190" s="12"/>
    </row>
    <row r="191" customFormat="false" ht="15.75" hidden="false" customHeight="true" outlineLevel="0" collapsed="false">
      <c r="A191" s="12"/>
      <c r="B191" s="12"/>
      <c r="C191" s="12"/>
      <c r="D191" s="12"/>
      <c r="E191" s="12"/>
      <c r="F191" s="12"/>
      <c r="G191" s="12"/>
      <c r="H191" s="12"/>
      <c r="I191" s="12"/>
    </row>
    <row r="192" customFormat="false" ht="15.75" hidden="false" customHeight="true" outlineLevel="0" collapsed="false">
      <c r="A192" s="12"/>
      <c r="B192" s="12"/>
      <c r="C192" s="12"/>
      <c r="D192" s="12"/>
      <c r="E192" s="12"/>
      <c r="F192" s="12"/>
      <c r="G192" s="12"/>
      <c r="H192" s="12"/>
      <c r="I192" s="12"/>
    </row>
    <row r="193" customFormat="false" ht="15.75" hidden="false" customHeight="true" outlineLevel="0" collapsed="false">
      <c r="A193" s="12"/>
      <c r="B193" s="12"/>
      <c r="C193" s="12"/>
      <c r="D193" s="12"/>
      <c r="E193" s="12"/>
      <c r="F193" s="12"/>
      <c r="G193" s="12"/>
      <c r="H193" s="12"/>
      <c r="I193" s="12"/>
    </row>
    <row r="194" customFormat="false" ht="15.75" hidden="false" customHeight="true" outlineLevel="0" collapsed="false">
      <c r="A194" s="12"/>
      <c r="B194" s="12"/>
      <c r="C194" s="12"/>
      <c r="D194" s="12"/>
      <c r="E194" s="12"/>
      <c r="F194" s="12"/>
      <c r="G194" s="12"/>
      <c r="H194" s="12"/>
      <c r="I194" s="12"/>
    </row>
    <row r="195" customFormat="false" ht="15.75" hidden="false" customHeight="true" outlineLevel="0" collapsed="false">
      <c r="A195" s="12"/>
      <c r="B195" s="12"/>
      <c r="C195" s="12"/>
      <c r="D195" s="12"/>
      <c r="E195" s="12"/>
      <c r="F195" s="12"/>
      <c r="G195" s="12"/>
      <c r="H195" s="12"/>
      <c r="I195" s="12"/>
    </row>
    <row r="196" customFormat="false" ht="15.75" hidden="false" customHeight="true" outlineLevel="0" collapsed="false">
      <c r="A196" s="12"/>
      <c r="B196" s="12"/>
      <c r="C196" s="12"/>
      <c r="D196" s="12"/>
      <c r="E196" s="12"/>
      <c r="F196" s="12"/>
      <c r="G196" s="12"/>
      <c r="H196" s="12"/>
      <c r="I196" s="12"/>
    </row>
    <row r="197" customFormat="false" ht="15.75" hidden="false" customHeight="true" outlineLevel="0" collapsed="false">
      <c r="A197" s="12"/>
      <c r="B197" s="12"/>
      <c r="C197" s="12"/>
      <c r="D197" s="12"/>
      <c r="E197" s="12"/>
      <c r="F197" s="12"/>
      <c r="G197" s="12"/>
      <c r="H197" s="12"/>
      <c r="I197" s="12"/>
    </row>
    <row r="198" customFormat="false" ht="15.75" hidden="false" customHeight="true" outlineLevel="0" collapsed="false">
      <c r="A198" s="12"/>
      <c r="B198" s="12"/>
      <c r="C198" s="12"/>
      <c r="D198" s="12"/>
      <c r="E198" s="12"/>
      <c r="F198" s="12"/>
      <c r="G198" s="12"/>
      <c r="H198" s="12"/>
      <c r="I198" s="12"/>
    </row>
    <row r="199" customFormat="false" ht="15.75" hidden="false" customHeight="true" outlineLevel="0" collapsed="false">
      <c r="A199" s="12"/>
      <c r="B199" s="12"/>
      <c r="C199" s="12"/>
      <c r="D199" s="12"/>
      <c r="E199" s="12"/>
      <c r="F199" s="12"/>
      <c r="G199" s="12"/>
      <c r="H199" s="12"/>
      <c r="I199" s="12"/>
    </row>
    <row r="200" customFormat="false" ht="15.75" hidden="false" customHeight="true" outlineLevel="0" collapsed="false">
      <c r="A200" s="12"/>
      <c r="B200" s="12"/>
      <c r="C200" s="12"/>
      <c r="D200" s="12"/>
      <c r="E200" s="12"/>
      <c r="F200" s="12"/>
      <c r="G200" s="12"/>
      <c r="H200" s="12"/>
      <c r="I200" s="12"/>
    </row>
    <row r="201" customFormat="false" ht="15.75" hidden="false" customHeight="true" outlineLevel="0" collapsed="false">
      <c r="A201" s="12"/>
      <c r="B201" s="12"/>
      <c r="C201" s="12"/>
      <c r="D201" s="12"/>
      <c r="E201" s="12"/>
      <c r="F201" s="12"/>
      <c r="G201" s="12"/>
      <c r="H201" s="12"/>
      <c r="I201" s="12"/>
    </row>
    <row r="202" customFormat="false" ht="15.75" hidden="false" customHeight="true" outlineLevel="0" collapsed="false">
      <c r="A202" s="12"/>
      <c r="B202" s="12"/>
      <c r="C202" s="12"/>
      <c r="D202" s="12"/>
      <c r="E202" s="12"/>
      <c r="F202" s="12"/>
      <c r="G202" s="12"/>
      <c r="H202" s="12"/>
      <c r="I202" s="12"/>
    </row>
    <row r="203" customFormat="false" ht="15.75" hidden="false" customHeight="true" outlineLevel="0" collapsed="false">
      <c r="A203" s="12"/>
      <c r="B203" s="12"/>
      <c r="C203" s="12"/>
      <c r="D203" s="12"/>
      <c r="E203" s="12"/>
      <c r="F203" s="12"/>
      <c r="G203" s="12"/>
      <c r="H203" s="12"/>
      <c r="I203" s="12"/>
    </row>
    <row r="204" customFormat="false" ht="15.75" hidden="false" customHeight="true" outlineLevel="0" collapsed="false">
      <c r="A204" s="12"/>
      <c r="B204" s="12"/>
      <c r="C204" s="12"/>
      <c r="D204" s="12"/>
      <c r="E204" s="12"/>
      <c r="F204" s="12"/>
      <c r="G204" s="12"/>
      <c r="H204" s="12"/>
      <c r="I204" s="12"/>
    </row>
    <row r="205" customFormat="false" ht="15.75" hidden="false" customHeight="true" outlineLevel="0" collapsed="false">
      <c r="A205" s="12"/>
      <c r="B205" s="12"/>
      <c r="C205" s="12"/>
      <c r="D205" s="12"/>
      <c r="E205" s="12"/>
      <c r="F205" s="12"/>
      <c r="G205" s="12"/>
      <c r="H205" s="12"/>
      <c r="I205" s="12"/>
    </row>
    <row r="206" customFormat="false" ht="15.75" hidden="false" customHeight="true" outlineLevel="0" collapsed="false">
      <c r="A206" s="12"/>
      <c r="B206" s="12"/>
      <c r="C206" s="12"/>
      <c r="D206" s="12"/>
      <c r="E206" s="12"/>
      <c r="F206" s="12"/>
      <c r="G206" s="12"/>
      <c r="H206" s="12"/>
      <c r="I206" s="12"/>
    </row>
    <row r="207" customFormat="false" ht="15.75" hidden="false" customHeight="true" outlineLevel="0" collapsed="false">
      <c r="A207" s="12"/>
      <c r="B207" s="12"/>
      <c r="C207" s="12"/>
      <c r="D207" s="12"/>
      <c r="E207" s="12"/>
      <c r="F207" s="12"/>
      <c r="G207" s="12"/>
      <c r="H207" s="12"/>
      <c r="I207" s="12"/>
    </row>
    <row r="208" customFormat="false" ht="15.75" hidden="false" customHeight="true" outlineLevel="0" collapsed="false">
      <c r="A208" s="12"/>
      <c r="B208" s="12"/>
      <c r="C208" s="12"/>
      <c r="D208" s="12"/>
      <c r="E208" s="12"/>
      <c r="F208" s="12"/>
      <c r="G208" s="12"/>
      <c r="H208" s="12"/>
      <c r="I208" s="12"/>
    </row>
    <row r="209" customFormat="false" ht="15.75" hidden="false" customHeight="true" outlineLevel="0" collapsed="false">
      <c r="A209" s="12"/>
      <c r="B209" s="12"/>
      <c r="C209" s="12"/>
      <c r="D209" s="12"/>
      <c r="E209" s="12"/>
      <c r="F209" s="12"/>
      <c r="G209" s="12"/>
      <c r="H209" s="12"/>
      <c r="I209" s="12"/>
    </row>
    <row r="210" customFormat="false" ht="15.75" hidden="false" customHeight="true" outlineLevel="0" collapsed="false">
      <c r="A210" s="12"/>
      <c r="B210" s="12"/>
      <c r="C210" s="12"/>
      <c r="D210" s="12"/>
      <c r="E210" s="12"/>
      <c r="F210" s="12"/>
      <c r="G210" s="12"/>
      <c r="H210" s="12"/>
      <c r="I210" s="12"/>
    </row>
    <row r="211" customFormat="false" ht="15.75" hidden="false" customHeight="true" outlineLevel="0" collapsed="false">
      <c r="A211" s="12"/>
      <c r="B211" s="12"/>
      <c r="C211" s="12"/>
      <c r="D211" s="12"/>
      <c r="E211" s="12"/>
      <c r="F211" s="12"/>
      <c r="G211" s="12"/>
      <c r="H211" s="12"/>
      <c r="I211" s="12"/>
    </row>
    <row r="212" customFormat="false" ht="15.75" hidden="false" customHeight="true" outlineLevel="0" collapsed="false">
      <c r="A212" s="12"/>
      <c r="B212" s="12"/>
      <c r="C212" s="12"/>
      <c r="D212" s="12"/>
      <c r="E212" s="12"/>
      <c r="F212" s="12"/>
      <c r="G212" s="12"/>
      <c r="H212" s="12"/>
      <c r="I212" s="12"/>
    </row>
    <row r="213" customFormat="false" ht="15.75" hidden="false" customHeight="true" outlineLevel="0" collapsed="false">
      <c r="A213" s="12"/>
      <c r="B213" s="12"/>
      <c r="C213" s="12"/>
      <c r="D213" s="12"/>
      <c r="E213" s="12"/>
      <c r="F213" s="12"/>
      <c r="G213" s="12"/>
      <c r="H213" s="12"/>
      <c r="I213" s="12"/>
    </row>
    <row r="214" customFormat="false" ht="15.75" hidden="false" customHeight="true" outlineLevel="0" collapsed="false">
      <c r="A214" s="12"/>
      <c r="B214" s="12"/>
      <c r="C214" s="12"/>
      <c r="D214" s="12"/>
      <c r="E214" s="12"/>
      <c r="F214" s="12"/>
      <c r="G214" s="12"/>
      <c r="H214" s="12"/>
      <c r="I214" s="12"/>
    </row>
    <row r="215" customFormat="false" ht="15.75" hidden="false" customHeight="true" outlineLevel="0" collapsed="false">
      <c r="A215" s="12"/>
      <c r="B215" s="12"/>
      <c r="C215" s="12"/>
      <c r="D215" s="12"/>
      <c r="E215" s="12"/>
      <c r="F215" s="12"/>
      <c r="G215" s="12"/>
      <c r="H215" s="12"/>
      <c r="I215" s="12"/>
    </row>
    <row r="216" customFormat="false" ht="15.75" hidden="false" customHeight="true" outlineLevel="0" collapsed="false">
      <c r="A216" s="12"/>
      <c r="B216" s="12"/>
      <c r="C216" s="12"/>
      <c r="D216" s="12"/>
      <c r="E216" s="12"/>
      <c r="F216" s="12"/>
      <c r="G216" s="12"/>
      <c r="H216" s="12"/>
      <c r="I216" s="12"/>
    </row>
    <row r="217" customFormat="false" ht="15.75" hidden="false" customHeight="true" outlineLevel="0" collapsed="false">
      <c r="A217" s="12"/>
      <c r="B217" s="12"/>
      <c r="C217" s="12"/>
      <c r="D217" s="12"/>
      <c r="E217" s="12"/>
      <c r="F217" s="12"/>
      <c r="G217" s="12"/>
      <c r="H217" s="12"/>
      <c r="I217" s="12"/>
    </row>
    <row r="218" customFormat="false" ht="15.75" hidden="false" customHeight="true" outlineLevel="0" collapsed="false">
      <c r="A218" s="12"/>
      <c r="B218" s="12"/>
      <c r="C218" s="12"/>
      <c r="D218" s="12"/>
      <c r="E218" s="12"/>
      <c r="F218" s="12"/>
      <c r="G218" s="12"/>
      <c r="H218" s="12"/>
      <c r="I218" s="12"/>
    </row>
    <row r="219" customFormat="false" ht="15.75" hidden="false" customHeight="true" outlineLevel="0" collapsed="false">
      <c r="A219" s="12"/>
      <c r="B219" s="12"/>
      <c r="C219" s="12"/>
      <c r="D219" s="12"/>
      <c r="E219" s="12"/>
      <c r="F219" s="12"/>
      <c r="G219" s="12"/>
      <c r="H219" s="12"/>
      <c r="I219" s="12"/>
    </row>
    <row r="220" customFormat="false" ht="15.75" hidden="false" customHeight="true" outlineLevel="0" collapsed="false">
      <c r="A220" s="12"/>
      <c r="B220" s="12"/>
      <c r="C220" s="12"/>
      <c r="D220" s="12"/>
      <c r="E220" s="12"/>
      <c r="F220" s="12"/>
      <c r="G220" s="12"/>
      <c r="H220" s="12"/>
      <c r="I220" s="12"/>
    </row>
    <row r="221" customFormat="false" ht="15.75" hidden="false" customHeight="true" outlineLevel="0" collapsed="false">
      <c r="A221" s="12"/>
      <c r="B221" s="12"/>
      <c r="C221" s="12"/>
      <c r="D221" s="12"/>
      <c r="E221" s="12"/>
      <c r="F221" s="12"/>
      <c r="G221" s="12"/>
      <c r="H221" s="12"/>
      <c r="I221" s="12"/>
    </row>
    <row r="222" customFormat="false" ht="15.75" hidden="false" customHeight="true" outlineLevel="0" collapsed="false">
      <c r="A222" s="12"/>
      <c r="B222" s="12"/>
      <c r="C222" s="12"/>
      <c r="D222" s="12"/>
      <c r="E222" s="12"/>
      <c r="F222" s="12"/>
      <c r="G222" s="12"/>
      <c r="H222" s="12"/>
      <c r="I222" s="12"/>
    </row>
    <row r="223" customFormat="false" ht="15.75" hidden="false" customHeight="true" outlineLevel="0" collapsed="false">
      <c r="A223" s="12"/>
      <c r="B223" s="12"/>
      <c r="C223" s="12"/>
      <c r="D223" s="12"/>
      <c r="E223" s="12"/>
      <c r="F223" s="12"/>
      <c r="G223" s="12"/>
      <c r="H223" s="12"/>
      <c r="I223" s="12"/>
    </row>
    <row r="224" customFormat="false" ht="15.75" hidden="false" customHeight="true" outlineLevel="0" collapsed="false">
      <c r="A224" s="12"/>
      <c r="B224" s="12"/>
      <c r="C224" s="12"/>
      <c r="D224" s="12"/>
      <c r="E224" s="12"/>
      <c r="F224" s="12"/>
      <c r="G224" s="12"/>
      <c r="H224" s="12"/>
      <c r="I224" s="12"/>
    </row>
    <row r="225" customFormat="false" ht="15.75" hidden="false" customHeight="true" outlineLevel="0" collapsed="false">
      <c r="A225" s="12"/>
      <c r="B225" s="12"/>
      <c r="C225" s="12"/>
      <c r="D225" s="12"/>
      <c r="E225" s="12"/>
      <c r="F225" s="12"/>
      <c r="G225" s="12"/>
      <c r="H225" s="12"/>
      <c r="I225" s="12"/>
    </row>
    <row r="226" customFormat="false" ht="15.75" hidden="false" customHeight="true" outlineLevel="0" collapsed="false">
      <c r="A226" s="12"/>
      <c r="B226" s="12"/>
      <c r="C226" s="12"/>
      <c r="D226" s="12"/>
      <c r="E226" s="12"/>
      <c r="F226" s="12"/>
      <c r="G226" s="12"/>
      <c r="H226" s="12"/>
      <c r="I226" s="12"/>
    </row>
    <row r="227" customFormat="false" ht="15.75" hidden="false" customHeight="true" outlineLevel="0" collapsed="false">
      <c r="A227" s="12"/>
      <c r="B227" s="12"/>
      <c r="C227" s="12"/>
      <c r="D227" s="12"/>
      <c r="E227" s="12"/>
      <c r="F227" s="12"/>
      <c r="G227" s="12"/>
      <c r="H227" s="12"/>
      <c r="I227" s="12"/>
    </row>
    <row r="228" customFormat="false" ht="15.75" hidden="false" customHeight="true" outlineLevel="0" collapsed="false">
      <c r="A228" s="12"/>
      <c r="B228" s="12"/>
      <c r="C228" s="12"/>
      <c r="D228" s="12"/>
      <c r="E228" s="12"/>
      <c r="F228" s="12"/>
      <c r="G228" s="12"/>
      <c r="H228" s="12"/>
      <c r="I228" s="12"/>
    </row>
    <row r="229" customFormat="false" ht="15.75" hidden="false" customHeight="true" outlineLevel="0" collapsed="false">
      <c r="A229" s="12"/>
      <c r="B229" s="12"/>
      <c r="C229" s="12"/>
      <c r="D229" s="12"/>
      <c r="E229" s="12"/>
      <c r="F229" s="12"/>
      <c r="G229" s="12"/>
      <c r="H229" s="12"/>
      <c r="I229" s="12"/>
    </row>
    <row r="230" customFormat="false" ht="15.75" hidden="false" customHeight="true" outlineLevel="0" collapsed="false">
      <c r="A230" s="12"/>
      <c r="B230" s="12"/>
      <c r="C230" s="12"/>
      <c r="D230" s="12"/>
      <c r="E230" s="12"/>
      <c r="F230" s="12"/>
      <c r="G230" s="12"/>
      <c r="H230" s="12"/>
      <c r="I230" s="12"/>
    </row>
    <row r="231" customFormat="false" ht="15.75" hidden="false" customHeight="true" outlineLevel="0" collapsed="false">
      <c r="A231" s="12"/>
      <c r="B231" s="12"/>
      <c r="C231" s="12"/>
      <c r="D231" s="12"/>
      <c r="E231" s="12"/>
      <c r="F231" s="12"/>
      <c r="G231" s="12"/>
      <c r="H231" s="12"/>
      <c r="I231" s="12"/>
    </row>
    <row r="232" customFormat="false" ht="15.75" hidden="false" customHeight="true" outlineLevel="0" collapsed="false">
      <c r="A232" s="12"/>
      <c r="B232" s="12"/>
      <c r="C232" s="12"/>
      <c r="D232" s="12"/>
      <c r="E232" s="12"/>
      <c r="F232" s="12"/>
      <c r="G232" s="12"/>
      <c r="H232" s="12"/>
      <c r="I232" s="12"/>
    </row>
    <row r="233" customFormat="false" ht="15.75" hidden="false" customHeight="true" outlineLevel="0" collapsed="false">
      <c r="A233" s="12"/>
      <c r="B233" s="12"/>
      <c r="C233" s="12"/>
      <c r="D233" s="12"/>
      <c r="E233" s="12"/>
      <c r="F233" s="12"/>
      <c r="G233" s="12"/>
      <c r="H233" s="12"/>
      <c r="I233" s="12"/>
    </row>
    <row r="234" customFormat="false" ht="15.75" hidden="false" customHeight="true" outlineLevel="0" collapsed="false">
      <c r="A234" s="12"/>
      <c r="B234" s="12"/>
      <c r="C234" s="12"/>
      <c r="D234" s="12"/>
      <c r="E234" s="12"/>
      <c r="F234" s="12"/>
      <c r="G234" s="12"/>
      <c r="H234" s="12"/>
      <c r="I234" s="12"/>
    </row>
    <row r="235" customFormat="false" ht="15.75" hidden="false" customHeight="true" outlineLevel="0" collapsed="false">
      <c r="A235" s="12"/>
      <c r="B235" s="12"/>
      <c r="C235" s="12"/>
      <c r="D235" s="12"/>
      <c r="E235" s="12"/>
      <c r="F235" s="12"/>
      <c r="G235" s="12"/>
      <c r="H235" s="12"/>
      <c r="I235" s="12"/>
    </row>
    <row r="236" customFormat="false" ht="15.75" hidden="false" customHeight="true" outlineLevel="0" collapsed="false">
      <c r="A236" s="12"/>
      <c r="B236" s="12"/>
      <c r="C236" s="12"/>
      <c r="D236" s="12"/>
      <c r="E236" s="12"/>
      <c r="F236" s="12"/>
      <c r="G236" s="12"/>
      <c r="H236" s="12"/>
      <c r="I236" s="12"/>
    </row>
    <row r="237" customFormat="false" ht="15.75" hidden="false" customHeight="true" outlineLevel="0" collapsed="false">
      <c r="A237" s="12"/>
      <c r="B237" s="12"/>
      <c r="C237" s="12"/>
      <c r="D237" s="12"/>
      <c r="E237" s="12"/>
      <c r="F237" s="12"/>
      <c r="G237" s="12"/>
      <c r="H237" s="12"/>
      <c r="I237" s="12"/>
    </row>
    <row r="238" customFormat="false" ht="15.75" hidden="false" customHeight="true" outlineLevel="0" collapsed="false">
      <c r="A238" s="12"/>
      <c r="B238" s="12"/>
      <c r="C238" s="12"/>
      <c r="D238" s="12"/>
      <c r="E238" s="12"/>
      <c r="F238" s="12"/>
      <c r="G238" s="12"/>
      <c r="H238" s="12"/>
      <c r="I238" s="12"/>
    </row>
    <row r="239" customFormat="false" ht="15.75" hidden="false" customHeight="true" outlineLevel="0" collapsed="false">
      <c r="A239" s="12"/>
      <c r="B239" s="12"/>
      <c r="C239" s="12"/>
      <c r="D239" s="12"/>
      <c r="E239" s="12"/>
      <c r="F239" s="12"/>
      <c r="G239" s="12"/>
      <c r="H239" s="12"/>
      <c r="I239" s="12"/>
    </row>
    <row r="240" customFormat="false" ht="15.75" hidden="false" customHeight="true" outlineLevel="0" collapsed="false">
      <c r="A240" s="12"/>
      <c r="B240" s="12"/>
      <c r="C240" s="12"/>
      <c r="D240" s="12"/>
      <c r="E240" s="12"/>
      <c r="F240" s="12"/>
      <c r="G240" s="12"/>
      <c r="H240" s="12"/>
      <c r="I240" s="12"/>
    </row>
    <row r="241" customFormat="false" ht="15.75" hidden="false" customHeight="true" outlineLevel="0" collapsed="false">
      <c r="A241" s="12"/>
      <c r="B241" s="12"/>
      <c r="C241" s="12"/>
      <c r="D241" s="12"/>
      <c r="E241" s="12"/>
      <c r="F241" s="12"/>
      <c r="G241" s="12"/>
      <c r="H241" s="12"/>
      <c r="I241" s="12"/>
    </row>
    <row r="242" customFormat="false" ht="15.75" hidden="false" customHeight="true" outlineLevel="0" collapsed="false">
      <c r="A242" s="12"/>
      <c r="B242" s="12"/>
      <c r="C242" s="12"/>
      <c r="D242" s="12"/>
      <c r="E242" s="12"/>
      <c r="F242" s="12"/>
      <c r="G242" s="12"/>
      <c r="H242" s="12"/>
      <c r="I242" s="12"/>
    </row>
    <row r="243" customFormat="false" ht="15.75" hidden="false" customHeight="true" outlineLevel="0" collapsed="false">
      <c r="A243" s="12"/>
      <c r="B243" s="12"/>
      <c r="C243" s="12"/>
      <c r="D243" s="12"/>
      <c r="E243" s="12"/>
      <c r="F243" s="12"/>
      <c r="G243" s="12"/>
      <c r="H243" s="12"/>
      <c r="I243" s="12"/>
    </row>
    <row r="244" customFormat="false" ht="15.75" hidden="false" customHeight="true" outlineLevel="0" collapsed="false">
      <c r="A244" s="12"/>
      <c r="B244" s="12"/>
      <c r="C244" s="12"/>
      <c r="D244" s="12"/>
      <c r="E244" s="12"/>
      <c r="F244" s="12"/>
      <c r="G244" s="12"/>
      <c r="H244" s="12"/>
      <c r="I244" s="12"/>
    </row>
    <row r="245" customFormat="false" ht="15.75" hidden="false" customHeight="true" outlineLevel="0" collapsed="false">
      <c r="A245" s="12"/>
      <c r="B245" s="12"/>
      <c r="C245" s="12"/>
      <c r="D245" s="12"/>
      <c r="E245" s="12"/>
      <c r="F245" s="12"/>
      <c r="G245" s="12"/>
      <c r="H245" s="12"/>
      <c r="I245" s="12"/>
    </row>
    <row r="246" customFormat="false" ht="15.75" hidden="false" customHeight="true" outlineLevel="0" collapsed="false">
      <c r="A246" s="12"/>
      <c r="B246" s="12"/>
      <c r="C246" s="12"/>
      <c r="D246" s="12"/>
      <c r="E246" s="12"/>
      <c r="F246" s="12"/>
      <c r="G246" s="12"/>
      <c r="H246" s="12"/>
      <c r="I246" s="12"/>
    </row>
    <row r="247" customFormat="false" ht="15.75" hidden="false" customHeight="true" outlineLevel="0" collapsed="false">
      <c r="A247" s="12"/>
      <c r="B247" s="12"/>
      <c r="C247" s="12"/>
      <c r="D247" s="12"/>
      <c r="E247" s="12"/>
      <c r="F247" s="12"/>
      <c r="G247" s="12"/>
      <c r="H247" s="12"/>
      <c r="I247" s="12"/>
    </row>
    <row r="248" customFormat="false" ht="15.75" hidden="false" customHeight="true" outlineLevel="0" collapsed="false">
      <c r="A248" s="12"/>
      <c r="B248" s="12"/>
      <c r="C248" s="12"/>
      <c r="D248" s="12"/>
      <c r="E248" s="12"/>
      <c r="F248" s="12"/>
      <c r="G248" s="12"/>
      <c r="H248" s="12"/>
      <c r="I248" s="12"/>
    </row>
    <row r="249" customFormat="false" ht="15.75" hidden="false" customHeight="true" outlineLevel="0" collapsed="false">
      <c r="A249" s="12"/>
      <c r="B249" s="12"/>
      <c r="C249" s="12"/>
      <c r="D249" s="12"/>
      <c r="E249" s="12"/>
      <c r="F249" s="12"/>
      <c r="G249" s="12"/>
      <c r="H249" s="12"/>
      <c r="I249" s="12"/>
    </row>
    <row r="250" customFormat="false" ht="15.75" hidden="false" customHeight="true" outlineLevel="0" collapsed="false">
      <c r="A250" s="12"/>
      <c r="B250" s="12"/>
      <c r="C250" s="12"/>
      <c r="D250" s="12"/>
      <c r="E250" s="12"/>
      <c r="F250" s="12"/>
      <c r="G250" s="12"/>
      <c r="H250" s="12"/>
      <c r="I250" s="12"/>
    </row>
    <row r="251" customFormat="false" ht="15.75" hidden="false" customHeight="true" outlineLevel="0" collapsed="false">
      <c r="A251" s="12"/>
      <c r="B251" s="12"/>
      <c r="C251" s="12"/>
      <c r="D251" s="12"/>
      <c r="E251" s="12"/>
      <c r="F251" s="12"/>
      <c r="G251" s="12"/>
      <c r="H251" s="12"/>
      <c r="I251" s="12"/>
    </row>
    <row r="252" customFormat="false" ht="15.75" hidden="false" customHeight="true" outlineLevel="0" collapsed="false">
      <c r="A252" s="12"/>
      <c r="B252" s="12"/>
      <c r="C252" s="12"/>
      <c r="D252" s="12"/>
      <c r="E252" s="12"/>
      <c r="F252" s="12"/>
      <c r="G252" s="12"/>
      <c r="H252" s="12"/>
      <c r="I252" s="12"/>
    </row>
    <row r="253" customFormat="false" ht="15.75" hidden="false" customHeight="true" outlineLevel="0" collapsed="false">
      <c r="A253" s="12"/>
      <c r="B253" s="12"/>
      <c r="C253" s="12"/>
      <c r="D253" s="12"/>
      <c r="E253" s="12"/>
      <c r="F253" s="12"/>
      <c r="G253" s="12"/>
      <c r="H253" s="12"/>
      <c r="I253" s="12"/>
    </row>
    <row r="254" customFormat="false" ht="15.75" hidden="false" customHeight="true" outlineLevel="0" collapsed="false">
      <c r="A254" s="12"/>
      <c r="B254" s="12"/>
      <c r="C254" s="12"/>
      <c r="D254" s="12"/>
      <c r="E254" s="12"/>
      <c r="F254" s="12"/>
      <c r="G254" s="12"/>
      <c r="H254" s="12"/>
      <c r="I254" s="12"/>
    </row>
    <row r="255" customFormat="false" ht="15.75" hidden="false" customHeight="true" outlineLevel="0" collapsed="false">
      <c r="A255" s="12"/>
      <c r="B255" s="12"/>
      <c r="C255" s="12"/>
      <c r="D255" s="12"/>
      <c r="E255" s="12"/>
      <c r="F255" s="12"/>
      <c r="G255" s="12"/>
      <c r="H255" s="12"/>
      <c r="I255" s="12"/>
    </row>
    <row r="256" customFormat="false" ht="15.75" hidden="false" customHeight="true" outlineLevel="0" collapsed="false">
      <c r="A256" s="12"/>
      <c r="B256" s="12"/>
      <c r="C256" s="12"/>
      <c r="D256" s="12"/>
      <c r="E256" s="12"/>
      <c r="F256" s="12"/>
      <c r="G256" s="12"/>
      <c r="H256" s="12"/>
      <c r="I256" s="12"/>
    </row>
    <row r="257" customFormat="false" ht="15.75" hidden="false" customHeight="true" outlineLevel="0" collapsed="false">
      <c r="A257" s="12"/>
      <c r="B257" s="12"/>
      <c r="C257" s="12"/>
      <c r="D257" s="12"/>
      <c r="E257" s="12"/>
      <c r="F257" s="12"/>
      <c r="G257" s="12"/>
      <c r="H257" s="12"/>
      <c r="I257" s="12"/>
    </row>
    <row r="258" customFormat="false" ht="15.75" hidden="false" customHeight="true" outlineLevel="0" collapsed="false">
      <c r="A258" s="12"/>
      <c r="B258" s="12"/>
      <c r="C258" s="12"/>
      <c r="D258" s="12"/>
      <c r="E258" s="12"/>
      <c r="F258" s="12"/>
      <c r="G258" s="12"/>
      <c r="H258" s="12"/>
      <c r="I258" s="12"/>
    </row>
    <row r="259" customFormat="false" ht="15.75" hidden="false" customHeight="true" outlineLevel="0" collapsed="false">
      <c r="A259" s="12"/>
      <c r="B259" s="12"/>
      <c r="C259" s="12"/>
      <c r="D259" s="12"/>
      <c r="E259" s="12"/>
      <c r="F259" s="12"/>
      <c r="G259" s="12"/>
      <c r="H259" s="12"/>
      <c r="I259" s="12"/>
    </row>
    <row r="260" customFormat="false" ht="15.75" hidden="false" customHeight="true" outlineLevel="0" collapsed="false">
      <c r="A260" s="12"/>
      <c r="B260" s="12"/>
      <c r="C260" s="12"/>
      <c r="D260" s="12"/>
      <c r="E260" s="12"/>
      <c r="F260" s="12"/>
      <c r="G260" s="12"/>
      <c r="H260" s="12"/>
      <c r="I260" s="12"/>
    </row>
    <row r="261" customFormat="false" ht="15.75" hidden="false" customHeight="true" outlineLevel="0" collapsed="false">
      <c r="A261" s="12"/>
      <c r="B261" s="12"/>
      <c r="C261" s="12"/>
      <c r="D261" s="12"/>
      <c r="E261" s="12"/>
      <c r="F261" s="12"/>
      <c r="G261" s="12"/>
      <c r="H261" s="12"/>
      <c r="I261" s="12"/>
    </row>
    <row r="262" customFormat="false" ht="15.75" hidden="false" customHeight="true" outlineLevel="0" collapsed="false">
      <c r="A262" s="12"/>
      <c r="B262" s="12"/>
      <c r="C262" s="12"/>
      <c r="D262" s="12"/>
      <c r="E262" s="12"/>
      <c r="F262" s="12"/>
      <c r="G262" s="12"/>
      <c r="H262" s="12"/>
      <c r="I262" s="12"/>
    </row>
    <row r="263" customFormat="false" ht="15.75" hidden="false" customHeight="true" outlineLevel="0" collapsed="false">
      <c r="A263" s="12"/>
      <c r="B263" s="12"/>
      <c r="C263" s="12"/>
      <c r="D263" s="12"/>
      <c r="E263" s="12"/>
      <c r="F263" s="12"/>
      <c r="G263" s="12"/>
      <c r="H263" s="12"/>
      <c r="I263" s="12"/>
    </row>
    <row r="264" customFormat="false" ht="15.75" hidden="false" customHeight="true" outlineLevel="0" collapsed="false">
      <c r="A264" s="12"/>
      <c r="B264" s="12"/>
      <c r="C264" s="12"/>
      <c r="D264" s="12"/>
      <c r="E264" s="12"/>
      <c r="F264" s="12"/>
      <c r="G264" s="12"/>
      <c r="H264" s="12"/>
      <c r="I264" s="12"/>
    </row>
    <row r="265" customFormat="false" ht="15.75" hidden="false" customHeight="true" outlineLevel="0" collapsed="false">
      <c r="A265" s="12"/>
      <c r="B265" s="12"/>
      <c r="C265" s="12"/>
      <c r="D265" s="12"/>
      <c r="E265" s="12"/>
      <c r="F265" s="12"/>
      <c r="G265" s="12"/>
      <c r="H265" s="12"/>
      <c r="I265" s="12"/>
    </row>
    <row r="266" customFormat="false" ht="15.75" hidden="false" customHeight="true" outlineLevel="0" collapsed="false">
      <c r="A266" s="12"/>
      <c r="B266" s="12"/>
      <c r="C266" s="12"/>
      <c r="D266" s="12"/>
      <c r="E266" s="12"/>
      <c r="F266" s="12"/>
      <c r="G266" s="12"/>
      <c r="H266" s="12"/>
      <c r="I266" s="12"/>
    </row>
    <row r="267" customFormat="false" ht="15.75" hidden="false" customHeight="true" outlineLevel="0" collapsed="false">
      <c r="A267" s="12"/>
      <c r="B267" s="12"/>
      <c r="C267" s="12"/>
      <c r="D267" s="12"/>
      <c r="E267" s="12"/>
      <c r="F267" s="12"/>
      <c r="G267" s="12"/>
      <c r="H267" s="12"/>
      <c r="I267" s="12"/>
    </row>
    <row r="268" customFormat="false" ht="15.75" hidden="false" customHeight="true" outlineLevel="0" collapsed="false">
      <c r="A268" s="12"/>
      <c r="B268" s="12"/>
      <c r="C268" s="12"/>
      <c r="D268" s="12"/>
      <c r="E268" s="12"/>
      <c r="F268" s="12"/>
      <c r="G268" s="12"/>
      <c r="H268" s="12"/>
      <c r="I268" s="12"/>
    </row>
    <row r="269" customFormat="false" ht="15.75" hidden="false" customHeight="true" outlineLevel="0" collapsed="false">
      <c r="A269" s="12"/>
      <c r="B269" s="12"/>
      <c r="C269" s="12"/>
      <c r="D269" s="12"/>
      <c r="E269" s="12"/>
      <c r="F269" s="12"/>
      <c r="G269" s="12"/>
      <c r="H269" s="12"/>
      <c r="I269" s="12"/>
    </row>
    <row r="270" customFormat="false" ht="15.75" hidden="false" customHeight="true" outlineLevel="0" collapsed="false">
      <c r="A270" s="12"/>
      <c r="B270" s="12"/>
      <c r="C270" s="12"/>
      <c r="D270" s="12"/>
      <c r="E270" s="12"/>
      <c r="F270" s="12"/>
      <c r="G270" s="12"/>
      <c r="H270" s="12"/>
      <c r="I270" s="12"/>
    </row>
    <row r="271" customFormat="false" ht="15.75" hidden="false" customHeight="true" outlineLevel="0" collapsed="false">
      <c r="A271" s="12"/>
      <c r="B271" s="12"/>
      <c r="C271" s="12"/>
      <c r="D271" s="12"/>
      <c r="E271" s="12"/>
      <c r="F271" s="12"/>
      <c r="G271" s="12"/>
      <c r="H271" s="12"/>
      <c r="I271" s="12"/>
    </row>
    <row r="272" customFormat="false" ht="15.75" hidden="false" customHeight="true" outlineLevel="0" collapsed="false">
      <c r="A272" s="12"/>
      <c r="B272" s="12"/>
      <c r="C272" s="12"/>
      <c r="D272" s="12"/>
      <c r="E272" s="12"/>
      <c r="F272" s="12"/>
      <c r="G272" s="12"/>
      <c r="H272" s="12"/>
      <c r="I272" s="12"/>
    </row>
    <row r="273" customFormat="false" ht="15.75" hidden="false" customHeight="true" outlineLevel="0" collapsed="false">
      <c r="A273" s="12"/>
      <c r="B273" s="12"/>
      <c r="C273" s="12"/>
      <c r="D273" s="12"/>
      <c r="E273" s="12"/>
      <c r="F273" s="12"/>
      <c r="G273" s="12"/>
      <c r="H273" s="12"/>
      <c r="I273" s="12"/>
    </row>
    <row r="274" customFormat="false" ht="15.75" hidden="false" customHeight="true" outlineLevel="0" collapsed="false">
      <c r="A274" s="12"/>
      <c r="B274" s="12"/>
      <c r="C274" s="12"/>
      <c r="D274" s="12"/>
      <c r="E274" s="12"/>
      <c r="F274" s="12"/>
      <c r="G274" s="12"/>
      <c r="H274" s="12"/>
      <c r="I274" s="12"/>
    </row>
    <row r="275" customFormat="false" ht="15.75" hidden="false" customHeight="true" outlineLevel="0" collapsed="false">
      <c r="A275" s="12"/>
      <c r="B275" s="12"/>
      <c r="C275" s="12"/>
      <c r="D275" s="12"/>
      <c r="E275" s="12"/>
      <c r="F275" s="12"/>
      <c r="G275" s="12"/>
      <c r="H275" s="12"/>
      <c r="I275" s="12"/>
    </row>
    <row r="276" customFormat="false" ht="15.75" hidden="false" customHeight="true" outlineLevel="0" collapsed="false">
      <c r="A276" s="12"/>
      <c r="B276" s="12"/>
      <c r="C276" s="12"/>
      <c r="D276" s="12"/>
      <c r="E276" s="12"/>
      <c r="F276" s="12"/>
      <c r="G276" s="12"/>
      <c r="H276" s="12"/>
      <c r="I276" s="12"/>
    </row>
    <row r="277" customFormat="false" ht="15.75" hidden="false" customHeight="true" outlineLevel="0" collapsed="false">
      <c r="A277" s="12"/>
      <c r="B277" s="12"/>
      <c r="C277" s="12"/>
      <c r="D277" s="12"/>
      <c r="E277" s="12"/>
      <c r="F277" s="12"/>
      <c r="G277" s="12"/>
      <c r="H277" s="12"/>
      <c r="I277" s="12"/>
    </row>
    <row r="278" customFormat="false" ht="15.75" hidden="false" customHeight="true" outlineLevel="0" collapsed="false">
      <c r="A278" s="12"/>
      <c r="B278" s="12"/>
      <c r="C278" s="12"/>
      <c r="D278" s="12"/>
      <c r="E278" s="12"/>
      <c r="F278" s="12"/>
      <c r="G278" s="12"/>
      <c r="H278" s="12"/>
      <c r="I278" s="12"/>
    </row>
    <row r="279" customFormat="false" ht="15.75" hidden="false" customHeight="true" outlineLevel="0" collapsed="false">
      <c r="A279" s="12"/>
      <c r="B279" s="12"/>
      <c r="C279" s="12"/>
      <c r="D279" s="12"/>
      <c r="E279" s="12"/>
      <c r="F279" s="12"/>
      <c r="G279" s="12"/>
      <c r="H279" s="12"/>
      <c r="I279" s="12"/>
    </row>
    <row r="280" customFormat="false" ht="15.75" hidden="false" customHeight="true" outlineLevel="0" collapsed="false">
      <c r="A280" s="12"/>
      <c r="B280" s="12"/>
      <c r="C280" s="12"/>
      <c r="D280" s="12"/>
      <c r="E280" s="12"/>
      <c r="F280" s="12"/>
      <c r="G280" s="12"/>
      <c r="H280" s="12"/>
      <c r="I280" s="12"/>
    </row>
    <row r="281" customFormat="false" ht="15.75" hidden="false" customHeight="true" outlineLevel="0" collapsed="false">
      <c r="A281" s="12"/>
      <c r="B281" s="12"/>
      <c r="C281" s="12"/>
      <c r="D281" s="12"/>
      <c r="E281" s="12"/>
      <c r="F281" s="12"/>
      <c r="G281" s="12"/>
      <c r="H281" s="12"/>
      <c r="I281" s="12"/>
    </row>
    <row r="282" customFormat="false" ht="15.75" hidden="false" customHeight="true" outlineLevel="0" collapsed="false">
      <c r="A282" s="12"/>
      <c r="B282" s="12"/>
      <c r="C282" s="12"/>
      <c r="D282" s="12"/>
      <c r="E282" s="12"/>
      <c r="F282" s="12"/>
      <c r="G282" s="12"/>
      <c r="H282" s="12"/>
      <c r="I282" s="12"/>
    </row>
    <row r="283" customFormat="false" ht="15.75" hidden="false" customHeight="true" outlineLevel="0" collapsed="false">
      <c r="A283" s="12"/>
      <c r="B283" s="12"/>
      <c r="C283" s="12"/>
      <c r="D283" s="12"/>
      <c r="E283" s="12"/>
      <c r="F283" s="12"/>
      <c r="G283" s="12"/>
      <c r="H283" s="12"/>
      <c r="I283" s="12"/>
    </row>
    <row r="284" customFormat="false" ht="15.75" hidden="false" customHeight="true" outlineLevel="0" collapsed="false">
      <c r="A284" s="12"/>
      <c r="B284" s="12"/>
      <c r="C284" s="12"/>
      <c r="D284" s="12"/>
      <c r="E284" s="12"/>
      <c r="F284" s="12"/>
      <c r="G284" s="12"/>
      <c r="H284" s="12"/>
      <c r="I284" s="12"/>
    </row>
    <row r="285" customFormat="false" ht="15.75" hidden="false" customHeight="true" outlineLevel="0" collapsed="false">
      <c r="A285" s="12"/>
      <c r="B285" s="12"/>
      <c r="C285" s="12"/>
      <c r="D285" s="12"/>
      <c r="E285" s="12"/>
      <c r="F285" s="12"/>
      <c r="G285" s="12"/>
      <c r="H285" s="12"/>
      <c r="I285" s="12"/>
    </row>
    <row r="286" customFormat="false" ht="15.75" hidden="false" customHeight="true" outlineLevel="0" collapsed="false">
      <c r="A286" s="12"/>
      <c r="B286" s="12"/>
      <c r="C286" s="12"/>
      <c r="D286" s="12"/>
      <c r="E286" s="12"/>
      <c r="F286" s="12"/>
      <c r="G286" s="12"/>
      <c r="H286" s="12"/>
      <c r="I286" s="12"/>
    </row>
    <row r="287" customFormat="false" ht="15.75" hidden="false" customHeight="true" outlineLevel="0" collapsed="false">
      <c r="A287" s="12"/>
      <c r="B287" s="12"/>
      <c r="C287" s="12"/>
      <c r="D287" s="12"/>
      <c r="E287" s="12"/>
      <c r="F287" s="12"/>
      <c r="G287" s="12"/>
      <c r="H287" s="12"/>
      <c r="I287" s="12"/>
    </row>
    <row r="288" customFormat="false" ht="15.75" hidden="false" customHeight="true" outlineLevel="0" collapsed="false">
      <c r="A288" s="12"/>
      <c r="B288" s="12"/>
      <c r="C288" s="12"/>
      <c r="D288" s="12"/>
      <c r="E288" s="12"/>
      <c r="F288" s="12"/>
      <c r="G288" s="12"/>
      <c r="H288" s="12"/>
      <c r="I288" s="12"/>
    </row>
    <row r="289" customFormat="false" ht="15.75" hidden="false" customHeight="true" outlineLevel="0" collapsed="false">
      <c r="A289" s="12"/>
      <c r="B289" s="12"/>
      <c r="C289" s="12"/>
      <c r="D289" s="12"/>
      <c r="E289" s="12"/>
      <c r="F289" s="12"/>
      <c r="G289" s="12"/>
      <c r="H289" s="12"/>
      <c r="I289" s="12"/>
    </row>
    <row r="290" customFormat="false" ht="15.75" hidden="false" customHeight="true" outlineLevel="0" collapsed="false">
      <c r="A290" s="12"/>
      <c r="B290" s="12"/>
      <c r="C290" s="12"/>
      <c r="D290" s="12"/>
      <c r="E290" s="12"/>
      <c r="F290" s="12"/>
      <c r="G290" s="12"/>
      <c r="H290" s="12"/>
      <c r="I290" s="12"/>
    </row>
    <row r="291" customFormat="false" ht="15.75" hidden="false" customHeight="true" outlineLevel="0" collapsed="false">
      <c r="A291" s="12"/>
      <c r="B291" s="12"/>
      <c r="C291" s="12"/>
      <c r="D291" s="12"/>
      <c r="E291" s="12"/>
      <c r="F291" s="12"/>
      <c r="G291" s="12"/>
      <c r="H291" s="12"/>
      <c r="I291" s="12"/>
    </row>
    <row r="292" customFormat="false" ht="15.75" hidden="false" customHeight="true" outlineLevel="0" collapsed="false">
      <c r="A292" s="12"/>
      <c r="B292" s="12"/>
      <c r="C292" s="12"/>
      <c r="D292" s="12"/>
      <c r="E292" s="12"/>
      <c r="F292" s="12"/>
      <c r="G292" s="12"/>
      <c r="H292" s="12"/>
      <c r="I292" s="12"/>
    </row>
    <row r="293" customFormat="false" ht="15.75" hidden="false" customHeight="true" outlineLevel="0" collapsed="false">
      <c r="A293" s="12"/>
      <c r="B293" s="12"/>
      <c r="C293" s="12"/>
      <c r="D293" s="12"/>
      <c r="E293" s="12"/>
      <c r="F293" s="12"/>
      <c r="G293" s="12"/>
      <c r="H293" s="12"/>
      <c r="I293" s="12"/>
    </row>
    <row r="294" customFormat="false" ht="15.75" hidden="false" customHeight="true" outlineLevel="0" collapsed="false">
      <c r="A294" s="12"/>
      <c r="B294" s="12"/>
      <c r="C294" s="12"/>
      <c r="D294" s="12"/>
      <c r="E294" s="12"/>
      <c r="F294" s="12"/>
      <c r="G294" s="12"/>
      <c r="H294" s="12"/>
      <c r="I294" s="12"/>
    </row>
    <row r="295" customFormat="false" ht="15.75" hidden="false" customHeight="true" outlineLevel="0" collapsed="false">
      <c r="A295" s="12"/>
      <c r="B295" s="12"/>
      <c r="C295" s="12"/>
      <c r="D295" s="12"/>
      <c r="E295" s="12"/>
      <c r="F295" s="12"/>
      <c r="G295" s="12"/>
      <c r="H295" s="12"/>
      <c r="I295" s="12"/>
    </row>
    <row r="296" customFormat="false" ht="15.75" hidden="false" customHeight="true" outlineLevel="0" collapsed="false">
      <c r="A296" s="12"/>
      <c r="B296" s="12"/>
      <c r="C296" s="12"/>
      <c r="D296" s="12"/>
      <c r="E296" s="12"/>
      <c r="F296" s="12"/>
      <c r="G296" s="12"/>
      <c r="H296" s="12"/>
      <c r="I296" s="12"/>
    </row>
    <row r="297" customFormat="false" ht="15.75" hidden="false" customHeight="true" outlineLevel="0" collapsed="false">
      <c r="A297" s="12"/>
      <c r="B297" s="12"/>
      <c r="C297" s="12"/>
      <c r="D297" s="12"/>
      <c r="E297" s="12"/>
      <c r="F297" s="12"/>
      <c r="G297" s="12"/>
      <c r="H297" s="12"/>
      <c r="I297" s="12"/>
    </row>
    <row r="298" customFormat="false" ht="15.75" hidden="false" customHeight="true" outlineLevel="0" collapsed="false">
      <c r="A298" s="12"/>
      <c r="B298" s="12"/>
      <c r="C298" s="12"/>
      <c r="D298" s="12"/>
      <c r="E298" s="12"/>
      <c r="F298" s="12"/>
      <c r="G298" s="12"/>
      <c r="H298" s="12"/>
      <c r="I298" s="12"/>
    </row>
    <row r="299" customFormat="false" ht="15.75" hidden="false" customHeight="true" outlineLevel="0" collapsed="false">
      <c r="A299" s="12"/>
      <c r="B299" s="12"/>
      <c r="C299" s="12"/>
      <c r="D299" s="12"/>
      <c r="E299" s="12"/>
      <c r="F299" s="12"/>
      <c r="G299" s="12"/>
      <c r="H299" s="12"/>
      <c r="I299" s="12"/>
    </row>
    <row r="300" customFormat="false" ht="15.75" hidden="false" customHeight="true" outlineLevel="0" collapsed="false">
      <c r="A300" s="12"/>
      <c r="B300" s="12"/>
      <c r="C300" s="12"/>
      <c r="D300" s="12"/>
      <c r="E300" s="12"/>
      <c r="F300" s="12"/>
      <c r="G300" s="12"/>
      <c r="H300" s="12"/>
      <c r="I300" s="12"/>
    </row>
    <row r="301" customFormat="false" ht="15.75" hidden="false" customHeight="true" outlineLevel="0" collapsed="false">
      <c r="A301" s="12"/>
      <c r="B301" s="12"/>
      <c r="C301" s="12"/>
      <c r="D301" s="12"/>
      <c r="E301" s="12"/>
      <c r="F301" s="12"/>
      <c r="G301" s="12"/>
      <c r="H301" s="12"/>
      <c r="I301" s="12"/>
    </row>
    <row r="302" customFormat="false" ht="15.75" hidden="false" customHeight="true" outlineLevel="0" collapsed="false">
      <c r="A302" s="12"/>
      <c r="B302" s="12"/>
      <c r="C302" s="12"/>
      <c r="D302" s="12"/>
      <c r="E302" s="12"/>
      <c r="F302" s="12"/>
      <c r="G302" s="12"/>
      <c r="H302" s="12"/>
      <c r="I302" s="12"/>
    </row>
    <row r="303" customFormat="false" ht="15.75" hidden="false" customHeight="true" outlineLevel="0" collapsed="false">
      <c r="A303" s="12"/>
      <c r="B303" s="12"/>
      <c r="C303" s="12"/>
      <c r="D303" s="12"/>
      <c r="E303" s="12"/>
      <c r="F303" s="12"/>
      <c r="G303" s="12"/>
      <c r="H303" s="12"/>
      <c r="I303" s="12"/>
    </row>
    <row r="304" customFormat="false" ht="15.75" hidden="false" customHeight="true" outlineLevel="0" collapsed="false">
      <c r="A304" s="12"/>
      <c r="B304" s="12"/>
      <c r="C304" s="12"/>
      <c r="D304" s="12"/>
      <c r="E304" s="12"/>
      <c r="F304" s="12"/>
      <c r="G304" s="12"/>
      <c r="H304" s="12"/>
      <c r="I304" s="12"/>
    </row>
    <row r="305" customFormat="false" ht="15.75" hidden="false" customHeight="true" outlineLevel="0" collapsed="false">
      <c r="A305" s="12"/>
      <c r="B305" s="12"/>
      <c r="C305" s="12"/>
      <c r="D305" s="12"/>
      <c r="E305" s="12"/>
      <c r="F305" s="12"/>
      <c r="G305" s="12"/>
      <c r="H305" s="12"/>
      <c r="I305" s="12"/>
    </row>
    <row r="306" customFormat="false" ht="15.75" hidden="false" customHeight="true" outlineLevel="0" collapsed="false">
      <c r="A306" s="12"/>
      <c r="B306" s="12"/>
      <c r="C306" s="12"/>
      <c r="D306" s="12"/>
      <c r="E306" s="12"/>
      <c r="F306" s="12"/>
      <c r="G306" s="12"/>
      <c r="H306" s="12"/>
      <c r="I306" s="12"/>
    </row>
    <row r="307" customFormat="false" ht="15.75" hidden="false" customHeight="true" outlineLevel="0" collapsed="false">
      <c r="A307" s="12"/>
      <c r="B307" s="12"/>
      <c r="C307" s="12"/>
      <c r="D307" s="12"/>
      <c r="E307" s="12"/>
      <c r="F307" s="12"/>
      <c r="G307" s="12"/>
      <c r="H307" s="12"/>
      <c r="I307" s="12"/>
    </row>
    <row r="308" customFormat="false" ht="15.75" hidden="false" customHeight="true" outlineLevel="0" collapsed="false">
      <c r="A308" s="12"/>
      <c r="B308" s="12"/>
      <c r="C308" s="12"/>
      <c r="D308" s="12"/>
      <c r="E308" s="12"/>
      <c r="F308" s="12"/>
      <c r="G308" s="12"/>
      <c r="H308" s="12"/>
      <c r="I308" s="12"/>
    </row>
    <row r="309" customFormat="false" ht="15.75" hidden="false" customHeight="true" outlineLevel="0" collapsed="false">
      <c r="A309" s="12"/>
      <c r="B309" s="12"/>
      <c r="C309" s="12"/>
      <c r="D309" s="12"/>
      <c r="E309" s="12"/>
      <c r="F309" s="12"/>
      <c r="G309" s="12"/>
      <c r="H309" s="12"/>
      <c r="I309" s="12"/>
    </row>
    <row r="310" customFormat="false" ht="15.75" hidden="false" customHeight="true" outlineLevel="0" collapsed="false">
      <c r="A310" s="12"/>
      <c r="B310" s="12"/>
      <c r="C310" s="12"/>
      <c r="D310" s="12"/>
      <c r="E310" s="12"/>
      <c r="F310" s="12"/>
      <c r="G310" s="12"/>
      <c r="H310" s="12"/>
      <c r="I310" s="12"/>
    </row>
    <row r="311" customFormat="false" ht="15.75" hidden="false" customHeight="true" outlineLevel="0" collapsed="false">
      <c r="A311" s="12"/>
      <c r="B311" s="12"/>
      <c r="C311" s="12"/>
      <c r="D311" s="12"/>
      <c r="E311" s="12"/>
      <c r="F311" s="12"/>
      <c r="G311" s="12"/>
      <c r="H311" s="12"/>
      <c r="I311" s="12"/>
    </row>
    <row r="312" customFormat="false" ht="15.75" hidden="false" customHeight="true" outlineLevel="0" collapsed="false">
      <c r="A312" s="12"/>
      <c r="B312" s="12"/>
      <c r="C312" s="12"/>
      <c r="D312" s="12"/>
      <c r="E312" s="12"/>
      <c r="F312" s="12"/>
      <c r="G312" s="12"/>
      <c r="H312" s="12"/>
      <c r="I312" s="12"/>
    </row>
    <row r="313" customFormat="false" ht="15.75" hidden="false" customHeight="true" outlineLevel="0" collapsed="false">
      <c r="A313" s="12"/>
      <c r="B313" s="12"/>
      <c r="C313" s="12"/>
      <c r="D313" s="12"/>
      <c r="E313" s="12"/>
      <c r="F313" s="12"/>
      <c r="G313" s="12"/>
      <c r="H313" s="12"/>
      <c r="I313" s="12"/>
    </row>
    <row r="314" customFormat="false" ht="15.75" hidden="false" customHeight="true" outlineLevel="0" collapsed="false">
      <c r="A314" s="12"/>
      <c r="B314" s="12"/>
      <c r="C314" s="12"/>
      <c r="D314" s="12"/>
      <c r="E314" s="12"/>
      <c r="F314" s="12"/>
      <c r="G314" s="12"/>
      <c r="H314" s="12"/>
      <c r="I314" s="12"/>
    </row>
    <row r="315" customFormat="false" ht="15.75" hidden="false" customHeight="true" outlineLevel="0" collapsed="false">
      <c r="A315" s="12"/>
      <c r="B315" s="12"/>
      <c r="C315" s="12"/>
      <c r="D315" s="12"/>
      <c r="E315" s="12"/>
      <c r="F315" s="12"/>
      <c r="G315" s="12"/>
      <c r="H315" s="12"/>
      <c r="I315" s="12"/>
    </row>
    <row r="316" customFormat="false" ht="15.75" hidden="false" customHeight="true" outlineLevel="0" collapsed="false">
      <c r="A316" s="12"/>
      <c r="B316" s="12"/>
      <c r="C316" s="12"/>
      <c r="D316" s="12"/>
      <c r="E316" s="12"/>
      <c r="F316" s="12"/>
      <c r="G316" s="12"/>
      <c r="H316" s="12"/>
      <c r="I316" s="12"/>
    </row>
    <row r="317" customFormat="false" ht="15.75" hidden="false" customHeight="true" outlineLevel="0" collapsed="false">
      <c r="A317" s="12"/>
      <c r="B317" s="12"/>
      <c r="C317" s="12"/>
      <c r="D317" s="12"/>
      <c r="E317" s="12"/>
      <c r="F317" s="12"/>
      <c r="G317" s="12"/>
      <c r="H317" s="12"/>
      <c r="I317" s="12"/>
    </row>
    <row r="318" customFormat="false" ht="15.75" hidden="false" customHeight="true" outlineLevel="0" collapsed="false">
      <c r="A318" s="12"/>
      <c r="B318" s="12"/>
      <c r="C318" s="12"/>
      <c r="D318" s="12"/>
      <c r="E318" s="12"/>
      <c r="F318" s="12"/>
      <c r="G318" s="12"/>
      <c r="H318" s="12"/>
      <c r="I318" s="12"/>
    </row>
    <row r="319" customFormat="false" ht="15.75" hidden="false" customHeight="true" outlineLevel="0" collapsed="false">
      <c r="A319" s="12"/>
      <c r="B319" s="12"/>
      <c r="C319" s="12"/>
      <c r="D319" s="12"/>
      <c r="E319" s="12"/>
      <c r="F319" s="12"/>
      <c r="G319" s="12"/>
      <c r="H319" s="12"/>
      <c r="I319" s="12"/>
    </row>
    <row r="320" customFormat="false" ht="15.75" hidden="false" customHeight="true" outlineLevel="0" collapsed="false">
      <c r="A320" s="12"/>
      <c r="B320" s="12"/>
      <c r="C320" s="12"/>
      <c r="D320" s="12"/>
      <c r="E320" s="12"/>
      <c r="F320" s="12"/>
      <c r="G320" s="12"/>
      <c r="H320" s="12"/>
      <c r="I320" s="12"/>
    </row>
    <row r="321" customFormat="false" ht="15.75" hidden="false" customHeight="true" outlineLevel="0" collapsed="false">
      <c r="A321" s="12"/>
      <c r="B321" s="12"/>
      <c r="C321" s="12"/>
      <c r="D321" s="12"/>
      <c r="E321" s="12"/>
      <c r="F321" s="12"/>
      <c r="G321" s="12"/>
      <c r="H321" s="12"/>
      <c r="I321" s="12"/>
    </row>
    <row r="322" customFormat="false" ht="15.75" hidden="false" customHeight="true" outlineLevel="0" collapsed="false">
      <c r="A322" s="12"/>
      <c r="B322" s="12"/>
      <c r="C322" s="12"/>
      <c r="D322" s="12"/>
      <c r="E322" s="12"/>
      <c r="F322" s="12"/>
      <c r="G322" s="12"/>
      <c r="H322" s="12"/>
      <c r="I322" s="12"/>
    </row>
    <row r="323" customFormat="false" ht="15.75" hidden="false" customHeight="true" outlineLevel="0" collapsed="false">
      <c r="A323" s="12"/>
      <c r="B323" s="12"/>
      <c r="C323" s="12"/>
      <c r="D323" s="12"/>
      <c r="E323" s="12"/>
      <c r="F323" s="12"/>
      <c r="G323" s="12"/>
      <c r="H323" s="12"/>
      <c r="I323" s="12"/>
    </row>
    <row r="324" customFormat="false" ht="15.75" hidden="false" customHeight="true" outlineLevel="0" collapsed="false">
      <c r="A324" s="12"/>
      <c r="B324" s="12"/>
      <c r="C324" s="12"/>
      <c r="D324" s="12"/>
      <c r="E324" s="12"/>
      <c r="F324" s="12"/>
      <c r="G324" s="12"/>
      <c r="H324" s="12"/>
      <c r="I324" s="12"/>
    </row>
    <row r="325" customFormat="false" ht="15.75" hidden="false" customHeight="true" outlineLevel="0" collapsed="false">
      <c r="A325" s="12"/>
      <c r="B325" s="12"/>
      <c r="C325" s="12"/>
      <c r="D325" s="12"/>
      <c r="E325" s="12"/>
      <c r="F325" s="12"/>
      <c r="G325" s="12"/>
      <c r="H325" s="12"/>
      <c r="I325" s="12"/>
    </row>
    <row r="326" customFormat="false" ht="15.75" hidden="false" customHeight="true" outlineLevel="0" collapsed="false">
      <c r="A326" s="12"/>
      <c r="B326" s="12"/>
      <c r="C326" s="12"/>
      <c r="D326" s="12"/>
      <c r="E326" s="12"/>
      <c r="F326" s="12"/>
      <c r="G326" s="12"/>
      <c r="H326" s="12"/>
      <c r="I326" s="12"/>
    </row>
    <row r="327" customFormat="false" ht="15.75" hidden="false" customHeight="true" outlineLevel="0" collapsed="false">
      <c r="A327" s="12"/>
      <c r="B327" s="12"/>
      <c r="C327" s="12"/>
      <c r="D327" s="12"/>
      <c r="E327" s="12"/>
      <c r="F327" s="12"/>
      <c r="G327" s="12"/>
      <c r="H327" s="12"/>
      <c r="I327" s="12"/>
    </row>
    <row r="328" customFormat="false" ht="15.75" hidden="false" customHeight="true" outlineLevel="0" collapsed="false">
      <c r="A328" s="12"/>
      <c r="B328" s="12"/>
      <c r="C328" s="12"/>
      <c r="D328" s="12"/>
      <c r="E328" s="12"/>
      <c r="F328" s="12"/>
      <c r="G328" s="12"/>
      <c r="H328" s="12"/>
      <c r="I328" s="12"/>
    </row>
    <row r="329" customFormat="false" ht="15.75" hidden="false" customHeight="true" outlineLevel="0" collapsed="false">
      <c r="A329" s="12"/>
      <c r="B329" s="12"/>
      <c r="C329" s="12"/>
      <c r="D329" s="12"/>
      <c r="E329" s="12"/>
      <c r="F329" s="12"/>
      <c r="G329" s="12"/>
      <c r="H329" s="12"/>
      <c r="I329" s="12"/>
    </row>
    <row r="330" customFormat="false" ht="15.75" hidden="false" customHeight="true" outlineLevel="0" collapsed="false">
      <c r="A330" s="12"/>
      <c r="B330" s="12"/>
      <c r="C330" s="12"/>
      <c r="D330" s="12"/>
      <c r="E330" s="12"/>
      <c r="F330" s="12"/>
      <c r="G330" s="12"/>
      <c r="H330" s="12"/>
      <c r="I330" s="12"/>
    </row>
    <row r="331" customFormat="false" ht="15.75" hidden="false" customHeight="true" outlineLevel="0" collapsed="false">
      <c r="A331" s="12"/>
      <c r="B331" s="12"/>
      <c r="C331" s="12"/>
      <c r="D331" s="12"/>
      <c r="E331" s="12"/>
      <c r="F331" s="12"/>
      <c r="G331" s="12"/>
      <c r="H331" s="12"/>
      <c r="I331" s="12"/>
    </row>
    <row r="332" customFormat="false" ht="15.75" hidden="false" customHeight="true" outlineLevel="0" collapsed="false">
      <c r="A332" s="12"/>
      <c r="B332" s="12"/>
      <c r="C332" s="12"/>
      <c r="D332" s="12"/>
      <c r="E332" s="12"/>
      <c r="F332" s="12"/>
      <c r="G332" s="12"/>
      <c r="H332" s="12"/>
      <c r="I332" s="12"/>
    </row>
    <row r="333" customFormat="false" ht="15.75" hidden="false" customHeight="true" outlineLevel="0" collapsed="false">
      <c r="A333" s="12"/>
      <c r="B333" s="12"/>
      <c r="C333" s="12"/>
      <c r="D333" s="12"/>
      <c r="E333" s="12"/>
      <c r="F333" s="12"/>
      <c r="G333" s="12"/>
      <c r="H333" s="12"/>
      <c r="I333" s="12"/>
    </row>
    <row r="334" customFormat="false" ht="15.75" hidden="false" customHeight="true" outlineLevel="0" collapsed="false">
      <c r="A334" s="12"/>
      <c r="B334" s="12"/>
      <c r="C334" s="12"/>
      <c r="D334" s="12"/>
      <c r="E334" s="12"/>
      <c r="F334" s="12"/>
      <c r="G334" s="12"/>
      <c r="H334" s="12"/>
      <c r="I334" s="12"/>
    </row>
    <row r="335" customFormat="false" ht="15.75" hidden="false" customHeight="true" outlineLevel="0" collapsed="false">
      <c r="A335" s="12"/>
      <c r="B335" s="12"/>
      <c r="C335" s="12"/>
      <c r="D335" s="12"/>
      <c r="E335" s="12"/>
      <c r="F335" s="12"/>
      <c r="G335" s="12"/>
      <c r="H335" s="12"/>
      <c r="I335" s="12"/>
    </row>
    <row r="336" customFormat="false" ht="15.75" hidden="false" customHeight="true" outlineLevel="0" collapsed="false">
      <c r="A336" s="12"/>
      <c r="B336" s="12"/>
      <c r="C336" s="12"/>
      <c r="D336" s="12"/>
      <c r="E336" s="12"/>
      <c r="F336" s="12"/>
      <c r="G336" s="12"/>
      <c r="H336" s="12"/>
      <c r="I336" s="12"/>
    </row>
    <row r="337" customFormat="false" ht="15.75" hidden="false" customHeight="true" outlineLevel="0" collapsed="false">
      <c r="A337" s="12"/>
      <c r="B337" s="12"/>
      <c r="C337" s="12"/>
      <c r="D337" s="12"/>
      <c r="E337" s="12"/>
      <c r="F337" s="12"/>
      <c r="G337" s="12"/>
      <c r="H337" s="12"/>
      <c r="I337" s="12"/>
    </row>
    <row r="338" customFormat="false" ht="15.75" hidden="false" customHeight="true" outlineLevel="0" collapsed="false">
      <c r="A338" s="12"/>
      <c r="B338" s="12"/>
      <c r="C338" s="12"/>
      <c r="D338" s="12"/>
      <c r="E338" s="12"/>
      <c r="F338" s="12"/>
      <c r="G338" s="12"/>
      <c r="H338" s="12"/>
      <c r="I338" s="12"/>
    </row>
    <row r="339" customFormat="false" ht="15.75" hidden="false" customHeight="true" outlineLevel="0" collapsed="false">
      <c r="A339" s="12"/>
      <c r="B339" s="12"/>
      <c r="C339" s="12"/>
      <c r="D339" s="12"/>
      <c r="E339" s="12"/>
      <c r="F339" s="12"/>
      <c r="G339" s="12"/>
      <c r="H339" s="12"/>
      <c r="I339" s="12"/>
    </row>
    <row r="340" customFormat="false" ht="15.75" hidden="false" customHeight="true" outlineLevel="0" collapsed="false">
      <c r="A340" s="12"/>
      <c r="B340" s="12"/>
      <c r="C340" s="12"/>
      <c r="D340" s="12"/>
      <c r="E340" s="12"/>
      <c r="F340" s="12"/>
      <c r="G340" s="12"/>
      <c r="H340" s="12"/>
      <c r="I340" s="12"/>
    </row>
    <row r="341" customFormat="false" ht="15.75" hidden="false" customHeight="true" outlineLevel="0" collapsed="false">
      <c r="A341" s="12"/>
      <c r="B341" s="12"/>
      <c r="C341" s="12"/>
      <c r="D341" s="12"/>
      <c r="E341" s="12"/>
      <c r="F341" s="12"/>
      <c r="G341" s="12"/>
      <c r="H341" s="12"/>
      <c r="I341" s="12"/>
    </row>
    <row r="342" customFormat="false" ht="15.75" hidden="false" customHeight="true" outlineLevel="0" collapsed="false">
      <c r="A342" s="12"/>
      <c r="B342" s="12"/>
      <c r="C342" s="12"/>
      <c r="D342" s="12"/>
      <c r="E342" s="12"/>
      <c r="F342" s="12"/>
      <c r="G342" s="12"/>
      <c r="H342" s="12"/>
      <c r="I342" s="12"/>
    </row>
    <row r="343" customFormat="false" ht="15.75" hidden="false" customHeight="true" outlineLevel="0" collapsed="false">
      <c r="A343" s="12"/>
      <c r="B343" s="12"/>
      <c r="C343" s="12"/>
      <c r="D343" s="12"/>
      <c r="E343" s="12"/>
      <c r="F343" s="12"/>
      <c r="G343" s="12"/>
      <c r="H343" s="12"/>
      <c r="I343" s="12"/>
    </row>
    <row r="344" customFormat="false" ht="15.75" hidden="false" customHeight="true" outlineLevel="0" collapsed="false">
      <c r="A344" s="12"/>
      <c r="B344" s="12"/>
      <c r="C344" s="12"/>
      <c r="D344" s="12"/>
      <c r="E344" s="12"/>
      <c r="F344" s="12"/>
      <c r="G344" s="12"/>
      <c r="H344" s="12"/>
      <c r="I344" s="12"/>
    </row>
    <row r="345" customFormat="false" ht="15.75" hidden="false" customHeight="true" outlineLevel="0" collapsed="false">
      <c r="A345" s="12"/>
      <c r="B345" s="12"/>
      <c r="C345" s="12"/>
      <c r="D345" s="12"/>
      <c r="E345" s="12"/>
      <c r="F345" s="12"/>
      <c r="G345" s="12"/>
      <c r="H345" s="12"/>
      <c r="I345" s="12"/>
    </row>
    <row r="346" customFormat="false" ht="15.75" hidden="false" customHeight="true" outlineLevel="0" collapsed="false">
      <c r="A346" s="12"/>
      <c r="B346" s="12"/>
      <c r="C346" s="12"/>
      <c r="D346" s="12"/>
      <c r="E346" s="12"/>
      <c r="F346" s="12"/>
      <c r="G346" s="12"/>
      <c r="H346" s="12"/>
      <c r="I346" s="12"/>
    </row>
    <row r="347" customFormat="false" ht="15.75" hidden="false" customHeight="true" outlineLevel="0" collapsed="false">
      <c r="A347" s="12"/>
      <c r="B347" s="12"/>
      <c r="C347" s="12"/>
      <c r="D347" s="12"/>
      <c r="E347" s="12"/>
      <c r="F347" s="12"/>
      <c r="G347" s="12"/>
      <c r="H347" s="12"/>
      <c r="I347" s="12"/>
    </row>
    <row r="348" customFormat="false" ht="15.75" hidden="false" customHeight="true" outlineLevel="0" collapsed="false">
      <c r="A348" s="12"/>
      <c r="B348" s="12"/>
      <c r="C348" s="12"/>
      <c r="D348" s="12"/>
      <c r="E348" s="12"/>
      <c r="F348" s="12"/>
      <c r="G348" s="12"/>
      <c r="H348" s="12"/>
      <c r="I348" s="12"/>
    </row>
    <row r="349" customFormat="false" ht="15.75" hidden="false" customHeight="true" outlineLevel="0" collapsed="false">
      <c r="A349" s="12"/>
      <c r="B349" s="12"/>
      <c r="C349" s="12"/>
      <c r="D349" s="12"/>
      <c r="E349" s="12"/>
      <c r="F349" s="12"/>
      <c r="G349" s="12"/>
      <c r="H349" s="12"/>
      <c r="I349" s="12"/>
    </row>
    <row r="350" customFormat="false" ht="15.75" hidden="false" customHeight="true" outlineLevel="0" collapsed="false">
      <c r="A350" s="12"/>
      <c r="B350" s="12"/>
      <c r="C350" s="12"/>
      <c r="D350" s="12"/>
      <c r="E350" s="12"/>
      <c r="F350" s="12"/>
      <c r="G350" s="12"/>
      <c r="H350" s="12"/>
      <c r="I350" s="12"/>
    </row>
    <row r="351" customFormat="false" ht="15.75" hidden="false" customHeight="true" outlineLevel="0" collapsed="false">
      <c r="A351" s="12"/>
      <c r="B351" s="12"/>
      <c r="C351" s="12"/>
      <c r="D351" s="12"/>
      <c r="E351" s="12"/>
      <c r="F351" s="12"/>
      <c r="G351" s="12"/>
      <c r="H351" s="12"/>
      <c r="I351" s="12"/>
    </row>
    <row r="352" customFormat="false" ht="15.75" hidden="false" customHeight="true" outlineLevel="0" collapsed="false">
      <c r="A352" s="12"/>
      <c r="B352" s="12"/>
      <c r="C352" s="12"/>
      <c r="D352" s="12"/>
      <c r="E352" s="12"/>
      <c r="F352" s="12"/>
      <c r="G352" s="12"/>
      <c r="H352" s="12"/>
      <c r="I352" s="12"/>
    </row>
    <row r="353" customFormat="false" ht="15.75" hidden="false" customHeight="true" outlineLevel="0" collapsed="false">
      <c r="A353" s="12"/>
      <c r="B353" s="12"/>
      <c r="C353" s="12"/>
      <c r="D353" s="12"/>
      <c r="E353" s="12"/>
      <c r="F353" s="12"/>
      <c r="G353" s="12"/>
      <c r="H353" s="12"/>
      <c r="I353" s="12"/>
    </row>
    <row r="354" customFormat="false" ht="15.75" hidden="false" customHeight="true" outlineLevel="0" collapsed="false">
      <c r="A354" s="12"/>
      <c r="B354" s="12"/>
      <c r="C354" s="12"/>
      <c r="D354" s="12"/>
      <c r="E354" s="12"/>
      <c r="F354" s="12"/>
      <c r="G354" s="12"/>
      <c r="H354" s="12"/>
      <c r="I354" s="12"/>
    </row>
    <row r="355" customFormat="false" ht="15.75" hidden="false" customHeight="true" outlineLevel="0" collapsed="false">
      <c r="A355" s="12"/>
      <c r="B355" s="12"/>
      <c r="C355" s="12"/>
      <c r="D355" s="12"/>
      <c r="E355" s="12"/>
      <c r="F355" s="12"/>
      <c r="G355" s="12"/>
      <c r="H355" s="12"/>
      <c r="I355" s="12"/>
    </row>
    <row r="356" customFormat="false" ht="15.75" hidden="false" customHeight="true" outlineLevel="0" collapsed="false">
      <c r="A356" s="12"/>
      <c r="B356" s="12"/>
      <c r="C356" s="12"/>
      <c r="D356" s="12"/>
      <c r="E356" s="12"/>
      <c r="F356" s="12"/>
      <c r="G356" s="12"/>
      <c r="H356" s="12"/>
      <c r="I356" s="12"/>
    </row>
    <row r="357" customFormat="false" ht="15.75" hidden="false" customHeight="true" outlineLevel="0" collapsed="false">
      <c r="A357" s="12"/>
      <c r="B357" s="12"/>
      <c r="C357" s="12"/>
      <c r="D357" s="12"/>
      <c r="E357" s="12"/>
      <c r="F357" s="12"/>
      <c r="G357" s="12"/>
      <c r="H357" s="12"/>
      <c r="I357" s="12"/>
    </row>
    <row r="358" customFormat="false" ht="15.75" hidden="false" customHeight="true" outlineLevel="0" collapsed="false">
      <c r="A358" s="12"/>
      <c r="B358" s="12"/>
      <c r="C358" s="12"/>
      <c r="D358" s="12"/>
      <c r="E358" s="12"/>
      <c r="F358" s="12"/>
      <c r="G358" s="12"/>
      <c r="H358" s="12"/>
      <c r="I358" s="12"/>
    </row>
    <row r="359" customFormat="false" ht="15.75" hidden="false" customHeight="true" outlineLevel="0" collapsed="false">
      <c r="A359" s="12"/>
      <c r="B359" s="12"/>
      <c r="C359" s="12"/>
      <c r="D359" s="12"/>
      <c r="E359" s="12"/>
      <c r="F359" s="12"/>
      <c r="G359" s="12"/>
      <c r="H359" s="12"/>
      <c r="I359" s="12"/>
    </row>
    <row r="360" customFormat="false" ht="15.75" hidden="false" customHeight="true" outlineLevel="0" collapsed="false">
      <c r="A360" s="12"/>
      <c r="B360" s="12"/>
      <c r="C360" s="12"/>
      <c r="D360" s="12"/>
      <c r="E360" s="12"/>
      <c r="F360" s="12"/>
      <c r="G360" s="12"/>
      <c r="H360" s="12"/>
      <c r="I360" s="12"/>
    </row>
    <row r="361" customFormat="false" ht="15.75" hidden="false" customHeight="true" outlineLevel="0" collapsed="false">
      <c r="A361" s="12"/>
      <c r="B361" s="12"/>
      <c r="C361" s="12"/>
      <c r="D361" s="12"/>
      <c r="E361" s="12"/>
      <c r="F361" s="12"/>
      <c r="G361" s="12"/>
      <c r="H361" s="12"/>
      <c r="I361" s="12"/>
    </row>
    <row r="362" customFormat="false" ht="15.75" hidden="false" customHeight="true" outlineLevel="0" collapsed="false">
      <c r="A362" s="12"/>
      <c r="B362" s="12"/>
      <c r="C362" s="12"/>
      <c r="D362" s="12"/>
      <c r="E362" s="12"/>
      <c r="F362" s="12"/>
      <c r="G362" s="12"/>
      <c r="H362" s="12"/>
      <c r="I362" s="12"/>
    </row>
    <row r="363" customFormat="false" ht="15.75" hidden="false" customHeight="true" outlineLevel="0" collapsed="false">
      <c r="A363" s="12"/>
      <c r="B363" s="12"/>
      <c r="C363" s="12"/>
      <c r="D363" s="12"/>
      <c r="E363" s="12"/>
      <c r="F363" s="12"/>
      <c r="G363" s="12"/>
      <c r="H363" s="12"/>
      <c r="I363" s="12"/>
    </row>
    <row r="364" customFormat="false" ht="15.75" hidden="false" customHeight="true" outlineLevel="0" collapsed="false">
      <c r="A364" s="12"/>
      <c r="B364" s="12"/>
      <c r="C364" s="12"/>
      <c r="D364" s="12"/>
      <c r="E364" s="12"/>
      <c r="F364" s="12"/>
      <c r="G364" s="12"/>
      <c r="H364" s="12"/>
      <c r="I364" s="12"/>
    </row>
    <row r="365" customFormat="false" ht="15.75" hidden="false" customHeight="true" outlineLevel="0" collapsed="false">
      <c r="A365" s="12"/>
      <c r="B365" s="12"/>
      <c r="C365" s="12"/>
      <c r="D365" s="12"/>
      <c r="E365" s="12"/>
      <c r="F365" s="12"/>
      <c r="G365" s="12"/>
      <c r="H365" s="12"/>
      <c r="I365" s="12"/>
    </row>
    <row r="366" customFormat="false" ht="15.75" hidden="false" customHeight="true" outlineLevel="0" collapsed="false">
      <c r="A366" s="12"/>
      <c r="B366" s="12"/>
      <c r="C366" s="12"/>
      <c r="D366" s="12"/>
      <c r="E366" s="12"/>
      <c r="F366" s="12"/>
      <c r="G366" s="12"/>
      <c r="H366" s="12"/>
      <c r="I366" s="12"/>
    </row>
    <row r="367" customFormat="false" ht="15.75" hidden="false" customHeight="true" outlineLevel="0" collapsed="false">
      <c r="A367" s="12"/>
      <c r="B367" s="12"/>
      <c r="C367" s="12"/>
      <c r="D367" s="12"/>
      <c r="E367" s="12"/>
      <c r="F367" s="12"/>
      <c r="G367" s="12"/>
      <c r="H367" s="12"/>
      <c r="I367" s="12"/>
    </row>
    <row r="368" customFormat="false" ht="15.75" hidden="false" customHeight="true" outlineLevel="0" collapsed="false">
      <c r="A368" s="12"/>
      <c r="B368" s="12"/>
      <c r="C368" s="12"/>
      <c r="D368" s="12"/>
      <c r="E368" s="12"/>
      <c r="F368" s="12"/>
      <c r="G368" s="12"/>
      <c r="H368" s="12"/>
      <c r="I368" s="12"/>
    </row>
    <row r="369" customFormat="false" ht="15.75" hidden="false" customHeight="true" outlineLevel="0" collapsed="false">
      <c r="A369" s="12"/>
      <c r="B369" s="12"/>
      <c r="C369" s="12"/>
      <c r="D369" s="12"/>
      <c r="E369" s="12"/>
      <c r="F369" s="12"/>
      <c r="G369" s="12"/>
      <c r="H369" s="12"/>
      <c r="I369" s="12"/>
    </row>
    <row r="370" customFormat="false" ht="15.75" hidden="false" customHeight="true" outlineLevel="0" collapsed="false">
      <c r="A370" s="12"/>
      <c r="B370" s="12"/>
      <c r="C370" s="12"/>
      <c r="D370" s="12"/>
      <c r="E370" s="12"/>
      <c r="F370" s="12"/>
      <c r="G370" s="12"/>
      <c r="H370" s="12"/>
      <c r="I370" s="12"/>
    </row>
    <row r="371" customFormat="false" ht="15.75" hidden="false" customHeight="true" outlineLevel="0" collapsed="false">
      <c r="A371" s="12"/>
      <c r="B371" s="12"/>
      <c r="C371" s="12"/>
      <c r="D371" s="12"/>
      <c r="E371" s="12"/>
      <c r="F371" s="12"/>
      <c r="G371" s="12"/>
      <c r="H371" s="12"/>
      <c r="I371" s="12"/>
    </row>
    <row r="372" customFormat="false" ht="15.75" hidden="false" customHeight="true" outlineLevel="0" collapsed="false">
      <c r="A372" s="12"/>
      <c r="B372" s="12"/>
      <c r="C372" s="12"/>
      <c r="D372" s="12"/>
      <c r="E372" s="12"/>
      <c r="F372" s="12"/>
      <c r="G372" s="12"/>
      <c r="H372" s="12"/>
      <c r="I372" s="12"/>
    </row>
    <row r="373" customFormat="false" ht="15.75" hidden="false" customHeight="true" outlineLevel="0" collapsed="false">
      <c r="A373" s="12"/>
      <c r="B373" s="12"/>
      <c r="C373" s="12"/>
      <c r="D373" s="12"/>
      <c r="E373" s="12"/>
      <c r="F373" s="12"/>
      <c r="G373" s="12"/>
      <c r="H373" s="12"/>
      <c r="I373" s="12"/>
    </row>
    <row r="374" customFormat="false" ht="15.75" hidden="false" customHeight="true" outlineLevel="0" collapsed="false">
      <c r="A374" s="12"/>
      <c r="B374" s="12"/>
      <c r="C374" s="12"/>
      <c r="D374" s="12"/>
      <c r="E374" s="12"/>
      <c r="F374" s="12"/>
      <c r="G374" s="12"/>
      <c r="H374" s="12"/>
      <c r="I374" s="12"/>
    </row>
    <row r="375" customFormat="false" ht="15.75" hidden="false" customHeight="true" outlineLevel="0" collapsed="false">
      <c r="A375" s="12"/>
      <c r="B375" s="12"/>
      <c r="C375" s="12"/>
      <c r="D375" s="12"/>
      <c r="E375" s="12"/>
      <c r="F375" s="12"/>
      <c r="G375" s="12"/>
      <c r="H375" s="12"/>
      <c r="I375" s="12"/>
    </row>
    <row r="376" customFormat="false" ht="15.75" hidden="false" customHeight="true" outlineLevel="0" collapsed="false">
      <c r="A376" s="12"/>
      <c r="B376" s="12"/>
      <c r="C376" s="12"/>
      <c r="D376" s="12"/>
      <c r="E376" s="12"/>
      <c r="F376" s="12"/>
      <c r="G376" s="12"/>
      <c r="H376" s="12"/>
      <c r="I376" s="12"/>
    </row>
    <row r="377" customFormat="false" ht="15.75" hidden="false" customHeight="true" outlineLevel="0" collapsed="false">
      <c r="A377" s="12"/>
      <c r="B377" s="12"/>
      <c r="C377" s="12"/>
      <c r="D377" s="12"/>
      <c r="E377" s="12"/>
      <c r="F377" s="12"/>
      <c r="G377" s="12"/>
      <c r="H377" s="12"/>
      <c r="I377" s="12"/>
    </row>
    <row r="378" customFormat="false" ht="15.75" hidden="false" customHeight="true" outlineLevel="0" collapsed="false">
      <c r="A378" s="12"/>
      <c r="B378" s="12"/>
      <c r="C378" s="12"/>
      <c r="D378" s="12"/>
      <c r="E378" s="12"/>
      <c r="F378" s="12"/>
      <c r="G378" s="12"/>
      <c r="H378" s="12"/>
      <c r="I378" s="12"/>
    </row>
    <row r="379" customFormat="false" ht="15.75" hidden="false" customHeight="true" outlineLevel="0" collapsed="false">
      <c r="A379" s="12"/>
      <c r="B379" s="12"/>
      <c r="C379" s="12"/>
      <c r="D379" s="12"/>
      <c r="E379" s="12"/>
      <c r="F379" s="12"/>
      <c r="G379" s="12"/>
      <c r="H379" s="12"/>
      <c r="I379" s="12"/>
    </row>
    <row r="380" customFormat="false" ht="15.75" hidden="false" customHeight="true" outlineLevel="0" collapsed="false">
      <c r="A380" s="12"/>
      <c r="B380" s="12"/>
      <c r="C380" s="12"/>
      <c r="D380" s="12"/>
      <c r="E380" s="12"/>
      <c r="F380" s="12"/>
      <c r="G380" s="12"/>
      <c r="H380" s="12"/>
      <c r="I380" s="12"/>
    </row>
    <row r="381" customFormat="false" ht="15.75" hidden="false" customHeight="true" outlineLevel="0" collapsed="false">
      <c r="A381" s="12"/>
      <c r="B381" s="12"/>
      <c r="C381" s="12"/>
      <c r="D381" s="12"/>
      <c r="E381" s="12"/>
      <c r="F381" s="12"/>
      <c r="G381" s="12"/>
      <c r="H381" s="12"/>
      <c r="I381" s="12"/>
    </row>
    <row r="382" customFormat="false" ht="15.75" hidden="false" customHeight="true" outlineLevel="0" collapsed="false">
      <c r="A382" s="12"/>
      <c r="B382" s="12"/>
      <c r="C382" s="12"/>
      <c r="D382" s="12"/>
      <c r="E382" s="12"/>
      <c r="F382" s="12"/>
      <c r="G382" s="12"/>
      <c r="H382" s="12"/>
      <c r="I382" s="12"/>
    </row>
    <row r="383" customFormat="false" ht="15.75" hidden="false" customHeight="true" outlineLevel="0" collapsed="false">
      <c r="A383" s="12"/>
      <c r="B383" s="12"/>
      <c r="C383" s="12"/>
      <c r="D383" s="12"/>
      <c r="E383" s="12"/>
      <c r="F383" s="12"/>
      <c r="G383" s="12"/>
      <c r="H383" s="12"/>
      <c r="I383" s="12"/>
    </row>
    <row r="384" customFormat="false" ht="15.75" hidden="false" customHeight="true" outlineLevel="0" collapsed="false">
      <c r="A384" s="12"/>
      <c r="B384" s="12"/>
      <c r="C384" s="12"/>
      <c r="D384" s="12"/>
      <c r="E384" s="12"/>
      <c r="F384" s="12"/>
      <c r="G384" s="12"/>
      <c r="H384" s="12"/>
      <c r="I384" s="12"/>
    </row>
    <row r="385" customFormat="false" ht="15.75" hidden="false" customHeight="true" outlineLevel="0" collapsed="false">
      <c r="A385" s="12"/>
      <c r="B385" s="12"/>
      <c r="C385" s="12"/>
      <c r="D385" s="12"/>
      <c r="E385" s="12"/>
      <c r="F385" s="12"/>
      <c r="G385" s="12"/>
      <c r="H385" s="12"/>
      <c r="I385" s="12"/>
    </row>
    <row r="386" customFormat="false" ht="15.75" hidden="false" customHeight="true" outlineLevel="0" collapsed="false">
      <c r="A386" s="12"/>
      <c r="B386" s="12"/>
      <c r="C386" s="12"/>
      <c r="D386" s="12"/>
      <c r="E386" s="12"/>
      <c r="F386" s="12"/>
      <c r="G386" s="12"/>
      <c r="H386" s="12"/>
      <c r="I386" s="12"/>
    </row>
    <row r="387" customFormat="false" ht="15.75" hidden="false" customHeight="true" outlineLevel="0" collapsed="false">
      <c r="A387" s="12"/>
      <c r="B387" s="12"/>
      <c r="C387" s="12"/>
      <c r="D387" s="12"/>
      <c r="E387" s="12"/>
      <c r="F387" s="12"/>
      <c r="G387" s="12"/>
      <c r="H387" s="12"/>
      <c r="I387" s="12"/>
    </row>
    <row r="388" customFormat="false" ht="15.75" hidden="false" customHeight="true" outlineLevel="0" collapsed="false">
      <c r="A388" s="12"/>
      <c r="B388" s="12"/>
      <c r="C388" s="12"/>
      <c r="D388" s="12"/>
      <c r="E388" s="12"/>
      <c r="F388" s="12"/>
      <c r="G388" s="12"/>
      <c r="H388" s="12"/>
      <c r="I388" s="12"/>
    </row>
    <row r="389" customFormat="false" ht="15.75" hidden="false" customHeight="true" outlineLevel="0" collapsed="false">
      <c r="A389" s="12"/>
      <c r="B389" s="12"/>
      <c r="C389" s="12"/>
      <c r="D389" s="12"/>
      <c r="E389" s="12"/>
      <c r="F389" s="12"/>
      <c r="G389" s="12"/>
      <c r="H389" s="12"/>
      <c r="I389" s="12"/>
    </row>
    <row r="390" customFormat="false" ht="15.75" hidden="false" customHeight="true" outlineLevel="0" collapsed="false">
      <c r="A390" s="12"/>
      <c r="B390" s="12"/>
      <c r="C390" s="12"/>
      <c r="D390" s="12"/>
      <c r="E390" s="12"/>
      <c r="F390" s="12"/>
      <c r="G390" s="12"/>
      <c r="H390" s="12"/>
      <c r="I390" s="12"/>
    </row>
    <row r="391" customFormat="false" ht="15.75" hidden="false" customHeight="true" outlineLevel="0" collapsed="false">
      <c r="A391" s="12"/>
      <c r="B391" s="12"/>
      <c r="C391" s="12"/>
      <c r="D391" s="12"/>
      <c r="E391" s="12"/>
      <c r="F391" s="12"/>
      <c r="G391" s="12"/>
      <c r="H391" s="12"/>
      <c r="I391" s="12"/>
    </row>
    <row r="392" customFormat="false" ht="15.75" hidden="false" customHeight="true" outlineLevel="0" collapsed="false">
      <c r="A392" s="12"/>
      <c r="B392" s="12"/>
      <c r="C392" s="12"/>
      <c r="D392" s="12"/>
      <c r="E392" s="12"/>
      <c r="F392" s="12"/>
      <c r="G392" s="12"/>
      <c r="H392" s="12"/>
      <c r="I392" s="12"/>
    </row>
    <row r="393" customFormat="false" ht="15.75" hidden="false" customHeight="true" outlineLevel="0" collapsed="false">
      <c r="A393" s="12"/>
      <c r="B393" s="12"/>
      <c r="C393" s="12"/>
      <c r="D393" s="12"/>
      <c r="E393" s="12"/>
      <c r="F393" s="12"/>
      <c r="G393" s="12"/>
      <c r="H393" s="12"/>
      <c r="I393" s="12"/>
    </row>
    <row r="394" customFormat="false" ht="15.75" hidden="false" customHeight="true" outlineLevel="0" collapsed="false">
      <c r="A394" s="12"/>
      <c r="B394" s="12"/>
      <c r="C394" s="12"/>
      <c r="D394" s="12"/>
      <c r="E394" s="12"/>
      <c r="F394" s="12"/>
      <c r="G394" s="12"/>
      <c r="H394" s="12"/>
      <c r="I394" s="12"/>
    </row>
    <row r="395" customFormat="false" ht="15.75" hidden="false" customHeight="true" outlineLevel="0" collapsed="false">
      <c r="A395" s="12"/>
      <c r="B395" s="12"/>
      <c r="C395" s="12"/>
      <c r="D395" s="12"/>
      <c r="E395" s="12"/>
      <c r="F395" s="12"/>
      <c r="G395" s="12"/>
      <c r="H395" s="12"/>
      <c r="I395" s="12"/>
    </row>
    <row r="396" customFormat="false" ht="15.75" hidden="false" customHeight="true" outlineLevel="0" collapsed="false">
      <c r="A396" s="12"/>
      <c r="B396" s="12"/>
      <c r="C396" s="12"/>
      <c r="D396" s="12"/>
      <c r="E396" s="12"/>
      <c r="F396" s="12"/>
      <c r="G396" s="12"/>
      <c r="H396" s="12"/>
      <c r="I396" s="12"/>
    </row>
    <row r="397" customFormat="false" ht="15.75" hidden="false" customHeight="true" outlineLevel="0" collapsed="false">
      <c r="A397" s="12"/>
      <c r="B397" s="12"/>
      <c r="C397" s="12"/>
      <c r="D397" s="12"/>
      <c r="E397" s="12"/>
      <c r="F397" s="12"/>
      <c r="G397" s="12"/>
      <c r="H397" s="12"/>
      <c r="I397" s="12"/>
    </row>
    <row r="398" customFormat="false" ht="15.75" hidden="false" customHeight="true" outlineLevel="0" collapsed="false">
      <c r="A398" s="12"/>
      <c r="B398" s="12"/>
      <c r="C398" s="12"/>
      <c r="D398" s="12"/>
      <c r="E398" s="12"/>
      <c r="F398" s="12"/>
      <c r="G398" s="12"/>
      <c r="H398" s="12"/>
      <c r="I398" s="12"/>
    </row>
    <row r="399" customFormat="false" ht="15.75" hidden="false" customHeight="true" outlineLevel="0" collapsed="false">
      <c r="A399" s="12"/>
      <c r="B399" s="12"/>
      <c r="C399" s="12"/>
      <c r="D399" s="12"/>
      <c r="E399" s="12"/>
      <c r="F399" s="12"/>
      <c r="G399" s="12"/>
      <c r="H399" s="12"/>
      <c r="I399" s="12"/>
    </row>
    <row r="400" customFormat="false" ht="15.75" hidden="false" customHeight="true" outlineLevel="0" collapsed="false">
      <c r="A400" s="12"/>
      <c r="B400" s="12"/>
      <c r="C400" s="12"/>
      <c r="D400" s="12"/>
      <c r="E400" s="12"/>
      <c r="F400" s="12"/>
      <c r="G400" s="12"/>
      <c r="H400" s="12"/>
      <c r="I400" s="12"/>
    </row>
    <row r="401" customFormat="false" ht="15.75" hidden="false" customHeight="true" outlineLevel="0" collapsed="false">
      <c r="A401" s="12"/>
      <c r="B401" s="12"/>
      <c r="C401" s="12"/>
      <c r="D401" s="12"/>
      <c r="E401" s="12"/>
      <c r="F401" s="12"/>
      <c r="G401" s="12"/>
      <c r="H401" s="12"/>
      <c r="I401" s="12"/>
    </row>
    <row r="402" customFormat="false" ht="15.75" hidden="false" customHeight="true" outlineLevel="0" collapsed="false">
      <c r="A402" s="12"/>
      <c r="B402" s="12"/>
      <c r="C402" s="12"/>
      <c r="D402" s="12"/>
      <c r="E402" s="12"/>
      <c r="F402" s="12"/>
      <c r="G402" s="12"/>
      <c r="H402" s="12"/>
      <c r="I402" s="12"/>
    </row>
    <row r="403" customFormat="false" ht="15.75" hidden="false" customHeight="true" outlineLevel="0" collapsed="false">
      <c r="A403" s="12"/>
      <c r="B403" s="12"/>
      <c r="C403" s="12"/>
      <c r="D403" s="12"/>
      <c r="E403" s="12"/>
      <c r="F403" s="12"/>
      <c r="G403" s="12"/>
      <c r="H403" s="12"/>
      <c r="I403" s="12"/>
    </row>
    <row r="404" customFormat="false" ht="15.75" hidden="false" customHeight="true" outlineLevel="0" collapsed="false">
      <c r="A404" s="12"/>
      <c r="B404" s="12"/>
      <c r="C404" s="12"/>
      <c r="D404" s="12"/>
      <c r="E404" s="12"/>
      <c r="F404" s="12"/>
      <c r="G404" s="12"/>
      <c r="H404" s="12"/>
      <c r="I404" s="12"/>
    </row>
    <row r="405" customFormat="false" ht="15.75" hidden="false" customHeight="true" outlineLevel="0" collapsed="false">
      <c r="A405" s="12"/>
      <c r="B405" s="12"/>
      <c r="C405" s="12"/>
      <c r="D405" s="12"/>
      <c r="E405" s="12"/>
      <c r="F405" s="12"/>
      <c r="G405" s="12"/>
      <c r="H405" s="12"/>
      <c r="I405" s="12"/>
    </row>
    <row r="406" customFormat="false" ht="15.75" hidden="false" customHeight="true" outlineLevel="0" collapsed="false">
      <c r="A406" s="12"/>
      <c r="B406" s="12"/>
      <c r="C406" s="12"/>
      <c r="D406" s="12"/>
      <c r="E406" s="12"/>
      <c r="F406" s="12"/>
      <c r="G406" s="12"/>
      <c r="H406" s="12"/>
      <c r="I406" s="12"/>
    </row>
    <row r="407" customFormat="false" ht="15.75" hidden="false" customHeight="true" outlineLevel="0" collapsed="false">
      <c r="A407" s="12"/>
      <c r="B407" s="12"/>
      <c r="C407" s="12"/>
      <c r="D407" s="12"/>
      <c r="E407" s="12"/>
      <c r="F407" s="12"/>
      <c r="G407" s="12"/>
      <c r="H407" s="12"/>
      <c r="I407" s="12"/>
    </row>
    <row r="408" customFormat="false" ht="15.75" hidden="false" customHeight="true" outlineLevel="0" collapsed="false">
      <c r="A408" s="12"/>
      <c r="B408" s="12"/>
      <c r="C408" s="12"/>
      <c r="D408" s="12"/>
      <c r="E408" s="12"/>
      <c r="F408" s="12"/>
      <c r="G408" s="12"/>
      <c r="H408" s="12"/>
      <c r="I408" s="12"/>
    </row>
    <row r="409" customFormat="false" ht="15.75" hidden="false" customHeight="true" outlineLevel="0" collapsed="false">
      <c r="A409" s="12"/>
      <c r="B409" s="12"/>
      <c r="C409" s="12"/>
      <c r="D409" s="12"/>
      <c r="E409" s="12"/>
      <c r="F409" s="12"/>
      <c r="G409" s="12"/>
      <c r="H409" s="12"/>
      <c r="I409" s="12"/>
    </row>
    <row r="410" customFormat="false" ht="15.75" hidden="false" customHeight="true" outlineLevel="0" collapsed="false">
      <c r="A410" s="12"/>
      <c r="B410" s="12"/>
      <c r="C410" s="12"/>
      <c r="D410" s="12"/>
      <c r="E410" s="12"/>
      <c r="F410" s="12"/>
      <c r="G410" s="12"/>
      <c r="H410" s="12"/>
      <c r="I410" s="12"/>
    </row>
    <row r="411" customFormat="false" ht="15.75" hidden="false" customHeight="true" outlineLevel="0" collapsed="false">
      <c r="A411" s="12"/>
      <c r="B411" s="12"/>
      <c r="C411" s="12"/>
      <c r="D411" s="12"/>
      <c r="E411" s="12"/>
      <c r="F411" s="12"/>
      <c r="G411" s="12"/>
      <c r="H411" s="12"/>
      <c r="I411" s="12"/>
    </row>
    <row r="412" customFormat="false" ht="15.75" hidden="false" customHeight="true" outlineLevel="0" collapsed="false">
      <c r="A412" s="12"/>
      <c r="B412" s="12"/>
      <c r="C412" s="12"/>
      <c r="D412" s="12"/>
      <c r="E412" s="12"/>
      <c r="F412" s="12"/>
      <c r="G412" s="12"/>
      <c r="H412" s="12"/>
      <c r="I412" s="12"/>
    </row>
    <row r="413" customFormat="false" ht="15.75" hidden="false" customHeight="true" outlineLevel="0" collapsed="false">
      <c r="A413" s="12"/>
      <c r="B413" s="12"/>
      <c r="C413" s="12"/>
      <c r="D413" s="12"/>
      <c r="E413" s="12"/>
      <c r="F413" s="12"/>
      <c r="G413" s="12"/>
      <c r="H413" s="12"/>
      <c r="I413" s="12"/>
    </row>
    <row r="414" customFormat="false" ht="15.75" hidden="false" customHeight="true" outlineLevel="0" collapsed="false">
      <c r="A414" s="12"/>
      <c r="B414" s="12"/>
      <c r="C414" s="12"/>
      <c r="D414" s="12"/>
      <c r="E414" s="12"/>
      <c r="F414" s="12"/>
      <c r="G414" s="12"/>
      <c r="H414" s="12"/>
      <c r="I414" s="12"/>
    </row>
    <row r="415" customFormat="false" ht="15.75" hidden="false" customHeight="true" outlineLevel="0" collapsed="false">
      <c r="A415" s="12"/>
      <c r="B415" s="12"/>
      <c r="C415" s="12"/>
      <c r="D415" s="12"/>
      <c r="E415" s="12"/>
      <c r="F415" s="12"/>
      <c r="G415" s="12"/>
      <c r="H415" s="12"/>
      <c r="I415" s="12"/>
    </row>
    <row r="416" customFormat="false" ht="15.75" hidden="false" customHeight="true" outlineLevel="0" collapsed="false">
      <c r="A416" s="12"/>
      <c r="B416" s="12"/>
      <c r="C416" s="12"/>
      <c r="D416" s="12"/>
      <c r="E416" s="12"/>
      <c r="F416" s="12"/>
      <c r="G416" s="12"/>
      <c r="H416" s="12"/>
      <c r="I416" s="12"/>
    </row>
    <row r="417" customFormat="false" ht="15.75" hidden="false" customHeight="true" outlineLevel="0" collapsed="false">
      <c r="A417" s="12"/>
      <c r="B417" s="12"/>
      <c r="C417" s="12"/>
      <c r="D417" s="12"/>
      <c r="E417" s="12"/>
      <c r="F417" s="12"/>
      <c r="G417" s="12"/>
      <c r="H417" s="12"/>
      <c r="I417" s="12"/>
    </row>
    <row r="418" customFormat="false" ht="15.75" hidden="false" customHeight="true" outlineLevel="0" collapsed="false">
      <c r="A418" s="12"/>
      <c r="B418" s="12"/>
      <c r="C418" s="12"/>
      <c r="D418" s="12"/>
      <c r="E418" s="12"/>
      <c r="F418" s="12"/>
      <c r="G418" s="12"/>
      <c r="H418" s="12"/>
      <c r="I418" s="12"/>
    </row>
    <row r="419" customFormat="false" ht="15.75" hidden="false" customHeight="true" outlineLevel="0" collapsed="false">
      <c r="A419" s="12"/>
      <c r="B419" s="12"/>
      <c r="C419" s="12"/>
      <c r="D419" s="12"/>
      <c r="E419" s="12"/>
      <c r="F419" s="12"/>
      <c r="G419" s="12"/>
      <c r="H419" s="12"/>
      <c r="I419" s="12"/>
    </row>
    <row r="420" customFormat="false" ht="15.75" hidden="false" customHeight="true" outlineLevel="0" collapsed="false">
      <c r="A420" s="12"/>
      <c r="B420" s="12"/>
      <c r="C420" s="12"/>
      <c r="D420" s="12"/>
      <c r="E420" s="12"/>
      <c r="F420" s="12"/>
      <c r="G420" s="12"/>
      <c r="H420" s="12"/>
      <c r="I420" s="12"/>
    </row>
    <row r="421" customFormat="false" ht="15.75" hidden="false" customHeight="true" outlineLevel="0" collapsed="false">
      <c r="A421" s="12"/>
      <c r="B421" s="12"/>
      <c r="C421" s="12"/>
      <c r="D421" s="12"/>
      <c r="E421" s="12"/>
      <c r="F421" s="12"/>
      <c r="G421" s="12"/>
      <c r="H421" s="12"/>
      <c r="I421" s="12"/>
    </row>
    <row r="422" customFormat="false" ht="15.75" hidden="false" customHeight="true" outlineLevel="0" collapsed="false">
      <c r="A422" s="12"/>
      <c r="B422" s="12"/>
      <c r="C422" s="12"/>
      <c r="D422" s="12"/>
      <c r="E422" s="12"/>
      <c r="F422" s="12"/>
      <c r="G422" s="12"/>
      <c r="H422" s="12"/>
      <c r="I422" s="12"/>
    </row>
    <row r="423" customFormat="false" ht="15.75" hidden="false" customHeight="true" outlineLevel="0" collapsed="false">
      <c r="A423" s="12"/>
      <c r="B423" s="12"/>
      <c r="C423" s="12"/>
      <c r="D423" s="12"/>
      <c r="E423" s="12"/>
      <c r="F423" s="12"/>
      <c r="G423" s="12"/>
      <c r="H423" s="12"/>
      <c r="I423" s="12"/>
    </row>
    <row r="424" customFormat="false" ht="15.75" hidden="false" customHeight="true" outlineLevel="0" collapsed="false">
      <c r="A424" s="12"/>
      <c r="B424" s="12"/>
      <c r="C424" s="12"/>
      <c r="D424" s="12"/>
      <c r="E424" s="12"/>
      <c r="F424" s="12"/>
      <c r="G424" s="12"/>
      <c r="H424" s="12"/>
      <c r="I424" s="12"/>
    </row>
    <row r="425" customFormat="false" ht="15.75" hidden="false" customHeight="true" outlineLevel="0" collapsed="false">
      <c r="A425" s="12"/>
      <c r="B425" s="12"/>
      <c r="C425" s="12"/>
      <c r="D425" s="12"/>
      <c r="E425" s="12"/>
      <c r="F425" s="12"/>
      <c r="G425" s="12"/>
      <c r="H425" s="12"/>
      <c r="I425" s="12"/>
    </row>
    <row r="426" customFormat="false" ht="15.75" hidden="false" customHeight="true" outlineLevel="0" collapsed="false">
      <c r="A426" s="12"/>
      <c r="B426" s="12"/>
      <c r="C426" s="12"/>
      <c r="D426" s="12"/>
      <c r="E426" s="12"/>
      <c r="F426" s="12"/>
      <c r="G426" s="12"/>
      <c r="H426" s="12"/>
      <c r="I426" s="12"/>
    </row>
    <row r="427" customFormat="false" ht="15.75" hidden="false" customHeight="true" outlineLevel="0" collapsed="false">
      <c r="A427" s="12"/>
      <c r="B427" s="12"/>
      <c r="C427" s="12"/>
      <c r="D427" s="12"/>
      <c r="E427" s="12"/>
      <c r="F427" s="12"/>
      <c r="G427" s="12"/>
      <c r="H427" s="12"/>
      <c r="I427" s="12"/>
    </row>
    <row r="428" customFormat="false" ht="15.75" hidden="false" customHeight="true" outlineLevel="0" collapsed="false">
      <c r="A428" s="12"/>
      <c r="B428" s="12"/>
      <c r="C428" s="12"/>
      <c r="D428" s="12"/>
      <c r="E428" s="12"/>
      <c r="F428" s="12"/>
      <c r="G428" s="12"/>
      <c r="H428" s="12"/>
      <c r="I428" s="12"/>
    </row>
    <row r="429" customFormat="false" ht="15.75" hidden="false" customHeight="true" outlineLevel="0" collapsed="false">
      <c r="A429" s="12"/>
      <c r="B429" s="12"/>
      <c r="C429" s="12"/>
      <c r="D429" s="12"/>
      <c r="E429" s="12"/>
      <c r="F429" s="12"/>
      <c r="G429" s="12"/>
      <c r="H429" s="12"/>
      <c r="I429" s="12"/>
    </row>
    <row r="430" customFormat="false" ht="15.75" hidden="false" customHeight="true" outlineLevel="0" collapsed="false">
      <c r="A430" s="12"/>
      <c r="B430" s="12"/>
      <c r="C430" s="12"/>
      <c r="D430" s="12"/>
      <c r="E430" s="12"/>
      <c r="F430" s="12"/>
      <c r="G430" s="12"/>
      <c r="H430" s="12"/>
      <c r="I430" s="12"/>
    </row>
    <row r="431" customFormat="false" ht="15.75" hidden="false" customHeight="true" outlineLevel="0" collapsed="false">
      <c r="A431" s="12"/>
      <c r="B431" s="12"/>
      <c r="C431" s="12"/>
      <c r="D431" s="12"/>
      <c r="E431" s="12"/>
      <c r="F431" s="12"/>
      <c r="G431" s="12"/>
      <c r="H431" s="12"/>
      <c r="I431" s="12"/>
    </row>
    <row r="432" customFormat="false" ht="15.75" hidden="false" customHeight="true" outlineLevel="0" collapsed="false">
      <c r="A432" s="12"/>
      <c r="B432" s="12"/>
      <c r="C432" s="12"/>
      <c r="D432" s="12"/>
      <c r="E432" s="12"/>
      <c r="F432" s="12"/>
      <c r="G432" s="12"/>
      <c r="H432" s="12"/>
      <c r="I432" s="12"/>
    </row>
    <row r="433" customFormat="false" ht="15.75" hidden="false" customHeight="true" outlineLevel="0" collapsed="false">
      <c r="A433" s="12"/>
      <c r="B433" s="12"/>
      <c r="C433" s="12"/>
      <c r="D433" s="12"/>
      <c r="E433" s="12"/>
      <c r="F433" s="12"/>
      <c r="G433" s="12"/>
      <c r="H433" s="12"/>
      <c r="I433" s="12"/>
    </row>
    <row r="434" customFormat="false" ht="15.75" hidden="false" customHeight="true" outlineLevel="0" collapsed="false">
      <c r="A434" s="12"/>
      <c r="B434" s="12"/>
      <c r="C434" s="12"/>
      <c r="D434" s="12"/>
      <c r="E434" s="12"/>
      <c r="F434" s="12"/>
      <c r="G434" s="12"/>
      <c r="H434" s="12"/>
      <c r="I434" s="12"/>
    </row>
    <row r="435" customFormat="false" ht="15.75" hidden="false" customHeight="true" outlineLevel="0" collapsed="false">
      <c r="A435" s="12"/>
      <c r="B435" s="12"/>
      <c r="C435" s="12"/>
      <c r="D435" s="12"/>
      <c r="E435" s="12"/>
      <c r="F435" s="12"/>
      <c r="G435" s="12"/>
      <c r="H435" s="12"/>
      <c r="I435" s="12"/>
    </row>
    <row r="436" customFormat="false" ht="15.75" hidden="false" customHeight="true" outlineLevel="0" collapsed="false">
      <c r="A436" s="12"/>
      <c r="B436" s="12"/>
      <c r="C436" s="12"/>
      <c r="D436" s="12"/>
      <c r="E436" s="12"/>
      <c r="F436" s="12"/>
      <c r="G436" s="12"/>
      <c r="H436" s="12"/>
      <c r="I436" s="12"/>
    </row>
    <row r="437" customFormat="false" ht="15.75" hidden="false" customHeight="true" outlineLevel="0" collapsed="false">
      <c r="A437" s="12"/>
      <c r="B437" s="12"/>
      <c r="C437" s="12"/>
      <c r="D437" s="12"/>
      <c r="E437" s="12"/>
      <c r="F437" s="12"/>
      <c r="G437" s="12"/>
      <c r="H437" s="12"/>
      <c r="I437" s="12"/>
    </row>
    <row r="438" customFormat="false" ht="15.75" hidden="false" customHeight="true" outlineLevel="0" collapsed="false">
      <c r="A438" s="12"/>
      <c r="B438" s="12"/>
      <c r="C438" s="12"/>
      <c r="D438" s="12"/>
      <c r="E438" s="12"/>
      <c r="F438" s="12"/>
      <c r="G438" s="12"/>
      <c r="H438" s="12"/>
      <c r="I438" s="12"/>
    </row>
    <row r="439" customFormat="false" ht="15.75" hidden="false" customHeight="true" outlineLevel="0" collapsed="false">
      <c r="A439" s="12"/>
      <c r="B439" s="12"/>
      <c r="C439" s="12"/>
      <c r="D439" s="12"/>
      <c r="E439" s="12"/>
      <c r="F439" s="12"/>
      <c r="G439" s="12"/>
      <c r="H439" s="12"/>
      <c r="I439" s="12"/>
    </row>
    <row r="440" customFormat="false" ht="15.75" hidden="false" customHeight="true" outlineLevel="0" collapsed="false">
      <c r="A440" s="12"/>
      <c r="B440" s="12"/>
      <c r="C440" s="12"/>
      <c r="D440" s="12"/>
      <c r="E440" s="12"/>
      <c r="F440" s="12"/>
      <c r="G440" s="12"/>
      <c r="H440" s="12"/>
      <c r="I440" s="12"/>
    </row>
    <row r="441" customFormat="false" ht="15.75" hidden="false" customHeight="true" outlineLevel="0" collapsed="false">
      <c r="A441" s="12"/>
      <c r="B441" s="12"/>
      <c r="C441" s="12"/>
      <c r="D441" s="12"/>
      <c r="E441" s="12"/>
      <c r="F441" s="12"/>
      <c r="G441" s="12"/>
      <c r="H441" s="12"/>
      <c r="I441" s="12"/>
    </row>
    <row r="442" customFormat="false" ht="15.75" hidden="false" customHeight="true" outlineLevel="0" collapsed="false">
      <c r="A442" s="12"/>
      <c r="B442" s="12"/>
      <c r="C442" s="12"/>
      <c r="D442" s="12"/>
      <c r="E442" s="12"/>
      <c r="F442" s="12"/>
      <c r="G442" s="12"/>
      <c r="H442" s="12"/>
      <c r="I442" s="12"/>
    </row>
    <row r="443" customFormat="false" ht="15.75" hidden="false" customHeight="true" outlineLevel="0" collapsed="false">
      <c r="A443" s="12"/>
      <c r="B443" s="12"/>
      <c r="C443" s="12"/>
      <c r="D443" s="12"/>
      <c r="E443" s="12"/>
      <c r="F443" s="12"/>
      <c r="G443" s="12"/>
      <c r="H443" s="12"/>
      <c r="I443" s="12"/>
    </row>
    <row r="444" customFormat="false" ht="15.75" hidden="false" customHeight="true" outlineLevel="0" collapsed="false">
      <c r="A444" s="12"/>
      <c r="B444" s="12"/>
      <c r="C444" s="12"/>
      <c r="D444" s="12"/>
      <c r="E444" s="12"/>
      <c r="F444" s="12"/>
      <c r="G444" s="12"/>
      <c r="H444" s="12"/>
      <c r="I444" s="12"/>
    </row>
    <row r="445" customFormat="false" ht="15.75" hidden="false" customHeight="true" outlineLevel="0" collapsed="false">
      <c r="A445" s="12"/>
      <c r="B445" s="12"/>
      <c r="C445" s="12"/>
      <c r="D445" s="12"/>
      <c r="E445" s="12"/>
      <c r="F445" s="12"/>
      <c r="G445" s="12"/>
      <c r="H445" s="12"/>
      <c r="I445" s="12"/>
    </row>
    <row r="446" customFormat="false" ht="15.75" hidden="false" customHeight="true" outlineLevel="0" collapsed="false">
      <c r="A446" s="12"/>
      <c r="B446" s="12"/>
      <c r="C446" s="12"/>
      <c r="D446" s="12"/>
      <c r="E446" s="12"/>
      <c r="F446" s="12"/>
      <c r="G446" s="12"/>
      <c r="H446" s="12"/>
      <c r="I446" s="12"/>
    </row>
    <row r="447" customFormat="false" ht="15.75" hidden="false" customHeight="true" outlineLevel="0" collapsed="false">
      <c r="A447" s="12"/>
      <c r="B447" s="12"/>
      <c r="C447" s="12"/>
      <c r="D447" s="12"/>
      <c r="E447" s="12"/>
      <c r="F447" s="12"/>
      <c r="G447" s="12"/>
      <c r="H447" s="12"/>
      <c r="I447" s="12"/>
    </row>
    <row r="448" customFormat="false" ht="15.75" hidden="false" customHeight="true" outlineLevel="0" collapsed="false">
      <c r="A448" s="12"/>
      <c r="B448" s="12"/>
      <c r="C448" s="12"/>
      <c r="D448" s="12"/>
      <c r="E448" s="12"/>
      <c r="F448" s="12"/>
      <c r="G448" s="12"/>
      <c r="H448" s="12"/>
      <c r="I448" s="12"/>
    </row>
    <row r="449" customFormat="false" ht="15.75" hidden="false" customHeight="true" outlineLevel="0" collapsed="false">
      <c r="A449" s="12"/>
      <c r="B449" s="12"/>
      <c r="C449" s="12"/>
      <c r="D449" s="12"/>
      <c r="E449" s="12"/>
      <c r="F449" s="12"/>
      <c r="G449" s="12"/>
      <c r="H449" s="12"/>
      <c r="I449" s="12"/>
    </row>
    <row r="450" customFormat="false" ht="15.75" hidden="false" customHeight="true" outlineLevel="0" collapsed="false">
      <c r="A450" s="12"/>
      <c r="B450" s="12"/>
      <c r="C450" s="12"/>
      <c r="D450" s="12"/>
      <c r="E450" s="12"/>
      <c r="F450" s="12"/>
      <c r="G450" s="12"/>
      <c r="H450" s="12"/>
      <c r="I450" s="12"/>
    </row>
    <row r="451" customFormat="false" ht="15.75" hidden="false" customHeight="true" outlineLevel="0" collapsed="false">
      <c r="A451" s="12"/>
      <c r="B451" s="12"/>
      <c r="C451" s="12"/>
      <c r="D451" s="12"/>
      <c r="E451" s="12"/>
      <c r="F451" s="12"/>
      <c r="G451" s="12"/>
      <c r="H451" s="12"/>
      <c r="I451" s="12"/>
    </row>
    <row r="452" customFormat="false" ht="15.75" hidden="false" customHeight="true" outlineLevel="0" collapsed="false">
      <c r="A452" s="12"/>
      <c r="B452" s="12"/>
      <c r="C452" s="12"/>
      <c r="D452" s="12"/>
      <c r="E452" s="12"/>
      <c r="F452" s="12"/>
      <c r="G452" s="12"/>
      <c r="H452" s="12"/>
      <c r="I452" s="12"/>
    </row>
    <row r="453" customFormat="false" ht="15.75" hidden="false" customHeight="true" outlineLevel="0" collapsed="false">
      <c r="A453" s="12"/>
      <c r="B453" s="12"/>
      <c r="C453" s="12"/>
      <c r="D453" s="12"/>
      <c r="E453" s="12"/>
      <c r="F453" s="12"/>
      <c r="G453" s="12"/>
      <c r="H453" s="12"/>
      <c r="I453" s="12"/>
    </row>
    <row r="454" customFormat="false" ht="15.75" hidden="false" customHeight="true" outlineLevel="0" collapsed="false">
      <c r="A454" s="12"/>
      <c r="B454" s="12"/>
      <c r="C454" s="12"/>
      <c r="D454" s="12"/>
      <c r="E454" s="12"/>
      <c r="F454" s="12"/>
      <c r="G454" s="12"/>
      <c r="H454" s="12"/>
      <c r="I454" s="12"/>
    </row>
    <row r="455" customFormat="false" ht="15.75" hidden="false" customHeight="true" outlineLevel="0" collapsed="false">
      <c r="A455" s="12"/>
      <c r="B455" s="12"/>
      <c r="C455" s="12"/>
      <c r="D455" s="12"/>
      <c r="E455" s="12"/>
      <c r="F455" s="12"/>
      <c r="G455" s="12"/>
      <c r="H455" s="12"/>
      <c r="I455" s="12"/>
    </row>
    <row r="456" customFormat="false" ht="15.75" hidden="false" customHeight="true" outlineLevel="0" collapsed="false">
      <c r="A456" s="12"/>
      <c r="B456" s="12"/>
      <c r="C456" s="12"/>
      <c r="D456" s="12"/>
      <c r="E456" s="12"/>
      <c r="F456" s="12"/>
      <c r="G456" s="12"/>
      <c r="H456" s="12"/>
      <c r="I456" s="12"/>
    </row>
    <row r="457" customFormat="false" ht="15.75" hidden="false" customHeight="true" outlineLevel="0" collapsed="false">
      <c r="A457" s="12"/>
      <c r="B457" s="12"/>
      <c r="C457" s="12"/>
      <c r="D457" s="12"/>
      <c r="E457" s="12"/>
      <c r="F457" s="12"/>
      <c r="G457" s="12"/>
      <c r="H457" s="12"/>
      <c r="I457" s="12"/>
    </row>
    <row r="458" customFormat="false" ht="15.75" hidden="false" customHeight="true" outlineLevel="0" collapsed="false">
      <c r="A458" s="12"/>
      <c r="B458" s="12"/>
      <c r="C458" s="12"/>
      <c r="D458" s="12"/>
      <c r="E458" s="12"/>
      <c r="F458" s="12"/>
      <c r="G458" s="12"/>
      <c r="H458" s="12"/>
      <c r="I458" s="12"/>
    </row>
    <row r="459" customFormat="false" ht="15.75" hidden="false" customHeight="true" outlineLevel="0" collapsed="false">
      <c r="A459" s="12"/>
      <c r="B459" s="12"/>
      <c r="C459" s="12"/>
      <c r="D459" s="12"/>
      <c r="E459" s="12"/>
      <c r="F459" s="12"/>
      <c r="G459" s="12"/>
      <c r="H459" s="12"/>
      <c r="I459" s="12"/>
    </row>
    <row r="460" customFormat="false" ht="15.75" hidden="false" customHeight="true" outlineLevel="0" collapsed="false">
      <c r="A460" s="12"/>
      <c r="B460" s="12"/>
      <c r="C460" s="12"/>
      <c r="D460" s="12"/>
      <c r="E460" s="12"/>
      <c r="F460" s="12"/>
      <c r="G460" s="12"/>
      <c r="H460" s="12"/>
      <c r="I460" s="12"/>
    </row>
    <row r="461" customFormat="false" ht="15.75" hidden="false" customHeight="true" outlineLevel="0" collapsed="false">
      <c r="A461" s="12"/>
      <c r="B461" s="12"/>
      <c r="C461" s="12"/>
      <c r="D461" s="12"/>
      <c r="E461" s="12"/>
      <c r="F461" s="12"/>
      <c r="G461" s="12"/>
      <c r="H461" s="12"/>
      <c r="I461" s="12"/>
    </row>
    <row r="462" customFormat="false" ht="15.75" hidden="false" customHeight="true" outlineLevel="0" collapsed="false">
      <c r="A462" s="12"/>
      <c r="B462" s="12"/>
      <c r="C462" s="12"/>
      <c r="D462" s="12"/>
      <c r="E462" s="12"/>
      <c r="F462" s="12"/>
      <c r="G462" s="12"/>
      <c r="H462" s="12"/>
      <c r="I462" s="12"/>
    </row>
    <row r="463" customFormat="false" ht="15.75" hidden="false" customHeight="true" outlineLevel="0" collapsed="false">
      <c r="A463" s="12"/>
      <c r="B463" s="12"/>
      <c r="C463" s="12"/>
      <c r="D463" s="12"/>
      <c r="E463" s="12"/>
      <c r="F463" s="12"/>
      <c r="G463" s="12"/>
      <c r="H463" s="12"/>
      <c r="I463" s="12"/>
    </row>
    <row r="464" customFormat="false" ht="15.75" hidden="false" customHeight="true" outlineLevel="0" collapsed="false">
      <c r="A464" s="12"/>
      <c r="B464" s="12"/>
      <c r="C464" s="12"/>
      <c r="D464" s="12"/>
      <c r="E464" s="12"/>
      <c r="F464" s="12"/>
      <c r="G464" s="12"/>
      <c r="H464" s="12"/>
      <c r="I464" s="12"/>
    </row>
    <row r="465" customFormat="false" ht="15.75" hidden="false" customHeight="true" outlineLevel="0" collapsed="false">
      <c r="A465" s="12"/>
      <c r="B465" s="12"/>
      <c r="C465" s="12"/>
      <c r="D465" s="12"/>
      <c r="E465" s="12"/>
      <c r="F465" s="12"/>
      <c r="G465" s="12"/>
      <c r="H465" s="12"/>
      <c r="I465" s="12"/>
    </row>
    <row r="466" customFormat="false" ht="15.75" hidden="false" customHeight="true" outlineLevel="0" collapsed="false">
      <c r="A466" s="12"/>
      <c r="B466" s="12"/>
      <c r="C466" s="12"/>
      <c r="D466" s="12"/>
      <c r="E466" s="12"/>
      <c r="F466" s="12"/>
      <c r="G466" s="12"/>
      <c r="H466" s="12"/>
      <c r="I466" s="12"/>
    </row>
    <row r="467" customFormat="false" ht="15.75" hidden="false" customHeight="true" outlineLevel="0" collapsed="false">
      <c r="A467" s="12"/>
      <c r="B467" s="12"/>
      <c r="C467" s="12"/>
      <c r="D467" s="12"/>
      <c r="E467" s="12"/>
      <c r="F467" s="12"/>
      <c r="G467" s="12"/>
      <c r="H467" s="12"/>
      <c r="I467" s="12"/>
    </row>
    <row r="468" customFormat="false" ht="15.75" hidden="false" customHeight="true" outlineLevel="0" collapsed="false">
      <c r="A468" s="12"/>
      <c r="B468" s="12"/>
      <c r="C468" s="12"/>
      <c r="D468" s="12"/>
      <c r="E468" s="12"/>
      <c r="F468" s="12"/>
      <c r="G468" s="12"/>
      <c r="H468" s="12"/>
      <c r="I468" s="12"/>
    </row>
    <row r="469" customFormat="false" ht="15.75" hidden="false" customHeight="true" outlineLevel="0" collapsed="false">
      <c r="A469" s="12"/>
      <c r="B469" s="12"/>
      <c r="C469" s="12"/>
      <c r="D469" s="12"/>
      <c r="E469" s="12"/>
      <c r="F469" s="12"/>
      <c r="G469" s="12"/>
      <c r="H469" s="12"/>
      <c r="I469" s="12"/>
    </row>
    <row r="470" customFormat="false" ht="15.75" hidden="false" customHeight="true" outlineLevel="0" collapsed="false">
      <c r="A470" s="12"/>
      <c r="B470" s="12"/>
      <c r="C470" s="12"/>
      <c r="D470" s="12"/>
      <c r="E470" s="12"/>
      <c r="F470" s="12"/>
      <c r="G470" s="12"/>
      <c r="H470" s="12"/>
      <c r="I470" s="12"/>
    </row>
    <row r="471" customFormat="false" ht="15.75" hidden="false" customHeight="true" outlineLevel="0" collapsed="false">
      <c r="A471" s="12"/>
      <c r="B471" s="12"/>
      <c r="C471" s="12"/>
      <c r="D471" s="12"/>
      <c r="E471" s="12"/>
      <c r="F471" s="12"/>
      <c r="G471" s="12"/>
      <c r="H471" s="12"/>
      <c r="I471" s="12"/>
    </row>
    <row r="472" customFormat="false" ht="15.75" hidden="false" customHeight="true" outlineLevel="0" collapsed="false">
      <c r="A472" s="12"/>
      <c r="B472" s="12"/>
      <c r="C472" s="12"/>
      <c r="D472" s="12"/>
      <c r="E472" s="12"/>
      <c r="F472" s="12"/>
      <c r="G472" s="12"/>
      <c r="H472" s="12"/>
      <c r="I472" s="12"/>
    </row>
    <row r="473" customFormat="false" ht="15.75" hidden="false" customHeight="true" outlineLevel="0" collapsed="false">
      <c r="A473" s="12"/>
      <c r="B473" s="12"/>
      <c r="C473" s="12"/>
      <c r="D473" s="12"/>
      <c r="E473" s="12"/>
      <c r="F473" s="12"/>
      <c r="G473" s="12"/>
      <c r="H473" s="12"/>
      <c r="I473" s="12"/>
    </row>
    <row r="474" customFormat="false" ht="15.75" hidden="false" customHeight="true" outlineLevel="0" collapsed="false">
      <c r="A474" s="12"/>
      <c r="B474" s="12"/>
      <c r="C474" s="12"/>
      <c r="D474" s="12"/>
      <c r="E474" s="12"/>
      <c r="F474" s="12"/>
      <c r="G474" s="12"/>
      <c r="H474" s="12"/>
      <c r="I474" s="12"/>
    </row>
    <row r="475" customFormat="false" ht="15.75" hidden="false" customHeight="true" outlineLevel="0" collapsed="false">
      <c r="A475" s="12"/>
      <c r="B475" s="12"/>
      <c r="C475" s="12"/>
      <c r="D475" s="12"/>
      <c r="E475" s="12"/>
      <c r="F475" s="12"/>
      <c r="G475" s="12"/>
      <c r="H475" s="12"/>
      <c r="I475" s="12"/>
    </row>
    <row r="476" customFormat="false" ht="15.75" hidden="false" customHeight="true" outlineLevel="0" collapsed="false">
      <c r="A476" s="12"/>
      <c r="B476" s="12"/>
      <c r="C476" s="12"/>
      <c r="D476" s="12"/>
      <c r="E476" s="12"/>
      <c r="F476" s="12"/>
      <c r="G476" s="12"/>
      <c r="H476" s="12"/>
      <c r="I476" s="12"/>
    </row>
    <row r="477" customFormat="false" ht="15.75" hidden="false" customHeight="true" outlineLevel="0" collapsed="false">
      <c r="A477" s="12"/>
      <c r="B477" s="12"/>
      <c r="C477" s="12"/>
      <c r="D477" s="12"/>
      <c r="E477" s="12"/>
      <c r="F477" s="12"/>
      <c r="G477" s="12"/>
      <c r="H477" s="12"/>
      <c r="I477" s="12"/>
    </row>
    <row r="478" customFormat="false" ht="15.75" hidden="false" customHeight="true" outlineLevel="0" collapsed="false">
      <c r="A478" s="12"/>
      <c r="B478" s="12"/>
      <c r="C478" s="12"/>
      <c r="D478" s="12"/>
      <c r="E478" s="12"/>
      <c r="F478" s="12"/>
      <c r="G478" s="12"/>
      <c r="H478" s="12"/>
      <c r="I478" s="12"/>
    </row>
    <row r="479" customFormat="false" ht="15.75" hidden="false" customHeight="true" outlineLevel="0" collapsed="false">
      <c r="A479" s="12"/>
      <c r="B479" s="12"/>
      <c r="C479" s="12"/>
      <c r="D479" s="12"/>
      <c r="E479" s="12"/>
      <c r="F479" s="12"/>
      <c r="G479" s="12"/>
      <c r="H479" s="12"/>
      <c r="I479" s="12"/>
    </row>
    <row r="480" customFormat="false" ht="15.75" hidden="false" customHeight="true" outlineLevel="0" collapsed="false">
      <c r="A480" s="12"/>
      <c r="B480" s="12"/>
      <c r="C480" s="12"/>
      <c r="D480" s="12"/>
      <c r="E480" s="12"/>
      <c r="F480" s="12"/>
      <c r="G480" s="12"/>
      <c r="H480" s="12"/>
      <c r="I480" s="12"/>
    </row>
    <row r="481" customFormat="false" ht="15.75" hidden="false" customHeight="true" outlineLevel="0" collapsed="false">
      <c r="A481" s="12"/>
      <c r="B481" s="12"/>
      <c r="C481" s="12"/>
      <c r="D481" s="12"/>
      <c r="E481" s="12"/>
      <c r="F481" s="12"/>
      <c r="G481" s="12"/>
      <c r="H481" s="12"/>
      <c r="I481" s="12"/>
    </row>
    <row r="482" customFormat="false" ht="15.75" hidden="false" customHeight="true" outlineLevel="0" collapsed="false">
      <c r="A482" s="12"/>
      <c r="B482" s="12"/>
      <c r="C482" s="12"/>
      <c r="D482" s="12"/>
      <c r="E482" s="12"/>
      <c r="F482" s="12"/>
      <c r="G482" s="12"/>
      <c r="H482" s="12"/>
      <c r="I482" s="12"/>
    </row>
    <row r="483" customFormat="false" ht="15.75" hidden="false" customHeight="true" outlineLevel="0" collapsed="false">
      <c r="A483" s="12"/>
      <c r="B483" s="12"/>
      <c r="C483" s="12"/>
      <c r="D483" s="12"/>
      <c r="E483" s="12"/>
      <c r="F483" s="12"/>
      <c r="G483" s="12"/>
      <c r="H483" s="12"/>
      <c r="I483" s="12"/>
    </row>
    <row r="484" customFormat="false" ht="15.75" hidden="false" customHeight="true" outlineLevel="0" collapsed="false">
      <c r="A484" s="12"/>
      <c r="B484" s="12"/>
      <c r="C484" s="12"/>
      <c r="D484" s="12"/>
      <c r="E484" s="12"/>
      <c r="F484" s="12"/>
      <c r="G484" s="12"/>
      <c r="H484" s="12"/>
      <c r="I484" s="12"/>
    </row>
    <row r="485" customFormat="false" ht="15.75" hidden="false" customHeight="true" outlineLevel="0" collapsed="false">
      <c r="A485" s="12"/>
      <c r="B485" s="12"/>
      <c r="C485" s="12"/>
      <c r="D485" s="12"/>
      <c r="E485" s="12"/>
      <c r="F485" s="12"/>
      <c r="G485" s="12"/>
      <c r="H485" s="12"/>
      <c r="I485" s="12"/>
    </row>
    <row r="486" customFormat="false" ht="15.75" hidden="false" customHeight="true" outlineLevel="0" collapsed="false">
      <c r="A486" s="12"/>
      <c r="B486" s="12"/>
      <c r="C486" s="12"/>
      <c r="D486" s="12"/>
      <c r="E486" s="12"/>
      <c r="F486" s="12"/>
      <c r="G486" s="12"/>
      <c r="H486" s="12"/>
      <c r="I486" s="12"/>
    </row>
    <row r="487" customFormat="false" ht="15.75" hidden="false" customHeight="true" outlineLevel="0" collapsed="false">
      <c r="A487" s="12"/>
      <c r="B487" s="12"/>
      <c r="C487" s="12"/>
      <c r="D487" s="12"/>
      <c r="E487" s="12"/>
      <c r="F487" s="12"/>
      <c r="G487" s="12"/>
      <c r="H487" s="12"/>
      <c r="I487" s="12"/>
    </row>
    <row r="488" customFormat="false" ht="15.75" hidden="false" customHeight="true" outlineLevel="0" collapsed="false">
      <c r="A488" s="12"/>
      <c r="B488" s="12"/>
      <c r="C488" s="12"/>
      <c r="D488" s="12"/>
      <c r="E488" s="12"/>
      <c r="F488" s="12"/>
      <c r="G488" s="12"/>
      <c r="H488" s="12"/>
      <c r="I488" s="12"/>
    </row>
    <row r="489" customFormat="false" ht="15.75" hidden="false" customHeight="true" outlineLevel="0" collapsed="false">
      <c r="A489" s="12"/>
      <c r="B489" s="12"/>
      <c r="C489" s="12"/>
      <c r="D489" s="12"/>
      <c r="E489" s="12"/>
      <c r="F489" s="12"/>
      <c r="G489" s="12"/>
      <c r="H489" s="12"/>
      <c r="I489" s="12"/>
    </row>
    <row r="490" customFormat="false" ht="15.75" hidden="false" customHeight="true" outlineLevel="0" collapsed="false">
      <c r="A490" s="12"/>
      <c r="B490" s="12"/>
      <c r="C490" s="12"/>
      <c r="D490" s="12"/>
      <c r="E490" s="12"/>
      <c r="F490" s="12"/>
      <c r="G490" s="12"/>
      <c r="H490" s="12"/>
      <c r="I490" s="12"/>
    </row>
    <row r="491" customFormat="false" ht="15.75" hidden="false" customHeight="true" outlineLevel="0" collapsed="false">
      <c r="A491" s="12"/>
      <c r="B491" s="12"/>
      <c r="C491" s="12"/>
      <c r="D491" s="12"/>
      <c r="E491" s="12"/>
      <c r="F491" s="12"/>
      <c r="G491" s="12"/>
      <c r="H491" s="12"/>
      <c r="I491" s="12"/>
    </row>
    <row r="492" customFormat="false" ht="15.75" hidden="false" customHeight="true" outlineLevel="0" collapsed="false">
      <c r="A492" s="12"/>
      <c r="B492" s="12"/>
      <c r="C492" s="12"/>
      <c r="D492" s="12"/>
      <c r="E492" s="12"/>
      <c r="F492" s="12"/>
      <c r="G492" s="12"/>
      <c r="H492" s="12"/>
      <c r="I492" s="12"/>
    </row>
    <row r="493" customFormat="false" ht="15.75" hidden="false" customHeight="true" outlineLevel="0" collapsed="false">
      <c r="A493" s="12"/>
      <c r="B493" s="12"/>
      <c r="C493" s="12"/>
      <c r="D493" s="12"/>
      <c r="E493" s="12"/>
      <c r="F493" s="12"/>
      <c r="G493" s="12"/>
      <c r="H493" s="12"/>
      <c r="I493" s="12"/>
    </row>
    <row r="494" customFormat="false" ht="15.75" hidden="false" customHeight="true" outlineLevel="0" collapsed="false">
      <c r="A494" s="12"/>
      <c r="B494" s="12"/>
      <c r="C494" s="12"/>
      <c r="D494" s="12"/>
      <c r="E494" s="12"/>
      <c r="F494" s="12"/>
      <c r="G494" s="12"/>
      <c r="H494" s="12"/>
      <c r="I494" s="12"/>
    </row>
    <row r="495" customFormat="false" ht="15.75" hidden="false" customHeight="true" outlineLevel="0" collapsed="false">
      <c r="A495" s="12"/>
      <c r="B495" s="12"/>
      <c r="C495" s="12"/>
      <c r="D495" s="12"/>
      <c r="E495" s="12"/>
      <c r="F495" s="12"/>
      <c r="G495" s="12"/>
      <c r="H495" s="12"/>
      <c r="I495" s="12"/>
    </row>
    <row r="496" customFormat="false" ht="15.75" hidden="false" customHeight="true" outlineLevel="0" collapsed="false">
      <c r="A496" s="12"/>
      <c r="B496" s="12"/>
      <c r="C496" s="12"/>
      <c r="D496" s="12"/>
      <c r="E496" s="12"/>
      <c r="F496" s="12"/>
      <c r="G496" s="12"/>
      <c r="H496" s="12"/>
      <c r="I496" s="12"/>
    </row>
    <row r="497" customFormat="false" ht="15.75" hidden="false" customHeight="true" outlineLevel="0" collapsed="false">
      <c r="A497" s="12"/>
      <c r="B497" s="12"/>
      <c r="C497" s="12"/>
      <c r="D497" s="12"/>
      <c r="E497" s="12"/>
      <c r="F497" s="12"/>
      <c r="G497" s="12"/>
      <c r="H497" s="12"/>
      <c r="I497" s="12"/>
    </row>
    <row r="498" customFormat="false" ht="15.75" hidden="false" customHeight="true" outlineLevel="0" collapsed="false">
      <c r="A498" s="12"/>
      <c r="B498" s="12"/>
      <c r="C498" s="12"/>
      <c r="D498" s="12"/>
      <c r="E498" s="12"/>
      <c r="F498" s="12"/>
      <c r="G498" s="12"/>
      <c r="H498" s="12"/>
      <c r="I498" s="12"/>
    </row>
    <row r="499" customFormat="false" ht="15.75" hidden="false" customHeight="true" outlineLevel="0" collapsed="false">
      <c r="A499" s="12"/>
      <c r="B499" s="12"/>
      <c r="C499" s="12"/>
      <c r="D499" s="12"/>
      <c r="E499" s="12"/>
      <c r="F499" s="12"/>
      <c r="G499" s="12"/>
      <c r="H499" s="12"/>
      <c r="I499" s="12"/>
    </row>
    <row r="500" customFormat="false" ht="15.75" hidden="false" customHeight="true" outlineLevel="0" collapsed="false">
      <c r="A500" s="12"/>
      <c r="B500" s="12"/>
      <c r="C500" s="12"/>
      <c r="D500" s="12"/>
      <c r="E500" s="12"/>
      <c r="F500" s="12"/>
      <c r="G500" s="12"/>
      <c r="H500" s="12"/>
      <c r="I500" s="12"/>
    </row>
    <row r="501" customFormat="false" ht="15.75" hidden="false" customHeight="true" outlineLevel="0" collapsed="false">
      <c r="A501" s="12"/>
      <c r="B501" s="12"/>
      <c r="C501" s="12"/>
      <c r="D501" s="12"/>
      <c r="E501" s="12"/>
      <c r="F501" s="12"/>
      <c r="G501" s="12"/>
      <c r="H501" s="12"/>
      <c r="I501" s="12"/>
    </row>
    <row r="502" customFormat="false" ht="15.75" hidden="false" customHeight="true" outlineLevel="0" collapsed="false">
      <c r="A502" s="12"/>
      <c r="B502" s="12"/>
      <c r="C502" s="12"/>
      <c r="D502" s="12"/>
      <c r="E502" s="12"/>
      <c r="F502" s="12"/>
      <c r="G502" s="12"/>
      <c r="H502" s="12"/>
      <c r="I502" s="12"/>
    </row>
    <row r="503" customFormat="false" ht="15.75" hidden="false" customHeight="true" outlineLevel="0" collapsed="false">
      <c r="A503" s="12"/>
      <c r="B503" s="12"/>
      <c r="C503" s="12"/>
      <c r="D503" s="12"/>
      <c r="E503" s="12"/>
      <c r="F503" s="12"/>
      <c r="G503" s="12"/>
      <c r="H503" s="12"/>
      <c r="I503" s="12"/>
    </row>
    <row r="504" customFormat="false" ht="15.75" hidden="false" customHeight="true" outlineLevel="0" collapsed="false">
      <c r="A504" s="12"/>
      <c r="B504" s="12"/>
      <c r="C504" s="12"/>
      <c r="D504" s="12"/>
      <c r="E504" s="12"/>
      <c r="F504" s="12"/>
      <c r="G504" s="12"/>
      <c r="H504" s="12"/>
      <c r="I504" s="12"/>
    </row>
    <row r="505" customFormat="false" ht="15.75" hidden="false" customHeight="true" outlineLevel="0" collapsed="false">
      <c r="A505" s="12"/>
      <c r="B505" s="12"/>
      <c r="C505" s="12"/>
      <c r="D505" s="12"/>
      <c r="E505" s="12"/>
      <c r="F505" s="12"/>
      <c r="G505" s="12"/>
      <c r="H505" s="12"/>
      <c r="I505" s="12"/>
    </row>
    <row r="506" customFormat="false" ht="15.75" hidden="false" customHeight="true" outlineLevel="0" collapsed="false">
      <c r="A506" s="12"/>
      <c r="B506" s="12"/>
      <c r="C506" s="12"/>
      <c r="D506" s="12"/>
      <c r="E506" s="12"/>
      <c r="F506" s="12"/>
      <c r="G506" s="12"/>
      <c r="H506" s="12"/>
      <c r="I506" s="12"/>
    </row>
    <row r="507" customFormat="false" ht="15.75" hidden="false" customHeight="true" outlineLevel="0" collapsed="false">
      <c r="A507" s="12"/>
      <c r="B507" s="12"/>
      <c r="C507" s="12"/>
      <c r="D507" s="12"/>
      <c r="E507" s="12"/>
      <c r="F507" s="12"/>
      <c r="G507" s="12"/>
      <c r="H507" s="12"/>
      <c r="I507" s="12"/>
    </row>
    <row r="508" customFormat="false" ht="15.75" hidden="false" customHeight="true" outlineLevel="0" collapsed="false">
      <c r="A508" s="12"/>
      <c r="B508" s="12"/>
      <c r="C508" s="12"/>
      <c r="D508" s="12"/>
      <c r="E508" s="12"/>
      <c r="F508" s="12"/>
      <c r="G508" s="12"/>
      <c r="H508" s="12"/>
      <c r="I508" s="12"/>
    </row>
    <row r="509" customFormat="false" ht="15.75" hidden="false" customHeight="true" outlineLevel="0" collapsed="false">
      <c r="A509" s="12"/>
      <c r="B509" s="12"/>
      <c r="C509" s="12"/>
      <c r="D509" s="12"/>
      <c r="E509" s="12"/>
      <c r="F509" s="12"/>
      <c r="G509" s="12"/>
      <c r="H509" s="12"/>
      <c r="I509" s="12"/>
    </row>
    <row r="510" customFormat="false" ht="15.75" hidden="false" customHeight="true" outlineLevel="0" collapsed="false">
      <c r="A510" s="12"/>
      <c r="B510" s="12"/>
      <c r="C510" s="12"/>
      <c r="D510" s="12"/>
      <c r="E510" s="12"/>
      <c r="F510" s="12"/>
      <c r="G510" s="12"/>
      <c r="H510" s="12"/>
      <c r="I510" s="12"/>
    </row>
    <row r="511" customFormat="false" ht="15.75" hidden="false" customHeight="true" outlineLevel="0" collapsed="false">
      <c r="A511" s="12"/>
      <c r="B511" s="12"/>
      <c r="C511" s="12"/>
      <c r="D511" s="12"/>
      <c r="E511" s="12"/>
      <c r="F511" s="12"/>
      <c r="G511" s="12"/>
      <c r="H511" s="12"/>
      <c r="I511" s="12"/>
    </row>
    <row r="512" customFormat="false" ht="15.75" hidden="false" customHeight="true" outlineLevel="0" collapsed="false">
      <c r="A512" s="12"/>
      <c r="B512" s="12"/>
      <c r="C512" s="12"/>
      <c r="D512" s="12"/>
      <c r="E512" s="12"/>
      <c r="F512" s="12"/>
      <c r="G512" s="12"/>
      <c r="H512" s="12"/>
      <c r="I512" s="12"/>
    </row>
    <row r="513" customFormat="false" ht="15.75" hidden="false" customHeight="true" outlineLevel="0" collapsed="false">
      <c r="A513" s="12"/>
      <c r="B513" s="12"/>
      <c r="C513" s="12"/>
      <c r="D513" s="12"/>
      <c r="E513" s="12"/>
      <c r="F513" s="12"/>
      <c r="G513" s="12"/>
      <c r="H513" s="12"/>
      <c r="I513" s="12"/>
    </row>
    <row r="514" customFormat="false" ht="15.75" hidden="false" customHeight="true" outlineLevel="0" collapsed="false">
      <c r="A514" s="12"/>
      <c r="B514" s="12"/>
      <c r="C514" s="12"/>
      <c r="D514" s="12"/>
      <c r="E514" s="12"/>
      <c r="F514" s="12"/>
      <c r="G514" s="12"/>
      <c r="H514" s="12"/>
      <c r="I514" s="12"/>
    </row>
    <row r="515" customFormat="false" ht="15.75" hidden="false" customHeight="true" outlineLevel="0" collapsed="false">
      <c r="A515" s="12"/>
      <c r="B515" s="12"/>
      <c r="C515" s="12"/>
      <c r="D515" s="12"/>
      <c r="E515" s="12"/>
      <c r="F515" s="12"/>
      <c r="G515" s="12"/>
      <c r="H515" s="12"/>
      <c r="I515" s="12"/>
    </row>
    <row r="516" customFormat="false" ht="15.75" hidden="false" customHeight="true" outlineLevel="0" collapsed="false">
      <c r="A516" s="12"/>
      <c r="B516" s="12"/>
      <c r="C516" s="12"/>
      <c r="D516" s="12"/>
      <c r="E516" s="12"/>
      <c r="F516" s="12"/>
      <c r="G516" s="12"/>
      <c r="H516" s="12"/>
      <c r="I516" s="12"/>
    </row>
    <row r="517" customFormat="false" ht="15.75" hidden="false" customHeight="true" outlineLevel="0" collapsed="false">
      <c r="A517" s="12"/>
      <c r="B517" s="12"/>
      <c r="C517" s="12"/>
      <c r="D517" s="12"/>
      <c r="E517" s="12"/>
      <c r="F517" s="12"/>
      <c r="G517" s="12"/>
      <c r="H517" s="12"/>
      <c r="I517" s="12"/>
    </row>
    <row r="518" customFormat="false" ht="15.75" hidden="false" customHeight="true" outlineLevel="0" collapsed="false">
      <c r="A518" s="12"/>
      <c r="B518" s="12"/>
      <c r="C518" s="12"/>
      <c r="D518" s="12"/>
      <c r="E518" s="12"/>
      <c r="F518" s="12"/>
      <c r="G518" s="12"/>
      <c r="H518" s="12"/>
      <c r="I518" s="12"/>
    </row>
    <row r="519" customFormat="false" ht="15.75" hidden="false" customHeight="true" outlineLevel="0" collapsed="false">
      <c r="A519" s="12"/>
      <c r="B519" s="12"/>
      <c r="C519" s="12"/>
      <c r="D519" s="12"/>
      <c r="E519" s="12"/>
      <c r="F519" s="12"/>
      <c r="G519" s="12"/>
      <c r="H519" s="12"/>
      <c r="I519" s="12"/>
    </row>
    <row r="520" customFormat="false" ht="15.75" hidden="false" customHeight="true" outlineLevel="0" collapsed="false">
      <c r="A520" s="12"/>
      <c r="B520" s="12"/>
      <c r="C520" s="12"/>
      <c r="D520" s="12"/>
      <c r="E520" s="12"/>
      <c r="F520" s="12"/>
      <c r="G520" s="12"/>
      <c r="H520" s="12"/>
      <c r="I520" s="12"/>
    </row>
    <row r="521" customFormat="false" ht="15.75" hidden="false" customHeight="true" outlineLevel="0" collapsed="false">
      <c r="A521" s="12"/>
      <c r="B521" s="12"/>
      <c r="C521" s="12"/>
      <c r="D521" s="12"/>
      <c r="E521" s="12"/>
      <c r="F521" s="12"/>
      <c r="G521" s="12"/>
      <c r="H521" s="12"/>
      <c r="I521" s="12"/>
    </row>
    <row r="522" customFormat="false" ht="15.75" hidden="false" customHeight="true" outlineLevel="0" collapsed="false">
      <c r="A522" s="12"/>
      <c r="B522" s="12"/>
      <c r="C522" s="12"/>
      <c r="D522" s="12"/>
      <c r="E522" s="12"/>
      <c r="F522" s="12"/>
      <c r="G522" s="12"/>
      <c r="H522" s="12"/>
      <c r="I522" s="12"/>
    </row>
    <row r="523" customFormat="false" ht="15.75" hidden="false" customHeight="true" outlineLevel="0" collapsed="false">
      <c r="A523" s="12"/>
      <c r="B523" s="12"/>
      <c r="C523" s="12"/>
      <c r="D523" s="12"/>
      <c r="E523" s="12"/>
      <c r="F523" s="12"/>
      <c r="G523" s="12"/>
      <c r="H523" s="12"/>
      <c r="I523" s="12"/>
    </row>
    <row r="524" customFormat="false" ht="15.75" hidden="false" customHeight="true" outlineLevel="0" collapsed="false">
      <c r="A524" s="12"/>
      <c r="B524" s="12"/>
      <c r="C524" s="12"/>
      <c r="D524" s="12"/>
      <c r="E524" s="12"/>
      <c r="F524" s="12"/>
      <c r="G524" s="12"/>
      <c r="H524" s="12"/>
      <c r="I524" s="12"/>
    </row>
    <row r="525" customFormat="false" ht="15.75" hidden="false" customHeight="true" outlineLevel="0" collapsed="false">
      <c r="A525" s="12"/>
      <c r="B525" s="12"/>
      <c r="C525" s="12"/>
      <c r="D525" s="12"/>
      <c r="E525" s="12"/>
      <c r="F525" s="12"/>
      <c r="G525" s="12"/>
      <c r="H525" s="12"/>
      <c r="I525" s="12"/>
    </row>
    <row r="526" customFormat="false" ht="15.75" hidden="false" customHeight="true" outlineLevel="0" collapsed="false">
      <c r="A526" s="12"/>
      <c r="B526" s="12"/>
      <c r="C526" s="12"/>
      <c r="D526" s="12"/>
      <c r="E526" s="12"/>
      <c r="F526" s="12"/>
      <c r="G526" s="12"/>
      <c r="H526" s="12"/>
      <c r="I526" s="12"/>
    </row>
    <row r="527" customFormat="false" ht="15.75" hidden="false" customHeight="true" outlineLevel="0" collapsed="false">
      <c r="A527" s="12"/>
      <c r="B527" s="12"/>
      <c r="C527" s="12"/>
      <c r="D527" s="12"/>
      <c r="E527" s="12"/>
      <c r="F527" s="12"/>
      <c r="G527" s="12"/>
      <c r="H527" s="12"/>
      <c r="I527" s="12"/>
    </row>
    <row r="528" customFormat="false" ht="15.75" hidden="false" customHeight="true" outlineLevel="0" collapsed="false">
      <c r="A528" s="12"/>
      <c r="B528" s="12"/>
      <c r="C528" s="12"/>
      <c r="D528" s="12"/>
      <c r="E528" s="12"/>
      <c r="F528" s="12"/>
      <c r="G528" s="12"/>
      <c r="H528" s="12"/>
      <c r="I528" s="12"/>
    </row>
    <row r="529" customFormat="false" ht="15.75" hidden="false" customHeight="true" outlineLevel="0" collapsed="false">
      <c r="A529" s="12"/>
      <c r="B529" s="12"/>
      <c r="C529" s="12"/>
      <c r="D529" s="12"/>
      <c r="E529" s="12"/>
      <c r="F529" s="12"/>
      <c r="G529" s="12"/>
      <c r="H529" s="12"/>
      <c r="I529" s="12"/>
    </row>
    <row r="530" customFormat="false" ht="15.75" hidden="false" customHeight="true" outlineLevel="0" collapsed="false">
      <c r="A530" s="12"/>
      <c r="B530" s="12"/>
      <c r="C530" s="12"/>
      <c r="D530" s="12"/>
      <c r="E530" s="12"/>
      <c r="F530" s="12"/>
      <c r="G530" s="12"/>
      <c r="H530" s="12"/>
      <c r="I530" s="12"/>
    </row>
    <row r="531" customFormat="false" ht="15.75" hidden="false" customHeight="true" outlineLevel="0" collapsed="false">
      <c r="A531" s="12"/>
      <c r="B531" s="12"/>
      <c r="C531" s="12"/>
      <c r="D531" s="12"/>
      <c r="E531" s="12"/>
      <c r="F531" s="12"/>
      <c r="G531" s="12"/>
      <c r="H531" s="12"/>
      <c r="I531" s="12"/>
    </row>
    <row r="532" customFormat="false" ht="15.75" hidden="false" customHeight="true" outlineLevel="0" collapsed="false">
      <c r="A532" s="12"/>
      <c r="B532" s="12"/>
      <c r="C532" s="12"/>
      <c r="D532" s="12"/>
      <c r="E532" s="12"/>
      <c r="F532" s="12"/>
      <c r="G532" s="12"/>
      <c r="H532" s="12"/>
      <c r="I532" s="12"/>
    </row>
    <row r="533" customFormat="false" ht="15.75" hidden="false" customHeight="true" outlineLevel="0" collapsed="false">
      <c r="A533" s="12"/>
      <c r="B533" s="12"/>
      <c r="C533" s="12"/>
      <c r="D533" s="12"/>
      <c r="E533" s="12"/>
      <c r="F533" s="12"/>
      <c r="G533" s="12"/>
      <c r="H533" s="12"/>
      <c r="I533" s="12"/>
    </row>
    <row r="534" customFormat="false" ht="15.75" hidden="false" customHeight="true" outlineLevel="0" collapsed="false">
      <c r="A534" s="12"/>
      <c r="B534" s="12"/>
      <c r="C534" s="12"/>
      <c r="D534" s="12"/>
      <c r="E534" s="12"/>
      <c r="F534" s="12"/>
      <c r="G534" s="12"/>
      <c r="H534" s="12"/>
      <c r="I534" s="12"/>
    </row>
    <row r="535" customFormat="false" ht="15.75" hidden="false" customHeight="true" outlineLevel="0" collapsed="false">
      <c r="A535" s="12"/>
      <c r="B535" s="12"/>
      <c r="C535" s="12"/>
      <c r="D535" s="12"/>
      <c r="E535" s="12"/>
      <c r="F535" s="12"/>
      <c r="G535" s="12"/>
      <c r="H535" s="12"/>
      <c r="I535" s="12"/>
    </row>
    <row r="536" customFormat="false" ht="15.75" hidden="false" customHeight="true" outlineLevel="0" collapsed="false">
      <c r="A536" s="12"/>
      <c r="B536" s="12"/>
      <c r="C536" s="12"/>
      <c r="D536" s="12"/>
      <c r="E536" s="12"/>
      <c r="F536" s="12"/>
      <c r="G536" s="12"/>
      <c r="H536" s="12"/>
      <c r="I536" s="12"/>
    </row>
    <row r="537" customFormat="false" ht="15.75" hidden="false" customHeight="true" outlineLevel="0" collapsed="false">
      <c r="A537" s="12"/>
      <c r="B537" s="12"/>
      <c r="C537" s="12"/>
      <c r="D537" s="12"/>
      <c r="E537" s="12"/>
      <c r="F537" s="12"/>
      <c r="G537" s="12"/>
      <c r="H537" s="12"/>
      <c r="I537" s="12"/>
    </row>
    <row r="538" customFormat="false" ht="15.75" hidden="false" customHeight="true" outlineLevel="0" collapsed="false">
      <c r="A538" s="12"/>
      <c r="B538" s="12"/>
      <c r="C538" s="12"/>
      <c r="D538" s="12"/>
      <c r="E538" s="12"/>
      <c r="F538" s="12"/>
      <c r="G538" s="12"/>
      <c r="H538" s="12"/>
      <c r="I538" s="12"/>
    </row>
    <row r="539" customFormat="false" ht="15.75" hidden="false" customHeight="true" outlineLevel="0" collapsed="false">
      <c r="A539" s="12"/>
      <c r="B539" s="12"/>
      <c r="C539" s="12"/>
      <c r="D539" s="12"/>
      <c r="E539" s="12"/>
      <c r="F539" s="12"/>
      <c r="G539" s="12"/>
      <c r="H539" s="12"/>
      <c r="I539" s="12"/>
    </row>
    <row r="540" customFormat="false" ht="15.75" hidden="false" customHeight="true" outlineLevel="0" collapsed="false">
      <c r="A540" s="12"/>
      <c r="B540" s="12"/>
      <c r="C540" s="12"/>
      <c r="D540" s="12"/>
      <c r="E540" s="12"/>
      <c r="F540" s="12"/>
      <c r="G540" s="12"/>
      <c r="H540" s="12"/>
      <c r="I540" s="12"/>
    </row>
    <row r="541" customFormat="false" ht="15.75" hidden="false" customHeight="true" outlineLevel="0" collapsed="false">
      <c r="A541" s="12"/>
      <c r="B541" s="12"/>
      <c r="C541" s="12"/>
      <c r="D541" s="12"/>
      <c r="E541" s="12"/>
      <c r="F541" s="12"/>
      <c r="G541" s="12"/>
      <c r="H541" s="12"/>
      <c r="I541" s="12"/>
    </row>
    <row r="542" customFormat="false" ht="15.75" hidden="false" customHeight="true" outlineLevel="0" collapsed="false">
      <c r="A542" s="12"/>
      <c r="B542" s="12"/>
      <c r="C542" s="12"/>
      <c r="D542" s="12"/>
      <c r="E542" s="12"/>
      <c r="F542" s="12"/>
      <c r="G542" s="12"/>
      <c r="H542" s="12"/>
      <c r="I542" s="12"/>
    </row>
    <row r="543" customFormat="false" ht="15.75" hidden="false" customHeight="true" outlineLevel="0" collapsed="false">
      <c r="A543" s="12"/>
      <c r="B543" s="12"/>
      <c r="C543" s="12"/>
      <c r="D543" s="12"/>
      <c r="E543" s="12"/>
      <c r="F543" s="12"/>
      <c r="G543" s="12"/>
      <c r="H543" s="12"/>
      <c r="I543" s="12"/>
    </row>
    <row r="544" customFormat="false" ht="15.75" hidden="false" customHeight="true" outlineLevel="0" collapsed="false">
      <c r="A544" s="12"/>
      <c r="B544" s="12"/>
      <c r="C544" s="12"/>
      <c r="D544" s="12"/>
      <c r="E544" s="12"/>
      <c r="F544" s="12"/>
      <c r="G544" s="12"/>
      <c r="H544" s="12"/>
      <c r="I544" s="12"/>
    </row>
    <row r="545" customFormat="false" ht="15.75" hidden="false" customHeight="true" outlineLevel="0" collapsed="false">
      <c r="A545" s="12"/>
      <c r="B545" s="12"/>
      <c r="C545" s="12"/>
      <c r="D545" s="12"/>
      <c r="E545" s="12"/>
      <c r="F545" s="12"/>
      <c r="G545" s="12"/>
      <c r="H545" s="12"/>
      <c r="I545" s="12"/>
    </row>
    <row r="546" customFormat="false" ht="15.75" hidden="false" customHeight="true" outlineLevel="0" collapsed="false">
      <c r="A546" s="12"/>
      <c r="B546" s="12"/>
      <c r="C546" s="12"/>
      <c r="D546" s="12"/>
      <c r="E546" s="12"/>
      <c r="F546" s="12"/>
      <c r="G546" s="12"/>
      <c r="H546" s="12"/>
      <c r="I546" s="12"/>
    </row>
    <row r="547" customFormat="false" ht="15.75" hidden="false" customHeight="true" outlineLevel="0" collapsed="false">
      <c r="A547" s="12"/>
      <c r="B547" s="12"/>
      <c r="C547" s="12"/>
      <c r="D547" s="12"/>
      <c r="E547" s="12"/>
      <c r="F547" s="12"/>
      <c r="G547" s="12"/>
      <c r="H547" s="12"/>
      <c r="I547" s="12"/>
    </row>
    <row r="548" customFormat="false" ht="15.75" hidden="false" customHeight="true" outlineLevel="0" collapsed="false">
      <c r="A548" s="12"/>
      <c r="B548" s="12"/>
      <c r="C548" s="12"/>
      <c r="D548" s="12"/>
      <c r="E548" s="12"/>
      <c r="F548" s="12"/>
      <c r="G548" s="12"/>
      <c r="H548" s="12"/>
      <c r="I548" s="12"/>
    </row>
    <row r="549" customFormat="false" ht="15.75" hidden="false" customHeight="true" outlineLevel="0" collapsed="false">
      <c r="A549" s="12"/>
      <c r="B549" s="12"/>
      <c r="C549" s="12"/>
      <c r="D549" s="12"/>
      <c r="E549" s="12"/>
      <c r="F549" s="12"/>
      <c r="G549" s="12"/>
      <c r="H549" s="12"/>
      <c r="I549" s="12"/>
    </row>
    <row r="550" customFormat="false" ht="15.75" hidden="false" customHeight="true" outlineLevel="0" collapsed="false">
      <c r="A550" s="12"/>
      <c r="B550" s="12"/>
      <c r="C550" s="12"/>
      <c r="D550" s="12"/>
      <c r="E550" s="12"/>
      <c r="F550" s="12"/>
      <c r="G550" s="12"/>
      <c r="H550" s="12"/>
      <c r="I550" s="12"/>
    </row>
    <row r="551" customFormat="false" ht="15.75" hidden="false" customHeight="true" outlineLevel="0" collapsed="false">
      <c r="A551" s="12"/>
      <c r="B551" s="12"/>
      <c r="C551" s="12"/>
      <c r="D551" s="12"/>
      <c r="E551" s="12"/>
      <c r="F551" s="12"/>
      <c r="G551" s="12"/>
      <c r="H551" s="12"/>
      <c r="I551" s="12"/>
    </row>
    <row r="552" customFormat="false" ht="15.75" hidden="false" customHeight="true" outlineLevel="0" collapsed="false">
      <c r="A552" s="12"/>
      <c r="B552" s="12"/>
      <c r="C552" s="12"/>
      <c r="D552" s="12"/>
      <c r="E552" s="12"/>
      <c r="F552" s="12"/>
      <c r="G552" s="12"/>
      <c r="H552" s="12"/>
      <c r="I552" s="12"/>
    </row>
    <row r="553" customFormat="false" ht="15.75" hidden="false" customHeight="true" outlineLevel="0" collapsed="false">
      <c r="A553" s="12"/>
      <c r="B553" s="12"/>
      <c r="C553" s="12"/>
      <c r="D553" s="12"/>
      <c r="E553" s="12"/>
      <c r="F553" s="12"/>
      <c r="G553" s="12"/>
      <c r="H553" s="12"/>
      <c r="I553" s="12"/>
    </row>
    <row r="554" customFormat="false" ht="15.75" hidden="false" customHeight="true" outlineLevel="0" collapsed="false">
      <c r="A554" s="12"/>
      <c r="B554" s="12"/>
      <c r="C554" s="12"/>
      <c r="D554" s="12"/>
      <c r="E554" s="12"/>
      <c r="F554" s="12"/>
      <c r="G554" s="12"/>
      <c r="H554" s="12"/>
      <c r="I554" s="12"/>
    </row>
    <row r="555" customFormat="false" ht="15.75" hidden="false" customHeight="true" outlineLevel="0" collapsed="false">
      <c r="A555" s="12"/>
      <c r="B555" s="12"/>
      <c r="C555" s="12"/>
      <c r="D555" s="12"/>
      <c r="E555" s="12"/>
      <c r="F555" s="12"/>
      <c r="G555" s="12"/>
      <c r="H555" s="12"/>
      <c r="I555" s="12"/>
    </row>
    <row r="556" customFormat="false" ht="15.75" hidden="false" customHeight="true" outlineLevel="0" collapsed="false">
      <c r="A556" s="12"/>
      <c r="B556" s="12"/>
      <c r="C556" s="12"/>
      <c r="D556" s="12"/>
      <c r="E556" s="12"/>
      <c r="F556" s="12"/>
      <c r="G556" s="12"/>
      <c r="H556" s="12"/>
      <c r="I556" s="12"/>
    </row>
    <row r="557" customFormat="false" ht="15.75" hidden="false" customHeight="true" outlineLevel="0" collapsed="false">
      <c r="A557" s="12"/>
      <c r="B557" s="12"/>
      <c r="C557" s="12"/>
      <c r="D557" s="12"/>
      <c r="E557" s="12"/>
      <c r="F557" s="12"/>
      <c r="G557" s="12"/>
      <c r="H557" s="12"/>
      <c r="I557" s="12"/>
    </row>
    <row r="558" customFormat="false" ht="15.75" hidden="false" customHeight="true" outlineLevel="0" collapsed="false">
      <c r="A558" s="12"/>
      <c r="B558" s="12"/>
      <c r="C558" s="12"/>
      <c r="D558" s="12"/>
      <c r="E558" s="12"/>
      <c r="F558" s="12"/>
      <c r="G558" s="12"/>
      <c r="H558" s="12"/>
      <c r="I558" s="12"/>
    </row>
    <row r="559" customFormat="false" ht="15.75" hidden="false" customHeight="true" outlineLevel="0" collapsed="false">
      <c r="A559" s="12"/>
      <c r="B559" s="12"/>
      <c r="C559" s="12"/>
      <c r="D559" s="12"/>
      <c r="E559" s="12"/>
      <c r="F559" s="12"/>
      <c r="G559" s="12"/>
      <c r="H559" s="12"/>
      <c r="I559" s="12"/>
    </row>
    <row r="560" customFormat="false" ht="15.75" hidden="false" customHeight="true" outlineLevel="0" collapsed="false">
      <c r="A560" s="12"/>
      <c r="B560" s="12"/>
      <c r="C560" s="12"/>
      <c r="D560" s="12"/>
      <c r="E560" s="12"/>
      <c r="F560" s="12"/>
      <c r="G560" s="12"/>
      <c r="H560" s="12"/>
      <c r="I560" s="12"/>
    </row>
    <row r="561" customFormat="false" ht="15.75" hidden="false" customHeight="true" outlineLevel="0" collapsed="false">
      <c r="A561" s="12"/>
      <c r="B561" s="12"/>
      <c r="C561" s="12"/>
      <c r="D561" s="12"/>
      <c r="E561" s="12"/>
      <c r="F561" s="12"/>
      <c r="G561" s="12"/>
      <c r="H561" s="12"/>
      <c r="I561" s="12"/>
    </row>
    <row r="562" customFormat="false" ht="15.75" hidden="false" customHeight="true" outlineLevel="0" collapsed="false">
      <c r="A562" s="12"/>
      <c r="B562" s="12"/>
      <c r="C562" s="12"/>
      <c r="D562" s="12"/>
      <c r="E562" s="12"/>
      <c r="F562" s="12"/>
      <c r="G562" s="12"/>
      <c r="H562" s="12"/>
      <c r="I562" s="12"/>
    </row>
    <row r="563" customFormat="false" ht="15.75" hidden="false" customHeight="true" outlineLevel="0" collapsed="false">
      <c r="A563" s="12"/>
      <c r="B563" s="12"/>
      <c r="C563" s="12"/>
      <c r="D563" s="12"/>
      <c r="E563" s="12"/>
      <c r="F563" s="12"/>
      <c r="G563" s="12"/>
      <c r="H563" s="12"/>
      <c r="I563" s="12"/>
    </row>
    <row r="564" customFormat="false" ht="15.75" hidden="false" customHeight="true" outlineLevel="0" collapsed="false">
      <c r="A564" s="12"/>
      <c r="B564" s="12"/>
      <c r="C564" s="12"/>
      <c r="D564" s="12"/>
      <c r="E564" s="12"/>
      <c r="F564" s="12"/>
      <c r="G564" s="12"/>
      <c r="H564" s="12"/>
      <c r="I564" s="12"/>
    </row>
    <row r="565" customFormat="false" ht="15.75" hidden="false" customHeight="true" outlineLevel="0" collapsed="false">
      <c r="A565" s="12"/>
      <c r="B565" s="12"/>
      <c r="C565" s="12"/>
      <c r="D565" s="12"/>
      <c r="E565" s="12"/>
      <c r="F565" s="12"/>
      <c r="G565" s="12"/>
      <c r="H565" s="12"/>
      <c r="I565" s="12"/>
    </row>
    <row r="566" customFormat="false" ht="15.75" hidden="false" customHeight="true" outlineLevel="0" collapsed="false">
      <c r="A566" s="12"/>
      <c r="B566" s="12"/>
      <c r="C566" s="12"/>
      <c r="D566" s="12"/>
      <c r="E566" s="12"/>
      <c r="F566" s="12"/>
      <c r="G566" s="12"/>
      <c r="H566" s="12"/>
      <c r="I566" s="12"/>
    </row>
    <row r="567" customFormat="false" ht="15.75" hidden="false" customHeight="true" outlineLevel="0" collapsed="false">
      <c r="A567" s="12"/>
      <c r="B567" s="12"/>
      <c r="C567" s="12"/>
      <c r="D567" s="12"/>
      <c r="E567" s="12"/>
      <c r="F567" s="12"/>
      <c r="G567" s="12"/>
      <c r="H567" s="12"/>
      <c r="I567" s="12"/>
    </row>
    <row r="568" customFormat="false" ht="15.75" hidden="false" customHeight="true" outlineLevel="0" collapsed="false">
      <c r="A568" s="12"/>
      <c r="B568" s="12"/>
      <c r="C568" s="12"/>
      <c r="D568" s="12"/>
      <c r="E568" s="12"/>
      <c r="F568" s="12"/>
      <c r="G568" s="12"/>
      <c r="H568" s="12"/>
      <c r="I568" s="12"/>
    </row>
    <row r="569" customFormat="false" ht="15.75" hidden="false" customHeight="true" outlineLevel="0" collapsed="false">
      <c r="A569" s="12"/>
      <c r="B569" s="12"/>
      <c r="C569" s="12"/>
      <c r="D569" s="12"/>
      <c r="E569" s="12"/>
      <c r="F569" s="12"/>
      <c r="G569" s="12"/>
      <c r="H569" s="12"/>
      <c r="I569" s="12"/>
    </row>
    <row r="570" customFormat="false" ht="15.75" hidden="false" customHeight="true" outlineLevel="0" collapsed="false">
      <c r="A570" s="12"/>
      <c r="B570" s="12"/>
      <c r="C570" s="12"/>
      <c r="D570" s="12"/>
      <c r="E570" s="12"/>
      <c r="F570" s="12"/>
      <c r="G570" s="12"/>
      <c r="H570" s="12"/>
      <c r="I570" s="12"/>
    </row>
    <row r="571" customFormat="false" ht="15.75" hidden="false" customHeight="true" outlineLevel="0" collapsed="false">
      <c r="A571" s="12"/>
      <c r="B571" s="12"/>
      <c r="C571" s="12"/>
      <c r="D571" s="12"/>
      <c r="E571" s="12"/>
      <c r="F571" s="12"/>
      <c r="G571" s="12"/>
      <c r="H571" s="12"/>
      <c r="I571" s="12"/>
    </row>
    <row r="572" customFormat="false" ht="15.75" hidden="false" customHeight="true" outlineLevel="0" collapsed="false">
      <c r="A572" s="12"/>
      <c r="B572" s="12"/>
      <c r="C572" s="12"/>
      <c r="D572" s="12"/>
      <c r="E572" s="12"/>
      <c r="F572" s="12"/>
      <c r="G572" s="12"/>
      <c r="H572" s="12"/>
      <c r="I572" s="12"/>
    </row>
    <row r="573" customFormat="false" ht="15.75" hidden="false" customHeight="true" outlineLevel="0" collapsed="false">
      <c r="A573" s="12"/>
      <c r="B573" s="12"/>
      <c r="C573" s="12"/>
      <c r="D573" s="12"/>
      <c r="E573" s="12"/>
      <c r="F573" s="12"/>
      <c r="G573" s="12"/>
      <c r="H573" s="12"/>
      <c r="I573" s="12"/>
    </row>
    <row r="574" customFormat="false" ht="15.75" hidden="false" customHeight="true" outlineLevel="0" collapsed="false">
      <c r="A574" s="12"/>
      <c r="B574" s="12"/>
      <c r="C574" s="12"/>
      <c r="D574" s="12"/>
      <c r="E574" s="12"/>
      <c r="F574" s="12"/>
      <c r="G574" s="12"/>
      <c r="H574" s="12"/>
      <c r="I574" s="12"/>
    </row>
    <row r="575" customFormat="false" ht="15.75" hidden="false" customHeight="true" outlineLevel="0" collapsed="false">
      <c r="A575" s="12"/>
      <c r="B575" s="12"/>
      <c r="C575" s="12"/>
      <c r="D575" s="12"/>
      <c r="E575" s="12"/>
      <c r="F575" s="12"/>
      <c r="G575" s="12"/>
      <c r="H575" s="12"/>
      <c r="I575" s="12"/>
    </row>
    <row r="576" customFormat="false" ht="15.75" hidden="false" customHeight="true" outlineLevel="0" collapsed="false">
      <c r="A576" s="12"/>
      <c r="B576" s="12"/>
      <c r="C576" s="12"/>
      <c r="D576" s="12"/>
      <c r="E576" s="12"/>
      <c r="F576" s="12"/>
      <c r="G576" s="12"/>
      <c r="H576" s="12"/>
      <c r="I576" s="12"/>
    </row>
    <row r="577" customFormat="false" ht="15.75" hidden="false" customHeight="true" outlineLevel="0" collapsed="false">
      <c r="A577" s="12"/>
      <c r="B577" s="12"/>
      <c r="C577" s="12"/>
      <c r="D577" s="12"/>
      <c r="E577" s="12"/>
      <c r="F577" s="12"/>
      <c r="G577" s="12"/>
      <c r="H577" s="12"/>
      <c r="I577" s="12"/>
    </row>
    <row r="578" customFormat="false" ht="15.75" hidden="false" customHeight="true" outlineLevel="0" collapsed="false">
      <c r="A578" s="12"/>
      <c r="B578" s="12"/>
      <c r="C578" s="12"/>
      <c r="D578" s="12"/>
      <c r="E578" s="12"/>
      <c r="F578" s="12"/>
      <c r="G578" s="12"/>
      <c r="H578" s="12"/>
      <c r="I578" s="12"/>
    </row>
    <row r="579" customFormat="false" ht="15.75" hidden="false" customHeight="true" outlineLevel="0" collapsed="false">
      <c r="A579" s="12"/>
      <c r="B579" s="12"/>
      <c r="C579" s="12"/>
      <c r="D579" s="12"/>
      <c r="E579" s="12"/>
      <c r="F579" s="12"/>
      <c r="G579" s="12"/>
      <c r="H579" s="12"/>
      <c r="I579" s="12"/>
    </row>
    <row r="580" customFormat="false" ht="15.75" hidden="false" customHeight="true" outlineLevel="0" collapsed="false">
      <c r="A580" s="12"/>
      <c r="B580" s="12"/>
      <c r="C580" s="12"/>
      <c r="D580" s="12"/>
      <c r="E580" s="12"/>
      <c r="F580" s="12"/>
      <c r="G580" s="12"/>
      <c r="H580" s="12"/>
      <c r="I580" s="12"/>
    </row>
    <row r="581" customFormat="false" ht="15.75" hidden="false" customHeight="true" outlineLevel="0" collapsed="false">
      <c r="A581" s="12"/>
      <c r="B581" s="12"/>
      <c r="C581" s="12"/>
      <c r="D581" s="12"/>
      <c r="E581" s="12"/>
      <c r="F581" s="12"/>
      <c r="G581" s="12"/>
      <c r="H581" s="12"/>
      <c r="I581" s="12"/>
    </row>
    <row r="582" customFormat="false" ht="15.75" hidden="false" customHeight="true" outlineLevel="0" collapsed="false">
      <c r="A582" s="12"/>
      <c r="B582" s="12"/>
      <c r="C582" s="12"/>
      <c r="D582" s="12"/>
      <c r="E582" s="12"/>
      <c r="F582" s="12"/>
      <c r="G582" s="12"/>
      <c r="H582" s="12"/>
      <c r="I582" s="12"/>
    </row>
    <row r="583" customFormat="false" ht="15.75" hidden="false" customHeight="true" outlineLevel="0" collapsed="false">
      <c r="A583" s="12"/>
      <c r="B583" s="12"/>
      <c r="C583" s="12"/>
      <c r="D583" s="12"/>
      <c r="E583" s="12"/>
      <c r="F583" s="12"/>
      <c r="G583" s="12"/>
      <c r="H583" s="12"/>
      <c r="I583" s="12"/>
    </row>
    <row r="584" customFormat="false" ht="15.75" hidden="false" customHeight="true" outlineLevel="0" collapsed="false">
      <c r="A584" s="12"/>
      <c r="B584" s="12"/>
      <c r="C584" s="12"/>
      <c r="D584" s="12"/>
      <c r="E584" s="12"/>
      <c r="F584" s="12"/>
      <c r="G584" s="12"/>
      <c r="H584" s="12"/>
      <c r="I584" s="12"/>
    </row>
    <row r="585" customFormat="false" ht="15.75" hidden="false" customHeight="true" outlineLevel="0" collapsed="false">
      <c r="A585" s="12"/>
      <c r="B585" s="12"/>
      <c r="C585" s="12"/>
      <c r="D585" s="12"/>
      <c r="E585" s="12"/>
      <c r="F585" s="12"/>
      <c r="G585" s="12"/>
      <c r="H585" s="12"/>
      <c r="I585" s="12"/>
    </row>
    <row r="586" customFormat="false" ht="15.75" hidden="false" customHeight="true" outlineLevel="0" collapsed="false">
      <c r="A586" s="12"/>
      <c r="B586" s="12"/>
      <c r="C586" s="12"/>
      <c r="D586" s="12"/>
      <c r="E586" s="12"/>
      <c r="F586" s="12"/>
      <c r="G586" s="12"/>
      <c r="H586" s="12"/>
      <c r="I586" s="12"/>
    </row>
    <row r="587" customFormat="false" ht="15.75" hidden="false" customHeight="true" outlineLevel="0" collapsed="false">
      <c r="A587" s="12"/>
      <c r="B587" s="12"/>
      <c r="C587" s="12"/>
      <c r="D587" s="12"/>
      <c r="E587" s="12"/>
      <c r="F587" s="12"/>
      <c r="G587" s="12"/>
      <c r="H587" s="12"/>
      <c r="I587" s="12"/>
    </row>
    <row r="588" customFormat="false" ht="15.75" hidden="false" customHeight="true" outlineLevel="0" collapsed="false">
      <c r="A588" s="12"/>
      <c r="B588" s="12"/>
      <c r="C588" s="12"/>
      <c r="D588" s="12"/>
      <c r="E588" s="12"/>
      <c r="F588" s="12"/>
      <c r="G588" s="12"/>
      <c r="H588" s="12"/>
      <c r="I588" s="12"/>
    </row>
    <row r="589" customFormat="false" ht="15.75" hidden="false" customHeight="true" outlineLevel="0" collapsed="false">
      <c r="A589" s="12"/>
      <c r="B589" s="12"/>
      <c r="C589" s="12"/>
      <c r="D589" s="12"/>
      <c r="E589" s="12"/>
      <c r="F589" s="12"/>
      <c r="G589" s="12"/>
      <c r="H589" s="12"/>
      <c r="I589" s="12"/>
    </row>
    <row r="590" customFormat="false" ht="15.75" hidden="false" customHeight="true" outlineLevel="0" collapsed="false">
      <c r="A590" s="12"/>
      <c r="B590" s="12"/>
      <c r="C590" s="12"/>
      <c r="D590" s="12"/>
      <c r="E590" s="12"/>
      <c r="F590" s="12"/>
      <c r="G590" s="12"/>
      <c r="H590" s="12"/>
      <c r="I590" s="12"/>
    </row>
    <row r="591" customFormat="false" ht="15.75" hidden="false" customHeight="true" outlineLevel="0" collapsed="false">
      <c r="A591" s="12"/>
      <c r="B591" s="12"/>
      <c r="C591" s="12"/>
      <c r="D591" s="12"/>
      <c r="E591" s="12"/>
      <c r="F591" s="12"/>
      <c r="G591" s="12"/>
      <c r="H591" s="12"/>
      <c r="I591" s="12"/>
    </row>
    <row r="592" customFormat="false" ht="15.75" hidden="false" customHeight="true" outlineLevel="0" collapsed="false">
      <c r="A592" s="12"/>
      <c r="B592" s="12"/>
      <c r="C592" s="12"/>
      <c r="D592" s="12"/>
      <c r="E592" s="12"/>
      <c r="F592" s="12"/>
      <c r="G592" s="12"/>
      <c r="H592" s="12"/>
      <c r="I592" s="12"/>
    </row>
    <row r="593" customFormat="false" ht="15.75" hidden="false" customHeight="true" outlineLevel="0" collapsed="false">
      <c r="A593" s="12"/>
      <c r="B593" s="12"/>
      <c r="C593" s="12"/>
      <c r="D593" s="12"/>
      <c r="E593" s="12"/>
      <c r="F593" s="12"/>
      <c r="G593" s="12"/>
      <c r="H593" s="12"/>
      <c r="I593" s="12"/>
    </row>
    <row r="594" customFormat="false" ht="15.75" hidden="false" customHeight="true" outlineLevel="0" collapsed="false">
      <c r="A594" s="12"/>
      <c r="B594" s="12"/>
      <c r="C594" s="12"/>
      <c r="D594" s="12"/>
      <c r="E594" s="12"/>
      <c r="F594" s="12"/>
      <c r="G594" s="12"/>
      <c r="H594" s="12"/>
      <c r="I594" s="12"/>
    </row>
    <row r="595" customFormat="false" ht="15.75" hidden="false" customHeight="true" outlineLevel="0" collapsed="false">
      <c r="A595" s="12"/>
      <c r="B595" s="12"/>
      <c r="C595" s="12"/>
      <c r="D595" s="12"/>
      <c r="E595" s="12"/>
      <c r="F595" s="12"/>
      <c r="G595" s="12"/>
      <c r="H595" s="12"/>
      <c r="I595" s="12"/>
    </row>
    <row r="596" customFormat="false" ht="15.75" hidden="false" customHeight="true" outlineLevel="0" collapsed="false">
      <c r="A596" s="12"/>
      <c r="B596" s="12"/>
      <c r="C596" s="12"/>
      <c r="D596" s="12"/>
      <c r="E596" s="12"/>
      <c r="F596" s="12"/>
      <c r="G596" s="12"/>
      <c r="H596" s="12"/>
      <c r="I596" s="12"/>
    </row>
    <row r="597" customFormat="false" ht="15.75" hidden="false" customHeight="true" outlineLevel="0" collapsed="false">
      <c r="A597" s="12"/>
      <c r="B597" s="12"/>
      <c r="C597" s="12"/>
      <c r="D597" s="12"/>
      <c r="E597" s="12"/>
      <c r="F597" s="12"/>
      <c r="G597" s="12"/>
      <c r="H597" s="12"/>
      <c r="I597" s="12"/>
    </row>
    <row r="598" customFormat="false" ht="15.75" hidden="false" customHeight="true" outlineLevel="0" collapsed="false">
      <c r="A598" s="12"/>
      <c r="B598" s="12"/>
      <c r="C598" s="12"/>
      <c r="D598" s="12"/>
      <c r="E598" s="12"/>
      <c r="F598" s="12"/>
      <c r="G598" s="12"/>
      <c r="H598" s="12"/>
      <c r="I598" s="12"/>
    </row>
    <row r="599" customFormat="false" ht="15.75" hidden="false" customHeight="true" outlineLevel="0" collapsed="false">
      <c r="A599" s="12"/>
      <c r="B599" s="12"/>
      <c r="C599" s="12"/>
      <c r="D599" s="12"/>
      <c r="E599" s="12"/>
      <c r="F599" s="12"/>
      <c r="G599" s="12"/>
      <c r="H599" s="12"/>
      <c r="I599" s="12"/>
    </row>
    <row r="600" customFormat="false" ht="15.75" hidden="false" customHeight="true" outlineLevel="0" collapsed="false">
      <c r="A600" s="12"/>
      <c r="B600" s="12"/>
      <c r="C600" s="12"/>
      <c r="D600" s="12"/>
      <c r="E600" s="12"/>
      <c r="F600" s="12"/>
      <c r="G600" s="12"/>
      <c r="H600" s="12"/>
      <c r="I600" s="12"/>
    </row>
    <row r="601" customFormat="false" ht="15.75" hidden="false" customHeight="true" outlineLevel="0" collapsed="false">
      <c r="A601" s="12"/>
      <c r="B601" s="12"/>
      <c r="C601" s="12"/>
      <c r="D601" s="12"/>
      <c r="E601" s="12"/>
      <c r="F601" s="12"/>
      <c r="G601" s="12"/>
      <c r="H601" s="12"/>
      <c r="I601" s="12"/>
    </row>
    <row r="602" customFormat="false" ht="15.75" hidden="false" customHeight="true" outlineLevel="0" collapsed="false">
      <c r="A602" s="12"/>
      <c r="B602" s="12"/>
      <c r="C602" s="12"/>
      <c r="D602" s="12"/>
      <c r="E602" s="12"/>
      <c r="F602" s="12"/>
      <c r="G602" s="12"/>
      <c r="H602" s="12"/>
      <c r="I602" s="12"/>
    </row>
    <row r="603" customFormat="false" ht="15.75" hidden="false" customHeight="true" outlineLevel="0" collapsed="false">
      <c r="A603" s="12"/>
      <c r="B603" s="12"/>
      <c r="C603" s="12"/>
      <c r="D603" s="12"/>
      <c r="E603" s="12"/>
      <c r="F603" s="12"/>
      <c r="G603" s="12"/>
      <c r="H603" s="12"/>
      <c r="I603" s="12"/>
    </row>
    <row r="604" customFormat="false" ht="15.75" hidden="false" customHeight="true" outlineLevel="0" collapsed="false">
      <c r="A604" s="12"/>
      <c r="B604" s="12"/>
      <c r="C604" s="12"/>
      <c r="D604" s="12"/>
      <c r="E604" s="12"/>
      <c r="F604" s="12"/>
      <c r="G604" s="12"/>
      <c r="H604" s="12"/>
      <c r="I604" s="12"/>
    </row>
    <row r="605" customFormat="false" ht="15.75" hidden="false" customHeight="true" outlineLevel="0" collapsed="false">
      <c r="A605" s="12"/>
      <c r="B605" s="12"/>
      <c r="C605" s="12"/>
      <c r="D605" s="12"/>
      <c r="E605" s="12"/>
      <c r="F605" s="12"/>
      <c r="G605" s="12"/>
      <c r="H605" s="12"/>
      <c r="I605" s="12"/>
    </row>
    <row r="606" customFormat="false" ht="15.75" hidden="false" customHeight="true" outlineLevel="0" collapsed="false">
      <c r="A606" s="12"/>
      <c r="B606" s="12"/>
      <c r="C606" s="12"/>
      <c r="D606" s="12"/>
      <c r="E606" s="12"/>
      <c r="F606" s="12"/>
      <c r="G606" s="12"/>
      <c r="H606" s="12"/>
      <c r="I606" s="12"/>
    </row>
    <row r="607" customFormat="false" ht="15.75" hidden="false" customHeight="true" outlineLevel="0" collapsed="false">
      <c r="A607" s="12"/>
      <c r="B607" s="12"/>
      <c r="C607" s="12"/>
      <c r="D607" s="12"/>
      <c r="E607" s="12"/>
      <c r="F607" s="12"/>
      <c r="G607" s="12"/>
      <c r="H607" s="12"/>
      <c r="I607" s="12"/>
    </row>
    <row r="608" customFormat="false" ht="15.75" hidden="false" customHeight="true" outlineLevel="0" collapsed="false">
      <c r="A608" s="12"/>
      <c r="B608" s="12"/>
      <c r="C608" s="12"/>
      <c r="D608" s="12"/>
      <c r="E608" s="12"/>
      <c r="F608" s="12"/>
      <c r="G608" s="12"/>
      <c r="H608" s="12"/>
      <c r="I608" s="12"/>
    </row>
    <row r="609" customFormat="false" ht="15.75" hidden="false" customHeight="true" outlineLevel="0" collapsed="false">
      <c r="A609" s="12"/>
      <c r="B609" s="12"/>
      <c r="C609" s="12"/>
      <c r="D609" s="12"/>
      <c r="E609" s="12"/>
      <c r="F609" s="12"/>
      <c r="G609" s="12"/>
      <c r="H609" s="12"/>
      <c r="I609" s="12"/>
    </row>
    <row r="610" customFormat="false" ht="15.75" hidden="false" customHeight="true" outlineLevel="0" collapsed="false">
      <c r="A610" s="12"/>
      <c r="B610" s="12"/>
      <c r="C610" s="12"/>
      <c r="D610" s="12"/>
      <c r="E610" s="12"/>
      <c r="F610" s="12"/>
      <c r="G610" s="12"/>
      <c r="H610" s="12"/>
      <c r="I610" s="12"/>
    </row>
    <row r="611" customFormat="false" ht="15.75" hidden="false" customHeight="true" outlineLevel="0" collapsed="false">
      <c r="A611" s="12"/>
      <c r="B611" s="12"/>
      <c r="C611" s="12"/>
      <c r="D611" s="12"/>
      <c r="E611" s="12"/>
      <c r="F611" s="12"/>
      <c r="G611" s="12"/>
      <c r="H611" s="12"/>
      <c r="I611" s="12"/>
    </row>
    <row r="612" customFormat="false" ht="15.75" hidden="false" customHeight="true" outlineLevel="0" collapsed="false">
      <c r="A612" s="12"/>
      <c r="B612" s="12"/>
      <c r="C612" s="12"/>
      <c r="D612" s="12"/>
      <c r="E612" s="12"/>
      <c r="F612" s="12"/>
      <c r="G612" s="12"/>
      <c r="H612" s="12"/>
      <c r="I612" s="12"/>
    </row>
    <row r="613" customFormat="false" ht="15.75" hidden="false" customHeight="true" outlineLevel="0" collapsed="false">
      <c r="A613" s="12"/>
      <c r="B613" s="12"/>
      <c r="C613" s="12"/>
      <c r="D613" s="12"/>
      <c r="E613" s="12"/>
      <c r="F613" s="12"/>
      <c r="G613" s="12"/>
      <c r="H613" s="12"/>
      <c r="I613" s="12"/>
    </row>
    <row r="614" customFormat="false" ht="15.75" hidden="false" customHeight="true" outlineLevel="0" collapsed="false">
      <c r="A614" s="12"/>
      <c r="B614" s="12"/>
      <c r="C614" s="12"/>
      <c r="D614" s="12"/>
      <c r="E614" s="12"/>
      <c r="F614" s="12"/>
      <c r="G614" s="12"/>
      <c r="H614" s="12"/>
      <c r="I614" s="12"/>
    </row>
    <row r="615" customFormat="false" ht="15.75" hidden="false" customHeight="true" outlineLevel="0" collapsed="false">
      <c r="A615" s="12"/>
      <c r="B615" s="12"/>
      <c r="C615" s="12"/>
      <c r="D615" s="12"/>
      <c r="E615" s="12"/>
      <c r="F615" s="12"/>
      <c r="G615" s="12"/>
      <c r="H615" s="12"/>
      <c r="I615" s="12"/>
    </row>
    <row r="616" customFormat="false" ht="15.75" hidden="false" customHeight="true" outlineLevel="0" collapsed="false">
      <c r="A616" s="12"/>
      <c r="B616" s="12"/>
      <c r="C616" s="12"/>
      <c r="D616" s="12"/>
      <c r="E616" s="12"/>
      <c r="F616" s="12"/>
      <c r="G616" s="12"/>
      <c r="H616" s="12"/>
      <c r="I616" s="12"/>
    </row>
    <row r="617" customFormat="false" ht="15.75" hidden="false" customHeight="true" outlineLevel="0" collapsed="false">
      <c r="A617" s="12"/>
      <c r="B617" s="12"/>
      <c r="C617" s="12"/>
      <c r="D617" s="12"/>
      <c r="E617" s="12"/>
      <c r="F617" s="12"/>
      <c r="G617" s="12"/>
      <c r="H617" s="12"/>
      <c r="I617" s="12"/>
    </row>
    <row r="618" customFormat="false" ht="15.75" hidden="false" customHeight="true" outlineLevel="0" collapsed="false">
      <c r="A618" s="12"/>
      <c r="B618" s="12"/>
      <c r="C618" s="12"/>
      <c r="D618" s="12"/>
      <c r="E618" s="12"/>
      <c r="F618" s="12"/>
      <c r="G618" s="12"/>
      <c r="H618" s="12"/>
      <c r="I618" s="12"/>
    </row>
    <row r="619" customFormat="false" ht="15.75" hidden="false" customHeight="true" outlineLevel="0" collapsed="false">
      <c r="A619" s="12"/>
      <c r="B619" s="12"/>
      <c r="C619" s="12"/>
      <c r="D619" s="12"/>
      <c r="E619" s="12"/>
      <c r="F619" s="12"/>
      <c r="G619" s="12"/>
      <c r="H619" s="12"/>
      <c r="I619" s="12"/>
    </row>
    <row r="620" customFormat="false" ht="15.75" hidden="false" customHeight="true" outlineLevel="0" collapsed="false">
      <c r="A620" s="12"/>
      <c r="B620" s="12"/>
      <c r="C620" s="12"/>
      <c r="D620" s="12"/>
      <c r="E620" s="12"/>
      <c r="F620" s="12"/>
      <c r="G620" s="12"/>
      <c r="H620" s="12"/>
      <c r="I620" s="12"/>
    </row>
    <row r="621" customFormat="false" ht="15.75" hidden="false" customHeight="true" outlineLevel="0" collapsed="false">
      <c r="A621" s="12"/>
      <c r="B621" s="12"/>
      <c r="C621" s="12"/>
      <c r="D621" s="12"/>
      <c r="E621" s="12"/>
      <c r="F621" s="12"/>
      <c r="G621" s="12"/>
      <c r="H621" s="12"/>
      <c r="I621" s="12"/>
    </row>
    <row r="622" customFormat="false" ht="15.75" hidden="false" customHeight="true" outlineLevel="0" collapsed="false">
      <c r="A622" s="12"/>
      <c r="B622" s="12"/>
      <c r="C622" s="12"/>
      <c r="D622" s="12"/>
      <c r="E622" s="12"/>
      <c r="F622" s="12"/>
      <c r="G622" s="12"/>
      <c r="H622" s="12"/>
      <c r="I622" s="12"/>
    </row>
    <row r="623" customFormat="false" ht="15.75" hidden="false" customHeight="true" outlineLevel="0" collapsed="false">
      <c r="A623" s="12"/>
      <c r="B623" s="12"/>
      <c r="C623" s="12"/>
      <c r="D623" s="12"/>
      <c r="E623" s="12"/>
      <c r="F623" s="12"/>
      <c r="G623" s="12"/>
      <c r="H623" s="12"/>
      <c r="I623" s="12"/>
    </row>
    <row r="624" customFormat="false" ht="15.75" hidden="false" customHeight="true" outlineLevel="0" collapsed="false">
      <c r="A624" s="12"/>
      <c r="B624" s="12"/>
      <c r="C624" s="12"/>
      <c r="D624" s="12"/>
      <c r="E624" s="12"/>
      <c r="F624" s="12"/>
      <c r="G624" s="12"/>
      <c r="H624" s="12"/>
      <c r="I624" s="12"/>
    </row>
    <row r="625" customFormat="false" ht="15.75" hidden="false" customHeight="true" outlineLevel="0" collapsed="false">
      <c r="A625" s="12"/>
      <c r="B625" s="12"/>
      <c r="C625" s="12"/>
      <c r="D625" s="12"/>
      <c r="E625" s="12"/>
      <c r="F625" s="12"/>
      <c r="G625" s="12"/>
      <c r="H625" s="12"/>
      <c r="I625" s="12"/>
    </row>
    <row r="626" customFormat="false" ht="15.75" hidden="false" customHeight="true" outlineLevel="0" collapsed="false">
      <c r="A626" s="12"/>
      <c r="B626" s="12"/>
      <c r="C626" s="12"/>
      <c r="D626" s="12"/>
      <c r="E626" s="12"/>
      <c r="F626" s="12"/>
      <c r="G626" s="12"/>
      <c r="H626" s="12"/>
      <c r="I626" s="12"/>
    </row>
    <row r="627" customFormat="false" ht="15.75" hidden="false" customHeight="true" outlineLevel="0" collapsed="false">
      <c r="A627" s="12"/>
      <c r="B627" s="12"/>
      <c r="C627" s="12"/>
      <c r="D627" s="12"/>
      <c r="E627" s="12"/>
      <c r="F627" s="12"/>
      <c r="G627" s="12"/>
      <c r="H627" s="12"/>
      <c r="I627" s="12"/>
    </row>
    <row r="628" customFormat="false" ht="15.75" hidden="false" customHeight="true" outlineLevel="0" collapsed="false">
      <c r="A628" s="12"/>
      <c r="B628" s="12"/>
      <c r="C628" s="12"/>
      <c r="D628" s="12"/>
      <c r="E628" s="12"/>
      <c r="F628" s="12"/>
      <c r="G628" s="12"/>
      <c r="H628" s="12"/>
      <c r="I628" s="12"/>
    </row>
    <row r="629" customFormat="false" ht="15.75" hidden="false" customHeight="true" outlineLevel="0" collapsed="false">
      <c r="A629" s="12"/>
      <c r="B629" s="12"/>
      <c r="C629" s="12"/>
      <c r="D629" s="12"/>
      <c r="E629" s="12"/>
      <c r="F629" s="12"/>
      <c r="G629" s="12"/>
      <c r="H629" s="12"/>
      <c r="I629" s="12"/>
    </row>
    <row r="630" customFormat="false" ht="15.75" hidden="false" customHeight="true" outlineLevel="0" collapsed="false">
      <c r="A630" s="12"/>
      <c r="B630" s="12"/>
      <c r="C630" s="12"/>
      <c r="D630" s="12"/>
      <c r="E630" s="12"/>
      <c r="F630" s="12"/>
      <c r="G630" s="12"/>
      <c r="H630" s="12"/>
      <c r="I630" s="12"/>
    </row>
    <row r="631" customFormat="false" ht="15.75" hidden="false" customHeight="true" outlineLevel="0" collapsed="false">
      <c r="A631" s="12"/>
      <c r="B631" s="12"/>
      <c r="C631" s="12"/>
      <c r="D631" s="12"/>
      <c r="E631" s="12"/>
      <c r="F631" s="12"/>
      <c r="G631" s="12"/>
      <c r="H631" s="12"/>
      <c r="I631" s="12"/>
    </row>
    <row r="632" customFormat="false" ht="15.75" hidden="false" customHeight="true" outlineLevel="0" collapsed="false">
      <c r="A632" s="12"/>
      <c r="B632" s="12"/>
      <c r="C632" s="12"/>
      <c r="D632" s="12"/>
      <c r="E632" s="12"/>
      <c r="F632" s="12"/>
      <c r="G632" s="12"/>
      <c r="H632" s="12"/>
      <c r="I632" s="12"/>
    </row>
    <row r="633" customFormat="false" ht="15.75" hidden="false" customHeight="true" outlineLevel="0" collapsed="false">
      <c r="A633" s="12"/>
      <c r="B633" s="12"/>
      <c r="C633" s="12"/>
      <c r="D633" s="12"/>
      <c r="E633" s="12"/>
      <c r="F633" s="12"/>
      <c r="G633" s="12"/>
      <c r="H633" s="12"/>
      <c r="I633" s="12"/>
    </row>
    <row r="634" customFormat="false" ht="15.75" hidden="false" customHeight="true" outlineLevel="0" collapsed="false">
      <c r="A634" s="12"/>
      <c r="B634" s="12"/>
      <c r="C634" s="12"/>
      <c r="D634" s="12"/>
      <c r="E634" s="12"/>
      <c r="F634" s="12"/>
      <c r="G634" s="12"/>
      <c r="H634" s="12"/>
      <c r="I634" s="12"/>
    </row>
    <row r="635" customFormat="false" ht="15.75" hidden="false" customHeight="true" outlineLevel="0" collapsed="false">
      <c r="A635" s="12"/>
      <c r="B635" s="12"/>
      <c r="C635" s="12"/>
      <c r="D635" s="12"/>
      <c r="E635" s="12"/>
      <c r="F635" s="12"/>
      <c r="G635" s="12"/>
      <c r="H635" s="12"/>
      <c r="I635" s="12"/>
    </row>
    <row r="636" customFormat="false" ht="15.75" hidden="false" customHeight="true" outlineLevel="0" collapsed="false">
      <c r="A636" s="12"/>
      <c r="B636" s="12"/>
      <c r="C636" s="12"/>
      <c r="D636" s="12"/>
      <c r="E636" s="12"/>
      <c r="F636" s="12"/>
      <c r="G636" s="12"/>
      <c r="H636" s="12"/>
      <c r="I636" s="12"/>
    </row>
    <row r="637" customFormat="false" ht="15.75" hidden="false" customHeight="true" outlineLevel="0" collapsed="false">
      <c r="A637" s="12"/>
      <c r="B637" s="12"/>
      <c r="C637" s="12"/>
      <c r="D637" s="12"/>
      <c r="E637" s="12"/>
      <c r="F637" s="12"/>
      <c r="G637" s="12"/>
      <c r="H637" s="12"/>
      <c r="I637" s="12"/>
    </row>
    <row r="638" customFormat="false" ht="15.75" hidden="false" customHeight="true" outlineLevel="0" collapsed="false">
      <c r="A638" s="12"/>
      <c r="B638" s="12"/>
      <c r="C638" s="12"/>
      <c r="D638" s="12"/>
      <c r="E638" s="12"/>
      <c r="F638" s="12"/>
      <c r="G638" s="12"/>
      <c r="H638" s="12"/>
      <c r="I638" s="12"/>
    </row>
    <row r="639" customFormat="false" ht="15.75" hidden="false" customHeight="true" outlineLevel="0" collapsed="false">
      <c r="A639" s="12"/>
      <c r="B639" s="12"/>
      <c r="C639" s="12"/>
      <c r="D639" s="12"/>
      <c r="E639" s="12"/>
      <c r="F639" s="12"/>
      <c r="G639" s="12"/>
      <c r="H639" s="12"/>
      <c r="I639" s="12"/>
    </row>
    <row r="640" customFormat="false" ht="15.75" hidden="false" customHeight="true" outlineLevel="0" collapsed="false">
      <c r="A640" s="12"/>
      <c r="B640" s="12"/>
      <c r="C640" s="12"/>
      <c r="D640" s="12"/>
      <c r="E640" s="12"/>
      <c r="F640" s="12"/>
      <c r="G640" s="12"/>
      <c r="H640" s="12"/>
      <c r="I640" s="12"/>
    </row>
    <row r="641" customFormat="false" ht="15.75" hidden="false" customHeight="true" outlineLevel="0" collapsed="false">
      <c r="A641" s="12"/>
      <c r="B641" s="12"/>
      <c r="C641" s="12"/>
      <c r="D641" s="12"/>
      <c r="E641" s="12"/>
      <c r="F641" s="12"/>
      <c r="G641" s="12"/>
      <c r="H641" s="12"/>
      <c r="I641" s="12"/>
    </row>
    <row r="642" customFormat="false" ht="15.75" hidden="false" customHeight="true" outlineLevel="0" collapsed="false">
      <c r="A642" s="12"/>
      <c r="B642" s="12"/>
      <c r="C642" s="12"/>
      <c r="D642" s="12"/>
      <c r="E642" s="12"/>
      <c r="F642" s="12"/>
      <c r="G642" s="12"/>
      <c r="H642" s="12"/>
      <c r="I642" s="12"/>
    </row>
    <row r="643" customFormat="false" ht="15.75" hidden="false" customHeight="true" outlineLevel="0" collapsed="false">
      <c r="A643" s="12"/>
      <c r="B643" s="12"/>
      <c r="C643" s="12"/>
      <c r="D643" s="12"/>
      <c r="E643" s="12"/>
      <c r="F643" s="12"/>
      <c r="G643" s="12"/>
      <c r="H643" s="12"/>
      <c r="I643" s="12"/>
    </row>
    <row r="644" customFormat="false" ht="15.75" hidden="false" customHeight="true" outlineLevel="0" collapsed="false">
      <c r="A644" s="12"/>
      <c r="B644" s="12"/>
      <c r="C644" s="12"/>
      <c r="D644" s="12"/>
      <c r="E644" s="12"/>
      <c r="F644" s="12"/>
      <c r="G644" s="12"/>
      <c r="H644" s="12"/>
      <c r="I644" s="12"/>
    </row>
    <row r="645" customFormat="false" ht="15.75" hidden="false" customHeight="true" outlineLevel="0" collapsed="false">
      <c r="A645" s="12"/>
      <c r="B645" s="12"/>
      <c r="C645" s="12"/>
      <c r="D645" s="12"/>
      <c r="E645" s="12"/>
      <c r="F645" s="12"/>
      <c r="G645" s="12"/>
      <c r="H645" s="12"/>
      <c r="I645" s="12"/>
    </row>
    <row r="646" customFormat="false" ht="15.75" hidden="false" customHeight="true" outlineLevel="0" collapsed="false">
      <c r="A646" s="12"/>
      <c r="B646" s="12"/>
      <c r="C646" s="12"/>
      <c r="D646" s="12"/>
      <c r="E646" s="12"/>
      <c r="F646" s="12"/>
      <c r="G646" s="12"/>
      <c r="H646" s="12"/>
      <c r="I646" s="12"/>
    </row>
    <row r="647" customFormat="false" ht="15.75" hidden="false" customHeight="true" outlineLevel="0" collapsed="false">
      <c r="A647" s="12"/>
      <c r="B647" s="12"/>
      <c r="C647" s="12"/>
      <c r="D647" s="12"/>
      <c r="E647" s="12"/>
      <c r="F647" s="12"/>
      <c r="G647" s="12"/>
      <c r="H647" s="12"/>
      <c r="I647" s="12"/>
    </row>
    <row r="648" customFormat="false" ht="15.75" hidden="false" customHeight="true" outlineLevel="0" collapsed="false">
      <c r="A648" s="12"/>
      <c r="B648" s="12"/>
      <c r="C648" s="12"/>
      <c r="D648" s="12"/>
      <c r="E648" s="12"/>
      <c r="F648" s="12"/>
      <c r="G648" s="12"/>
      <c r="H648" s="12"/>
      <c r="I648" s="12"/>
    </row>
    <row r="649" customFormat="false" ht="15.75" hidden="false" customHeight="true" outlineLevel="0" collapsed="false">
      <c r="A649" s="12"/>
      <c r="B649" s="12"/>
      <c r="C649" s="12"/>
      <c r="D649" s="12"/>
      <c r="E649" s="12"/>
      <c r="F649" s="12"/>
      <c r="G649" s="12"/>
      <c r="H649" s="12"/>
      <c r="I649" s="12"/>
    </row>
    <row r="650" customFormat="false" ht="15.75" hidden="false" customHeight="true" outlineLevel="0" collapsed="false">
      <c r="A650" s="12"/>
      <c r="B650" s="12"/>
      <c r="C650" s="12"/>
      <c r="D650" s="12"/>
      <c r="E650" s="12"/>
      <c r="F650" s="12"/>
      <c r="G650" s="12"/>
      <c r="H650" s="12"/>
      <c r="I650" s="12"/>
    </row>
    <row r="651" customFormat="false" ht="15.75" hidden="false" customHeight="true" outlineLevel="0" collapsed="false">
      <c r="A651" s="12"/>
      <c r="B651" s="12"/>
      <c r="C651" s="12"/>
      <c r="D651" s="12"/>
      <c r="E651" s="12"/>
      <c r="F651" s="12"/>
      <c r="G651" s="12"/>
      <c r="H651" s="12"/>
      <c r="I651" s="12"/>
    </row>
    <row r="652" customFormat="false" ht="15.75" hidden="false" customHeight="true" outlineLevel="0" collapsed="false">
      <c r="A652" s="12"/>
      <c r="B652" s="12"/>
      <c r="C652" s="12"/>
      <c r="D652" s="12"/>
      <c r="E652" s="12"/>
      <c r="F652" s="12"/>
      <c r="G652" s="12"/>
      <c r="H652" s="12"/>
      <c r="I652" s="12"/>
    </row>
    <row r="653" customFormat="false" ht="15.75" hidden="false" customHeight="true" outlineLevel="0" collapsed="false">
      <c r="A653" s="12"/>
      <c r="B653" s="12"/>
      <c r="C653" s="12"/>
      <c r="D653" s="12"/>
      <c r="E653" s="12"/>
      <c r="F653" s="12"/>
      <c r="G653" s="12"/>
      <c r="H653" s="12"/>
      <c r="I653" s="12"/>
    </row>
    <row r="654" customFormat="false" ht="15.75" hidden="false" customHeight="true" outlineLevel="0" collapsed="false">
      <c r="A654" s="12"/>
      <c r="B654" s="12"/>
      <c r="C654" s="12"/>
      <c r="D654" s="12"/>
      <c r="E654" s="12"/>
      <c r="F654" s="12"/>
      <c r="G654" s="12"/>
      <c r="H654" s="12"/>
      <c r="I654" s="12"/>
    </row>
    <row r="655" customFormat="false" ht="15.75" hidden="false" customHeight="true" outlineLevel="0" collapsed="false">
      <c r="A655" s="12"/>
      <c r="B655" s="12"/>
      <c r="C655" s="12"/>
      <c r="D655" s="12"/>
      <c r="E655" s="12"/>
      <c r="F655" s="12"/>
      <c r="G655" s="12"/>
      <c r="H655" s="12"/>
      <c r="I655" s="12"/>
    </row>
    <row r="656" customFormat="false" ht="15.75" hidden="false" customHeight="true" outlineLevel="0" collapsed="false">
      <c r="A656" s="12"/>
      <c r="B656" s="12"/>
      <c r="C656" s="12"/>
      <c r="D656" s="12"/>
      <c r="E656" s="12"/>
      <c r="F656" s="12"/>
      <c r="G656" s="12"/>
      <c r="H656" s="12"/>
      <c r="I656" s="12"/>
    </row>
    <row r="657" customFormat="false" ht="15.75" hidden="false" customHeight="true" outlineLevel="0" collapsed="false">
      <c r="A657" s="12"/>
      <c r="B657" s="12"/>
      <c r="C657" s="12"/>
      <c r="D657" s="12"/>
      <c r="E657" s="12"/>
      <c r="F657" s="12"/>
      <c r="G657" s="12"/>
      <c r="H657" s="12"/>
      <c r="I657" s="12"/>
    </row>
    <row r="658" customFormat="false" ht="15.75" hidden="false" customHeight="true" outlineLevel="0" collapsed="false">
      <c r="A658" s="12"/>
      <c r="B658" s="12"/>
      <c r="C658" s="12"/>
      <c r="D658" s="12"/>
      <c r="E658" s="12"/>
      <c r="F658" s="12"/>
      <c r="G658" s="12"/>
      <c r="H658" s="12"/>
      <c r="I658" s="12"/>
    </row>
    <row r="659" customFormat="false" ht="15.75" hidden="false" customHeight="true" outlineLevel="0" collapsed="false">
      <c r="A659" s="12"/>
      <c r="B659" s="12"/>
      <c r="C659" s="12"/>
      <c r="D659" s="12"/>
      <c r="E659" s="12"/>
      <c r="F659" s="12"/>
      <c r="G659" s="12"/>
      <c r="H659" s="12"/>
      <c r="I659" s="12"/>
    </row>
    <row r="660" customFormat="false" ht="15.75" hidden="false" customHeight="true" outlineLevel="0" collapsed="false">
      <c r="A660" s="12"/>
      <c r="B660" s="12"/>
      <c r="C660" s="12"/>
      <c r="D660" s="12"/>
      <c r="E660" s="12"/>
      <c r="F660" s="12"/>
      <c r="G660" s="12"/>
      <c r="H660" s="12"/>
      <c r="I660" s="12"/>
    </row>
    <row r="661" customFormat="false" ht="15.75" hidden="false" customHeight="true" outlineLevel="0" collapsed="false">
      <c r="A661" s="12"/>
      <c r="B661" s="12"/>
      <c r="C661" s="12"/>
      <c r="D661" s="12"/>
      <c r="E661" s="12"/>
      <c r="F661" s="12"/>
      <c r="G661" s="12"/>
      <c r="H661" s="12"/>
      <c r="I661" s="12"/>
    </row>
    <row r="662" customFormat="false" ht="15.75" hidden="false" customHeight="true" outlineLevel="0" collapsed="false">
      <c r="A662" s="12"/>
      <c r="B662" s="12"/>
      <c r="C662" s="12"/>
      <c r="D662" s="12"/>
      <c r="E662" s="12"/>
      <c r="F662" s="12"/>
      <c r="G662" s="12"/>
      <c r="H662" s="12"/>
      <c r="I662" s="12"/>
    </row>
    <row r="663" customFormat="false" ht="15.75" hidden="false" customHeight="true" outlineLevel="0" collapsed="false">
      <c r="A663" s="12"/>
      <c r="B663" s="12"/>
      <c r="C663" s="12"/>
      <c r="D663" s="12"/>
      <c r="E663" s="12"/>
      <c r="F663" s="12"/>
      <c r="G663" s="12"/>
      <c r="H663" s="12"/>
      <c r="I663" s="12"/>
    </row>
    <row r="664" customFormat="false" ht="15.75" hidden="false" customHeight="true" outlineLevel="0" collapsed="false">
      <c r="A664" s="12"/>
      <c r="B664" s="12"/>
      <c r="C664" s="12"/>
      <c r="D664" s="12"/>
      <c r="E664" s="12"/>
      <c r="F664" s="12"/>
      <c r="G664" s="12"/>
      <c r="H664" s="12"/>
      <c r="I664" s="12"/>
    </row>
    <row r="665" customFormat="false" ht="15.75" hidden="false" customHeight="true" outlineLevel="0" collapsed="false">
      <c r="A665" s="12"/>
      <c r="B665" s="12"/>
      <c r="C665" s="12"/>
      <c r="D665" s="12"/>
      <c r="E665" s="12"/>
      <c r="F665" s="12"/>
      <c r="G665" s="12"/>
      <c r="H665" s="12"/>
      <c r="I665" s="12"/>
    </row>
    <row r="666" customFormat="false" ht="15.75" hidden="false" customHeight="true" outlineLevel="0" collapsed="false">
      <c r="A666" s="12"/>
      <c r="B666" s="12"/>
      <c r="C666" s="12"/>
      <c r="D666" s="12"/>
      <c r="E666" s="12"/>
      <c r="F666" s="12"/>
      <c r="G666" s="12"/>
      <c r="H666" s="12"/>
      <c r="I666" s="12"/>
    </row>
    <row r="667" customFormat="false" ht="15.75" hidden="false" customHeight="true" outlineLevel="0" collapsed="false">
      <c r="A667" s="12"/>
      <c r="B667" s="12"/>
      <c r="C667" s="12"/>
      <c r="D667" s="12"/>
      <c r="E667" s="12"/>
      <c r="F667" s="12"/>
      <c r="G667" s="12"/>
      <c r="H667" s="12"/>
      <c r="I667" s="12"/>
    </row>
    <row r="668" customFormat="false" ht="15.75" hidden="false" customHeight="true" outlineLevel="0" collapsed="false">
      <c r="A668" s="12"/>
      <c r="B668" s="12"/>
      <c r="C668" s="12"/>
      <c r="D668" s="12"/>
      <c r="E668" s="12"/>
      <c r="F668" s="12"/>
      <c r="G668" s="12"/>
      <c r="H668" s="12"/>
      <c r="I668" s="12"/>
    </row>
    <row r="669" customFormat="false" ht="15.75" hidden="false" customHeight="true" outlineLevel="0" collapsed="false">
      <c r="A669" s="12"/>
      <c r="B669" s="12"/>
      <c r="C669" s="12"/>
      <c r="D669" s="12"/>
      <c r="E669" s="12"/>
      <c r="F669" s="12"/>
      <c r="G669" s="12"/>
      <c r="H669" s="12"/>
      <c r="I669" s="12"/>
    </row>
    <row r="670" customFormat="false" ht="15.75" hidden="false" customHeight="true" outlineLevel="0" collapsed="false">
      <c r="A670" s="12"/>
      <c r="B670" s="12"/>
      <c r="C670" s="12"/>
      <c r="D670" s="12"/>
      <c r="E670" s="12"/>
      <c r="F670" s="12"/>
      <c r="G670" s="12"/>
      <c r="H670" s="12"/>
      <c r="I670" s="12"/>
    </row>
    <row r="671" customFormat="false" ht="15.75" hidden="false" customHeight="true" outlineLevel="0" collapsed="false">
      <c r="A671" s="12"/>
      <c r="B671" s="12"/>
      <c r="C671" s="12"/>
      <c r="D671" s="12"/>
      <c r="E671" s="12"/>
      <c r="F671" s="12"/>
      <c r="G671" s="12"/>
      <c r="H671" s="12"/>
      <c r="I671" s="12"/>
    </row>
    <row r="672" customFormat="false" ht="15.75" hidden="false" customHeight="true" outlineLevel="0" collapsed="false">
      <c r="A672" s="12"/>
      <c r="B672" s="12"/>
      <c r="C672" s="12"/>
      <c r="D672" s="12"/>
      <c r="E672" s="12"/>
      <c r="F672" s="12"/>
      <c r="G672" s="12"/>
      <c r="H672" s="12"/>
      <c r="I672" s="12"/>
    </row>
    <row r="673" customFormat="false" ht="15.75" hidden="false" customHeight="true" outlineLevel="0" collapsed="false">
      <c r="A673" s="12"/>
      <c r="B673" s="12"/>
      <c r="C673" s="12"/>
      <c r="D673" s="12"/>
      <c r="E673" s="12"/>
      <c r="F673" s="12"/>
      <c r="G673" s="12"/>
      <c r="H673" s="12"/>
      <c r="I673" s="12"/>
    </row>
    <row r="674" customFormat="false" ht="15.75" hidden="false" customHeight="true" outlineLevel="0" collapsed="false">
      <c r="A674" s="12"/>
      <c r="B674" s="12"/>
      <c r="C674" s="12"/>
      <c r="D674" s="12"/>
      <c r="E674" s="12"/>
      <c r="F674" s="12"/>
      <c r="G674" s="12"/>
      <c r="H674" s="12"/>
      <c r="I674" s="12"/>
    </row>
    <row r="675" customFormat="false" ht="15.75" hidden="false" customHeight="true" outlineLevel="0" collapsed="false">
      <c r="A675" s="12"/>
      <c r="B675" s="12"/>
      <c r="C675" s="12"/>
      <c r="D675" s="12"/>
      <c r="E675" s="12"/>
      <c r="F675" s="12"/>
      <c r="G675" s="12"/>
      <c r="H675" s="12"/>
      <c r="I675" s="12"/>
    </row>
    <row r="676" customFormat="false" ht="15.75" hidden="false" customHeight="true" outlineLevel="0" collapsed="false">
      <c r="A676" s="12"/>
      <c r="B676" s="12"/>
      <c r="C676" s="12"/>
      <c r="D676" s="12"/>
      <c r="E676" s="12"/>
      <c r="F676" s="12"/>
      <c r="G676" s="12"/>
      <c r="H676" s="12"/>
      <c r="I676" s="12"/>
    </row>
    <row r="677" customFormat="false" ht="15.75" hidden="false" customHeight="true" outlineLevel="0" collapsed="false">
      <c r="A677" s="12"/>
      <c r="B677" s="12"/>
      <c r="C677" s="12"/>
      <c r="D677" s="12"/>
      <c r="E677" s="12"/>
      <c r="F677" s="12"/>
      <c r="G677" s="12"/>
      <c r="H677" s="12"/>
      <c r="I677" s="12"/>
    </row>
    <row r="678" customFormat="false" ht="15.75" hidden="false" customHeight="true" outlineLevel="0" collapsed="false">
      <c r="A678" s="12"/>
      <c r="B678" s="12"/>
      <c r="C678" s="12"/>
      <c r="D678" s="12"/>
      <c r="E678" s="12"/>
      <c r="F678" s="12"/>
      <c r="G678" s="12"/>
      <c r="H678" s="12"/>
      <c r="I678" s="12"/>
    </row>
    <row r="679" customFormat="false" ht="15.75" hidden="false" customHeight="true" outlineLevel="0" collapsed="false">
      <c r="A679" s="12"/>
      <c r="B679" s="12"/>
      <c r="C679" s="12"/>
      <c r="D679" s="12"/>
      <c r="E679" s="12"/>
      <c r="F679" s="12"/>
      <c r="G679" s="12"/>
      <c r="H679" s="12"/>
      <c r="I679" s="12"/>
    </row>
    <row r="680" customFormat="false" ht="15.75" hidden="false" customHeight="true" outlineLevel="0" collapsed="false">
      <c r="A680" s="12"/>
      <c r="B680" s="12"/>
      <c r="C680" s="12"/>
      <c r="D680" s="12"/>
      <c r="E680" s="12"/>
      <c r="F680" s="12"/>
      <c r="G680" s="12"/>
      <c r="H680" s="12"/>
      <c r="I680" s="12"/>
    </row>
    <row r="681" customFormat="false" ht="15.75" hidden="false" customHeight="true" outlineLevel="0" collapsed="false">
      <c r="A681" s="12"/>
      <c r="B681" s="12"/>
      <c r="C681" s="12"/>
      <c r="D681" s="12"/>
      <c r="E681" s="12"/>
      <c r="F681" s="12"/>
      <c r="G681" s="12"/>
      <c r="H681" s="12"/>
      <c r="I681" s="12"/>
    </row>
    <row r="682" customFormat="false" ht="15.75" hidden="false" customHeight="true" outlineLevel="0" collapsed="false">
      <c r="A682" s="12"/>
      <c r="B682" s="12"/>
      <c r="C682" s="12"/>
      <c r="D682" s="12"/>
      <c r="E682" s="12"/>
      <c r="F682" s="12"/>
      <c r="G682" s="12"/>
      <c r="H682" s="12"/>
      <c r="I682" s="12"/>
    </row>
    <row r="683" customFormat="false" ht="15.75" hidden="false" customHeight="true" outlineLevel="0" collapsed="false">
      <c r="A683" s="12"/>
      <c r="B683" s="12"/>
      <c r="C683" s="12"/>
      <c r="D683" s="12"/>
      <c r="E683" s="12"/>
      <c r="F683" s="12"/>
      <c r="G683" s="12"/>
      <c r="H683" s="12"/>
      <c r="I683" s="12"/>
    </row>
    <row r="684" customFormat="false" ht="15.75" hidden="false" customHeight="true" outlineLevel="0" collapsed="false">
      <c r="A684" s="12"/>
      <c r="B684" s="12"/>
      <c r="C684" s="12"/>
      <c r="D684" s="12"/>
      <c r="E684" s="12"/>
      <c r="F684" s="12"/>
      <c r="G684" s="12"/>
      <c r="H684" s="12"/>
      <c r="I684" s="12"/>
    </row>
    <row r="685" customFormat="false" ht="15.75" hidden="false" customHeight="true" outlineLevel="0" collapsed="false">
      <c r="A685" s="12"/>
      <c r="B685" s="12"/>
      <c r="C685" s="12"/>
      <c r="D685" s="12"/>
      <c r="E685" s="12"/>
      <c r="F685" s="12"/>
      <c r="G685" s="12"/>
      <c r="H685" s="12"/>
      <c r="I685" s="12"/>
    </row>
    <row r="686" customFormat="false" ht="15.75" hidden="false" customHeight="true" outlineLevel="0" collapsed="false">
      <c r="A686" s="12"/>
      <c r="B686" s="12"/>
      <c r="C686" s="12"/>
      <c r="D686" s="12"/>
      <c r="E686" s="12"/>
      <c r="F686" s="12"/>
      <c r="G686" s="12"/>
      <c r="H686" s="12"/>
      <c r="I686" s="12"/>
    </row>
    <row r="687" customFormat="false" ht="15.75" hidden="false" customHeight="true" outlineLevel="0" collapsed="false">
      <c r="A687" s="12"/>
      <c r="B687" s="12"/>
      <c r="C687" s="12"/>
      <c r="D687" s="12"/>
      <c r="E687" s="12"/>
      <c r="F687" s="12"/>
      <c r="G687" s="12"/>
      <c r="H687" s="12"/>
      <c r="I687" s="12"/>
    </row>
    <row r="688" customFormat="false" ht="15.75" hidden="false" customHeight="true" outlineLevel="0" collapsed="false">
      <c r="A688" s="12"/>
      <c r="B688" s="12"/>
      <c r="C688" s="12"/>
      <c r="D688" s="12"/>
      <c r="E688" s="12"/>
      <c r="F688" s="12"/>
      <c r="G688" s="12"/>
      <c r="H688" s="12"/>
      <c r="I688" s="12"/>
    </row>
    <row r="689" customFormat="false" ht="15.75" hidden="false" customHeight="true" outlineLevel="0" collapsed="false">
      <c r="A689" s="12"/>
      <c r="B689" s="12"/>
      <c r="C689" s="12"/>
      <c r="D689" s="12"/>
      <c r="E689" s="12"/>
      <c r="F689" s="12"/>
      <c r="G689" s="12"/>
      <c r="H689" s="12"/>
      <c r="I689" s="12"/>
    </row>
    <row r="690" customFormat="false" ht="15.75" hidden="false" customHeight="true" outlineLevel="0" collapsed="false">
      <c r="A690" s="12"/>
      <c r="B690" s="12"/>
      <c r="C690" s="12"/>
      <c r="D690" s="12"/>
      <c r="E690" s="12"/>
      <c r="F690" s="12"/>
      <c r="G690" s="12"/>
      <c r="H690" s="12"/>
      <c r="I690" s="12"/>
    </row>
    <row r="691" customFormat="false" ht="15.75" hidden="false" customHeight="true" outlineLevel="0" collapsed="false">
      <c r="A691" s="12"/>
      <c r="B691" s="12"/>
      <c r="C691" s="12"/>
      <c r="D691" s="12"/>
      <c r="E691" s="12"/>
      <c r="F691" s="12"/>
      <c r="G691" s="12"/>
      <c r="H691" s="12"/>
      <c r="I691" s="12"/>
    </row>
    <row r="692" customFormat="false" ht="15.75" hidden="false" customHeight="true" outlineLevel="0" collapsed="false">
      <c r="A692" s="12"/>
      <c r="B692" s="12"/>
      <c r="C692" s="12"/>
      <c r="D692" s="12"/>
      <c r="E692" s="12"/>
      <c r="F692" s="12"/>
      <c r="G692" s="12"/>
      <c r="H692" s="12"/>
      <c r="I692" s="12"/>
    </row>
    <row r="693" customFormat="false" ht="15.75" hidden="false" customHeight="true" outlineLevel="0" collapsed="false">
      <c r="A693" s="12"/>
      <c r="B693" s="12"/>
      <c r="C693" s="12"/>
      <c r="D693" s="12"/>
      <c r="E693" s="12"/>
      <c r="F693" s="12"/>
      <c r="G693" s="12"/>
      <c r="H693" s="12"/>
      <c r="I693" s="12"/>
    </row>
    <row r="694" customFormat="false" ht="15.75" hidden="false" customHeight="true" outlineLevel="0" collapsed="false">
      <c r="A694" s="12"/>
      <c r="B694" s="12"/>
      <c r="C694" s="12"/>
      <c r="D694" s="12"/>
      <c r="E694" s="12"/>
      <c r="F694" s="12"/>
      <c r="G694" s="12"/>
      <c r="H694" s="12"/>
      <c r="I694" s="12"/>
    </row>
    <row r="695" customFormat="false" ht="15.75" hidden="false" customHeight="true" outlineLevel="0" collapsed="false">
      <c r="A695" s="12"/>
      <c r="B695" s="12"/>
      <c r="C695" s="12"/>
      <c r="D695" s="12"/>
      <c r="E695" s="12"/>
      <c r="F695" s="12"/>
      <c r="G695" s="12"/>
      <c r="H695" s="12"/>
      <c r="I695" s="12"/>
    </row>
    <row r="696" customFormat="false" ht="15.75" hidden="false" customHeight="true" outlineLevel="0" collapsed="false">
      <c r="A696" s="12"/>
      <c r="B696" s="12"/>
      <c r="C696" s="12"/>
      <c r="D696" s="12"/>
      <c r="E696" s="12"/>
      <c r="F696" s="12"/>
      <c r="G696" s="12"/>
      <c r="H696" s="12"/>
      <c r="I696" s="12"/>
    </row>
    <row r="697" customFormat="false" ht="15.75" hidden="false" customHeight="true" outlineLevel="0" collapsed="false">
      <c r="A697" s="12"/>
      <c r="B697" s="12"/>
      <c r="C697" s="12"/>
      <c r="D697" s="12"/>
      <c r="E697" s="12"/>
      <c r="F697" s="12"/>
      <c r="G697" s="12"/>
      <c r="H697" s="12"/>
      <c r="I697" s="12"/>
    </row>
    <row r="698" customFormat="false" ht="15.75" hidden="false" customHeight="true" outlineLevel="0" collapsed="false">
      <c r="A698" s="12"/>
      <c r="B698" s="12"/>
      <c r="C698" s="12"/>
      <c r="D698" s="12"/>
      <c r="E698" s="12"/>
      <c r="F698" s="12"/>
      <c r="G698" s="12"/>
      <c r="H698" s="12"/>
      <c r="I698" s="12"/>
    </row>
    <row r="699" customFormat="false" ht="15.75" hidden="false" customHeight="true" outlineLevel="0" collapsed="false">
      <c r="A699" s="12"/>
      <c r="B699" s="12"/>
      <c r="C699" s="12"/>
      <c r="D699" s="12"/>
      <c r="E699" s="12"/>
      <c r="F699" s="12"/>
      <c r="G699" s="12"/>
      <c r="H699" s="12"/>
      <c r="I699" s="12"/>
    </row>
    <row r="700" customFormat="false" ht="15.75" hidden="false" customHeight="true" outlineLevel="0" collapsed="false">
      <c r="A700" s="12"/>
      <c r="B700" s="12"/>
      <c r="C700" s="12"/>
      <c r="D700" s="12"/>
      <c r="E700" s="12"/>
      <c r="F700" s="12"/>
      <c r="G700" s="12"/>
      <c r="H700" s="12"/>
      <c r="I700" s="12"/>
    </row>
    <row r="701" customFormat="false" ht="15.75" hidden="false" customHeight="true" outlineLevel="0" collapsed="false">
      <c r="A701" s="12"/>
      <c r="B701" s="12"/>
      <c r="C701" s="12"/>
      <c r="D701" s="12"/>
      <c r="E701" s="12"/>
      <c r="F701" s="12"/>
      <c r="G701" s="12"/>
      <c r="H701" s="12"/>
      <c r="I701" s="12"/>
    </row>
    <row r="702" customFormat="false" ht="15.75" hidden="false" customHeight="true" outlineLevel="0" collapsed="false">
      <c r="A702" s="12"/>
      <c r="B702" s="12"/>
      <c r="C702" s="12"/>
      <c r="D702" s="12"/>
      <c r="E702" s="12"/>
      <c r="F702" s="12"/>
      <c r="G702" s="12"/>
      <c r="H702" s="12"/>
      <c r="I702" s="12"/>
    </row>
    <row r="703" customFormat="false" ht="15.75" hidden="false" customHeight="true" outlineLevel="0" collapsed="false">
      <c r="A703" s="12"/>
      <c r="B703" s="12"/>
      <c r="C703" s="12"/>
      <c r="D703" s="12"/>
      <c r="E703" s="12"/>
      <c r="F703" s="12"/>
      <c r="G703" s="12"/>
      <c r="H703" s="12"/>
      <c r="I703" s="12"/>
    </row>
    <row r="704" customFormat="false" ht="15.75" hidden="false" customHeight="true" outlineLevel="0" collapsed="false">
      <c r="A704" s="12"/>
      <c r="B704" s="12"/>
      <c r="C704" s="12"/>
      <c r="D704" s="12"/>
      <c r="E704" s="12"/>
      <c r="F704" s="12"/>
      <c r="G704" s="12"/>
      <c r="H704" s="12"/>
      <c r="I704" s="12"/>
    </row>
    <row r="705" customFormat="false" ht="15.75" hidden="false" customHeight="true" outlineLevel="0" collapsed="false">
      <c r="A705" s="12"/>
      <c r="B705" s="12"/>
      <c r="C705" s="12"/>
      <c r="D705" s="12"/>
      <c r="E705" s="12"/>
      <c r="F705" s="12"/>
      <c r="G705" s="12"/>
      <c r="H705" s="12"/>
      <c r="I705" s="12"/>
    </row>
    <row r="706" customFormat="false" ht="15.75" hidden="false" customHeight="true" outlineLevel="0" collapsed="false">
      <c r="A706" s="12"/>
      <c r="B706" s="12"/>
      <c r="C706" s="12"/>
      <c r="D706" s="12"/>
      <c r="E706" s="12"/>
      <c r="F706" s="12"/>
      <c r="G706" s="12"/>
      <c r="H706" s="12"/>
      <c r="I706" s="12"/>
    </row>
    <row r="707" customFormat="false" ht="15.75" hidden="false" customHeight="true" outlineLevel="0" collapsed="false">
      <c r="A707" s="12"/>
      <c r="B707" s="12"/>
      <c r="C707" s="12"/>
      <c r="D707" s="12"/>
      <c r="E707" s="12"/>
      <c r="F707" s="12"/>
      <c r="G707" s="12"/>
      <c r="H707" s="12"/>
      <c r="I707" s="12"/>
    </row>
    <row r="708" customFormat="false" ht="15.75" hidden="false" customHeight="true" outlineLevel="0" collapsed="false">
      <c r="A708" s="12"/>
      <c r="B708" s="12"/>
      <c r="C708" s="12"/>
      <c r="D708" s="12"/>
      <c r="E708" s="12"/>
      <c r="F708" s="12"/>
      <c r="G708" s="12"/>
      <c r="H708" s="12"/>
      <c r="I708" s="12"/>
    </row>
    <row r="709" customFormat="false" ht="15.75" hidden="false" customHeight="true" outlineLevel="0" collapsed="false">
      <c r="A709" s="12"/>
      <c r="B709" s="12"/>
      <c r="C709" s="12"/>
      <c r="D709" s="12"/>
      <c r="E709" s="12"/>
      <c r="F709" s="12"/>
      <c r="G709" s="12"/>
      <c r="H709" s="12"/>
      <c r="I709" s="12"/>
    </row>
    <row r="710" customFormat="false" ht="15.75" hidden="false" customHeight="true" outlineLevel="0" collapsed="false">
      <c r="A710" s="12"/>
      <c r="B710" s="12"/>
      <c r="C710" s="12"/>
      <c r="D710" s="12"/>
      <c r="E710" s="12"/>
      <c r="F710" s="12"/>
      <c r="G710" s="12"/>
      <c r="H710" s="12"/>
      <c r="I710" s="12"/>
    </row>
    <row r="711" customFormat="false" ht="15.75" hidden="false" customHeight="true" outlineLevel="0" collapsed="false">
      <c r="A711" s="12"/>
      <c r="B711" s="12"/>
      <c r="C711" s="12"/>
      <c r="D711" s="12"/>
      <c r="E711" s="12"/>
      <c r="F711" s="12"/>
      <c r="G711" s="12"/>
      <c r="H711" s="12"/>
      <c r="I711" s="12"/>
    </row>
    <row r="712" customFormat="false" ht="15.75" hidden="false" customHeight="true" outlineLevel="0" collapsed="false">
      <c r="A712" s="12"/>
      <c r="B712" s="12"/>
      <c r="C712" s="12"/>
      <c r="D712" s="12"/>
      <c r="E712" s="12"/>
      <c r="F712" s="12"/>
      <c r="G712" s="12"/>
      <c r="H712" s="12"/>
      <c r="I712" s="12"/>
    </row>
    <row r="713" customFormat="false" ht="15.75" hidden="false" customHeight="true" outlineLevel="0" collapsed="false">
      <c r="A713" s="12"/>
      <c r="B713" s="12"/>
      <c r="C713" s="12"/>
      <c r="D713" s="12"/>
      <c r="E713" s="12"/>
      <c r="F713" s="12"/>
      <c r="G713" s="12"/>
      <c r="H713" s="12"/>
      <c r="I713" s="12"/>
    </row>
    <row r="714" customFormat="false" ht="15.75" hidden="false" customHeight="true" outlineLevel="0" collapsed="false">
      <c r="A714" s="12"/>
      <c r="B714" s="12"/>
      <c r="C714" s="12"/>
      <c r="D714" s="12"/>
      <c r="E714" s="12"/>
      <c r="F714" s="12"/>
      <c r="G714" s="12"/>
      <c r="H714" s="12"/>
      <c r="I714" s="12"/>
    </row>
    <row r="715" customFormat="false" ht="15.75" hidden="false" customHeight="true" outlineLevel="0" collapsed="false">
      <c r="A715" s="12"/>
      <c r="B715" s="12"/>
      <c r="C715" s="12"/>
      <c r="D715" s="12"/>
      <c r="E715" s="12"/>
      <c r="F715" s="12"/>
      <c r="G715" s="12"/>
      <c r="H715" s="12"/>
      <c r="I715" s="12"/>
    </row>
    <row r="716" customFormat="false" ht="15.75" hidden="false" customHeight="true" outlineLevel="0" collapsed="false">
      <c r="A716" s="12"/>
      <c r="B716" s="12"/>
      <c r="C716" s="12"/>
      <c r="D716" s="12"/>
      <c r="E716" s="12"/>
      <c r="F716" s="12"/>
      <c r="G716" s="12"/>
      <c r="H716" s="12"/>
      <c r="I716" s="12"/>
    </row>
    <row r="717" customFormat="false" ht="15.75" hidden="false" customHeight="true" outlineLevel="0" collapsed="false">
      <c r="A717" s="12"/>
      <c r="B717" s="12"/>
      <c r="C717" s="12"/>
      <c r="D717" s="12"/>
      <c r="E717" s="12"/>
      <c r="F717" s="12"/>
      <c r="G717" s="12"/>
      <c r="H717" s="12"/>
      <c r="I717" s="12"/>
    </row>
    <row r="718" customFormat="false" ht="15.75" hidden="false" customHeight="true" outlineLevel="0" collapsed="false">
      <c r="A718" s="12"/>
      <c r="B718" s="12"/>
      <c r="C718" s="12"/>
      <c r="D718" s="12"/>
      <c r="E718" s="12"/>
      <c r="F718" s="12"/>
      <c r="G718" s="12"/>
      <c r="H718" s="12"/>
      <c r="I718" s="12"/>
    </row>
    <row r="719" customFormat="false" ht="15.75" hidden="false" customHeight="true" outlineLevel="0" collapsed="false">
      <c r="A719" s="12"/>
      <c r="B719" s="12"/>
      <c r="C719" s="12"/>
      <c r="D719" s="12"/>
      <c r="E719" s="12"/>
      <c r="F719" s="12"/>
      <c r="G719" s="12"/>
      <c r="H719" s="12"/>
      <c r="I719" s="12"/>
    </row>
    <row r="720" customFormat="false" ht="15.75" hidden="false" customHeight="true" outlineLevel="0" collapsed="false">
      <c r="A720" s="12"/>
      <c r="B720" s="12"/>
      <c r="C720" s="12"/>
      <c r="D720" s="12"/>
      <c r="E720" s="12"/>
      <c r="F720" s="12"/>
      <c r="G720" s="12"/>
      <c r="H720" s="12"/>
      <c r="I720" s="12"/>
    </row>
    <row r="721" customFormat="false" ht="15.75" hidden="false" customHeight="true" outlineLevel="0" collapsed="false">
      <c r="A721" s="12"/>
      <c r="B721" s="12"/>
      <c r="C721" s="12"/>
      <c r="D721" s="12"/>
      <c r="E721" s="12"/>
      <c r="F721" s="12"/>
      <c r="G721" s="12"/>
      <c r="H721" s="12"/>
      <c r="I721" s="12"/>
    </row>
    <row r="722" customFormat="false" ht="15.75" hidden="false" customHeight="true" outlineLevel="0" collapsed="false">
      <c r="A722" s="12"/>
      <c r="B722" s="12"/>
      <c r="C722" s="12"/>
      <c r="D722" s="12"/>
      <c r="E722" s="12"/>
      <c r="F722" s="12"/>
      <c r="G722" s="12"/>
      <c r="H722" s="12"/>
      <c r="I722" s="12"/>
    </row>
    <row r="723" customFormat="false" ht="15.75" hidden="false" customHeight="true" outlineLevel="0" collapsed="false">
      <c r="A723" s="12"/>
      <c r="B723" s="12"/>
      <c r="C723" s="12"/>
      <c r="D723" s="12"/>
      <c r="E723" s="12"/>
      <c r="F723" s="12"/>
      <c r="G723" s="12"/>
      <c r="H723" s="12"/>
      <c r="I723" s="12"/>
    </row>
    <row r="724" customFormat="false" ht="15.75" hidden="false" customHeight="true" outlineLevel="0" collapsed="false">
      <c r="A724" s="12"/>
      <c r="B724" s="12"/>
      <c r="C724" s="12"/>
      <c r="D724" s="12"/>
      <c r="E724" s="12"/>
      <c r="F724" s="12"/>
      <c r="G724" s="12"/>
      <c r="H724" s="12"/>
      <c r="I724" s="12"/>
    </row>
    <row r="725" customFormat="false" ht="15.75" hidden="false" customHeight="true" outlineLevel="0" collapsed="false">
      <c r="A725" s="12"/>
      <c r="B725" s="12"/>
      <c r="C725" s="12"/>
      <c r="D725" s="12"/>
      <c r="E725" s="12"/>
      <c r="F725" s="12"/>
      <c r="G725" s="12"/>
      <c r="H725" s="12"/>
      <c r="I725" s="12"/>
    </row>
    <row r="726" customFormat="false" ht="15.75" hidden="false" customHeight="true" outlineLevel="0" collapsed="false">
      <c r="A726" s="12"/>
      <c r="B726" s="12"/>
      <c r="C726" s="12"/>
      <c r="D726" s="12"/>
      <c r="E726" s="12"/>
      <c r="F726" s="12"/>
      <c r="G726" s="12"/>
      <c r="H726" s="12"/>
      <c r="I726" s="12"/>
    </row>
    <row r="727" customFormat="false" ht="15.75" hidden="false" customHeight="true" outlineLevel="0" collapsed="false">
      <c r="A727" s="12"/>
      <c r="B727" s="12"/>
      <c r="C727" s="12"/>
      <c r="D727" s="12"/>
      <c r="E727" s="12"/>
      <c r="F727" s="12"/>
      <c r="G727" s="12"/>
      <c r="H727" s="12"/>
      <c r="I727" s="12"/>
    </row>
    <row r="728" customFormat="false" ht="15.75" hidden="false" customHeight="true" outlineLevel="0" collapsed="false">
      <c r="A728" s="12"/>
      <c r="B728" s="12"/>
      <c r="C728" s="12"/>
      <c r="D728" s="12"/>
      <c r="E728" s="12"/>
      <c r="F728" s="12"/>
      <c r="G728" s="12"/>
      <c r="H728" s="12"/>
      <c r="I728" s="12"/>
    </row>
    <row r="729" customFormat="false" ht="15.75" hidden="false" customHeight="true" outlineLevel="0" collapsed="false">
      <c r="A729" s="12"/>
      <c r="B729" s="12"/>
      <c r="C729" s="12"/>
      <c r="D729" s="12"/>
      <c r="E729" s="12"/>
      <c r="F729" s="12"/>
      <c r="G729" s="12"/>
      <c r="H729" s="12"/>
      <c r="I729" s="12"/>
    </row>
    <row r="730" customFormat="false" ht="15.75" hidden="false" customHeight="true" outlineLevel="0" collapsed="false">
      <c r="A730" s="12"/>
      <c r="B730" s="12"/>
      <c r="C730" s="12"/>
      <c r="D730" s="12"/>
      <c r="E730" s="12"/>
      <c r="F730" s="12"/>
      <c r="G730" s="12"/>
      <c r="H730" s="12"/>
      <c r="I730" s="12"/>
    </row>
    <row r="731" customFormat="false" ht="15.75" hidden="false" customHeight="true" outlineLevel="0" collapsed="false">
      <c r="A731" s="12"/>
      <c r="B731" s="12"/>
      <c r="C731" s="12"/>
      <c r="D731" s="12"/>
      <c r="E731" s="12"/>
      <c r="F731" s="12"/>
      <c r="G731" s="12"/>
      <c r="H731" s="12"/>
      <c r="I731" s="12"/>
    </row>
    <row r="732" customFormat="false" ht="15.75" hidden="false" customHeight="true" outlineLevel="0" collapsed="false">
      <c r="A732" s="12"/>
      <c r="B732" s="12"/>
      <c r="C732" s="12"/>
      <c r="D732" s="12"/>
      <c r="E732" s="12"/>
      <c r="F732" s="12"/>
      <c r="G732" s="12"/>
      <c r="H732" s="12"/>
      <c r="I732" s="12"/>
    </row>
    <row r="733" customFormat="false" ht="15.75" hidden="false" customHeight="true" outlineLevel="0" collapsed="false">
      <c r="A733" s="12"/>
      <c r="B733" s="12"/>
      <c r="C733" s="12"/>
      <c r="D733" s="12"/>
      <c r="E733" s="12"/>
      <c r="F733" s="12"/>
      <c r="G733" s="12"/>
      <c r="H733" s="12"/>
      <c r="I733" s="12"/>
    </row>
    <row r="734" customFormat="false" ht="15.75" hidden="false" customHeight="true" outlineLevel="0" collapsed="false">
      <c r="A734" s="12"/>
      <c r="B734" s="12"/>
      <c r="C734" s="12"/>
      <c r="D734" s="12"/>
      <c r="E734" s="12"/>
      <c r="F734" s="12"/>
      <c r="G734" s="12"/>
      <c r="H734" s="12"/>
      <c r="I734" s="12"/>
    </row>
    <row r="735" customFormat="false" ht="15.75" hidden="false" customHeight="true" outlineLevel="0" collapsed="false">
      <c r="A735" s="12"/>
      <c r="B735" s="12"/>
      <c r="C735" s="12"/>
      <c r="D735" s="12"/>
      <c r="E735" s="12"/>
      <c r="F735" s="12"/>
      <c r="G735" s="12"/>
      <c r="H735" s="12"/>
      <c r="I735" s="12"/>
    </row>
    <row r="736" customFormat="false" ht="15.75" hidden="false" customHeight="true" outlineLevel="0" collapsed="false">
      <c r="A736" s="12"/>
      <c r="B736" s="12"/>
      <c r="C736" s="12"/>
      <c r="D736" s="12"/>
      <c r="E736" s="12"/>
      <c r="F736" s="12"/>
      <c r="G736" s="12"/>
      <c r="H736" s="12"/>
      <c r="I736" s="12"/>
    </row>
    <row r="737" customFormat="false" ht="15.75" hidden="false" customHeight="true" outlineLevel="0" collapsed="false">
      <c r="A737" s="12"/>
      <c r="B737" s="12"/>
      <c r="C737" s="12"/>
      <c r="D737" s="12"/>
      <c r="E737" s="12"/>
      <c r="F737" s="12"/>
      <c r="G737" s="12"/>
      <c r="H737" s="12"/>
      <c r="I737" s="12"/>
    </row>
    <row r="738" customFormat="false" ht="15.75" hidden="false" customHeight="true" outlineLevel="0" collapsed="false">
      <c r="A738" s="12"/>
      <c r="B738" s="12"/>
      <c r="C738" s="12"/>
      <c r="D738" s="12"/>
      <c r="E738" s="12"/>
      <c r="F738" s="12"/>
      <c r="G738" s="12"/>
      <c r="H738" s="12"/>
      <c r="I738" s="12"/>
    </row>
    <row r="739" customFormat="false" ht="15.75" hidden="false" customHeight="true" outlineLevel="0" collapsed="false">
      <c r="A739" s="12"/>
      <c r="B739" s="12"/>
      <c r="C739" s="12"/>
      <c r="D739" s="12"/>
      <c r="E739" s="12"/>
      <c r="F739" s="12"/>
      <c r="G739" s="12"/>
      <c r="H739" s="12"/>
      <c r="I739" s="12"/>
    </row>
    <row r="740" customFormat="false" ht="15.75" hidden="false" customHeight="true" outlineLevel="0" collapsed="false">
      <c r="A740" s="12"/>
      <c r="B740" s="12"/>
      <c r="C740" s="12"/>
      <c r="D740" s="12"/>
      <c r="E740" s="12"/>
      <c r="F740" s="12"/>
      <c r="G740" s="12"/>
      <c r="H740" s="12"/>
      <c r="I740" s="12"/>
    </row>
    <row r="741" customFormat="false" ht="15.75" hidden="false" customHeight="true" outlineLevel="0" collapsed="false">
      <c r="A741" s="12"/>
      <c r="B741" s="12"/>
      <c r="C741" s="12"/>
      <c r="D741" s="12"/>
      <c r="E741" s="12"/>
      <c r="F741" s="12"/>
      <c r="G741" s="12"/>
      <c r="H741" s="12"/>
      <c r="I741" s="12"/>
    </row>
    <row r="742" customFormat="false" ht="15.75" hidden="false" customHeight="true" outlineLevel="0" collapsed="false">
      <c r="A742" s="12"/>
      <c r="B742" s="12"/>
      <c r="C742" s="12"/>
      <c r="D742" s="12"/>
      <c r="E742" s="12"/>
      <c r="F742" s="12"/>
      <c r="G742" s="12"/>
      <c r="H742" s="12"/>
      <c r="I742" s="12"/>
    </row>
    <row r="743" customFormat="false" ht="15.75" hidden="false" customHeight="true" outlineLevel="0" collapsed="false">
      <c r="A743" s="12"/>
      <c r="B743" s="12"/>
      <c r="C743" s="12"/>
      <c r="D743" s="12"/>
      <c r="E743" s="12"/>
      <c r="F743" s="12"/>
      <c r="G743" s="12"/>
      <c r="H743" s="12"/>
      <c r="I743" s="12"/>
    </row>
    <row r="744" customFormat="false" ht="15.75" hidden="false" customHeight="true" outlineLevel="0" collapsed="false">
      <c r="A744" s="12"/>
      <c r="B744" s="12"/>
      <c r="C744" s="12"/>
      <c r="D744" s="12"/>
      <c r="E744" s="12"/>
      <c r="F744" s="12"/>
      <c r="G744" s="12"/>
      <c r="H744" s="12"/>
      <c r="I744" s="12"/>
    </row>
    <row r="745" customFormat="false" ht="15.75" hidden="false" customHeight="true" outlineLevel="0" collapsed="false">
      <c r="A745" s="12"/>
      <c r="B745" s="12"/>
      <c r="C745" s="12"/>
      <c r="D745" s="12"/>
      <c r="E745" s="12"/>
      <c r="F745" s="12"/>
      <c r="G745" s="12"/>
      <c r="H745" s="12"/>
      <c r="I745" s="12"/>
    </row>
    <row r="746" customFormat="false" ht="15.75" hidden="false" customHeight="true" outlineLevel="0" collapsed="false">
      <c r="A746" s="12"/>
      <c r="B746" s="12"/>
      <c r="C746" s="12"/>
      <c r="D746" s="12"/>
      <c r="E746" s="12"/>
      <c r="F746" s="12"/>
      <c r="G746" s="12"/>
      <c r="H746" s="12"/>
      <c r="I746" s="12"/>
    </row>
    <row r="747" customFormat="false" ht="15.75" hidden="false" customHeight="true" outlineLevel="0" collapsed="false">
      <c r="A747" s="12"/>
      <c r="B747" s="12"/>
      <c r="C747" s="12"/>
      <c r="D747" s="12"/>
      <c r="E747" s="12"/>
      <c r="F747" s="12"/>
      <c r="G747" s="12"/>
      <c r="H747" s="12"/>
      <c r="I747" s="12"/>
    </row>
    <row r="748" customFormat="false" ht="15.75" hidden="false" customHeight="true" outlineLevel="0" collapsed="false">
      <c r="A748" s="12"/>
      <c r="B748" s="12"/>
      <c r="C748" s="12"/>
      <c r="D748" s="12"/>
      <c r="E748" s="12"/>
      <c r="F748" s="12"/>
      <c r="G748" s="12"/>
      <c r="H748" s="12"/>
      <c r="I748" s="12"/>
    </row>
    <row r="749" customFormat="false" ht="15.75" hidden="false" customHeight="true" outlineLevel="0" collapsed="false">
      <c r="A749" s="12"/>
      <c r="B749" s="12"/>
      <c r="C749" s="12"/>
      <c r="D749" s="12"/>
      <c r="E749" s="12"/>
      <c r="F749" s="12"/>
      <c r="G749" s="12"/>
      <c r="H749" s="12"/>
      <c r="I749" s="12"/>
    </row>
    <row r="750" customFormat="false" ht="15.75" hidden="false" customHeight="true" outlineLevel="0" collapsed="false">
      <c r="A750" s="12"/>
      <c r="B750" s="12"/>
      <c r="C750" s="12"/>
      <c r="D750" s="12"/>
      <c r="E750" s="12"/>
      <c r="F750" s="12"/>
      <c r="G750" s="12"/>
      <c r="H750" s="12"/>
      <c r="I750" s="12"/>
    </row>
    <row r="751" customFormat="false" ht="15.75" hidden="false" customHeight="true" outlineLevel="0" collapsed="false">
      <c r="A751" s="12"/>
      <c r="B751" s="12"/>
      <c r="C751" s="12"/>
      <c r="D751" s="12"/>
      <c r="E751" s="12"/>
      <c r="F751" s="12"/>
      <c r="G751" s="12"/>
      <c r="H751" s="12"/>
      <c r="I751" s="12"/>
    </row>
    <row r="752" customFormat="false" ht="15.75" hidden="false" customHeight="true" outlineLevel="0" collapsed="false">
      <c r="A752" s="12"/>
      <c r="B752" s="12"/>
      <c r="C752" s="12"/>
      <c r="D752" s="12"/>
      <c r="E752" s="12"/>
      <c r="F752" s="12"/>
      <c r="G752" s="12"/>
      <c r="H752" s="12"/>
      <c r="I752" s="12"/>
    </row>
    <row r="753" customFormat="false" ht="15.75" hidden="false" customHeight="true" outlineLevel="0" collapsed="false">
      <c r="A753" s="12"/>
      <c r="B753" s="12"/>
      <c r="C753" s="12"/>
      <c r="D753" s="12"/>
      <c r="E753" s="12"/>
      <c r="F753" s="12"/>
      <c r="G753" s="12"/>
      <c r="H753" s="12"/>
      <c r="I753" s="12"/>
    </row>
    <row r="754" customFormat="false" ht="15.75" hidden="false" customHeight="true" outlineLevel="0" collapsed="false">
      <c r="A754" s="12"/>
      <c r="B754" s="12"/>
      <c r="C754" s="12"/>
      <c r="D754" s="12"/>
      <c r="E754" s="12"/>
      <c r="F754" s="12"/>
      <c r="G754" s="12"/>
      <c r="H754" s="12"/>
      <c r="I754" s="12"/>
    </row>
    <row r="755" customFormat="false" ht="15.75" hidden="false" customHeight="true" outlineLevel="0" collapsed="false">
      <c r="A755" s="12"/>
      <c r="B755" s="12"/>
      <c r="C755" s="12"/>
      <c r="D755" s="12"/>
      <c r="E755" s="12"/>
      <c r="F755" s="12"/>
      <c r="G755" s="12"/>
      <c r="H755" s="12"/>
      <c r="I755" s="12"/>
    </row>
    <row r="756" customFormat="false" ht="15.75" hidden="false" customHeight="true" outlineLevel="0" collapsed="false">
      <c r="A756" s="12"/>
      <c r="B756" s="12"/>
      <c r="C756" s="12"/>
      <c r="D756" s="12"/>
      <c r="E756" s="12"/>
      <c r="F756" s="12"/>
      <c r="G756" s="12"/>
      <c r="H756" s="12"/>
      <c r="I756" s="12"/>
    </row>
    <row r="757" customFormat="false" ht="15.75" hidden="false" customHeight="true" outlineLevel="0" collapsed="false">
      <c r="A757" s="12"/>
      <c r="B757" s="12"/>
      <c r="C757" s="12"/>
      <c r="D757" s="12"/>
      <c r="E757" s="12"/>
      <c r="F757" s="12"/>
      <c r="G757" s="12"/>
      <c r="H757" s="12"/>
      <c r="I757" s="12"/>
    </row>
    <row r="758" customFormat="false" ht="15.75" hidden="false" customHeight="true" outlineLevel="0" collapsed="false">
      <c r="A758" s="12"/>
      <c r="B758" s="12"/>
      <c r="C758" s="12"/>
      <c r="D758" s="12"/>
      <c r="E758" s="12"/>
      <c r="F758" s="12"/>
      <c r="G758" s="12"/>
      <c r="H758" s="12"/>
      <c r="I758" s="12"/>
    </row>
    <row r="759" customFormat="false" ht="15.75" hidden="false" customHeight="true" outlineLevel="0" collapsed="false">
      <c r="A759" s="12"/>
      <c r="B759" s="12"/>
      <c r="C759" s="12"/>
      <c r="D759" s="12"/>
      <c r="E759" s="12"/>
      <c r="F759" s="12"/>
      <c r="G759" s="12"/>
      <c r="H759" s="12"/>
      <c r="I759" s="12"/>
    </row>
    <row r="760" customFormat="false" ht="15.75" hidden="false" customHeight="true" outlineLevel="0" collapsed="false">
      <c r="A760" s="12"/>
      <c r="B760" s="12"/>
      <c r="C760" s="12"/>
      <c r="D760" s="12"/>
      <c r="E760" s="12"/>
      <c r="F760" s="12"/>
      <c r="G760" s="12"/>
      <c r="H760" s="12"/>
      <c r="I760" s="12"/>
    </row>
    <row r="761" customFormat="false" ht="15.75" hidden="false" customHeight="true" outlineLevel="0" collapsed="false">
      <c r="A761" s="12"/>
      <c r="B761" s="12"/>
      <c r="C761" s="12"/>
      <c r="D761" s="12"/>
      <c r="E761" s="12"/>
      <c r="F761" s="12"/>
      <c r="G761" s="12"/>
      <c r="H761" s="12"/>
      <c r="I761" s="12"/>
    </row>
    <row r="762" customFormat="false" ht="15.75" hidden="false" customHeight="true" outlineLevel="0" collapsed="false">
      <c r="A762" s="12"/>
      <c r="B762" s="12"/>
      <c r="C762" s="12"/>
      <c r="D762" s="12"/>
      <c r="E762" s="12"/>
      <c r="F762" s="12"/>
      <c r="G762" s="12"/>
      <c r="H762" s="12"/>
      <c r="I762" s="12"/>
    </row>
    <row r="763" customFormat="false" ht="15.75" hidden="false" customHeight="true" outlineLevel="0" collapsed="false">
      <c r="A763" s="12"/>
      <c r="B763" s="12"/>
      <c r="C763" s="12"/>
      <c r="D763" s="12"/>
      <c r="E763" s="12"/>
      <c r="F763" s="12"/>
      <c r="G763" s="12"/>
      <c r="H763" s="12"/>
      <c r="I763" s="12"/>
    </row>
    <row r="764" customFormat="false" ht="15.75" hidden="false" customHeight="true" outlineLevel="0" collapsed="false">
      <c r="A764" s="12"/>
      <c r="B764" s="12"/>
      <c r="C764" s="12"/>
      <c r="D764" s="12"/>
      <c r="E764" s="12"/>
      <c r="F764" s="12"/>
      <c r="G764" s="12"/>
      <c r="H764" s="12"/>
      <c r="I764" s="12"/>
    </row>
    <row r="765" customFormat="false" ht="15.75" hidden="false" customHeight="true" outlineLevel="0" collapsed="false">
      <c r="A765" s="12"/>
      <c r="B765" s="12"/>
      <c r="C765" s="12"/>
      <c r="D765" s="12"/>
      <c r="E765" s="12"/>
      <c r="F765" s="12"/>
      <c r="G765" s="12"/>
      <c r="H765" s="12"/>
      <c r="I765" s="12"/>
    </row>
    <row r="766" customFormat="false" ht="15.75" hidden="false" customHeight="true" outlineLevel="0" collapsed="false">
      <c r="A766" s="12"/>
      <c r="B766" s="12"/>
      <c r="C766" s="12"/>
      <c r="D766" s="12"/>
      <c r="E766" s="12"/>
      <c r="F766" s="12"/>
      <c r="G766" s="12"/>
      <c r="H766" s="12"/>
      <c r="I766" s="12"/>
    </row>
    <row r="767" customFormat="false" ht="15.75" hidden="false" customHeight="true" outlineLevel="0" collapsed="false">
      <c r="A767" s="12"/>
      <c r="B767" s="12"/>
      <c r="C767" s="12"/>
      <c r="D767" s="12"/>
      <c r="E767" s="12"/>
      <c r="F767" s="12"/>
      <c r="G767" s="12"/>
      <c r="H767" s="12"/>
      <c r="I767" s="12"/>
    </row>
    <row r="768" customFormat="false" ht="15.75" hidden="false" customHeight="true" outlineLevel="0" collapsed="false">
      <c r="A768" s="12"/>
      <c r="B768" s="12"/>
      <c r="C768" s="12"/>
      <c r="D768" s="12"/>
      <c r="E768" s="12"/>
      <c r="F768" s="12"/>
      <c r="G768" s="12"/>
      <c r="H768" s="12"/>
      <c r="I768" s="12"/>
    </row>
    <row r="769" customFormat="false" ht="15.75" hidden="false" customHeight="true" outlineLevel="0" collapsed="false">
      <c r="A769" s="12"/>
      <c r="B769" s="12"/>
      <c r="C769" s="12"/>
      <c r="D769" s="12"/>
      <c r="E769" s="12"/>
      <c r="F769" s="12"/>
      <c r="G769" s="12"/>
      <c r="H769" s="12"/>
      <c r="I769" s="12"/>
    </row>
    <row r="770" customFormat="false" ht="15.75" hidden="false" customHeight="true" outlineLevel="0" collapsed="false">
      <c r="A770" s="12"/>
      <c r="B770" s="12"/>
      <c r="C770" s="12"/>
      <c r="D770" s="12"/>
      <c r="E770" s="12"/>
      <c r="F770" s="12"/>
      <c r="G770" s="12"/>
      <c r="H770" s="12"/>
      <c r="I770" s="12"/>
    </row>
    <row r="771" customFormat="false" ht="15.75" hidden="false" customHeight="true" outlineLevel="0" collapsed="false">
      <c r="A771" s="12"/>
      <c r="B771" s="12"/>
      <c r="C771" s="12"/>
      <c r="D771" s="12"/>
      <c r="E771" s="12"/>
      <c r="F771" s="12"/>
      <c r="G771" s="12"/>
      <c r="H771" s="12"/>
      <c r="I771" s="12"/>
    </row>
    <row r="772" customFormat="false" ht="15.75" hidden="false" customHeight="true" outlineLevel="0" collapsed="false">
      <c r="A772" s="12"/>
      <c r="B772" s="12"/>
      <c r="C772" s="12"/>
      <c r="D772" s="12"/>
      <c r="E772" s="12"/>
      <c r="F772" s="12"/>
      <c r="G772" s="12"/>
      <c r="H772" s="12"/>
      <c r="I772" s="12"/>
    </row>
    <row r="773" customFormat="false" ht="15.75" hidden="false" customHeight="true" outlineLevel="0" collapsed="false">
      <c r="A773" s="12"/>
      <c r="B773" s="12"/>
      <c r="C773" s="12"/>
      <c r="D773" s="12"/>
      <c r="E773" s="12"/>
      <c r="F773" s="12"/>
      <c r="G773" s="12"/>
      <c r="H773" s="12"/>
      <c r="I773" s="12"/>
    </row>
    <row r="774" customFormat="false" ht="15.75" hidden="false" customHeight="true" outlineLevel="0" collapsed="false">
      <c r="A774" s="12"/>
      <c r="B774" s="12"/>
      <c r="C774" s="12"/>
      <c r="D774" s="12"/>
      <c r="E774" s="12"/>
      <c r="F774" s="12"/>
      <c r="G774" s="12"/>
      <c r="H774" s="12"/>
      <c r="I774" s="12"/>
    </row>
    <row r="775" customFormat="false" ht="15.75" hidden="false" customHeight="true" outlineLevel="0" collapsed="false">
      <c r="A775" s="12"/>
      <c r="B775" s="12"/>
      <c r="C775" s="12"/>
      <c r="D775" s="12"/>
      <c r="E775" s="12"/>
      <c r="F775" s="12"/>
      <c r="G775" s="12"/>
      <c r="H775" s="12"/>
      <c r="I775" s="12"/>
    </row>
    <row r="776" customFormat="false" ht="15.75" hidden="false" customHeight="true" outlineLevel="0" collapsed="false">
      <c r="A776" s="12"/>
      <c r="B776" s="12"/>
      <c r="C776" s="12"/>
      <c r="D776" s="12"/>
      <c r="E776" s="12"/>
      <c r="F776" s="12"/>
      <c r="G776" s="12"/>
      <c r="H776" s="12"/>
      <c r="I776" s="12"/>
    </row>
    <row r="777" customFormat="false" ht="15.75" hidden="false" customHeight="true" outlineLevel="0" collapsed="false">
      <c r="A777" s="12"/>
      <c r="B777" s="12"/>
      <c r="C777" s="12"/>
      <c r="D777" s="12"/>
      <c r="E777" s="12"/>
      <c r="F777" s="12"/>
      <c r="G777" s="12"/>
      <c r="H777" s="12"/>
      <c r="I777" s="12"/>
    </row>
    <row r="778" customFormat="false" ht="15.75" hidden="false" customHeight="true" outlineLevel="0" collapsed="false">
      <c r="A778" s="12"/>
      <c r="B778" s="12"/>
      <c r="C778" s="12"/>
      <c r="D778" s="12"/>
      <c r="E778" s="12"/>
      <c r="F778" s="12"/>
      <c r="G778" s="12"/>
      <c r="H778" s="12"/>
      <c r="I778" s="12"/>
    </row>
    <row r="779" customFormat="false" ht="15.75" hidden="false" customHeight="true" outlineLevel="0" collapsed="false">
      <c r="A779" s="12"/>
      <c r="B779" s="12"/>
      <c r="C779" s="12"/>
      <c r="D779" s="12"/>
      <c r="E779" s="12"/>
      <c r="F779" s="12"/>
      <c r="G779" s="12"/>
      <c r="H779" s="12"/>
      <c r="I779" s="12"/>
    </row>
    <row r="780" customFormat="false" ht="15.75" hidden="false" customHeight="true" outlineLevel="0" collapsed="false">
      <c r="A780" s="12"/>
      <c r="B780" s="12"/>
      <c r="C780" s="12"/>
      <c r="D780" s="12"/>
      <c r="E780" s="12"/>
      <c r="F780" s="12"/>
      <c r="G780" s="12"/>
      <c r="H780" s="12"/>
      <c r="I780" s="12"/>
    </row>
    <row r="781" customFormat="false" ht="15.75" hidden="false" customHeight="true" outlineLevel="0" collapsed="false">
      <c r="A781" s="12"/>
      <c r="B781" s="12"/>
      <c r="C781" s="12"/>
      <c r="D781" s="12"/>
      <c r="E781" s="12"/>
      <c r="F781" s="12"/>
      <c r="G781" s="12"/>
      <c r="H781" s="12"/>
      <c r="I781" s="12"/>
    </row>
    <row r="782" customFormat="false" ht="15.75" hidden="false" customHeight="true" outlineLevel="0" collapsed="false">
      <c r="A782" s="12"/>
      <c r="B782" s="12"/>
      <c r="C782" s="12"/>
      <c r="D782" s="12"/>
      <c r="E782" s="12"/>
      <c r="F782" s="12"/>
      <c r="G782" s="12"/>
      <c r="H782" s="12"/>
      <c r="I782" s="12"/>
    </row>
    <row r="783" customFormat="false" ht="15.75" hidden="false" customHeight="true" outlineLevel="0" collapsed="false">
      <c r="A783" s="12"/>
      <c r="B783" s="12"/>
      <c r="C783" s="12"/>
      <c r="D783" s="12"/>
      <c r="E783" s="12"/>
      <c r="F783" s="12"/>
      <c r="G783" s="12"/>
      <c r="H783" s="12"/>
      <c r="I783" s="12"/>
    </row>
    <row r="784" customFormat="false" ht="15.75" hidden="false" customHeight="true" outlineLevel="0" collapsed="false">
      <c r="A784" s="12"/>
      <c r="B784" s="12"/>
      <c r="C784" s="12"/>
      <c r="D784" s="12"/>
      <c r="E784" s="12"/>
      <c r="F784" s="12"/>
      <c r="G784" s="12"/>
      <c r="H784" s="12"/>
      <c r="I784" s="12"/>
    </row>
    <row r="785" customFormat="false" ht="15.75" hidden="false" customHeight="true" outlineLevel="0" collapsed="false">
      <c r="A785" s="12"/>
      <c r="B785" s="12"/>
      <c r="C785" s="12"/>
      <c r="D785" s="12"/>
      <c r="E785" s="12"/>
      <c r="F785" s="12"/>
      <c r="G785" s="12"/>
      <c r="H785" s="12"/>
      <c r="I785" s="12"/>
    </row>
    <row r="786" customFormat="false" ht="15.75" hidden="false" customHeight="true" outlineLevel="0" collapsed="false">
      <c r="A786" s="12"/>
      <c r="B786" s="12"/>
      <c r="C786" s="12"/>
      <c r="D786" s="12"/>
      <c r="E786" s="12"/>
      <c r="F786" s="12"/>
      <c r="G786" s="12"/>
      <c r="H786" s="12"/>
      <c r="I786" s="12"/>
    </row>
    <row r="787" customFormat="false" ht="15.75" hidden="false" customHeight="true" outlineLevel="0" collapsed="false">
      <c r="A787" s="12"/>
      <c r="B787" s="12"/>
      <c r="C787" s="12"/>
      <c r="D787" s="12"/>
      <c r="E787" s="12"/>
      <c r="F787" s="12"/>
      <c r="G787" s="12"/>
      <c r="H787" s="12"/>
      <c r="I787" s="12"/>
    </row>
    <row r="788" customFormat="false" ht="15.75" hidden="false" customHeight="true" outlineLevel="0" collapsed="false">
      <c r="A788" s="12"/>
      <c r="B788" s="12"/>
      <c r="C788" s="12"/>
      <c r="D788" s="12"/>
      <c r="E788" s="12"/>
      <c r="F788" s="12"/>
      <c r="G788" s="12"/>
      <c r="H788" s="12"/>
      <c r="I788" s="12"/>
    </row>
    <row r="789" customFormat="false" ht="15.75" hidden="false" customHeight="true" outlineLevel="0" collapsed="false">
      <c r="A789" s="12"/>
      <c r="B789" s="12"/>
      <c r="C789" s="12"/>
      <c r="D789" s="12"/>
      <c r="E789" s="12"/>
      <c r="F789" s="12"/>
      <c r="G789" s="12"/>
      <c r="H789" s="12"/>
      <c r="I789" s="12"/>
    </row>
    <row r="790" customFormat="false" ht="15.75" hidden="false" customHeight="true" outlineLevel="0" collapsed="false">
      <c r="A790" s="12"/>
      <c r="B790" s="12"/>
      <c r="C790" s="12"/>
      <c r="D790" s="12"/>
      <c r="E790" s="12"/>
      <c r="F790" s="12"/>
      <c r="G790" s="12"/>
      <c r="H790" s="12"/>
      <c r="I790" s="12"/>
    </row>
    <row r="791" customFormat="false" ht="15.75" hidden="false" customHeight="true" outlineLevel="0" collapsed="false">
      <c r="A791" s="12"/>
      <c r="B791" s="12"/>
      <c r="C791" s="12"/>
      <c r="D791" s="12"/>
      <c r="E791" s="12"/>
      <c r="F791" s="12"/>
      <c r="G791" s="12"/>
      <c r="H791" s="12"/>
      <c r="I791" s="12"/>
    </row>
    <row r="792" customFormat="false" ht="15.75" hidden="false" customHeight="true" outlineLevel="0" collapsed="false">
      <c r="A792" s="12"/>
      <c r="B792" s="12"/>
      <c r="C792" s="12"/>
      <c r="D792" s="12"/>
      <c r="E792" s="12"/>
      <c r="F792" s="12"/>
      <c r="G792" s="12"/>
      <c r="H792" s="12"/>
      <c r="I792" s="12"/>
    </row>
    <row r="793" customFormat="false" ht="15.75" hidden="false" customHeight="true" outlineLevel="0" collapsed="false">
      <c r="A793" s="12"/>
      <c r="B793" s="12"/>
      <c r="C793" s="12"/>
      <c r="D793" s="12"/>
      <c r="E793" s="12"/>
      <c r="F793" s="12"/>
      <c r="G793" s="12"/>
      <c r="H793" s="12"/>
      <c r="I793" s="12"/>
    </row>
    <row r="794" customFormat="false" ht="15.75" hidden="false" customHeight="true" outlineLevel="0" collapsed="false">
      <c r="A794" s="12"/>
      <c r="B794" s="12"/>
      <c r="C794" s="12"/>
      <c r="D794" s="12"/>
      <c r="E794" s="12"/>
      <c r="F794" s="12"/>
      <c r="G794" s="12"/>
      <c r="H794" s="12"/>
      <c r="I794" s="12"/>
    </row>
    <row r="795" customFormat="false" ht="15.75" hidden="false" customHeight="true" outlineLevel="0" collapsed="false">
      <c r="A795" s="12"/>
      <c r="B795" s="12"/>
      <c r="C795" s="12"/>
      <c r="D795" s="12"/>
      <c r="E795" s="12"/>
      <c r="F795" s="12"/>
      <c r="G795" s="12"/>
      <c r="H795" s="12"/>
      <c r="I795" s="12"/>
    </row>
    <row r="796" customFormat="false" ht="15.75" hidden="false" customHeight="true" outlineLevel="0" collapsed="false">
      <c r="A796" s="12"/>
      <c r="B796" s="12"/>
      <c r="C796" s="12"/>
      <c r="D796" s="12"/>
      <c r="E796" s="12"/>
      <c r="F796" s="12"/>
      <c r="G796" s="12"/>
      <c r="H796" s="12"/>
      <c r="I796" s="12"/>
    </row>
    <row r="797" customFormat="false" ht="15.75" hidden="false" customHeight="true" outlineLevel="0" collapsed="false">
      <c r="A797" s="12"/>
      <c r="B797" s="12"/>
      <c r="C797" s="12"/>
      <c r="D797" s="12"/>
      <c r="E797" s="12"/>
      <c r="F797" s="12"/>
      <c r="G797" s="12"/>
      <c r="H797" s="12"/>
      <c r="I797" s="12"/>
    </row>
    <row r="798" customFormat="false" ht="15.75" hidden="false" customHeight="true" outlineLevel="0" collapsed="false">
      <c r="A798" s="12"/>
      <c r="B798" s="12"/>
      <c r="C798" s="12"/>
      <c r="D798" s="12"/>
      <c r="E798" s="12"/>
      <c r="F798" s="12"/>
      <c r="G798" s="12"/>
      <c r="H798" s="12"/>
      <c r="I798" s="12"/>
    </row>
    <row r="799" customFormat="false" ht="15.75" hidden="false" customHeight="true" outlineLevel="0" collapsed="false">
      <c r="A799" s="12"/>
      <c r="B799" s="12"/>
      <c r="C799" s="12"/>
      <c r="D799" s="12"/>
      <c r="E799" s="12"/>
      <c r="F799" s="12"/>
      <c r="G799" s="12"/>
      <c r="H799" s="12"/>
      <c r="I799" s="12"/>
    </row>
    <row r="800" customFormat="false" ht="15.75" hidden="false" customHeight="true" outlineLevel="0" collapsed="false">
      <c r="A800" s="12"/>
      <c r="B800" s="12"/>
      <c r="C800" s="12"/>
      <c r="D800" s="12"/>
      <c r="E800" s="12"/>
      <c r="F800" s="12"/>
      <c r="G800" s="12"/>
      <c r="H800" s="12"/>
      <c r="I800" s="12"/>
    </row>
    <row r="801" customFormat="false" ht="15.75" hidden="false" customHeight="true" outlineLevel="0" collapsed="false">
      <c r="A801" s="12"/>
      <c r="B801" s="12"/>
      <c r="C801" s="12"/>
      <c r="D801" s="12"/>
      <c r="E801" s="12"/>
      <c r="F801" s="12"/>
      <c r="G801" s="12"/>
      <c r="H801" s="12"/>
      <c r="I801" s="12"/>
    </row>
    <row r="802" customFormat="false" ht="15.75" hidden="false" customHeight="true" outlineLevel="0" collapsed="false">
      <c r="A802" s="12"/>
      <c r="B802" s="12"/>
      <c r="C802" s="12"/>
      <c r="D802" s="12"/>
      <c r="E802" s="12"/>
      <c r="F802" s="12"/>
      <c r="G802" s="12"/>
      <c r="H802" s="12"/>
      <c r="I802" s="12"/>
    </row>
    <row r="803" customFormat="false" ht="15.75" hidden="false" customHeight="true" outlineLevel="0" collapsed="false">
      <c r="A803" s="12"/>
      <c r="B803" s="12"/>
      <c r="C803" s="12"/>
      <c r="D803" s="12"/>
      <c r="E803" s="12"/>
      <c r="F803" s="12"/>
      <c r="G803" s="12"/>
      <c r="H803" s="12"/>
      <c r="I803" s="12"/>
    </row>
    <row r="804" customFormat="false" ht="15.75" hidden="false" customHeight="true" outlineLevel="0" collapsed="false">
      <c r="A804" s="12"/>
      <c r="B804" s="12"/>
      <c r="C804" s="12"/>
      <c r="D804" s="12"/>
      <c r="E804" s="12"/>
      <c r="F804" s="12"/>
      <c r="G804" s="12"/>
      <c r="H804" s="12"/>
      <c r="I804" s="12"/>
    </row>
    <row r="805" customFormat="false" ht="15.75" hidden="false" customHeight="true" outlineLevel="0" collapsed="false">
      <c r="A805" s="12"/>
      <c r="B805" s="12"/>
      <c r="C805" s="12"/>
      <c r="D805" s="12"/>
      <c r="E805" s="12"/>
      <c r="F805" s="12"/>
      <c r="G805" s="12"/>
      <c r="H805" s="12"/>
      <c r="I805" s="12"/>
    </row>
    <row r="806" customFormat="false" ht="15.75" hidden="false" customHeight="true" outlineLevel="0" collapsed="false">
      <c r="A806" s="12"/>
      <c r="B806" s="12"/>
      <c r="C806" s="12"/>
      <c r="D806" s="12"/>
      <c r="E806" s="12"/>
      <c r="F806" s="12"/>
      <c r="G806" s="12"/>
      <c r="H806" s="12"/>
      <c r="I806" s="12"/>
    </row>
    <row r="807" customFormat="false" ht="15.75" hidden="false" customHeight="true" outlineLevel="0" collapsed="false">
      <c r="A807" s="12"/>
      <c r="B807" s="12"/>
      <c r="C807" s="12"/>
      <c r="D807" s="12"/>
      <c r="E807" s="12"/>
      <c r="F807" s="12"/>
      <c r="G807" s="12"/>
      <c r="H807" s="12"/>
      <c r="I807" s="12"/>
    </row>
    <row r="808" customFormat="false" ht="15.75" hidden="false" customHeight="true" outlineLevel="0" collapsed="false">
      <c r="A808" s="12"/>
      <c r="B808" s="12"/>
      <c r="C808" s="12"/>
      <c r="D808" s="12"/>
      <c r="E808" s="12"/>
      <c r="F808" s="12"/>
      <c r="G808" s="12"/>
      <c r="H808" s="12"/>
      <c r="I808" s="12"/>
    </row>
    <row r="809" customFormat="false" ht="15.75" hidden="false" customHeight="true" outlineLevel="0" collapsed="false">
      <c r="A809" s="12"/>
      <c r="B809" s="12"/>
      <c r="C809" s="12"/>
      <c r="D809" s="12"/>
      <c r="E809" s="12"/>
      <c r="F809" s="12"/>
      <c r="G809" s="12"/>
      <c r="H809" s="12"/>
      <c r="I809" s="12"/>
    </row>
    <row r="810" customFormat="false" ht="15.75" hidden="false" customHeight="true" outlineLevel="0" collapsed="false">
      <c r="A810" s="12"/>
      <c r="B810" s="12"/>
      <c r="C810" s="12"/>
      <c r="D810" s="12"/>
      <c r="E810" s="12"/>
      <c r="F810" s="12"/>
      <c r="G810" s="12"/>
      <c r="H810" s="12"/>
      <c r="I810" s="12"/>
    </row>
    <row r="811" customFormat="false" ht="15.75" hidden="false" customHeight="true" outlineLevel="0" collapsed="false">
      <c r="A811" s="12"/>
      <c r="B811" s="12"/>
      <c r="C811" s="12"/>
      <c r="D811" s="12"/>
      <c r="E811" s="12"/>
      <c r="F811" s="12"/>
      <c r="G811" s="12"/>
      <c r="H811" s="12"/>
      <c r="I811" s="12"/>
    </row>
    <row r="812" customFormat="false" ht="15.75" hidden="false" customHeight="true" outlineLevel="0" collapsed="false">
      <c r="A812" s="12"/>
      <c r="B812" s="12"/>
      <c r="C812" s="12"/>
      <c r="D812" s="12"/>
      <c r="E812" s="12"/>
      <c r="F812" s="12"/>
      <c r="G812" s="12"/>
      <c r="H812" s="12"/>
      <c r="I812" s="12"/>
    </row>
    <row r="813" customFormat="false" ht="15.75" hidden="false" customHeight="true" outlineLevel="0" collapsed="false">
      <c r="A813" s="12"/>
      <c r="B813" s="12"/>
      <c r="C813" s="12"/>
      <c r="D813" s="12"/>
      <c r="E813" s="12"/>
      <c r="F813" s="12"/>
      <c r="G813" s="12"/>
      <c r="H813" s="12"/>
      <c r="I813" s="12"/>
    </row>
    <row r="814" customFormat="false" ht="15.75" hidden="false" customHeight="true" outlineLevel="0" collapsed="false">
      <c r="A814" s="12"/>
      <c r="B814" s="12"/>
      <c r="C814" s="12"/>
      <c r="D814" s="12"/>
      <c r="E814" s="12"/>
      <c r="F814" s="12"/>
      <c r="G814" s="12"/>
      <c r="H814" s="12"/>
      <c r="I814" s="12"/>
    </row>
    <row r="815" customFormat="false" ht="15.75" hidden="false" customHeight="true" outlineLevel="0" collapsed="false">
      <c r="A815" s="12"/>
      <c r="B815" s="12"/>
      <c r="C815" s="12"/>
      <c r="D815" s="12"/>
      <c r="E815" s="12"/>
      <c r="F815" s="12"/>
      <c r="G815" s="12"/>
      <c r="H815" s="12"/>
      <c r="I815" s="12"/>
    </row>
    <row r="816" customFormat="false" ht="15.75" hidden="false" customHeight="true" outlineLevel="0" collapsed="false">
      <c r="A816" s="12"/>
      <c r="B816" s="12"/>
      <c r="C816" s="12"/>
      <c r="D816" s="12"/>
      <c r="E816" s="12"/>
      <c r="F816" s="12"/>
      <c r="G816" s="12"/>
      <c r="H816" s="12"/>
      <c r="I816" s="12"/>
    </row>
    <row r="817" customFormat="false" ht="15.75" hidden="false" customHeight="true" outlineLevel="0" collapsed="false">
      <c r="A817" s="12"/>
      <c r="B817" s="12"/>
      <c r="C817" s="12"/>
      <c r="D817" s="12"/>
      <c r="E817" s="12"/>
      <c r="F817" s="12"/>
      <c r="G817" s="12"/>
      <c r="H817" s="12"/>
      <c r="I817" s="12"/>
    </row>
    <row r="818" customFormat="false" ht="15.75" hidden="false" customHeight="true" outlineLevel="0" collapsed="false">
      <c r="A818" s="12"/>
      <c r="B818" s="12"/>
      <c r="C818" s="12"/>
      <c r="D818" s="12"/>
      <c r="E818" s="12"/>
      <c r="F818" s="12"/>
      <c r="G818" s="12"/>
      <c r="H818" s="12"/>
      <c r="I818" s="12"/>
    </row>
    <row r="819" customFormat="false" ht="15.75" hidden="false" customHeight="true" outlineLevel="0" collapsed="false">
      <c r="A819" s="12"/>
      <c r="B819" s="12"/>
      <c r="C819" s="12"/>
      <c r="D819" s="12"/>
      <c r="E819" s="12"/>
      <c r="F819" s="12"/>
      <c r="G819" s="12"/>
      <c r="H819" s="12"/>
      <c r="I819" s="12"/>
    </row>
    <row r="820" customFormat="false" ht="15.75" hidden="false" customHeight="true" outlineLevel="0" collapsed="false">
      <c r="A820" s="12"/>
      <c r="B820" s="12"/>
      <c r="C820" s="12"/>
      <c r="D820" s="12"/>
      <c r="E820" s="12"/>
      <c r="F820" s="12"/>
      <c r="G820" s="12"/>
      <c r="H820" s="12"/>
      <c r="I820" s="12"/>
    </row>
    <row r="821" customFormat="false" ht="15.75" hidden="false" customHeight="true" outlineLevel="0" collapsed="false">
      <c r="A821" s="12"/>
      <c r="B821" s="12"/>
      <c r="C821" s="12"/>
      <c r="D821" s="12"/>
      <c r="E821" s="12"/>
      <c r="F821" s="12"/>
      <c r="G821" s="12"/>
      <c r="H821" s="12"/>
      <c r="I821" s="12"/>
    </row>
    <row r="822" customFormat="false" ht="15.75" hidden="false" customHeight="true" outlineLevel="0" collapsed="false">
      <c r="A822" s="12"/>
      <c r="B822" s="12"/>
      <c r="C822" s="12"/>
      <c r="D822" s="12"/>
      <c r="E822" s="12"/>
      <c r="F822" s="12"/>
      <c r="G822" s="12"/>
      <c r="H822" s="12"/>
      <c r="I822" s="12"/>
    </row>
    <row r="823" customFormat="false" ht="15.75" hidden="false" customHeight="true" outlineLevel="0" collapsed="false">
      <c r="A823" s="12"/>
      <c r="B823" s="12"/>
      <c r="C823" s="12"/>
      <c r="D823" s="12"/>
      <c r="E823" s="12"/>
      <c r="F823" s="12"/>
      <c r="G823" s="12"/>
      <c r="H823" s="12"/>
      <c r="I823" s="12"/>
    </row>
    <row r="824" customFormat="false" ht="15.75" hidden="false" customHeight="true" outlineLevel="0" collapsed="false">
      <c r="A824" s="12"/>
      <c r="B824" s="12"/>
      <c r="C824" s="12"/>
      <c r="D824" s="12"/>
      <c r="E824" s="12"/>
      <c r="F824" s="12"/>
      <c r="G824" s="12"/>
      <c r="H824" s="12"/>
      <c r="I824" s="12"/>
    </row>
    <row r="825" customFormat="false" ht="15.75" hidden="false" customHeight="true" outlineLevel="0" collapsed="false">
      <c r="A825" s="12"/>
      <c r="B825" s="12"/>
      <c r="C825" s="12"/>
      <c r="D825" s="12"/>
      <c r="E825" s="12"/>
      <c r="F825" s="12"/>
      <c r="G825" s="12"/>
      <c r="H825" s="12"/>
      <c r="I825" s="12"/>
    </row>
    <row r="826" customFormat="false" ht="15.75" hidden="false" customHeight="true" outlineLevel="0" collapsed="false">
      <c r="A826" s="12"/>
      <c r="B826" s="12"/>
      <c r="C826" s="12"/>
      <c r="D826" s="12"/>
      <c r="E826" s="12"/>
      <c r="F826" s="12"/>
      <c r="G826" s="12"/>
      <c r="H826" s="12"/>
      <c r="I826" s="12"/>
    </row>
    <row r="827" customFormat="false" ht="15.75" hidden="false" customHeight="true" outlineLevel="0" collapsed="false">
      <c r="A827" s="12"/>
      <c r="B827" s="12"/>
      <c r="C827" s="12"/>
      <c r="D827" s="12"/>
      <c r="E827" s="12"/>
      <c r="F827" s="12"/>
      <c r="G827" s="12"/>
      <c r="H827" s="12"/>
      <c r="I827" s="12"/>
    </row>
    <row r="828" customFormat="false" ht="15.75" hidden="false" customHeight="true" outlineLevel="0" collapsed="false">
      <c r="A828" s="12"/>
      <c r="B828" s="12"/>
      <c r="C828" s="12"/>
      <c r="D828" s="12"/>
      <c r="E828" s="12"/>
      <c r="F828" s="12"/>
      <c r="G828" s="12"/>
      <c r="H828" s="12"/>
      <c r="I828" s="12"/>
    </row>
    <row r="829" customFormat="false" ht="15.75" hidden="false" customHeight="true" outlineLevel="0" collapsed="false">
      <c r="A829" s="12"/>
      <c r="B829" s="12"/>
      <c r="C829" s="12"/>
      <c r="D829" s="12"/>
      <c r="E829" s="12"/>
      <c r="F829" s="12"/>
      <c r="G829" s="12"/>
      <c r="H829" s="12"/>
      <c r="I829" s="12"/>
    </row>
    <row r="830" customFormat="false" ht="15.75" hidden="false" customHeight="true" outlineLevel="0" collapsed="false">
      <c r="A830" s="12"/>
      <c r="B830" s="12"/>
      <c r="C830" s="12"/>
      <c r="D830" s="12"/>
      <c r="E830" s="12"/>
      <c r="F830" s="12"/>
      <c r="G830" s="12"/>
      <c r="H830" s="12"/>
      <c r="I830" s="12"/>
    </row>
    <row r="831" customFormat="false" ht="15.75" hidden="false" customHeight="true" outlineLevel="0" collapsed="false">
      <c r="A831" s="12"/>
      <c r="B831" s="12"/>
      <c r="C831" s="12"/>
      <c r="D831" s="12"/>
      <c r="E831" s="12"/>
      <c r="F831" s="12"/>
      <c r="G831" s="12"/>
      <c r="H831" s="12"/>
      <c r="I831" s="12"/>
    </row>
    <row r="832" customFormat="false" ht="15.75" hidden="false" customHeight="true" outlineLevel="0" collapsed="false">
      <c r="A832" s="12"/>
      <c r="B832" s="12"/>
      <c r="C832" s="12"/>
      <c r="D832" s="12"/>
      <c r="E832" s="12"/>
      <c r="F832" s="12"/>
      <c r="G832" s="12"/>
      <c r="H832" s="12"/>
      <c r="I832" s="12"/>
    </row>
    <row r="833" customFormat="false" ht="15.75" hidden="false" customHeight="true" outlineLevel="0" collapsed="false">
      <c r="A833" s="12"/>
      <c r="B833" s="12"/>
      <c r="C833" s="12"/>
      <c r="D833" s="12"/>
      <c r="E833" s="12"/>
      <c r="F833" s="12"/>
      <c r="G833" s="12"/>
      <c r="H833" s="12"/>
      <c r="I833" s="12"/>
    </row>
    <row r="834" customFormat="false" ht="15.75" hidden="false" customHeight="true" outlineLevel="0" collapsed="false">
      <c r="A834" s="12"/>
      <c r="B834" s="12"/>
      <c r="C834" s="12"/>
      <c r="D834" s="12"/>
      <c r="E834" s="12"/>
      <c r="F834" s="12"/>
      <c r="G834" s="12"/>
      <c r="H834" s="12"/>
      <c r="I834" s="12"/>
    </row>
    <row r="835" customFormat="false" ht="15.75" hidden="false" customHeight="true" outlineLevel="0" collapsed="false">
      <c r="A835" s="12"/>
      <c r="B835" s="12"/>
      <c r="C835" s="12"/>
      <c r="D835" s="12"/>
      <c r="E835" s="12"/>
      <c r="F835" s="12"/>
      <c r="G835" s="12"/>
      <c r="H835" s="12"/>
      <c r="I835" s="12"/>
    </row>
    <row r="836" customFormat="false" ht="15.75" hidden="false" customHeight="true" outlineLevel="0" collapsed="false">
      <c r="A836" s="12"/>
      <c r="B836" s="12"/>
      <c r="C836" s="12"/>
      <c r="D836" s="12"/>
      <c r="E836" s="12"/>
      <c r="F836" s="12"/>
      <c r="G836" s="12"/>
      <c r="H836" s="12"/>
      <c r="I836" s="12"/>
    </row>
    <row r="837" customFormat="false" ht="15.75" hidden="false" customHeight="true" outlineLevel="0" collapsed="false">
      <c r="A837" s="12"/>
      <c r="B837" s="12"/>
      <c r="C837" s="12"/>
      <c r="D837" s="12"/>
      <c r="E837" s="12"/>
      <c r="F837" s="12"/>
      <c r="G837" s="12"/>
      <c r="H837" s="12"/>
      <c r="I837" s="12"/>
    </row>
    <row r="838" customFormat="false" ht="15.75" hidden="false" customHeight="true" outlineLevel="0" collapsed="false">
      <c r="A838" s="12"/>
      <c r="B838" s="12"/>
      <c r="C838" s="12"/>
      <c r="D838" s="12"/>
      <c r="E838" s="12"/>
      <c r="F838" s="12"/>
      <c r="G838" s="12"/>
      <c r="H838" s="12"/>
      <c r="I838" s="12"/>
    </row>
    <row r="839" customFormat="false" ht="15.75" hidden="false" customHeight="true" outlineLevel="0" collapsed="false">
      <c r="A839" s="12"/>
      <c r="B839" s="12"/>
      <c r="C839" s="12"/>
      <c r="D839" s="12"/>
      <c r="E839" s="12"/>
      <c r="F839" s="12"/>
      <c r="G839" s="12"/>
      <c r="H839" s="12"/>
      <c r="I839" s="12"/>
    </row>
    <row r="840" customFormat="false" ht="15.75" hidden="false" customHeight="true" outlineLevel="0" collapsed="false">
      <c r="A840" s="12"/>
      <c r="B840" s="12"/>
      <c r="C840" s="12"/>
      <c r="D840" s="12"/>
      <c r="E840" s="12"/>
      <c r="F840" s="12"/>
      <c r="G840" s="12"/>
      <c r="H840" s="12"/>
      <c r="I840" s="12"/>
    </row>
    <row r="841" customFormat="false" ht="15.75" hidden="false" customHeight="true" outlineLevel="0" collapsed="false">
      <c r="A841" s="12"/>
      <c r="B841" s="12"/>
      <c r="C841" s="12"/>
      <c r="D841" s="12"/>
      <c r="E841" s="12"/>
      <c r="F841" s="12"/>
      <c r="G841" s="12"/>
      <c r="H841" s="12"/>
      <c r="I841" s="12"/>
    </row>
    <row r="842" customFormat="false" ht="15.75" hidden="false" customHeight="true" outlineLevel="0" collapsed="false">
      <c r="A842" s="12"/>
      <c r="B842" s="12"/>
      <c r="C842" s="12"/>
      <c r="D842" s="12"/>
      <c r="E842" s="12"/>
      <c r="F842" s="12"/>
      <c r="G842" s="12"/>
      <c r="H842" s="12"/>
      <c r="I842" s="12"/>
    </row>
    <row r="843" customFormat="false" ht="15.75" hidden="false" customHeight="true" outlineLevel="0" collapsed="false">
      <c r="A843" s="12"/>
      <c r="B843" s="12"/>
      <c r="C843" s="12"/>
      <c r="D843" s="12"/>
      <c r="E843" s="12"/>
      <c r="F843" s="12"/>
      <c r="G843" s="12"/>
      <c r="H843" s="12"/>
      <c r="I843" s="12"/>
    </row>
    <row r="844" customFormat="false" ht="15.75" hidden="false" customHeight="true" outlineLevel="0" collapsed="false">
      <c r="A844" s="12"/>
      <c r="B844" s="12"/>
      <c r="C844" s="12"/>
      <c r="D844" s="12"/>
      <c r="E844" s="12"/>
      <c r="F844" s="12"/>
      <c r="G844" s="12"/>
      <c r="H844" s="12"/>
      <c r="I844" s="12"/>
    </row>
    <row r="845" customFormat="false" ht="15.75" hidden="false" customHeight="true" outlineLevel="0" collapsed="false">
      <c r="A845" s="12"/>
      <c r="B845" s="12"/>
      <c r="C845" s="12"/>
      <c r="D845" s="12"/>
      <c r="E845" s="12"/>
      <c r="F845" s="12"/>
      <c r="G845" s="12"/>
      <c r="H845" s="12"/>
      <c r="I845" s="12"/>
    </row>
    <row r="846" customFormat="false" ht="15.75" hidden="false" customHeight="true" outlineLevel="0" collapsed="false">
      <c r="A846" s="12"/>
      <c r="B846" s="12"/>
      <c r="C846" s="12"/>
      <c r="D846" s="12"/>
      <c r="E846" s="12"/>
      <c r="F846" s="12"/>
      <c r="G846" s="12"/>
      <c r="H846" s="12"/>
      <c r="I846" s="12"/>
    </row>
    <row r="847" customFormat="false" ht="15.75" hidden="false" customHeight="true" outlineLevel="0" collapsed="false">
      <c r="A847" s="12"/>
      <c r="B847" s="12"/>
      <c r="C847" s="12"/>
      <c r="D847" s="12"/>
      <c r="E847" s="12"/>
      <c r="F847" s="12"/>
      <c r="G847" s="12"/>
      <c r="H847" s="12"/>
      <c r="I847" s="12"/>
    </row>
    <row r="848" customFormat="false" ht="15.75" hidden="false" customHeight="true" outlineLevel="0" collapsed="false">
      <c r="A848" s="12"/>
      <c r="B848" s="12"/>
      <c r="C848" s="12"/>
      <c r="D848" s="12"/>
      <c r="E848" s="12"/>
      <c r="F848" s="12"/>
      <c r="G848" s="12"/>
      <c r="H848" s="12"/>
      <c r="I848" s="12"/>
    </row>
    <row r="849" customFormat="false" ht="15.75" hidden="false" customHeight="true" outlineLevel="0" collapsed="false">
      <c r="A849" s="12"/>
      <c r="B849" s="12"/>
      <c r="C849" s="12"/>
      <c r="D849" s="12"/>
      <c r="E849" s="12"/>
      <c r="F849" s="12"/>
      <c r="G849" s="12"/>
      <c r="H849" s="12"/>
      <c r="I849" s="12"/>
    </row>
    <row r="850" customFormat="false" ht="15.75" hidden="false" customHeight="true" outlineLevel="0" collapsed="false">
      <c r="A850" s="12"/>
      <c r="B850" s="12"/>
      <c r="C850" s="12"/>
      <c r="D850" s="12"/>
      <c r="E850" s="12"/>
      <c r="F850" s="12"/>
      <c r="G850" s="12"/>
      <c r="H850" s="12"/>
      <c r="I850" s="12"/>
    </row>
    <row r="851" customFormat="false" ht="15.75" hidden="false" customHeight="true" outlineLevel="0" collapsed="false">
      <c r="A851" s="12"/>
      <c r="B851" s="12"/>
      <c r="C851" s="12"/>
      <c r="D851" s="12"/>
      <c r="E851" s="12"/>
      <c r="F851" s="12"/>
      <c r="G851" s="12"/>
      <c r="H851" s="12"/>
      <c r="I851" s="12"/>
    </row>
    <row r="852" customFormat="false" ht="15.75" hidden="false" customHeight="true" outlineLevel="0" collapsed="false">
      <c r="A852" s="12"/>
      <c r="B852" s="12"/>
      <c r="C852" s="12"/>
      <c r="D852" s="12"/>
      <c r="E852" s="12"/>
      <c r="F852" s="12"/>
      <c r="G852" s="12"/>
      <c r="H852" s="12"/>
      <c r="I852" s="12"/>
    </row>
    <row r="853" customFormat="false" ht="15.75" hidden="false" customHeight="true" outlineLevel="0" collapsed="false">
      <c r="A853" s="12"/>
      <c r="B853" s="12"/>
      <c r="C853" s="12"/>
      <c r="D853" s="12"/>
      <c r="E853" s="12"/>
      <c r="F853" s="12"/>
      <c r="G853" s="12"/>
      <c r="H853" s="12"/>
      <c r="I853" s="12"/>
    </row>
    <row r="854" customFormat="false" ht="15.75" hidden="false" customHeight="true" outlineLevel="0" collapsed="false">
      <c r="A854" s="12"/>
      <c r="B854" s="12"/>
      <c r="C854" s="12"/>
      <c r="D854" s="12"/>
      <c r="E854" s="12"/>
      <c r="F854" s="12"/>
      <c r="G854" s="12"/>
      <c r="H854" s="12"/>
      <c r="I854" s="12"/>
    </row>
    <row r="855" customFormat="false" ht="15.75" hidden="false" customHeight="true" outlineLevel="0" collapsed="false">
      <c r="A855" s="12"/>
      <c r="B855" s="12"/>
      <c r="C855" s="12"/>
      <c r="D855" s="12"/>
      <c r="E855" s="12"/>
      <c r="F855" s="12"/>
      <c r="G855" s="12"/>
      <c r="H855" s="12"/>
      <c r="I855" s="12"/>
    </row>
    <row r="856" customFormat="false" ht="15.75" hidden="false" customHeight="true" outlineLevel="0" collapsed="false">
      <c r="A856" s="12"/>
      <c r="B856" s="12"/>
      <c r="C856" s="12"/>
      <c r="D856" s="12"/>
      <c r="E856" s="12"/>
      <c r="F856" s="12"/>
      <c r="G856" s="12"/>
      <c r="H856" s="12"/>
      <c r="I856" s="12"/>
    </row>
    <row r="857" customFormat="false" ht="15.75" hidden="false" customHeight="true" outlineLevel="0" collapsed="false">
      <c r="A857" s="12"/>
      <c r="B857" s="12"/>
      <c r="C857" s="12"/>
      <c r="D857" s="12"/>
      <c r="E857" s="12"/>
      <c r="F857" s="12"/>
      <c r="G857" s="12"/>
      <c r="H857" s="12"/>
      <c r="I857" s="12"/>
    </row>
    <row r="858" customFormat="false" ht="15.75" hidden="false" customHeight="true" outlineLevel="0" collapsed="false">
      <c r="A858" s="12"/>
      <c r="B858" s="12"/>
      <c r="C858" s="12"/>
      <c r="D858" s="12"/>
      <c r="E858" s="12"/>
      <c r="F858" s="12"/>
      <c r="G858" s="12"/>
      <c r="H858" s="12"/>
      <c r="I858" s="12"/>
    </row>
    <row r="859" customFormat="false" ht="15.75" hidden="false" customHeight="true" outlineLevel="0" collapsed="false">
      <c r="A859" s="12"/>
      <c r="B859" s="12"/>
      <c r="C859" s="12"/>
      <c r="D859" s="12"/>
      <c r="E859" s="12"/>
      <c r="F859" s="12"/>
      <c r="G859" s="12"/>
      <c r="H859" s="12"/>
      <c r="I859" s="12"/>
    </row>
    <row r="860" customFormat="false" ht="15.75" hidden="false" customHeight="true" outlineLevel="0" collapsed="false">
      <c r="A860" s="12"/>
      <c r="B860" s="12"/>
      <c r="C860" s="12"/>
      <c r="D860" s="12"/>
      <c r="E860" s="12"/>
      <c r="F860" s="12"/>
      <c r="G860" s="12"/>
      <c r="H860" s="12"/>
      <c r="I860" s="12"/>
    </row>
    <row r="861" customFormat="false" ht="15.75" hidden="false" customHeight="true" outlineLevel="0" collapsed="false">
      <c r="A861" s="12"/>
      <c r="B861" s="12"/>
      <c r="C861" s="12"/>
      <c r="D861" s="12"/>
      <c r="E861" s="12"/>
      <c r="F861" s="12"/>
      <c r="G861" s="12"/>
      <c r="H861" s="12"/>
      <c r="I861" s="12"/>
    </row>
    <row r="862" customFormat="false" ht="15.75" hidden="false" customHeight="true" outlineLevel="0" collapsed="false">
      <c r="A862" s="12"/>
      <c r="B862" s="12"/>
      <c r="C862" s="12"/>
      <c r="D862" s="12"/>
      <c r="E862" s="12"/>
      <c r="F862" s="12"/>
      <c r="G862" s="12"/>
      <c r="H862" s="12"/>
      <c r="I862" s="12"/>
    </row>
    <row r="863" customFormat="false" ht="15.75" hidden="false" customHeight="true" outlineLevel="0" collapsed="false">
      <c r="A863" s="12"/>
      <c r="B863" s="12"/>
      <c r="C863" s="12"/>
      <c r="D863" s="12"/>
      <c r="E863" s="12"/>
      <c r="F863" s="12"/>
      <c r="G863" s="12"/>
      <c r="H863" s="12"/>
      <c r="I863" s="12"/>
    </row>
    <row r="864" customFormat="false" ht="15.75" hidden="false" customHeight="true" outlineLevel="0" collapsed="false">
      <c r="A864" s="12"/>
      <c r="B864" s="12"/>
      <c r="C864" s="12"/>
      <c r="D864" s="12"/>
      <c r="E864" s="12"/>
      <c r="F864" s="12"/>
      <c r="G864" s="12"/>
      <c r="H864" s="12"/>
      <c r="I864" s="12"/>
    </row>
    <row r="865" customFormat="false" ht="15.75" hidden="false" customHeight="true" outlineLevel="0" collapsed="false">
      <c r="A865" s="12"/>
      <c r="B865" s="12"/>
      <c r="C865" s="12"/>
      <c r="D865" s="12"/>
      <c r="E865" s="12"/>
      <c r="F865" s="12"/>
      <c r="G865" s="12"/>
      <c r="H865" s="12"/>
      <c r="I865" s="12"/>
    </row>
    <row r="866" customFormat="false" ht="15.75" hidden="false" customHeight="true" outlineLevel="0" collapsed="false">
      <c r="A866" s="12"/>
      <c r="B866" s="12"/>
      <c r="C866" s="12"/>
      <c r="D866" s="12"/>
      <c r="E866" s="12"/>
      <c r="F866" s="12"/>
      <c r="G866" s="12"/>
      <c r="H866" s="12"/>
      <c r="I866" s="12"/>
    </row>
    <row r="867" customFormat="false" ht="15.75" hidden="false" customHeight="true" outlineLevel="0" collapsed="false">
      <c r="A867" s="12"/>
      <c r="B867" s="12"/>
      <c r="C867" s="12"/>
      <c r="D867" s="12"/>
      <c r="E867" s="12"/>
      <c r="F867" s="12"/>
      <c r="G867" s="12"/>
      <c r="H867" s="12"/>
      <c r="I867" s="12"/>
    </row>
    <row r="868" customFormat="false" ht="15.75" hidden="false" customHeight="true" outlineLevel="0" collapsed="false">
      <c r="A868" s="12"/>
      <c r="B868" s="12"/>
      <c r="C868" s="12"/>
      <c r="D868" s="12"/>
      <c r="E868" s="12"/>
      <c r="F868" s="12"/>
      <c r="G868" s="12"/>
      <c r="H868" s="12"/>
      <c r="I868" s="12"/>
    </row>
    <row r="869" customFormat="false" ht="15.75" hidden="false" customHeight="true" outlineLevel="0" collapsed="false">
      <c r="A869" s="12"/>
      <c r="B869" s="12"/>
      <c r="C869" s="12"/>
      <c r="D869" s="12"/>
      <c r="E869" s="12"/>
      <c r="F869" s="12"/>
      <c r="G869" s="12"/>
      <c r="H869" s="12"/>
      <c r="I869" s="12"/>
    </row>
    <row r="870" customFormat="false" ht="15.75" hidden="false" customHeight="true" outlineLevel="0" collapsed="false">
      <c r="A870" s="12"/>
      <c r="B870" s="12"/>
      <c r="C870" s="12"/>
      <c r="D870" s="12"/>
      <c r="E870" s="12"/>
      <c r="F870" s="12"/>
      <c r="G870" s="12"/>
      <c r="H870" s="12"/>
      <c r="I870" s="12"/>
    </row>
    <row r="871" customFormat="false" ht="15.75" hidden="false" customHeight="true" outlineLevel="0" collapsed="false">
      <c r="A871" s="12"/>
      <c r="B871" s="12"/>
      <c r="C871" s="12"/>
      <c r="D871" s="12"/>
      <c r="E871" s="12"/>
      <c r="F871" s="12"/>
      <c r="G871" s="12"/>
      <c r="H871" s="12"/>
      <c r="I871" s="12"/>
    </row>
    <row r="872" customFormat="false" ht="15.75" hidden="false" customHeight="true" outlineLevel="0" collapsed="false">
      <c r="A872" s="12"/>
      <c r="B872" s="12"/>
      <c r="C872" s="12"/>
      <c r="D872" s="12"/>
      <c r="E872" s="12"/>
      <c r="F872" s="12"/>
      <c r="G872" s="12"/>
      <c r="H872" s="12"/>
      <c r="I872" s="12"/>
    </row>
    <row r="873" customFormat="false" ht="15.75" hidden="false" customHeight="true" outlineLevel="0" collapsed="false">
      <c r="A873" s="12"/>
      <c r="B873" s="12"/>
      <c r="C873" s="12"/>
      <c r="D873" s="12"/>
      <c r="E873" s="12"/>
      <c r="F873" s="12"/>
      <c r="G873" s="12"/>
      <c r="H873" s="12"/>
      <c r="I873" s="12"/>
    </row>
    <row r="874" customFormat="false" ht="15.75" hidden="false" customHeight="true" outlineLevel="0" collapsed="false">
      <c r="A874" s="12"/>
      <c r="B874" s="12"/>
      <c r="C874" s="12"/>
      <c r="D874" s="12"/>
      <c r="E874" s="12"/>
      <c r="F874" s="12"/>
      <c r="G874" s="12"/>
      <c r="H874" s="12"/>
      <c r="I874" s="12"/>
    </row>
    <row r="875" customFormat="false" ht="15.75" hidden="false" customHeight="true" outlineLevel="0" collapsed="false">
      <c r="A875" s="12"/>
      <c r="B875" s="12"/>
      <c r="C875" s="12"/>
      <c r="D875" s="12"/>
      <c r="E875" s="12"/>
      <c r="F875" s="12"/>
      <c r="G875" s="12"/>
      <c r="H875" s="12"/>
      <c r="I875" s="12"/>
    </row>
    <row r="876" customFormat="false" ht="15.75" hidden="false" customHeight="true" outlineLevel="0" collapsed="false">
      <c r="A876" s="12"/>
      <c r="B876" s="12"/>
      <c r="C876" s="12"/>
      <c r="D876" s="12"/>
      <c r="E876" s="12"/>
      <c r="F876" s="12"/>
      <c r="G876" s="12"/>
      <c r="H876" s="12"/>
      <c r="I876" s="12"/>
    </row>
    <row r="877" customFormat="false" ht="15.75" hidden="false" customHeight="true" outlineLevel="0" collapsed="false">
      <c r="A877" s="12"/>
      <c r="B877" s="12"/>
      <c r="C877" s="12"/>
      <c r="D877" s="12"/>
      <c r="E877" s="12"/>
      <c r="F877" s="12"/>
      <c r="G877" s="12"/>
      <c r="H877" s="12"/>
      <c r="I877" s="12"/>
    </row>
    <row r="878" customFormat="false" ht="15.75" hidden="false" customHeight="true" outlineLevel="0" collapsed="false">
      <c r="A878" s="12"/>
      <c r="B878" s="12"/>
      <c r="C878" s="12"/>
      <c r="D878" s="12"/>
      <c r="E878" s="12"/>
      <c r="F878" s="12"/>
      <c r="G878" s="12"/>
      <c r="H878" s="12"/>
      <c r="I878" s="12"/>
    </row>
    <row r="879" customFormat="false" ht="15.75" hidden="false" customHeight="true" outlineLevel="0" collapsed="false">
      <c r="A879" s="12"/>
      <c r="B879" s="12"/>
      <c r="C879" s="12"/>
      <c r="D879" s="12"/>
      <c r="E879" s="12"/>
      <c r="F879" s="12"/>
      <c r="G879" s="12"/>
      <c r="H879" s="12"/>
      <c r="I879" s="12"/>
    </row>
    <row r="880" customFormat="false" ht="15.75" hidden="false" customHeight="true" outlineLevel="0" collapsed="false">
      <c r="A880" s="12"/>
      <c r="B880" s="12"/>
      <c r="C880" s="12"/>
      <c r="D880" s="12"/>
      <c r="E880" s="12"/>
      <c r="F880" s="12"/>
      <c r="G880" s="12"/>
      <c r="H880" s="12"/>
      <c r="I880" s="12"/>
    </row>
    <row r="881" customFormat="false" ht="15.75" hidden="false" customHeight="true" outlineLevel="0" collapsed="false">
      <c r="A881" s="12"/>
      <c r="B881" s="12"/>
      <c r="C881" s="12"/>
      <c r="D881" s="12"/>
      <c r="E881" s="12"/>
      <c r="F881" s="12"/>
      <c r="G881" s="12"/>
      <c r="H881" s="12"/>
      <c r="I881" s="12"/>
    </row>
    <row r="882" customFormat="false" ht="15.75" hidden="false" customHeight="true" outlineLevel="0" collapsed="false">
      <c r="A882" s="12"/>
      <c r="B882" s="12"/>
      <c r="C882" s="12"/>
      <c r="D882" s="12"/>
      <c r="E882" s="12"/>
      <c r="F882" s="12"/>
      <c r="G882" s="12"/>
      <c r="H882" s="12"/>
      <c r="I882" s="12"/>
    </row>
    <row r="883" customFormat="false" ht="15.75" hidden="false" customHeight="true" outlineLevel="0" collapsed="false">
      <c r="A883" s="12"/>
      <c r="B883" s="12"/>
      <c r="C883" s="12"/>
      <c r="D883" s="12"/>
      <c r="E883" s="12"/>
      <c r="F883" s="12"/>
      <c r="G883" s="12"/>
      <c r="H883" s="12"/>
      <c r="I883" s="12"/>
    </row>
    <row r="884" customFormat="false" ht="15.75" hidden="false" customHeight="true" outlineLevel="0" collapsed="false">
      <c r="A884" s="12"/>
      <c r="B884" s="12"/>
      <c r="C884" s="12"/>
      <c r="D884" s="12"/>
      <c r="E884" s="12"/>
      <c r="F884" s="12"/>
      <c r="G884" s="12"/>
      <c r="H884" s="12"/>
      <c r="I884" s="12"/>
    </row>
    <row r="885" customFormat="false" ht="15.75" hidden="false" customHeight="true" outlineLevel="0" collapsed="false">
      <c r="A885" s="12"/>
      <c r="B885" s="12"/>
      <c r="C885" s="12"/>
      <c r="D885" s="12"/>
      <c r="E885" s="12"/>
      <c r="F885" s="12"/>
      <c r="G885" s="12"/>
      <c r="H885" s="12"/>
      <c r="I885" s="12"/>
    </row>
    <row r="886" customFormat="false" ht="15.75" hidden="false" customHeight="true" outlineLevel="0" collapsed="false">
      <c r="A886" s="12"/>
      <c r="B886" s="12"/>
      <c r="C886" s="12"/>
      <c r="D886" s="12"/>
      <c r="E886" s="12"/>
      <c r="F886" s="12"/>
      <c r="G886" s="12"/>
      <c r="H886" s="12"/>
      <c r="I886" s="12"/>
    </row>
    <row r="887" customFormat="false" ht="15.75" hidden="false" customHeight="true" outlineLevel="0" collapsed="false">
      <c r="A887" s="12"/>
      <c r="B887" s="12"/>
      <c r="C887" s="12"/>
      <c r="D887" s="12"/>
      <c r="E887" s="12"/>
      <c r="F887" s="12"/>
      <c r="G887" s="12"/>
      <c r="H887" s="12"/>
      <c r="I887" s="12"/>
    </row>
    <row r="888" customFormat="false" ht="15.75" hidden="false" customHeight="true" outlineLevel="0" collapsed="false">
      <c r="A888" s="12"/>
      <c r="B888" s="12"/>
      <c r="C888" s="12"/>
      <c r="D888" s="12"/>
      <c r="E888" s="12"/>
      <c r="F888" s="12"/>
      <c r="G888" s="12"/>
      <c r="H888" s="12"/>
      <c r="I888" s="12"/>
    </row>
    <row r="889" customFormat="false" ht="15.75" hidden="false" customHeight="true" outlineLevel="0" collapsed="false">
      <c r="A889" s="12"/>
      <c r="B889" s="12"/>
      <c r="C889" s="12"/>
      <c r="D889" s="12"/>
      <c r="E889" s="12"/>
      <c r="F889" s="12"/>
      <c r="G889" s="12"/>
      <c r="H889" s="12"/>
      <c r="I889" s="12"/>
    </row>
    <row r="890" customFormat="false" ht="15.75" hidden="false" customHeight="true" outlineLevel="0" collapsed="false">
      <c r="A890" s="12"/>
      <c r="B890" s="12"/>
      <c r="C890" s="12"/>
      <c r="D890" s="12"/>
      <c r="E890" s="12"/>
      <c r="F890" s="12"/>
      <c r="G890" s="12"/>
      <c r="H890" s="12"/>
      <c r="I890" s="12"/>
    </row>
    <row r="891" customFormat="false" ht="15.75" hidden="false" customHeight="true" outlineLevel="0" collapsed="false">
      <c r="A891" s="12"/>
      <c r="B891" s="12"/>
      <c r="C891" s="12"/>
      <c r="D891" s="12"/>
      <c r="E891" s="12"/>
      <c r="F891" s="12"/>
      <c r="G891" s="12"/>
      <c r="H891" s="12"/>
      <c r="I891" s="12"/>
    </row>
    <row r="892" customFormat="false" ht="15.75" hidden="false" customHeight="true" outlineLevel="0" collapsed="false">
      <c r="A892" s="12"/>
      <c r="B892" s="12"/>
      <c r="C892" s="12"/>
      <c r="D892" s="12"/>
      <c r="E892" s="12"/>
      <c r="F892" s="12"/>
      <c r="G892" s="12"/>
      <c r="H892" s="12"/>
      <c r="I892" s="12"/>
    </row>
    <row r="893" customFormat="false" ht="15.75" hidden="false" customHeight="true" outlineLevel="0" collapsed="false">
      <c r="A893" s="12"/>
      <c r="B893" s="12"/>
      <c r="C893" s="12"/>
      <c r="D893" s="12"/>
      <c r="E893" s="12"/>
      <c r="F893" s="12"/>
      <c r="G893" s="12"/>
      <c r="H893" s="12"/>
      <c r="I893" s="12"/>
    </row>
    <row r="894" customFormat="false" ht="15.75" hidden="false" customHeight="true" outlineLevel="0" collapsed="false">
      <c r="A894" s="12"/>
      <c r="B894" s="12"/>
      <c r="C894" s="12"/>
      <c r="D894" s="12"/>
      <c r="E894" s="12"/>
      <c r="F894" s="12"/>
      <c r="G894" s="12"/>
      <c r="H894" s="12"/>
      <c r="I894" s="12"/>
    </row>
    <row r="895" customFormat="false" ht="15.75" hidden="false" customHeight="true" outlineLevel="0" collapsed="false">
      <c r="A895" s="12"/>
      <c r="B895" s="12"/>
      <c r="C895" s="12"/>
      <c r="D895" s="12"/>
      <c r="E895" s="12"/>
      <c r="F895" s="12"/>
      <c r="G895" s="12"/>
      <c r="H895" s="12"/>
      <c r="I895" s="12"/>
    </row>
    <row r="896" customFormat="false" ht="15.75" hidden="false" customHeight="true" outlineLevel="0" collapsed="false">
      <c r="A896" s="12"/>
      <c r="B896" s="12"/>
      <c r="C896" s="12"/>
      <c r="D896" s="12"/>
      <c r="E896" s="12"/>
      <c r="F896" s="12"/>
      <c r="G896" s="12"/>
      <c r="H896" s="12"/>
      <c r="I896" s="12"/>
    </row>
    <row r="897" customFormat="false" ht="15.75" hidden="false" customHeight="true" outlineLevel="0" collapsed="false">
      <c r="A897" s="12"/>
      <c r="B897" s="12"/>
      <c r="C897" s="12"/>
      <c r="D897" s="12"/>
      <c r="E897" s="12"/>
      <c r="F897" s="12"/>
      <c r="G897" s="12"/>
      <c r="H897" s="12"/>
      <c r="I897" s="12"/>
    </row>
    <row r="898" customFormat="false" ht="15.75" hidden="false" customHeight="true" outlineLevel="0" collapsed="false">
      <c r="A898" s="12"/>
      <c r="B898" s="12"/>
      <c r="C898" s="12"/>
      <c r="D898" s="12"/>
      <c r="E898" s="12"/>
      <c r="F898" s="12"/>
      <c r="G898" s="12"/>
      <c r="H898" s="12"/>
      <c r="I898" s="12"/>
    </row>
    <row r="899" customFormat="false" ht="15.75" hidden="false" customHeight="true" outlineLevel="0" collapsed="false">
      <c r="A899" s="12"/>
      <c r="B899" s="12"/>
      <c r="C899" s="12"/>
      <c r="D899" s="12"/>
      <c r="E899" s="12"/>
      <c r="F899" s="12"/>
      <c r="G899" s="12"/>
      <c r="H899" s="12"/>
      <c r="I899" s="12"/>
    </row>
    <row r="900" customFormat="false" ht="15.75" hidden="false" customHeight="true" outlineLevel="0" collapsed="false">
      <c r="A900" s="12"/>
      <c r="B900" s="12"/>
      <c r="C900" s="12"/>
      <c r="D900" s="12"/>
      <c r="E900" s="12"/>
      <c r="F900" s="12"/>
      <c r="G900" s="12"/>
      <c r="H900" s="12"/>
      <c r="I900" s="12"/>
    </row>
    <row r="901" customFormat="false" ht="15.75" hidden="false" customHeight="true" outlineLevel="0" collapsed="false">
      <c r="A901" s="12"/>
      <c r="B901" s="12"/>
      <c r="C901" s="12"/>
      <c r="D901" s="12"/>
      <c r="E901" s="12"/>
      <c r="F901" s="12"/>
      <c r="G901" s="12"/>
      <c r="H901" s="12"/>
      <c r="I901" s="12"/>
    </row>
    <row r="902" customFormat="false" ht="15.75" hidden="false" customHeight="true" outlineLevel="0" collapsed="false">
      <c r="A902" s="12"/>
      <c r="B902" s="12"/>
      <c r="C902" s="12"/>
      <c r="D902" s="12"/>
      <c r="E902" s="12"/>
      <c r="F902" s="12"/>
      <c r="G902" s="12"/>
      <c r="H902" s="12"/>
      <c r="I902" s="12"/>
    </row>
    <row r="903" customFormat="false" ht="15.75" hidden="false" customHeight="true" outlineLevel="0" collapsed="false">
      <c r="A903" s="12"/>
      <c r="B903" s="12"/>
      <c r="C903" s="12"/>
      <c r="D903" s="12"/>
      <c r="E903" s="12"/>
      <c r="F903" s="12"/>
      <c r="G903" s="12"/>
      <c r="H903" s="12"/>
      <c r="I903" s="12"/>
    </row>
    <row r="904" customFormat="false" ht="15.75" hidden="false" customHeight="true" outlineLevel="0" collapsed="false">
      <c r="A904" s="12"/>
      <c r="B904" s="12"/>
      <c r="C904" s="12"/>
      <c r="D904" s="12"/>
      <c r="E904" s="12"/>
      <c r="F904" s="12"/>
      <c r="G904" s="12"/>
      <c r="H904" s="12"/>
      <c r="I904" s="12"/>
    </row>
    <row r="905" customFormat="false" ht="15.75" hidden="false" customHeight="true" outlineLevel="0" collapsed="false">
      <c r="A905" s="12"/>
      <c r="B905" s="12"/>
      <c r="C905" s="12"/>
      <c r="D905" s="12"/>
      <c r="E905" s="12"/>
      <c r="F905" s="12"/>
      <c r="G905" s="12"/>
      <c r="H905" s="12"/>
      <c r="I905" s="12"/>
    </row>
    <row r="906" customFormat="false" ht="15.75" hidden="false" customHeight="true" outlineLevel="0" collapsed="false">
      <c r="A906" s="12"/>
      <c r="B906" s="12"/>
      <c r="C906" s="12"/>
      <c r="D906" s="12"/>
      <c r="E906" s="12"/>
      <c r="F906" s="12"/>
      <c r="G906" s="12"/>
      <c r="H906" s="12"/>
      <c r="I906" s="12"/>
    </row>
    <row r="907" customFormat="false" ht="15.75" hidden="false" customHeight="true" outlineLevel="0" collapsed="false">
      <c r="A907" s="12"/>
      <c r="B907" s="12"/>
      <c r="C907" s="12"/>
      <c r="D907" s="12"/>
      <c r="E907" s="12"/>
      <c r="F907" s="12"/>
      <c r="G907" s="12"/>
      <c r="H907" s="12"/>
      <c r="I907" s="12"/>
    </row>
    <row r="908" customFormat="false" ht="15.75" hidden="false" customHeight="true" outlineLevel="0" collapsed="false">
      <c r="A908" s="12"/>
      <c r="B908" s="12"/>
      <c r="C908" s="12"/>
      <c r="D908" s="12"/>
      <c r="E908" s="12"/>
      <c r="F908" s="12"/>
      <c r="G908" s="12"/>
      <c r="H908" s="12"/>
      <c r="I908" s="12"/>
    </row>
    <row r="909" customFormat="false" ht="15.75" hidden="false" customHeight="true" outlineLevel="0" collapsed="false">
      <c r="A909" s="12"/>
      <c r="B909" s="12"/>
      <c r="C909" s="12"/>
      <c r="D909" s="12"/>
      <c r="E909" s="12"/>
      <c r="F909" s="12"/>
      <c r="G909" s="12"/>
      <c r="H909" s="12"/>
      <c r="I909" s="12"/>
    </row>
    <row r="910" customFormat="false" ht="15.75" hidden="false" customHeight="true" outlineLevel="0" collapsed="false">
      <c r="A910" s="12"/>
      <c r="B910" s="12"/>
      <c r="C910" s="12"/>
      <c r="D910" s="12"/>
      <c r="E910" s="12"/>
      <c r="F910" s="12"/>
      <c r="G910" s="12"/>
      <c r="H910" s="12"/>
      <c r="I910" s="12"/>
    </row>
    <row r="911" customFormat="false" ht="15.75" hidden="false" customHeight="true" outlineLevel="0" collapsed="false">
      <c r="A911" s="12"/>
      <c r="B911" s="12"/>
      <c r="C911" s="12"/>
      <c r="D911" s="12"/>
      <c r="E911" s="12"/>
      <c r="F911" s="12"/>
      <c r="G911" s="12"/>
      <c r="H911" s="12"/>
      <c r="I911" s="12"/>
    </row>
    <row r="912" customFormat="false" ht="15.75" hidden="false" customHeight="true" outlineLevel="0" collapsed="false">
      <c r="A912" s="12"/>
      <c r="B912" s="12"/>
      <c r="C912" s="12"/>
      <c r="D912" s="12"/>
      <c r="E912" s="12"/>
      <c r="F912" s="12"/>
      <c r="G912" s="12"/>
      <c r="H912" s="12"/>
      <c r="I912" s="12"/>
    </row>
    <row r="913" customFormat="false" ht="15.75" hidden="false" customHeight="true" outlineLevel="0" collapsed="false">
      <c r="A913" s="12"/>
      <c r="B913" s="12"/>
      <c r="C913" s="12"/>
      <c r="D913" s="12"/>
      <c r="E913" s="12"/>
      <c r="F913" s="12"/>
      <c r="G913" s="12"/>
      <c r="H913" s="12"/>
      <c r="I913" s="12"/>
    </row>
    <row r="914" customFormat="false" ht="15.75" hidden="false" customHeight="true" outlineLevel="0" collapsed="false">
      <c r="A914" s="12"/>
      <c r="B914" s="12"/>
      <c r="C914" s="12"/>
      <c r="D914" s="12"/>
      <c r="E914" s="12"/>
      <c r="F914" s="12"/>
      <c r="G914" s="12"/>
      <c r="H914" s="12"/>
      <c r="I914" s="12"/>
    </row>
    <row r="915" customFormat="false" ht="15.75" hidden="false" customHeight="true" outlineLevel="0" collapsed="false">
      <c r="A915" s="12"/>
      <c r="B915" s="12"/>
      <c r="C915" s="12"/>
      <c r="D915" s="12"/>
      <c r="E915" s="12"/>
      <c r="F915" s="12"/>
      <c r="G915" s="12"/>
      <c r="H915" s="12"/>
      <c r="I915" s="12"/>
    </row>
    <row r="916" customFormat="false" ht="15.75" hidden="false" customHeight="true" outlineLevel="0" collapsed="false">
      <c r="A916" s="12"/>
      <c r="B916" s="12"/>
      <c r="C916" s="12"/>
      <c r="D916" s="12"/>
      <c r="E916" s="12"/>
      <c r="F916" s="12"/>
      <c r="G916" s="12"/>
      <c r="H916" s="12"/>
      <c r="I916" s="12"/>
    </row>
    <row r="917" customFormat="false" ht="15.75" hidden="false" customHeight="true" outlineLevel="0" collapsed="false">
      <c r="A917" s="12"/>
      <c r="B917" s="12"/>
      <c r="C917" s="12"/>
      <c r="D917" s="12"/>
      <c r="E917" s="12"/>
      <c r="F917" s="12"/>
      <c r="G917" s="12"/>
      <c r="H917" s="12"/>
      <c r="I917" s="12"/>
    </row>
    <row r="918" customFormat="false" ht="15.75" hidden="false" customHeight="true" outlineLevel="0" collapsed="false">
      <c r="A918" s="12"/>
      <c r="B918" s="12"/>
      <c r="C918" s="12"/>
      <c r="D918" s="12"/>
      <c r="E918" s="12"/>
      <c r="F918" s="12"/>
      <c r="G918" s="12"/>
      <c r="H918" s="12"/>
      <c r="I918" s="12"/>
    </row>
    <row r="919" customFormat="false" ht="15.75" hidden="false" customHeight="true" outlineLevel="0" collapsed="false">
      <c r="A919" s="12"/>
      <c r="B919" s="12"/>
      <c r="C919" s="12"/>
      <c r="D919" s="12"/>
      <c r="E919" s="12"/>
      <c r="F919" s="12"/>
      <c r="G919" s="12"/>
      <c r="H919" s="12"/>
      <c r="I919" s="12"/>
    </row>
    <row r="920" customFormat="false" ht="15.75" hidden="false" customHeight="true" outlineLevel="0" collapsed="false">
      <c r="A920" s="12"/>
      <c r="B920" s="12"/>
      <c r="C920" s="12"/>
      <c r="D920" s="12"/>
      <c r="E920" s="12"/>
      <c r="F920" s="12"/>
      <c r="G920" s="12"/>
      <c r="H920" s="12"/>
      <c r="I920" s="12"/>
    </row>
    <row r="921" customFormat="false" ht="15.75" hidden="false" customHeight="true" outlineLevel="0" collapsed="false">
      <c r="A921" s="12"/>
      <c r="B921" s="12"/>
      <c r="C921" s="12"/>
      <c r="D921" s="12"/>
      <c r="E921" s="12"/>
      <c r="F921" s="12"/>
      <c r="G921" s="12"/>
      <c r="H921" s="12"/>
      <c r="I921" s="12"/>
    </row>
    <row r="922" customFormat="false" ht="15.75" hidden="false" customHeight="true" outlineLevel="0" collapsed="false">
      <c r="A922" s="12"/>
      <c r="B922" s="12"/>
      <c r="C922" s="12"/>
      <c r="D922" s="12"/>
      <c r="E922" s="12"/>
      <c r="F922" s="12"/>
      <c r="G922" s="12"/>
      <c r="H922" s="12"/>
      <c r="I922" s="12"/>
    </row>
    <row r="923" customFormat="false" ht="15.75" hidden="false" customHeight="true" outlineLevel="0" collapsed="false">
      <c r="A923" s="12"/>
      <c r="B923" s="12"/>
      <c r="C923" s="12"/>
      <c r="D923" s="12"/>
      <c r="E923" s="12"/>
      <c r="F923" s="12"/>
      <c r="G923" s="12"/>
      <c r="H923" s="12"/>
      <c r="I923" s="12"/>
    </row>
    <row r="924" customFormat="false" ht="15.75" hidden="false" customHeight="true" outlineLevel="0" collapsed="false">
      <c r="A924" s="12"/>
      <c r="B924" s="12"/>
      <c r="C924" s="12"/>
      <c r="D924" s="12"/>
      <c r="E924" s="12"/>
      <c r="F924" s="12"/>
      <c r="G924" s="12"/>
      <c r="H924" s="12"/>
      <c r="I924" s="12"/>
    </row>
    <row r="925" customFormat="false" ht="15.75" hidden="false" customHeight="true" outlineLevel="0" collapsed="false">
      <c r="A925" s="12"/>
      <c r="B925" s="12"/>
      <c r="C925" s="12"/>
      <c r="D925" s="12"/>
      <c r="E925" s="12"/>
      <c r="F925" s="12"/>
      <c r="G925" s="12"/>
      <c r="H925" s="12"/>
      <c r="I925" s="12"/>
    </row>
    <row r="926" customFormat="false" ht="15.75" hidden="false" customHeight="true" outlineLevel="0" collapsed="false">
      <c r="A926" s="12"/>
      <c r="B926" s="12"/>
      <c r="C926" s="12"/>
      <c r="D926" s="12"/>
      <c r="E926" s="12"/>
      <c r="F926" s="12"/>
      <c r="G926" s="12"/>
      <c r="H926" s="12"/>
      <c r="I926" s="12"/>
    </row>
    <row r="927" customFormat="false" ht="15.75" hidden="false" customHeight="true" outlineLevel="0" collapsed="false">
      <c r="A927" s="12"/>
      <c r="B927" s="12"/>
      <c r="C927" s="12"/>
      <c r="D927" s="12"/>
      <c r="E927" s="12"/>
      <c r="F927" s="12"/>
      <c r="G927" s="12"/>
      <c r="H927" s="12"/>
      <c r="I927" s="12"/>
    </row>
    <row r="928" customFormat="false" ht="15.75" hidden="false" customHeight="true" outlineLevel="0" collapsed="false">
      <c r="A928" s="12"/>
      <c r="B928" s="12"/>
      <c r="C928" s="12"/>
      <c r="D928" s="12"/>
      <c r="E928" s="12"/>
      <c r="F928" s="12"/>
      <c r="G928" s="12"/>
      <c r="H928" s="12"/>
      <c r="I928" s="12"/>
    </row>
    <row r="929" customFormat="false" ht="15.75" hidden="false" customHeight="true" outlineLevel="0" collapsed="false">
      <c r="A929" s="12"/>
      <c r="B929" s="12"/>
      <c r="C929" s="12"/>
      <c r="D929" s="12"/>
      <c r="E929" s="12"/>
      <c r="F929" s="12"/>
      <c r="G929" s="12"/>
      <c r="H929" s="12"/>
      <c r="I929" s="12"/>
    </row>
    <row r="930" customFormat="false" ht="15.75" hidden="false" customHeight="true" outlineLevel="0" collapsed="false">
      <c r="A930" s="12"/>
      <c r="B930" s="12"/>
      <c r="C930" s="12"/>
      <c r="D930" s="12"/>
      <c r="E930" s="12"/>
      <c r="F930" s="12"/>
      <c r="G930" s="12"/>
      <c r="H930" s="12"/>
      <c r="I930" s="12"/>
    </row>
    <row r="931" customFormat="false" ht="15.75" hidden="false" customHeight="true" outlineLevel="0" collapsed="false">
      <c r="A931" s="12"/>
      <c r="B931" s="12"/>
      <c r="C931" s="12"/>
      <c r="D931" s="12"/>
      <c r="E931" s="12"/>
      <c r="F931" s="12"/>
      <c r="G931" s="12"/>
      <c r="H931" s="12"/>
      <c r="I931" s="12"/>
    </row>
    <row r="932" customFormat="false" ht="15.75" hidden="false" customHeight="true" outlineLevel="0" collapsed="false">
      <c r="A932" s="12"/>
      <c r="B932" s="12"/>
      <c r="C932" s="12"/>
      <c r="D932" s="12"/>
      <c r="E932" s="12"/>
      <c r="F932" s="12"/>
      <c r="G932" s="12"/>
      <c r="H932" s="12"/>
      <c r="I932" s="12"/>
    </row>
    <row r="933" customFormat="false" ht="15.75" hidden="false" customHeight="true" outlineLevel="0" collapsed="false">
      <c r="A933" s="12"/>
      <c r="B933" s="12"/>
      <c r="C933" s="12"/>
      <c r="D933" s="12"/>
      <c r="E933" s="12"/>
      <c r="F933" s="12"/>
      <c r="G933" s="12"/>
      <c r="H933" s="12"/>
      <c r="I933" s="12"/>
    </row>
    <row r="934" customFormat="false" ht="15.75" hidden="false" customHeight="true" outlineLevel="0" collapsed="false">
      <c r="A934" s="12"/>
      <c r="B934" s="12"/>
      <c r="C934" s="12"/>
      <c r="D934" s="12"/>
      <c r="E934" s="12"/>
      <c r="F934" s="12"/>
      <c r="G934" s="12"/>
      <c r="H934" s="12"/>
      <c r="I934" s="12"/>
    </row>
    <row r="935" customFormat="false" ht="15.75" hidden="false" customHeight="true" outlineLevel="0" collapsed="false">
      <c r="A935" s="12"/>
      <c r="B935" s="12"/>
      <c r="C935" s="12"/>
      <c r="D935" s="12"/>
      <c r="E935" s="12"/>
      <c r="F935" s="12"/>
      <c r="G935" s="12"/>
      <c r="H935" s="12"/>
      <c r="I935" s="12"/>
    </row>
    <row r="936" customFormat="false" ht="15.75" hidden="false" customHeight="true" outlineLevel="0" collapsed="false">
      <c r="A936" s="12"/>
      <c r="B936" s="12"/>
      <c r="C936" s="12"/>
      <c r="D936" s="12"/>
      <c r="E936" s="12"/>
      <c r="F936" s="12"/>
      <c r="G936" s="12"/>
      <c r="H936" s="12"/>
      <c r="I936" s="12"/>
    </row>
    <row r="937" customFormat="false" ht="15.75" hidden="false" customHeight="true" outlineLevel="0" collapsed="false">
      <c r="A937" s="12"/>
      <c r="B937" s="12"/>
      <c r="C937" s="12"/>
      <c r="D937" s="12"/>
      <c r="E937" s="12"/>
      <c r="F937" s="12"/>
      <c r="G937" s="12"/>
      <c r="H937" s="12"/>
      <c r="I937" s="12"/>
    </row>
    <row r="938" customFormat="false" ht="15.75" hidden="false" customHeight="true" outlineLevel="0" collapsed="false">
      <c r="A938" s="12"/>
      <c r="B938" s="12"/>
      <c r="C938" s="12"/>
      <c r="D938" s="12"/>
      <c r="E938" s="12"/>
      <c r="F938" s="12"/>
      <c r="G938" s="12"/>
      <c r="H938" s="12"/>
      <c r="I938" s="12"/>
    </row>
    <row r="939" customFormat="false" ht="15.75" hidden="false" customHeight="true" outlineLevel="0" collapsed="false">
      <c r="A939" s="12"/>
      <c r="B939" s="12"/>
      <c r="C939" s="12"/>
      <c r="D939" s="12"/>
      <c r="E939" s="12"/>
      <c r="F939" s="12"/>
      <c r="G939" s="12"/>
      <c r="H939" s="12"/>
      <c r="I939" s="12"/>
    </row>
    <row r="940" customFormat="false" ht="15.75" hidden="false" customHeight="true" outlineLevel="0" collapsed="false">
      <c r="A940" s="12"/>
      <c r="B940" s="12"/>
      <c r="C940" s="12"/>
      <c r="D940" s="12"/>
      <c r="E940" s="12"/>
      <c r="F940" s="12"/>
      <c r="G940" s="12"/>
      <c r="H940" s="12"/>
      <c r="I940" s="12"/>
    </row>
    <row r="941" customFormat="false" ht="15.75" hidden="false" customHeight="true" outlineLevel="0" collapsed="false">
      <c r="A941" s="12"/>
      <c r="B941" s="12"/>
      <c r="C941" s="12"/>
      <c r="D941" s="12"/>
      <c r="E941" s="12"/>
      <c r="F941" s="12"/>
      <c r="G941" s="12"/>
      <c r="H941" s="12"/>
      <c r="I941" s="12"/>
    </row>
    <row r="942" customFormat="false" ht="15.75" hidden="false" customHeight="true" outlineLevel="0" collapsed="false">
      <c r="A942" s="12"/>
      <c r="B942" s="12"/>
      <c r="C942" s="12"/>
      <c r="D942" s="12"/>
      <c r="E942" s="12"/>
      <c r="F942" s="12"/>
      <c r="G942" s="12"/>
      <c r="H942" s="12"/>
      <c r="I942" s="12"/>
    </row>
    <row r="943" customFormat="false" ht="15.75" hidden="false" customHeight="true" outlineLevel="0" collapsed="false">
      <c r="A943" s="12"/>
      <c r="B943" s="12"/>
      <c r="C943" s="12"/>
      <c r="D943" s="12"/>
      <c r="E943" s="12"/>
      <c r="F943" s="12"/>
      <c r="G943" s="12"/>
      <c r="H943" s="12"/>
      <c r="I943" s="12"/>
    </row>
    <row r="944" customFormat="false" ht="15.75" hidden="false" customHeight="true" outlineLevel="0" collapsed="false">
      <c r="A944" s="12"/>
      <c r="B944" s="12"/>
      <c r="C944" s="12"/>
      <c r="D944" s="12"/>
      <c r="E944" s="12"/>
      <c r="F944" s="12"/>
      <c r="G944" s="12"/>
      <c r="H944" s="12"/>
      <c r="I944" s="12"/>
    </row>
    <row r="945" customFormat="false" ht="15.75" hidden="false" customHeight="true" outlineLevel="0" collapsed="false">
      <c r="A945" s="12"/>
      <c r="B945" s="12"/>
      <c r="C945" s="12"/>
      <c r="D945" s="12"/>
      <c r="E945" s="12"/>
      <c r="F945" s="12"/>
      <c r="G945" s="12"/>
      <c r="H945" s="12"/>
      <c r="I945" s="12"/>
    </row>
    <row r="946" customFormat="false" ht="15.75" hidden="false" customHeight="true" outlineLevel="0" collapsed="false">
      <c r="A946" s="12"/>
      <c r="B946" s="12"/>
      <c r="C946" s="12"/>
      <c r="D946" s="12"/>
      <c r="E946" s="12"/>
      <c r="F946" s="12"/>
      <c r="G946" s="12"/>
      <c r="H946" s="12"/>
      <c r="I946" s="12"/>
    </row>
    <row r="947" customFormat="false" ht="15.75" hidden="false" customHeight="true" outlineLevel="0" collapsed="false">
      <c r="A947" s="12"/>
      <c r="B947" s="12"/>
      <c r="C947" s="12"/>
      <c r="D947" s="12"/>
      <c r="E947" s="12"/>
      <c r="F947" s="12"/>
      <c r="G947" s="12"/>
      <c r="H947" s="12"/>
      <c r="I947" s="12"/>
    </row>
    <row r="948" customFormat="false" ht="15.75" hidden="false" customHeight="true" outlineLevel="0" collapsed="false">
      <c r="A948" s="12"/>
      <c r="B948" s="12"/>
      <c r="C948" s="12"/>
      <c r="D948" s="12"/>
      <c r="E948" s="12"/>
      <c r="F948" s="12"/>
      <c r="G948" s="12"/>
      <c r="H948" s="12"/>
      <c r="I948" s="12"/>
    </row>
    <row r="949" customFormat="false" ht="15.75" hidden="false" customHeight="true" outlineLevel="0" collapsed="false">
      <c r="A949" s="12"/>
      <c r="B949" s="12"/>
      <c r="C949" s="12"/>
      <c r="D949" s="12"/>
      <c r="E949" s="12"/>
      <c r="F949" s="12"/>
      <c r="G949" s="12"/>
      <c r="H949" s="12"/>
      <c r="I949" s="12"/>
    </row>
    <row r="950" customFormat="false" ht="15.75" hidden="false" customHeight="true" outlineLevel="0" collapsed="false">
      <c r="A950" s="12"/>
      <c r="B950" s="12"/>
      <c r="C950" s="12"/>
      <c r="D950" s="12"/>
      <c r="E950" s="12"/>
      <c r="F950" s="12"/>
      <c r="G950" s="12"/>
      <c r="H950" s="12"/>
      <c r="I950" s="12"/>
    </row>
    <row r="951" customFormat="false" ht="15.75" hidden="false" customHeight="true" outlineLevel="0" collapsed="false">
      <c r="A951" s="12"/>
      <c r="B951" s="12"/>
      <c r="C951" s="12"/>
      <c r="D951" s="12"/>
      <c r="E951" s="12"/>
      <c r="F951" s="12"/>
      <c r="G951" s="12"/>
      <c r="H951" s="12"/>
      <c r="I951" s="12"/>
    </row>
    <row r="952" customFormat="false" ht="15.75" hidden="false" customHeight="true" outlineLevel="0" collapsed="false">
      <c r="A952" s="12"/>
      <c r="B952" s="12"/>
      <c r="C952" s="12"/>
      <c r="D952" s="12"/>
      <c r="E952" s="12"/>
      <c r="F952" s="12"/>
      <c r="G952" s="12"/>
      <c r="H952" s="12"/>
      <c r="I952" s="12"/>
    </row>
    <row r="953" customFormat="false" ht="15.75" hidden="false" customHeight="true" outlineLevel="0" collapsed="false">
      <c r="A953" s="12"/>
      <c r="B953" s="12"/>
      <c r="C953" s="12"/>
      <c r="D953" s="12"/>
      <c r="E953" s="12"/>
      <c r="F953" s="12"/>
      <c r="G953" s="12"/>
      <c r="H953" s="12"/>
      <c r="I953" s="12"/>
    </row>
    <row r="954" customFormat="false" ht="15.75" hidden="false" customHeight="true" outlineLevel="0" collapsed="false">
      <c r="A954" s="12"/>
      <c r="B954" s="12"/>
      <c r="C954" s="12"/>
      <c r="D954" s="12"/>
      <c r="E954" s="12"/>
      <c r="F954" s="12"/>
      <c r="G954" s="12"/>
      <c r="H954" s="12"/>
      <c r="I954" s="12"/>
    </row>
    <row r="955" customFormat="false" ht="15.75" hidden="false" customHeight="true" outlineLevel="0" collapsed="false">
      <c r="A955" s="12"/>
      <c r="B955" s="12"/>
      <c r="C955" s="12"/>
      <c r="D955" s="12"/>
      <c r="E955" s="12"/>
      <c r="F955" s="12"/>
      <c r="G955" s="12"/>
      <c r="H955" s="12"/>
      <c r="I955" s="12"/>
    </row>
    <row r="956" customFormat="false" ht="15.75" hidden="false" customHeight="true" outlineLevel="0" collapsed="false">
      <c r="A956" s="12"/>
      <c r="B956" s="12"/>
      <c r="C956" s="12"/>
      <c r="D956" s="12"/>
      <c r="E956" s="12"/>
      <c r="F956" s="12"/>
      <c r="G956" s="12"/>
      <c r="H956" s="12"/>
      <c r="I956" s="12"/>
    </row>
    <row r="957" customFormat="false" ht="15.75" hidden="false" customHeight="true" outlineLevel="0" collapsed="false">
      <c r="A957" s="12"/>
      <c r="B957" s="12"/>
      <c r="C957" s="12"/>
      <c r="D957" s="12"/>
      <c r="E957" s="12"/>
      <c r="F957" s="12"/>
      <c r="G957" s="12"/>
      <c r="H957" s="12"/>
      <c r="I957" s="12"/>
    </row>
    <row r="958" customFormat="false" ht="15.75" hidden="false" customHeight="true" outlineLevel="0" collapsed="false">
      <c r="A958" s="12"/>
      <c r="B958" s="12"/>
      <c r="C958" s="12"/>
      <c r="D958" s="12"/>
      <c r="E958" s="12"/>
      <c r="F958" s="12"/>
      <c r="G958" s="12"/>
      <c r="H958" s="12"/>
      <c r="I958" s="12"/>
    </row>
    <row r="959" customFormat="false" ht="15.75" hidden="false" customHeight="true" outlineLevel="0" collapsed="false">
      <c r="A959" s="12"/>
      <c r="B959" s="12"/>
      <c r="C959" s="12"/>
      <c r="D959" s="12"/>
      <c r="E959" s="12"/>
      <c r="F959" s="12"/>
      <c r="G959" s="12"/>
      <c r="H959" s="12"/>
      <c r="I959" s="12"/>
    </row>
    <row r="960" customFormat="false" ht="15.75" hidden="false" customHeight="true" outlineLevel="0" collapsed="false">
      <c r="A960" s="12"/>
      <c r="B960" s="12"/>
      <c r="C960" s="12"/>
      <c r="D960" s="12"/>
      <c r="E960" s="12"/>
      <c r="F960" s="12"/>
      <c r="G960" s="12"/>
      <c r="H960" s="12"/>
      <c r="I960" s="12"/>
    </row>
    <row r="961" customFormat="false" ht="15.75" hidden="false" customHeight="true" outlineLevel="0" collapsed="false">
      <c r="A961" s="12"/>
      <c r="B961" s="12"/>
      <c r="C961" s="12"/>
      <c r="D961" s="12"/>
      <c r="E961" s="12"/>
      <c r="F961" s="12"/>
      <c r="G961" s="12"/>
      <c r="H961" s="12"/>
      <c r="I961" s="12"/>
    </row>
    <row r="962" customFormat="false" ht="15.75" hidden="false" customHeight="true" outlineLevel="0" collapsed="false">
      <c r="A962" s="12"/>
      <c r="B962" s="12"/>
      <c r="C962" s="12"/>
      <c r="D962" s="12"/>
      <c r="E962" s="12"/>
      <c r="F962" s="12"/>
      <c r="G962" s="12"/>
      <c r="H962" s="12"/>
      <c r="I962" s="12"/>
    </row>
    <row r="963" customFormat="false" ht="15.75" hidden="false" customHeight="true" outlineLevel="0" collapsed="false">
      <c r="A963" s="12"/>
      <c r="B963" s="12"/>
      <c r="C963" s="12"/>
      <c r="D963" s="12"/>
      <c r="E963" s="12"/>
      <c r="F963" s="12"/>
      <c r="G963" s="12"/>
      <c r="H963" s="12"/>
      <c r="I963" s="12"/>
    </row>
    <row r="964" customFormat="false" ht="15.75" hidden="false" customHeight="true" outlineLevel="0" collapsed="false">
      <c r="A964" s="12"/>
      <c r="B964" s="12"/>
      <c r="C964" s="12"/>
      <c r="D964" s="12"/>
      <c r="E964" s="12"/>
      <c r="F964" s="12"/>
      <c r="G964" s="12"/>
      <c r="H964" s="12"/>
      <c r="I964" s="12"/>
    </row>
    <row r="965" customFormat="false" ht="15.75" hidden="false" customHeight="true" outlineLevel="0" collapsed="false">
      <c r="A965" s="12"/>
      <c r="B965" s="12"/>
      <c r="C965" s="12"/>
      <c r="D965" s="12"/>
      <c r="E965" s="12"/>
      <c r="F965" s="12"/>
      <c r="G965" s="12"/>
      <c r="H965" s="12"/>
      <c r="I965" s="12"/>
    </row>
    <row r="966" customFormat="false" ht="15.75" hidden="false" customHeight="true" outlineLevel="0" collapsed="false">
      <c r="A966" s="12"/>
      <c r="B966" s="12"/>
      <c r="C966" s="12"/>
      <c r="D966" s="12"/>
      <c r="E966" s="12"/>
      <c r="F966" s="12"/>
      <c r="G966" s="12"/>
      <c r="H966" s="12"/>
      <c r="I966" s="12"/>
    </row>
    <row r="967" customFormat="false" ht="15.75" hidden="false" customHeight="true" outlineLevel="0" collapsed="false">
      <c r="A967" s="12"/>
      <c r="B967" s="12"/>
      <c r="C967" s="12"/>
      <c r="D967" s="12"/>
      <c r="E967" s="12"/>
      <c r="F967" s="12"/>
      <c r="G967" s="12"/>
      <c r="H967" s="12"/>
      <c r="I967" s="12"/>
    </row>
    <row r="968" customFormat="false" ht="15.75" hidden="false" customHeight="true" outlineLevel="0" collapsed="false">
      <c r="A968" s="12"/>
      <c r="B968" s="12"/>
      <c r="C968" s="12"/>
      <c r="D968" s="12"/>
      <c r="E968" s="12"/>
      <c r="F968" s="12"/>
      <c r="G968" s="12"/>
      <c r="H968" s="12"/>
      <c r="I968" s="12"/>
    </row>
    <row r="969" customFormat="false" ht="15.75" hidden="false" customHeight="true" outlineLevel="0" collapsed="false">
      <c r="A969" s="12"/>
      <c r="B969" s="12"/>
      <c r="C969" s="12"/>
      <c r="D969" s="12"/>
      <c r="E969" s="12"/>
      <c r="F969" s="12"/>
      <c r="G969" s="12"/>
      <c r="H969" s="12"/>
      <c r="I969" s="12"/>
    </row>
    <row r="970" customFormat="false" ht="15.75" hidden="false" customHeight="true" outlineLevel="0" collapsed="false">
      <c r="A970" s="12"/>
      <c r="B970" s="12"/>
      <c r="C970" s="12"/>
      <c r="D970" s="12"/>
      <c r="E970" s="12"/>
      <c r="F970" s="12"/>
      <c r="G970" s="12"/>
      <c r="H970" s="12"/>
      <c r="I970" s="12"/>
    </row>
    <row r="971" customFormat="false" ht="15.75" hidden="false" customHeight="true" outlineLevel="0" collapsed="false">
      <c r="A971" s="12"/>
      <c r="B971" s="12"/>
      <c r="C971" s="12"/>
      <c r="D971" s="12"/>
      <c r="E971" s="12"/>
      <c r="F971" s="12"/>
      <c r="G971" s="12"/>
      <c r="H971" s="12"/>
      <c r="I971" s="12"/>
    </row>
    <row r="972" customFormat="false" ht="15.75" hidden="false" customHeight="true" outlineLevel="0" collapsed="false">
      <c r="A972" s="12"/>
      <c r="B972" s="12"/>
      <c r="C972" s="12"/>
      <c r="D972" s="12"/>
      <c r="E972" s="12"/>
      <c r="F972" s="12"/>
      <c r="G972" s="12"/>
      <c r="H972" s="12"/>
      <c r="I972" s="12"/>
    </row>
    <row r="973" customFormat="false" ht="15.75" hidden="false" customHeight="true" outlineLevel="0" collapsed="false">
      <c r="A973" s="12"/>
      <c r="B973" s="12"/>
      <c r="C973" s="12"/>
      <c r="D973" s="12"/>
      <c r="E973" s="12"/>
      <c r="F973" s="12"/>
      <c r="G973" s="12"/>
      <c r="H973" s="12"/>
      <c r="I973" s="12"/>
    </row>
    <row r="974" customFormat="false" ht="15.75" hidden="false" customHeight="true" outlineLevel="0" collapsed="false">
      <c r="A974" s="12"/>
      <c r="B974" s="12"/>
      <c r="C974" s="12"/>
      <c r="D974" s="12"/>
      <c r="E974" s="12"/>
      <c r="F974" s="12"/>
      <c r="G974" s="12"/>
      <c r="H974" s="12"/>
      <c r="I974" s="12"/>
    </row>
    <row r="975" customFormat="false" ht="15.75" hidden="false" customHeight="true" outlineLevel="0" collapsed="false">
      <c r="A975" s="12"/>
      <c r="B975" s="12"/>
      <c r="C975" s="12"/>
      <c r="D975" s="12"/>
      <c r="E975" s="12"/>
      <c r="F975" s="12"/>
      <c r="G975" s="12"/>
      <c r="H975" s="12"/>
      <c r="I975" s="12"/>
    </row>
    <row r="976" customFormat="false" ht="15.75" hidden="false" customHeight="true" outlineLevel="0" collapsed="false">
      <c r="A976" s="12"/>
      <c r="B976" s="12"/>
      <c r="C976" s="12"/>
      <c r="D976" s="12"/>
      <c r="E976" s="12"/>
      <c r="F976" s="12"/>
      <c r="G976" s="12"/>
      <c r="H976" s="12"/>
      <c r="I976" s="12"/>
    </row>
    <row r="977" customFormat="false" ht="15.75" hidden="false" customHeight="true" outlineLevel="0" collapsed="false">
      <c r="A977" s="12"/>
      <c r="B977" s="12"/>
      <c r="C977" s="12"/>
      <c r="D977" s="12"/>
      <c r="E977" s="12"/>
      <c r="F977" s="12"/>
      <c r="G977" s="12"/>
      <c r="H977" s="12"/>
      <c r="I977" s="12"/>
    </row>
    <row r="978" customFormat="false" ht="15.75" hidden="false" customHeight="true" outlineLevel="0" collapsed="false">
      <c r="A978" s="12"/>
      <c r="B978" s="12"/>
      <c r="C978" s="12"/>
      <c r="D978" s="12"/>
      <c r="E978" s="12"/>
      <c r="F978" s="12"/>
      <c r="G978" s="12"/>
      <c r="H978" s="12"/>
      <c r="I978" s="12"/>
    </row>
    <row r="979" customFormat="false" ht="15.75" hidden="false" customHeight="true" outlineLevel="0" collapsed="false">
      <c r="A979" s="12"/>
      <c r="B979" s="12"/>
      <c r="C979" s="12"/>
      <c r="D979" s="12"/>
      <c r="E979" s="12"/>
      <c r="F979" s="12"/>
      <c r="G979" s="12"/>
      <c r="H979" s="12"/>
      <c r="I979" s="12"/>
    </row>
    <row r="980" customFormat="false" ht="15.75" hidden="false" customHeight="true" outlineLevel="0" collapsed="false">
      <c r="A980" s="12"/>
      <c r="B980" s="12"/>
      <c r="C980" s="12"/>
      <c r="D980" s="12"/>
      <c r="E980" s="12"/>
      <c r="F980" s="12"/>
      <c r="G980" s="12"/>
      <c r="H980" s="12"/>
      <c r="I980" s="12"/>
    </row>
    <row r="981" customFormat="false" ht="15.75" hidden="false" customHeight="true" outlineLevel="0" collapsed="false">
      <c r="A981" s="12"/>
      <c r="B981" s="12"/>
      <c r="C981" s="12"/>
      <c r="D981" s="12"/>
      <c r="E981" s="12"/>
      <c r="F981" s="12"/>
      <c r="G981" s="12"/>
      <c r="H981" s="12"/>
      <c r="I981" s="12"/>
    </row>
    <row r="982" customFormat="false" ht="15.75" hidden="false" customHeight="true" outlineLevel="0" collapsed="false">
      <c r="A982" s="12"/>
      <c r="B982" s="12"/>
      <c r="C982" s="12"/>
      <c r="D982" s="12"/>
      <c r="E982" s="12"/>
      <c r="F982" s="12"/>
      <c r="G982" s="12"/>
      <c r="H982" s="12"/>
      <c r="I982" s="12"/>
    </row>
    <row r="983" customFormat="false" ht="15.75" hidden="false" customHeight="true" outlineLevel="0" collapsed="false">
      <c r="A983" s="12"/>
      <c r="B983" s="12"/>
      <c r="C983" s="12"/>
      <c r="D983" s="12"/>
      <c r="E983" s="12"/>
      <c r="F983" s="12"/>
      <c r="G983" s="12"/>
      <c r="H983" s="12"/>
      <c r="I983" s="12"/>
    </row>
    <row r="984" customFormat="false" ht="15.75" hidden="false" customHeight="true" outlineLevel="0" collapsed="false">
      <c r="A984" s="12"/>
      <c r="B984" s="12"/>
      <c r="C984" s="12"/>
      <c r="D984" s="12"/>
      <c r="E984" s="12"/>
      <c r="F984" s="12"/>
      <c r="G984" s="12"/>
      <c r="H984" s="12"/>
      <c r="I984" s="12"/>
    </row>
    <row r="985" customFormat="false" ht="15.75" hidden="false" customHeight="true" outlineLevel="0" collapsed="false">
      <c r="A985" s="12"/>
      <c r="B985" s="12"/>
      <c r="C985" s="12"/>
      <c r="D985" s="12"/>
      <c r="E985" s="12"/>
      <c r="F985" s="12"/>
      <c r="G985" s="12"/>
      <c r="H985" s="12"/>
      <c r="I985" s="12"/>
    </row>
    <row r="986" customFormat="false" ht="15.75" hidden="false" customHeight="true" outlineLevel="0" collapsed="false">
      <c r="A986" s="12"/>
      <c r="B986" s="12"/>
      <c r="C986" s="12"/>
      <c r="D986" s="12"/>
      <c r="E986" s="12"/>
      <c r="F986" s="12"/>
      <c r="G986" s="12"/>
      <c r="H986" s="12"/>
      <c r="I986" s="12"/>
    </row>
    <row r="987" customFormat="false" ht="15.75" hidden="false" customHeight="true" outlineLevel="0" collapsed="false">
      <c r="A987" s="12"/>
      <c r="B987" s="12"/>
      <c r="C987" s="12"/>
      <c r="D987" s="12"/>
      <c r="E987" s="12"/>
      <c r="F987" s="12"/>
      <c r="G987" s="12"/>
      <c r="H987" s="12"/>
      <c r="I987" s="12"/>
    </row>
    <row r="988" customFormat="false" ht="15.75" hidden="false" customHeight="true" outlineLevel="0" collapsed="false">
      <c r="A988" s="12"/>
      <c r="B988" s="12"/>
      <c r="C988" s="12"/>
      <c r="D988" s="12"/>
      <c r="E988" s="12"/>
      <c r="F988" s="12"/>
      <c r="G988" s="12"/>
      <c r="H988" s="12"/>
      <c r="I988" s="12"/>
    </row>
    <row r="989" customFormat="false" ht="15.75" hidden="false" customHeight="true" outlineLevel="0" collapsed="false">
      <c r="A989" s="12"/>
      <c r="B989" s="12"/>
      <c r="C989" s="12"/>
      <c r="D989" s="12"/>
      <c r="E989" s="12"/>
      <c r="F989" s="12"/>
      <c r="G989" s="12"/>
      <c r="H989" s="12"/>
      <c r="I989" s="12"/>
    </row>
    <row r="990" customFormat="false" ht="15.75" hidden="false" customHeight="true" outlineLevel="0" collapsed="false">
      <c r="A990" s="12"/>
      <c r="B990" s="12"/>
      <c r="C990" s="12"/>
      <c r="D990" s="12"/>
      <c r="E990" s="12"/>
      <c r="F990" s="12"/>
      <c r="G990" s="12"/>
      <c r="H990" s="12"/>
      <c r="I990" s="12"/>
    </row>
    <row r="991" customFormat="false" ht="15.75" hidden="false" customHeight="true" outlineLevel="0" collapsed="false">
      <c r="A991" s="12"/>
      <c r="B991" s="12"/>
      <c r="C991" s="12"/>
      <c r="D991" s="12"/>
      <c r="E991" s="12"/>
      <c r="F991" s="12"/>
      <c r="G991" s="12"/>
      <c r="H991" s="12"/>
      <c r="I991" s="12"/>
    </row>
    <row r="992" customFormat="false" ht="15.75" hidden="false" customHeight="true" outlineLevel="0" collapsed="false">
      <c r="A992" s="12"/>
      <c r="B992" s="12"/>
      <c r="C992" s="12"/>
      <c r="D992" s="12"/>
      <c r="E992" s="12"/>
      <c r="F992" s="12"/>
      <c r="G992" s="12"/>
      <c r="H992" s="12"/>
      <c r="I992" s="12"/>
    </row>
    <row r="993" customFormat="false" ht="15.75" hidden="false" customHeight="true" outlineLevel="0" collapsed="false">
      <c r="A993" s="12"/>
      <c r="B993" s="12"/>
      <c r="C993" s="12"/>
      <c r="D993" s="12"/>
      <c r="E993" s="12"/>
      <c r="F993" s="12"/>
      <c r="G993" s="12"/>
      <c r="H993" s="12"/>
      <c r="I993" s="12"/>
    </row>
    <row r="994" customFormat="false" ht="15.75" hidden="false" customHeight="true" outlineLevel="0" collapsed="false">
      <c r="A994" s="12"/>
      <c r="B994" s="12"/>
      <c r="C994" s="12"/>
      <c r="D994" s="12"/>
      <c r="E994" s="12"/>
      <c r="F994" s="12"/>
      <c r="G994" s="12"/>
      <c r="H994" s="12"/>
      <c r="I994" s="12"/>
    </row>
    <row r="995" customFormat="false" ht="15.75" hidden="false" customHeight="true" outlineLevel="0" collapsed="false">
      <c r="A995" s="12"/>
      <c r="B995" s="12"/>
      <c r="C995" s="12"/>
      <c r="D995" s="12"/>
      <c r="E995" s="12"/>
      <c r="F995" s="12"/>
      <c r="G995" s="12"/>
      <c r="H995" s="12"/>
      <c r="I995" s="12"/>
    </row>
    <row r="996" customFormat="false" ht="15.75" hidden="false" customHeight="true" outlineLevel="0" collapsed="false">
      <c r="A996" s="12"/>
      <c r="B996" s="12"/>
      <c r="C996" s="12"/>
      <c r="D996" s="12"/>
      <c r="E996" s="12"/>
      <c r="F996" s="12"/>
      <c r="G996" s="12"/>
      <c r="H996" s="12"/>
      <c r="I996" s="12"/>
    </row>
    <row r="997" customFormat="false" ht="15.75" hidden="false" customHeight="true" outlineLevel="0" collapsed="false">
      <c r="A997" s="12"/>
      <c r="B997" s="12"/>
      <c r="C997" s="12"/>
      <c r="D997" s="12"/>
      <c r="E997" s="12"/>
      <c r="F997" s="12"/>
      <c r="G997" s="12"/>
      <c r="H997" s="12"/>
      <c r="I997" s="12"/>
    </row>
    <row r="998" customFormat="false" ht="15.75" hidden="false" customHeight="true" outlineLevel="0" collapsed="false">
      <c r="A998" s="12"/>
      <c r="B998" s="12"/>
      <c r="C998" s="12"/>
      <c r="D998" s="12"/>
      <c r="E998" s="12"/>
      <c r="F998" s="12"/>
      <c r="G998" s="12"/>
      <c r="H998" s="12"/>
      <c r="I998" s="12"/>
    </row>
    <row r="999" customFormat="false" ht="15.75" hidden="false" customHeight="true" outlineLevel="0" collapsed="false">
      <c r="A999" s="12"/>
      <c r="B999" s="12"/>
      <c r="C999" s="12"/>
      <c r="D999" s="12"/>
      <c r="E999" s="12"/>
      <c r="F999" s="12"/>
      <c r="G999" s="12"/>
      <c r="H999" s="12"/>
      <c r="I999" s="12"/>
    </row>
    <row r="1000" customFormat="false" ht="15.75" hidden="false" customHeight="true" outlineLevel="0" collapsed="false">
      <c r="A1000" s="12"/>
      <c r="B1000" s="12"/>
      <c r="C1000" s="12"/>
      <c r="D1000" s="12"/>
      <c r="E1000" s="12"/>
      <c r="F1000" s="12"/>
      <c r="G1000" s="12"/>
      <c r="H1000" s="12"/>
      <c r="I1000" s="12"/>
    </row>
  </sheetData>
  <sheetProtection sheet="true" formatCells="false" formatColumns="false" formatRows="false" sort="false" autoFilter="false"/>
  <mergeCells count="2">
    <mergeCell ref="A1:H1"/>
    <mergeCell ref="B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sheetPr filterMode="false">
    <tabColor rgb="FFA6A6A6"/>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18"/>
    <col collapsed="false" customWidth="true" hidden="false" outlineLevel="0" max="4" min="4" style="1" width="38"/>
    <col collapsed="false" customWidth="true" hidden="false" outlineLevel="0" max="5" min="5" style="1" width="15"/>
    <col collapsed="false" customWidth="true" hidden="false" outlineLevel="0" max="6" min="6" style="1" width="55"/>
    <col collapsed="false" customWidth="true" hidden="false" outlineLevel="0" max="26" min="7" style="1" width="8.63"/>
  </cols>
  <sheetData>
    <row r="1" customFormat="false" ht="27.75" hidden="false" customHeight="true" outlineLevel="0" collapsed="false">
      <c r="A1" s="464" t="s">
        <v>3597</v>
      </c>
      <c r="B1" s="464"/>
      <c r="C1" s="464"/>
      <c r="D1" s="464"/>
      <c r="E1" s="464"/>
      <c r="F1" s="464"/>
    </row>
    <row r="2" customFormat="false" ht="24" hidden="false" customHeight="true" outlineLevel="0" collapsed="false">
      <c r="A2" s="450" t="s">
        <v>3598</v>
      </c>
      <c r="B2" s="450"/>
      <c r="C2" s="450"/>
      <c r="D2" s="450"/>
      <c r="E2" s="450"/>
      <c r="F2" s="450"/>
    </row>
    <row r="3" customFormat="false" ht="24" hidden="false" customHeight="true" outlineLevel="0" collapsed="false">
      <c r="A3" s="465"/>
      <c r="B3" s="465"/>
      <c r="C3" s="465"/>
      <c r="D3" s="465"/>
      <c r="E3" s="465"/>
      <c r="F3" s="465"/>
    </row>
    <row r="4" customFormat="false" ht="24" hidden="false" customHeight="true" outlineLevel="0" collapsed="false">
      <c r="A4" s="466" t="s">
        <v>3599</v>
      </c>
      <c r="B4" s="466" t="s">
        <v>10</v>
      </c>
      <c r="C4" s="466" t="s">
        <v>3600</v>
      </c>
      <c r="D4" s="467"/>
      <c r="E4" s="467"/>
      <c r="F4" s="467"/>
    </row>
    <row r="5" customFormat="false" ht="24" hidden="false" customHeight="true" outlineLevel="0" collapsed="false">
      <c r="A5" s="450" t="s">
        <v>3601</v>
      </c>
      <c r="B5" s="468" t="s">
        <v>76</v>
      </c>
      <c r="C5" s="450" t="s">
        <v>3602</v>
      </c>
      <c r="D5" s="465"/>
      <c r="E5" s="465"/>
      <c r="F5" s="465"/>
    </row>
    <row r="6" customFormat="false" ht="24" hidden="false" customHeight="true" outlineLevel="0" collapsed="false">
      <c r="A6" s="450" t="s">
        <v>3603</v>
      </c>
      <c r="B6" s="468" t="s">
        <v>3604</v>
      </c>
      <c r="C6" s="450" t="s">
        <v>3605</v>
      </c>
      <c r="D6" s="465"/>
      <c r="E6" s="465"/>
      <c r="F6" s="465"/>
    </row>
    <row r="7" customFormat="false" ht="24" hidden="false" customHeight="true" outlineLevel="0" collapsed="false">
      <c r="A7" s="450" t="s">
        <v>106</v>
      </c>
      <c r="B7" s="468" t="s">
        <v>76</v>
      </c>
      <c r="C7" s="450" t="s">
        <v>3606</v>
      </c>
      <c r="D7" s="465"/>
      <c r="E7" s="465"/>
      <c r="F7" s="465"/>
    </row>
    <row r="8" customFormat="false" ht="24" hidden="false" customHeight="true" outlineLevel="0" collapsed="false">
      <c r="A8" s="450" t="s">
        <v>3607</v>
      </c>
      <c r="B8" s="468" t="s">
        <v>76</v>
      </c>
      <c r="C8" s="450" t="s">
        <v>3608</v>
      </c>
      <c r="D8" s="465"/>
      <c r="E8" s="465"/>
      <c r="F8" s="465"/>
    </row>
    <row r="9" customFormat="false" ht="24" hidden="false" customHeight="true" outlineLevel="0" collapsed="false">
      <c r="A9" s="450" t="s">
        <v>3609</v>
      </c>
      <c r="B9" s="468" t="s">
        <v>3610</v>
      </c>
      <c r="C9" s="450" t="s">
        <v>3611</v>
      </c>
      <c r="D9" s="465"/>
      <c r="E9" s="465"/>
      <c r="F9" s="465"/>
    </row>
    <row r="10" customFormat="false" ht="24" hidden="false" customHeight="true" outlineLevel="0" collapsed="false">
      <c r="A10" s="450" t="s">
        <v>3612</v>
      </c>
      <c r="B10" s="468" t="s">
        <v>76</v>
      </c>
      <c r="C10" s="450" t="s">
        <v>3613</v>
      </c>
      <c r="D10" s="465"/>
      <c r="E10" s="465"/>
      <c r="F10" s="465"/>
    </row>
    <row r="11" customFormat="false" ht="24" hidden="false" customHeight="true" outlineLevel="0" collapsed="false">
      <c r="A11" s="450" t="s">
        <v>3614</v>
      </c>
      <c r="B11" s="468" t="s">
        <v>76</v>
      </c>
      <c r="C11" s="450" t="s">
        <v>3615</v>
      </c>
      <c r="D11" s="465"/>
      <c r="E11" s="465"/>
      <c r="F11" s="465"/>
    </row>
    <row r="12" customFormat="false" ht="24" hidden="false" customHeight="true" outlineLevel="0" collapsed="false">
      <c r="A12" s="465"/>
      <c r="B12" s="465"/>
      <c r="C12" s="465"/>
      <c r="D12" s="465"/>
      <c r="E12" s="465"/>
      <c r="F12" s="465"/>
    </row>
    <row r="13" customFormat="false" ht="24" hidden="false" customHeight="true" outlineLevel="0" collapsed="false">
      <c r="A13" s="465"/>
      <c r="B13" s="465"/>
      <c r="C13" s="465"/>
      <c r="D13" s="465"/>
      <c r="E13" s="465"/>
      <c r="F13" s="465"/>
    </row>
    <row r="14" customFormat="false" ht="24" hidden="false" customHeight="true" outlineLevel="0" collapsed="false">
      <c r="A14" s="469" t="s">
        <v>3616</v>
      </c>
      <c r="B14" s="469"/>
      <c r="C14" s="469"/>
      <c r="D14" s="469"/>
      <c r="E14" s="469"/>
      <c r="F14" s="469"/>
    </row>
    <row r="15" customFormat="false" ht="24" hidden="false" customHeight="true" outlineLevel="0" collapsed="false">
      <c r="A15" s="466" t="s">
        <v>3402</v>
      </c>
      <c r="B15" s="466" t="s">
        <v>3617</v>
      </c>
      <c r="C15" s="466" t="s">
        <v>3618</v>
      </c>
      <c r="D15" s="466" t="s">
        <v>3619</v>
      </c>
      <c r="E15" s="466" t="s">
        <v>3620</v>
      </c>
      <c r="F15" s="466" t="s">
        <v>3621</v>
      </c>
    </row>
    <row r="16" customFormat="false" ht="24" hidden="false" customHeight="true" outlineLevel="0" collapsed="false">
      <c r="A16" s="450" t="s">
        <v>692</v>
      </c>
      <c r="B16" s="450" t="s">
        <v>3622</v>
      </c>
      <c r="C16" s="450" t="s">
        <v>3623</v>
      </c>
      <c r="D16" s="450" t="s">
        <v>3624</v>
      </c>
      <c r="E16" s="450" t="s">
        <v>746</v>
      </c>
      <c r="F16" s="450" t="s">
        <v>3625</v>
      </c>
    </row>
    <row r="17" customFormat="false" ht="24" hidden="false" customHeight="true" outlineLevel="0" collapsed="false">
      <c r="A17" s="450" t="s">
        <v>692</v>
      </c>
      <c r="B17" s="450" t="s">
        <v>3626</v>
      </c>
      <c r="C17" s="450" t="s">
        <v>3627</v>
      </c>
      <c r="D17" s="450" t="s">
        <v>3628</v>
      </c>
      <c r="E17" s="450" t="s">
        <v>746</v>
      </c>
      <c r="F17" s="450" t="s">
        <v>3629</v>
      </c>
    </row>
    <row r="18" customFormat="false" ht="24" hidden="false" customHeight="true" outlineLevel="0" collapsed="false">
      <c r="A18" s="450" t="s">
        <v>692</v>
      </c>
      <c r="B18" s="450" t="s">
        <v>3630</v>
      </c>
      <c r="C18" s="450" t="s">
        <v>3631</v>
      </c>
      <c r="D18" s="450" t="s">
        <v>3632</v>
      </c>
      <c r="E18" s="450" t="s">
        <v>3633</v>
      </c>
      <c r="F18" s="450" t="s">
        <v>3634</v>
      </c>
    </row>
    <row r="19" customFormat="false" ht="24" hidden="false" customHeight="true" outlineLevel="0" collapsed="false">
      <c r="A19" s="450" t="s">
        <v>692</v>
      </c>
      <c r="B19" s="450" t="s">
        <v>3635</v>
      </c>
      <c r="C19" s="450" t="s">
        <v>3631</v>
      </c>
      <c r="D19" s="450" t="s">
        <v>3636</v>
      </c>
      <c r="E19" s="450" t="s">
        <v>3633</v>
      </c>
      <c r="F19" s="450" t="s">
        <v>3637</v>
      </c>
    </row>
    <row r="20" customFormat="false" ht="24" hidden="false" customHeight="true" outlineLevel="0" collapsed="false">
      <c r="A20" s="450" t="s">
        <v>692</v>
      </c>
      <c r="B20" s="450" t="s">
        <v>3638</v>
      </c>
      <c r="C20" s="450" t="s">
        <v>3631</v>
      </c>
      <c r="D20" s="450" t="s">
        <v>3639</v>
      </c>
      <c r="E20" s="450" t="s">
        <v>746</v>
      </c>
      <c r="F20" s="450" t="s">
        <v>3640</v>
      </c>
    </row>
    <row r="21" customFormat="false" ht="24" hidden="false" customHeight="true" outlineLevel="0" collapsed="false">
      <c r="A21" s="450" t="s">
        <v>692</v>
      </c>
      <c r="B21" s="450" t="s">
        <v>3641</v>
      </c>
      <c r="C21" s="450" t="s">
        <v>3631</v>
      </c>
      <c r="D21" s="450" t="s">
        <v>3632</v>
      </c>
      <c r="E21" s="450" t="s">
        <v>3633</v>
      </c>
      <c r="F21" s="450" t="s">
        <v>3642</v>
      </c>
    </row>
    <row r="22" customFormat="false" ht="24" hidden="false" customHeight="true" outlineLevel="0" collapsed="false">
      <c r="A22" s="450" t="s">
        <v>692</v>
      </c>
      <c r="B22" s="450" t="s">
        <v>3643</v>
      </c>
      <c r="C22" s="450" t="s">
        <v>3627</v>
      </c>
      <c r="D22" s="450" t="s">
        <v>3644</v>
      </c>
      <c r="E22" s="450" t="s">
        <v>746</v>
      </c>
      <c r="F22" s="450" t="s">
        <v>3645</v>
      </c>
    </row>
    <row r="23" customFormat="false" ht="24" hidden="false" customHeight="true" outlineLevel="0" collapsed="false">
      <c r="A23" s="450" t="s">
        <v>692</v>
      </c>
      <c r="B23" s="450" t="s">
        <v>3646</v>
      </c>
      <c r="C23" s="450" t="s">
        <v>3627</v>
      </c>
      <c r="D23" s="450" t="s">
        <v>3647</v>
      </c>
      <c r="E23" s="450" t="s">
        <v>746</v>
      </c>
      <c r="F23" s="450" t="s">
        <v>3648</v>
      </c>
    </row>
    <row r="24" customFormat="false" ht="24" hidden="false" customHeight="true" outlineLevel="0" collapsed="false">
      <c r="A24" s="450" t="s">
        <v>701</v>
      </c>
      <c r="B24" s="450" t="s">
        <v>3649</v>
      </c>
      <c r="C24" s="450" t="s">
        <v>3627</v>
      </c>
      <c r="D24" s="450" t="s">
        <v>3650</v>
      </c>
      <c r="E24" s="450" t="s">
        <v>3633</v>
      </c>
      <c r="F24" s="450" t="s">
        <v>3651</v>
      </c>
    </row>
    <row r="25" customFormat="false" ht="24" hidden="false" customHeight="true" outlineLevel="0" collapsed="false">
      <c r="A25" s="450" t="s">
        <v>701</v>
      </c>
      <c r="B25" s="450" t="s">
        <v>3652</v>
      </c>
      <c r="C25" s="450" t="s">
        <v>3653</v>
      </c>
      <c r="D25" s="450" t="s">
        <v>3654</v>
      </c>
      <c r="E25" s="450" t="s">
        <v>3633</v>
      </c>
      <c r="F25" s="450" t="s">
        <v>3655</v>
      </c>
    </row>
    <row r="26" customFormat="false" ht="24" hidden="false" customHeight="true" outlineLevel="0" collapsed="false">
      <c r="A26" s="470" t="s">
        <v>627</v>
      </c>
      <c r="B26" s="450" t="s">
        <v>3656</v>
      </c>
      <c r="C26" s="450" t="s">
        <v>3653</v>
      </c>
      <c r="D26" s="450" t="s">
        <v>3654</v>
      </c>
      <c r="E26" s="450" t="s">
        <v>746</v>
      </c>
      <c r="F26" s="450" t="s">
        <v>3657</v>
      </c>
    </row>
    <row r="27" customFormat="false" ht="24" hidden="false" customHeight="true" outlineLevel="0" collapsed="false">
      <c r="A27" s="470" t="s">
        <v>627</v>
      </c>
      <c r="B27" s="450" t="s">
        <v>3658</v>
      </c>
      <c r="C27" s="450" t="s">
        <v>3631</v>
      </c>
      <c r="D27" s="450" t="s">
        <v>3659</v>
      </c>
      <c r="E27" s="450" t="s">
        <v>746</v>
      </c>
      <c r="F27" s="450" t="s">
        <v>3660</v>
      </c>
    </row>
    <row r="28" customFormat="false" ht="24" hidden="false" customHeight="true" outlineLevel="0" collapsed="false">
      <c r="A28" s="470" t="s">
        <v>627</v>
      </c>
      <c r="B28" s="450" t="s">
        <v>3661</v>
      </c>
      <c r="C28" s="450" t="s">
        <v>3631</v>
      </c>
      <c r="D28" s="450" t="s">
        <v>3662</v>
      </c>
      <c r="E28" s="450" t="s">
        <v>746</v>
      </c>
      <c r="F28" s="450" t="s">
        <v>3663</v>
      </c>
    </row>
    <row r="29" customFormat="false" ht="24" hidden="false" customHeight="true" outlineLevel="0" collapsed="false">
      <c r="A29" s="470" t="s">
        <v>627</v>
      </c>
      <c r="B29" s="450" t="s">
        <v>3664</v>
      </c>
      <c r="C29" s="450" t="s">
        <v>3631</v>
      </c>
      <c r="D29" s="450" t="s">
        <v>3665</v>
      </c>
      <c r="E29" s="450" t="s">
        <v>746</v>
      </c>
      <c r="F29" s="450" t="s">
        <v>3666</v>
      </c>
    </row>
    <row r="30" customFormat="false" ht="24" hidden="false" customHeight="true" outlineLevel="0" collapsed="false">
      <c r="A30" s="470" t="s">
        <v>627</v>
      </c>
      <c r="B30" s="450" t="s">
        <v>3667</v>
      </c>
      <c r="C30" s="450" t="s">
        <v>3631</v>
      </c>
      <c r="D30" s="450" t="s">
        <v>3668</v>
      </c>
      <c r="E30" s="450" t="s">
        <v>746</v>
      </c>
      <c r="F30" s="450" t="s">
        <v>3669</v>
      </c>
    </row>
    <row r="31" customFormat="false" ht="24" hidden="false" customHeight="true" outlineLevel="0" collapsed="false">
      <c r="A31" s="470" t="s">
        <v>627</v>
      </c>
      <c r="B31" s="450" t="s">
        <v>3670</v>
      </c>
      <c r="C31" s="450" t="s">
        <v>3631</v>
      </c>
      <c r="D31" s="450" t="s">
        <v>3671</v>
      </c>
      <c r="E31" s="450" t="s">
        <v>746</v>
      </c>
      <c r="F31" s="450" t="s">
        <v>3672</v>
      </c>
    </row>
    <row r="32" customFormat="false" ht="24" hidden="false" customHeight="true" outlineLevel="0" collapsed="false">
      <c r="A32" s="470" t="s">
        <v>627</v>
      </c>
      <c r="B32" s="450" t="s">
        <v>3673</v>
      </c>
      <c r="C32" s="450" t="s">
        <v>3631</v>
      </c>
      <c r="D32" s="450" t="s">
        <v>3674</v>
      </c>
      <c r="E32" s="450" t="s">
        <v>746</v>
      </c>
      <c r="F32" s="450" t="s">
        <v>3675</v>
      </c>
    </row>
    <row r="33" customFormat="false" ht="24" hidden="false" customHeight="true" outlineLevel="0" collapsed="false">
      <c r="A33" s="470" t="s">
        <v>627</v>
      </c>
      <c r="B33" s="450" t="s">
        <v>3676</v>
      </c>
      <c r="C33" s="450" t="s">
        <v>3631</v>
      </c>
      <c r="D33" s="450" t="s">
        <v>3677</v>
      </c>
      <c r="E33" s="450" t="s">
        <v>746</v>
      </c>
      <c r="F33" s="450" t="s">
        <v>3678</v>
      </c>
    </row>
    <row r="34" customFormat="false" ht="24" hidden="false" customHeight="true" outlineLevel="0" collapsed="false">
      <c r="A34" s="470" t="s">
        <v>627</v>
      </c>
      <c r="B34" s="450" t="s">
        <v>3679</v>
      </c>
      <c r="C34" s="450" t="s">
        <v>3631</v>
      </c>
      <c r="D34" s="450" t="s">
        <v>3680</v>
      </c>
      <c r="E34" s="450" t="s">
        <v>746</v>
      </c>
      <c r="F34" s="450" t="s">
        <v>3681</v>
      </c>
    </row>
    <row r="35" customFormat="false" ht="24" hidden="false" customHeight="true" outlineLevel="0" collapsed="false">
      <c r="A35" s="470" t="s">
        <v>627</v>
      </c>
      <c r="B35" s="450" t="s">
        <v>3682</v>
      </c>
      <c r="C35" s="450" t="s">
        <v>3631</v>
      </c>
      <c r="D35" s="450" t="s">
        <v>3632</v>
      </c>
      <c r="E35" s="450" t="s">
        <v>746</v>
      </c>
      <c r="F35" s="450" t="s">
        <v>3683</v>
      </c>
    </row>
    <row r="36" customFormat="false" ht="24" hidden="false" customHeight="true" outlineLevel="0" collapsed="false">
      <c r="A36" s="470" t="s">
        <v>628</v>
      </c>
      <c r="B36" s="450" t="s">
        <v>3656</v>
      </c>
      <c r="C36" s="450" t="s">
        <v>3653</v>
      </c>
      <c r="D36" s="450" t="s">
        <v>3654</v>
      </c>
      <c r="E36" s="450" t="s">
        <v>746</v>
      </c>
      <c r="F36" s="450" t="s">
        <v>3657</v>
      </c>
    </row>
    <row r="37" customFormat="false" ht="24" hidden="false" customHeight="true" outlineLevel="0" collapsed="false">
      <c r="A37" s="470" t="s">
        <v>628</v>
      </c>
      <c r="B37" s="450" t="s">
        <v>3658</v>
      </c>
      <c r="C37" s="450" t="s">
        <v>3631</v>
      </c>
      <c r="D37" s="450" t="s">
        <v>3659</v>
      </c>
      <c r="E37" s="450" t="s">
        <v>746</v>
      </c>
      <c r="F37" s="450" t="s">
        <v>3660</v>
      </c>
    </row>
    <row r="38" customFormat="false" ht="24" hidden="false" customHeight="true" outlineLevel="0" collapsed="false">
      <c r="A38" s="470" t="s">
        <v>628</v>
      </c>
      <c r="B38" s="450" t="s">
        <v>3661</v>
      </c>
      <c r="C38" s="450" t="s">
        <v>3631</v>
      </c>
      <c r="D38" s="450" t="s">
        <v>3662</v>
      </c>
      <c r="E38" s="450" t="s">
        <v>746</v>
      </c>
      <c r="F38" s="450" t="s">
        <v>3663</v>
      </c>
    </row>
    <row r="39" customFormat="false" ht="24" hidden="false" customHeight="true" outlineLevel="0" collapsed="false">
      <c r="A39" s="470" t="s">
        <v>628</v>
      </c>
      <c r="B39" s="450" t="s">
        <v>3664</v>
      </c>
      <c r="C39" s="450" t="s">
        <v>3631</v>
      </c>
      <c r="D39" s="450" t="s">
        <v>3665</v>
      </c>
      <c r="E39" s="450" t="s">
        <v>746</v>
      </c>
      <c r="F39" s="450" t="s">
        <v>3666</v>
      </c>
    </row>
    <row r="40" customFormat="false" ht="24" hidden="false" customHeight="true" outlineLevel="0" collapsed="false">
      <c r="A40" s="470" t="s">
        <v>628</v>
      </c>
      <c r="B40" s="450" t="s">
        <v>3667</v>
      </c>
      <c r="C40" s="450" t="s">
        <v>3631</v>
      </c>
      <c r="D40" s="450" t="s">
        <v>3668</v>
      </c>
      <c r="E40" s="450" t="s">
        <v>746</v>
      </c>
      <c r="F40" s="450" t="s">
        <v>3669</v>
      </c>
    </row>
    <row r="41" customFormat="false" ht="24" hidden="false" customHeight="true" outlineLevel="0" collapsed="false">
      <c r="A41" s="470" t="s">
        <v>628</v>
      </c>
      <c r="B41" s="450" t="s">
        <v>3670</v>
      </c>
      <c r="C41" s="450" t="s">
        <v>3631</v>
      </c>
      <c r="D41" s="450" t="s">
        <v>3671</v>
      </c>
      <c r="E41" s="450" t="s">
        <v>746</v>
      </c>
      <c r="F41" s="450" t="s">
        <v>3672</v>
      </c>
    </row>
    <row r="42" customFormat="false" ht="24" hidden="false" customHeight="true" outlineLevel="0" collapsed="false">
      <c r="A42" s="470" t="s">
        <v>628</v>
      </c>
      <c r="B42" s="450" t="s">
        <v>3673</v>
      </c>
      <c r="C42" s="450" t="s">
        <v>3631</v>
      </c>
      <c r="D42" s="450" t="s">
        <v>3674</v>
      </c>
      <c r="E42" s="450" t="s">
        <v>746</v>
      </c>
      <c r="F42" s="450" t="s">
        <v>3675</v>
      </c>
    </row>
    <row r="43" customFormat="false" ht="24" hidden="false" customHeight="true" outlineLevel="0" collapsed="false">
      <c r="A43" s="470" t="s">
        <v>628</v>
      </c>
      <c r="B43" s="450" t="s">
        <v>3676</v>
      </c>
      <c r="C43" s="450" t="s">
        <v>3631</v>
      </c>
      <c r="D43" s="450" t="s">
        <v>3677</v>
      </c>
      <c r="E43" s="450" t="s">
        <v>746</v>
      </c>
      <c r="F43" s="450" t="s">
        <v>3678</v>
      </c>
    </row>
    <row r="44" customFormat="false" ht="24" hidden="false" customHeight="true" outlineLevel="0" collapsed="false">
      <c r="A44" s="470" t="s">
        <v>628</v>
      </c>
      <c r="B44" s="450" t="s">
        <v>3679</v>
      </c>
      <c r="C44" s="450" t="s">
        <v>3631</v>
      </c>
      <c r="D44" s="450" t="s">
        <v>3680</v>
      </c>
      <c r="E44" s="450" t="s">
        <v>746</v>
      </c>
      <c r="F44" s="450" t="s">
        <v>3681</v>
      </c>
    </row>
    <row r="45" customFormat="false" ht="24" hidden="false" customHeight="true" outlineLevel="0" collapsed="false">
      <c r="A45" s="470" t="s">
        <v>628</v>
      </c>
      <c r="B45" s="450" t="s">
        <v>3682</v>
      </c>
      <c r="C45" s="450" t="s">
        <v>3631</v>
      </c>
      <c r="D45" s="450" t="s">
        <v>3632</v>
      </c>
      <c r="E45" s="450" t="s">
        <v>746</v>
      </c>
      <c r="F45" s="450" t="s">
        <v>3683</v>
      </c>
    </row>
    <row r="46" customFormat="false" ht="24" hidden="false" customHeight="true" outlineLevel="0" collapsed="false">
      <c r="A46" s="470" t="s">
        <v>629</v>
      </c>
      <c r="B46" s="450" t="s">
        <v>3656</v>
      </c>
      <c r="C46" s="450" t="s">
        <v>3653</v>
      </c>
      <c r="D46" s="450" t="s">
        <v>3654</v>
      </c>
      <c r="E46" s="450" t="s">
        <v>746</v>
      </c>
      <c r="F46" s="450" t="s">
        <v>3657</v>
      </c>
    </row>
    <row r="47" customFormat="false" ht="24" hidden="false" customHeight="true" outlineLevel="0" collapsed="false">
      <c r="A47" s="470" t="s">
        <v>629</v>
      </c>
      <c r="B47" s="450" t="s">
        <v>3658</v>
      </c>
      <c r="C47" s="450" t="s">
        <v>3631</v>
      </c>
      <c r="D47" s="450" t="s">
        <v>3659</v>
      </c>
      <c r="E47" s="450" t="s">
        <v>746</v>
      </c>
      <c r="F47" s="450" t="s">
        <v>3660</v>
      </c>
    </row>
    <row r="48" customFormat="false" ht="24" hidden="false" customHeight="true" outlineLevel="0" collapsed="false">
      <c r="A48" s="470" t="s">
        <v>629</v>
      </c>
      <c r="B48" s="450" t="s">
        <v>3661</v>
      </c>
      <c r="C48" s="450" t="s">
        <v>3631</v>
      </c>
      <c r="D48" s="450" t="s">
        <v>3662</v>
      </c>
      <c r="E48" s="450" t="s">
        <v>746</v>
      </c>
      <c r="F48" s="450" t="s">
        <v>3663</v>
      </c>
    </row>
    <row r="49" customFormat="false" ht="24" hidden="false" customHeight="true" outlineLevel="0" collapsed="false">
      <c r="A49" s="470" t="s">
        <v>629</v>
      </c>
      <c r="B49" s="450" t="s">
        <v>3664</v>
      </c>
      <c r="C49" s="450" t="s">
        <v>3631</v>
      </c>
      <c r="D49" s="450" t="s">
        <v>3665</v>
      </c>
      <c r="E49" s="450" t="s">
        <v>746</v>
      </c>
      <c r="F49" s="450" t="s">
        <v>3666</v>
      </c>
    </row>
    <row r="50" customFormat="false" ht="24" hidden="false" customHeight="true" outlineLevel="0" collapsed="false">
      <c r="A50" s="470" t="s">
        <v>629</v>
      </c>
      <c r="B50" s="450" t="s">
        <v>3667</v>
      </c>
      <c r="C50" s="450" t="s">
        <v>3631</v>
      </c>
      <c r="D50" s="450" t="s">
        <v>3668</v>
      </c>
      <c r="E50" s="450" t="s">
        <v>746</v>
      </c>
      <c r="F50" s="450" t="s">
        <v>3669</v>
      </c>
    </row>
    <row r="51" customFormat="false" ht="24" hidden="false" customHeight="true" outlineLevel="0" collapsed="false">
      <c r="A51" s="470" t="s">
        <v>629</v>
      </c>
      <c r="B51" s="450" t="s">
        <v>3670</v>
      </c>
      <c r="C51" s="450" t="s">
        <v>3631</v>
      </c>
      <c r="D51" s="450" t="s">
        <v>3671</v>
      </c>
      <c r="E51" s="450" t="s">
        <v>746</v>
      </c>
      <c r="F51" s="450" t="s">
        <v>3672</v>
      </c>
    </row>
    <row r="52" customFormat="false" ht="24" hidden="false" customHeight="true" outlineLevel="0" collapsed="false">
      <c r="A52" s="470" t="s">
        <v>629</v>
      </c>
      <c r="B52" s="450" t="s">
        <v>3673</v>
      </c>
      <c r="C52" s="450" t="s">
        <v>3631</v>
      </c>
      <c r="D52" s="450" t="s">
        <v>3674</v>
      </c>
      <c r="E52" s="450" t="s">
        <v>746</v>
      </c>
      <c r="F52" s="450" t="s">
        <v>3675</v>
      </c>
    </row>
    <row r="53" customFormat="false" ht="24" hidden="false" customHeight="true" outlineLevel="0" collapsed="false">
      <c r="A53" s="470" t="s">
        <v>629</v>
      </c>
      <c r="B53" s="450" t="s">
        <v>3676</v>
      </c>
      <c r="C53" s="450" t="s">
        <v>3631</v>
      </c>
      <c r="D53" s="450" t="s">
        <v>3677</v>
      </c>
      <c r="E53" s="450" t="s">
        <v>746</v>
      </c>
      <c r="F53" s="450" t="s">
        <v>3678</v>
      </c>
    </row>
    <row r="54" customFormat="false" ht="24" hidden="false" customHeight="true" outlineLevel="0" collapsed="false">
      <c r="A54" s="470" t="s">
        <v>629</v>
      </c>
      <c r="B54" s="450" t="s">
        <v>3679</v>
      </c>
      <c r="C54" s="450" t="s">
        <v>3631</v>
      </c>
      <c r="D54" s="450" t="s">
        <v>3680</v>
      </c>
      <c r="E54" s="450" t="s">
        <v>746</v>
      </c>
      <c r="F54" s="450" t="s">
        <v>3681</v>
      </c>
    </row>
    <row r="55" customFormat="false" ht="24" hidden="false" customHeight="true" outlineLevel="0" collapsed="false">
      <c r="A55" s="470" t="s">
        <v>629</v>
      </c>
      <c r="B55" s="450" t="s">
        <v>3682</v>
      </c>
      <c r="C55" s="450" t="s">
        <v>3631</v>
      </c>
      <c r="D55" s="450" t="s">
        <v>3632</v>
      </c>
      <c r="E55" s="450" t="s">
        <v>746</v>
      </c>
      <c r="F55" s="450" t="s">
        <v>3683</v>
      </c>
    </row>
    <row r="56" customFormat="false" ht="24" hidden="false" customHeight="true" outlineLevel="0" collapsed="false">
      <c r="A56" s="470" t="s">
        <v>630</v>
      </c>
      <c r="B56" s="450" t="s">
        <v>3656</v>
      </c>
      <c r="C56" s="450" t="s">
        <v>3653</v>
      </c>
      <c r="D56" s="450" t="s">
        <v>3654</v>
      </c>
      <c r="E56" s="450" t="s">
        <v>746</v>
      </c>
      <c r="F56" s="450" t="s">
        <v>3657</v>
      </c>
    </row>
    <row r="57" customFormat="false" ht="24" hidden="false" customHeight="true" outlineLevel="0" collapsed="false">
      <c r="A57" s="470" t="s">
        <v>630</v>
      </c>
      <c r="B57" s="450" t="s">
        <v>3658</v>
      </c>
      <c r="C57" s="450" t="s">
        <v>3631</v>
      </c>
      <c r="D57" s="450" t="s">
        <v>3659</v>
      </c>
      <c r="E57" s="450" t="s">
        <v>746</v>
      </c>
      <c r="F57" s="450" t="s">
        <v>3660</v>
      </c>
    </row>
    <row r="58" customFormat="false" ht="24" hidden="false" customHeight="true" outlineLevel="0" collapsed="false">
      <c r="A58" s="470" t="s">
        <v>630</v>
      </c>
      <c r="B58" s="450" t="s">
        <v>3661</v>
      </c>
      <c r="C58" s="450" t="s">
        <v>3631</v>
      </c>
      <c r="D58" s="450" t="s">
        <v>3662</v>
      </c>
      <c r="E58" s="450" t="s">
        <v>746</v>
      </c>
      <c r="F58" s="450" t="s">
        <v>3663</v>
      </c>
    </row>
    <row r="59" customFormat="false" ht="24" hidden="false" customHeight="true" outlineLevel="0" collapsed="false">
      <c r="A59" s="470" t="s">
        <v>630</v>
      </c>
      <c r="B59" s="450" t="s">
        <v>3664</v>
      </c>
      <c r="C59" s="450" t="s">
        <v>3631</v>
      </c>
      <c r="D59" s="450" t="s">
        <v>3665</v>
      </c>
      <c r="E59" s="450" t="s">
        <v>746</v>
      </c>
      <c r="F59" s="450" t="s">
        <v>3666</v>
      </c>
    </row>
    <row r="60" customFormat="false" ht="24" hidden="false" customHeight="true" outlineLevel="0" collapsed="false">
      <c r="A60" s="470" t="s">
        <v>630</v>
      </c>
      <c r="B60" s="450" t="s">
        <v>3667</v>
      </c>
      <c r="C60" s="450" t="s">
        <v>3631</v>
      </c>
      <c r="D60" s="450" t="s">
        <v>3668</v>
      </c>
      <c r="E60" s="450" t="s">
        <v>746</v>
      </c>
      <c r="F60" s="450" t="s">
        <v>3669</v>
      </c>
    </row>
    <row r="61" customFormat="false" ht="24" hidden="false" customHeight="true" outlineLevel="0" collapsed="false">
      <c r="A61" s="470" t="s">
        <v>630</v>
      </c>
      <c r="B61" s="450" t="s">
        <v>3670</v>
      </c>
      <c r="C61" s="450" t="s">
        <v>3631</v>
      </c>
      <c r="D61" s="450" t="s">
        <v>3671</v>
      </c>
      <c r="E61" s="450" t="s">
        <v>746</v>
      </c>
      <c r="F61" s="450" t="s">
        <v>3672</v>
      </c>
    </row>
    <row r="62" customFormat="false" ht="24" hidden="false" customHeight="true" outlineLevel="0" collapsed="false">
      <c r="A62" s="470" t="s">
        <v>630</v>
      </c>
      <c r="B62" s="450" t="s">
        <v>3673</v>
      </c>
      <c r="C62" s="450" t="s">
        <v>3631</v>
      </c>
      <c r="D62" s="450" t="s">
        <v>3674</v>
      </c>
      <c r="E62" s="450" t="s">
        <v>746</v>
      </c>
      <c r="F62" s="450" t="s">
        <v>3675</v>
      </c>
    </row>
    <row r="63" customFormat="false" ht="24" hidden="false" customHeight="true" outlineLevel="0" collapsed="false">
      <c r="A63" s="470" t="s">
        <v>630</v>
      </c>
      <c r="B63" s="450" t="s">
        <v>3676</v>
      </c>
      <c r="C63" s="450" t="s">
        <v>3631</v>
      </c>
      <c r="D63" s="450" t="s">
        <v>3677</v>
      </c>
      <c r="E63" s="450" t="s">
        <v>746</v>
      </c>
      <c r="F63" s="450" t="s">
        <v>3678</v>
      </c>
    </row>
    <row r="64" customFormat="false" ht="24" hidden="false" customHeight="true" outlineLevel="0" collapsed="false">
      <c r="A64" s="470" t="s">
        <v>630</v>
      </c>
      <c r="B64" s="450" t="s">
        <v>3679</v>
      </c>
      <c r="C64" s="450" t="s">
        <v>3631</v>
      </c>
      <c r="D64" s="450" t="s">
        <v>3680</v>
      </c>
      <c r="E64" s="450" t="s">
        <v>746</v>
      </c>
      <c r="F64" s="450" t="s">
        <v>3681</v>
      </c>
    </row>
    <row r="65" customFormat="false" ht="24" hidden="false" customHeight="true" outlineLevel="0" collapsed="false">
      <c r="A65" s="470" t="s">
        <v>630</v>
      </c>
      <c r="B65" s="450" t="s">
        <v>3682</v>
      </c>
      <c r="C65" s="450" t="s">
        <v>3631</v>
      </c>
      <c r="D65" s="450" t="s">
        <v>3632</v>
      </c>
      <c r="E65" s="450" t="s">
        <v>746</v>
      </c>
      <c r="F65" s="450" t="s">
        <v>3683</v>
      </c>
    </row>
    <row r="66" customFormat="false" ht="24" hidden="false" customHeight="true" outlineLevel="0" collapsed="false">
      <c r="A66" s="470" t="s">
        <v>631</v>
      </c>
      <c r="B66" s="450" t="s">
        <v>3656</v>
      </c>
      <c r="C66" s="450" t="s">
        <v>3653</v>
      </c>
      <c r="D66" s="450" t="s">
        <v>3654</v>
      </c>
      <c r="E66" s="450" t="s">
        <v>746</v>
      </c>
      <c r="F66" s="450" t="s">
        <v>3657</v>
      </c>
    </row>
    <row r="67" customFormat="false" ht="24" hidden="false" customHeight="true" outlineLevel="0" collapsed="false">
      <c r="A67" s="470" t="s">
        <v>631</v>
      </c>
      <c r="B67" s="450" t="s">
        <v>3658</v>
      </c>
      <c r="C67" s="450" t="s">
        <v>3631</v>
      </c>
      <c r="D67" s="450" t="s">
        <v>3659</v>
      </c>
      <c r="E67" s="450" t="s">
        <v>746</v>
      </c>
      <c r="F67" s="450" t="s">
        <v>3660</v>
      </c>
    </row>
    <row r="68" customFormat="false" ht="24" hidden="false" customHeight="true" outlineLevel="0" collapsed="false">
      <c r="A68" s="470" t="s">
        <v>631</v>
      </c>
      <c r="B68" s="450" t="s">
        <v>3661</v>
      </c>
      <c r="C68" s="450" t="s">
        <v>3631</v>
      </c>
      <c r="D68" s="450" t="s">
        <v>3662</v>
      </c>
      <c r="E68" s="450" t="s">
        <v>746</v>
      </c>
      <c r="F68" s="450" t="s">
        <v>3663</v>
      </c>
    </row>
    <row r="69" customFormat="false" ht="24" hidden="false" customHeight="true" outlineLevel="0" collapsed="false">
      <c r="A69" s="470" t="s">
        <v>631</v>
      </c>
      <c r="B69" s="450" t="s">
        <v>3664</v>
      </c>
      <c r="C69" s="450" t="s">
        <v>3631</v>
      </c>
      <c r="D69" s="450" t="s">
        <v>3665</v>
      </c>
      <c r="E69" s="450" t="s">
        <v>746</v>
      </c>
      <c r="F69" s="450" t="s">
        <v>3666</v>
      </c>
    </row>
    <row r="70" customFormat="false" ht="24" hidden="false" customHeight="true" outlineLevel="0" collapsed="false">
      <c r="A70" s="470" t="s">
        <v>631</v>
      </c>
      <c r="B70" s="450" t="s">
        <v>3667</v>
      </c>
      <c r="C70" s="450" t="s">
        <v>3631</v>
      </c>
      <c r="D70" s="450" t="s">
        <v>3668</v>
      </c>
      <c r="E70" s="450" t="s">
        <v>746</v>
      </c>
      <c r="F70" s="450" t="s">
        <v>3669</v>
      </c>
    </row>
    <row r="71" customFormat="false" ht="24" hidden="false" customHeight="true" outlineLevel="0" collapsed="false">
      <c r="A71" s="470" t="s">
        <v>631</v>
      </c>
      <c r="B71" s="450" t="s">
        <v>3670</v>
      </c>
      <c r="C71" s="450" t="s">
        <v>3631</v>
      </c>
      <c r="D71" s="450" t="s">
        <v>3671</v>
      </c>
      <c r="E71" s="450" t="s">
        <v>746</v>
      </c>
      <c r="F71" s="450" t="s">
        <v>3672</v>
      </c>
    </row>
    <row r="72" customFormat="false" ht="24" hidden="false" customHeight="true" outlineLevel="0" collapsed="false">
      <c r="A72" s="470" t="s">
        <v>631</v>
      </c>
      <c r="B72" s="450" t="s">
        <v>3673</v>
      </c>
      <c r="C72" s="450" t="s">
        <v>3631</v>
      </c>
      <c r="D72" s="450" t="s">
        <v>3674</v>
      </c>
      <c r="E72" s="450" t="s">
        <v>746</v>
      </c>
      <c r="F72" s="450" t="s">
        <v>3675</v>
      </c>
    </row>
    <row r="73" customFormat="false" ht="24" hidden="false" customHeight="true" outlineLevel="0" collapsed="false">
      <c r="A73" s="470" t="s">
        <v>631</v>
      </c>
      <c r="B73" s="450" t="s">
        <v>3676</v>
      </c>
      <c r="C73" s="450" t="s">
        <v>3631</v>
      </c>
      <c r="D73" s="450" t="s">
        <v>3677</v>
      </c>
      <c r="E73" s="450" t="s">
        <v>746</v>
      </c>
      <c r="F73" s="450" t="s">
        <v>3678</v>
      </c>
    </row>
    <row r="74" customFormat="false" ht="24" hidden="false" customHeight="true" outlineLevel="0" collapsed="false">
      <c r="A74" s="470" t="s">
        <v>631</v>
      </c>
      <c r="B74" s="450" t="s">
        <v>3679</v>
      </c>
      <c r="C74" s="450" t="s">
        <v>3631</v>
      </c>
      <c r="D74" s="450" t="s">
        <v>3680</v>
      </c>
      <c r="E74" s="450" t="s">
        <v>746</v>
      </c>
      <c r="F74" s="450" t="s">
        <v>3681</v>
      </c>
    </row>
    <row r="75" customFormat="false" ht="24" hidden="false" customHeight="true" outlineLevel="0" collapsed="false">
      <c r="A75" s="470" t="s">
        <v>631</v>
      </c>
      <c r="B75" s="450" t="s">
        <v>3682</v>
      </c>
      <c r="C75" s="450" t="s">
        <v>3631</v>
      </c>
      <c r="D75" s="450" t="s">
        <v>3632</v>
      </c>
      <c r="E75" s="450" t="s">
        <v>746</v>
      </c>
      <c r="F75" s="450" t="s">
        <v>3683</v>
      </c>
    </row>
    <row r="76" customFormat="false" ht="24" hidden="false" customHeight="true" outlineLevel="0" collapsed="false">
      <c r="A76" s="450" t="s">
        <v>3428</v>
      </c>
      <c r="B76" s="450" t="s">
        <v>3649</v>
      </c>
      <c r="C76" s="450" t="s">
        <v>3653</v>
      </c>
      <c r="D76" s="450" t="s">
        <v>3654</v>
      </c>
      <c r="E76" s="450" t="s">
        <v>3633</v>
      </c>
      <c r="F76" s="450" t="s">
        <v>3684</v>
      </c>
    </row>
    <row r="77" customFormat="false" ht="24" hidden="false" customHeight="true" outlineLevel="0" collapsed="false">
      <c r="A77" s="450" t="s">
        <v>3430</v>
      </c>
      <c r="B77" s="450" t="s">
        <v>3649</v>
      </c>
      <c r="C77" s="450" t="s">
        <v>3653</v>
      </c>
      <c r="D77" s="450" t="s">
        <v>3654</v>
      </c>
      <c r="E77" s="450" t="s">
        <v>3633</v>
      </c>
      <c r="F77" s="450" t="s">
        <v>3684</v>
      </c>
    </row>
    <row r="78" customFormat="false" ht="24" hidden="false" customHeight="true" outlineLevel="0" collapsed="false">
      <c r="A78" s="450" t="s">
        <v>3431</v>
      </c>
      <c r="B78" s="450" t="s">
        <v>3649</v>
      </c>
      <c r="C78" s="450" t="s">
        <v>3653</v>
      </c>
      <c r="D78" s="450" t="s">
        <v>3654</v>
      </c>
      <c r="E78" s="450" t="s">
        <v>3633</v>
      </c>
      <c r="F78" s="450" t="s">
        <v>3684</v>
      </c>
    </row>
    <row r="79" customFormat="false" ht="24" hidden="false" customHeight="true" outlineLevel="0" collapsed="false">
      <c r="A79" s="450" t="s">
        <v>3432</v>
      </c>
      <c r="B79" s="450" t="s">
        <v>3649</v>
      </c>
      <c r="C79" s="450" t="s">
        <v>3653</v>
      </c>
      <c r="D79" s="450" t="s">
        <v>3654</v>
      </c>
      <c r="E79" s="450" t="s">
        <v>3633</v>
      </c>
      <c r="F79" s="450" t="s">
        <v>3684</v>
      </c>
    </row>
    <row r="80" customFormat="false" ht="24" hidden="false" customHeight="true" outlineLevel="0" collapsed="false">
      <c r="A80" s="450" t="s">
        <v>3433</v>
      </c>
      <c r="B80" s="450" t="s">
        <v>3649</v>
      </c>
      <c r="C80" s="450" t="s">
        <v>3653</v>
      </c>
      <c r="D80" s="450" t="s">
        <v>3654</v>
      </c>
      <c r="E80" s="450" t="s">
        <v>3633</v>
      </c>
      <c r="F80" s="450" t="s">
        <v>3684</v>
      </c>
    </row>
    <row r="81" customFormat="false" ht="24" hidden="false" customHeight="true" outlineLevel="0" collapsed="false">
      <c r="A81" s="465"/>
      <c r="B81" s="465"/>
      <c r="C81" s="465"/>
      <c r="D81" s="465"/>
      <c r="E81" s="465"/>
      <c r="F81" s="465"/>
    </row>
    <row r="82" customFormat="false" ht="24" hidden="false" customHeight="true" outlineLevel="0" collapsed="false">
      <c r="A82" s="465"/>
      <c r="B82" s="465"/>
      <c r="C82" s="465"/>
      <c r="D82" s="465"/>
      <c r="E82" s="465"/>
      <c r="F82" s="465"/>
    </row>
    <row r="83" customFormat="false" ht="24" hidden="false" customHeight="true" outlineLevel="0" collapsed="false">
      <c r="A83" s="469" t="s">
        <v>3685</v>
      </c>
      <c r="B83" s="469"/>
      <c r="C83" s="469"/>
      <c r="D83" s="469"/>
      <c r="E83" s="465"/>
      <c r="F83" s="465"/>
    </row>
    <row r="84" customFormat="false" ht="24" hidden="false" customHeight="true" outlineLevel="0" collapsed="false">
      <c r="A84" s="466" t="s">
        <v>3402</v>
      </c>
      <c r="B84" s="466" t="s">
        <v>3686</v>
      </c>
      <c r="C84" s="466" t="s">
        <v>3687</v>
      </c>
      <c r="D84" s="466" t="s">
        <v>26</v>
      </c>
      <c r="E84" s="465"/>
      <c r="F84" s="465"/>
    </row>
    <row r="85" customFormat="false" ht="24" hidden="false" customHeight="true" outlineLevel="0" collapsed="false">
      <c r="A85" s="450" t="s">
        <v>701</v>
      </c>
      <c r="B85" s="450" t="n">
        <v>6</v>
      </c>
      <c r="C85" s="450" t="n">
        <v>2</v>
      </c>
      <c r="D85" s="450" t="s">
        <v>3688</v>
      </c>
      <c r="E85" s="465"/>
      <c r="F85" s="465"/>
    </row>
    <row r="86" customFormat="false" ht="24" hidden="false" customHeight="true" outlineLevel="0" collapsed="false">
      <c r="A86" s="450" t="s">
        <v>692</v>
      </c>
      <c r="B86" s="450" t="n">
        <v>10</v>
      </c>
      <c r="C86" s="450" t="n">
        <v>8</v>
      </c>
      <c r="D86" s="450" t="s">
        <v>3688</v>
      </c>
      <c r="E86" s="465"/>
      <c r="F86" s="465"/>
    </row>
    <row r="87" customFormat="false" ht="24" hidden="false" customHeight="true" outlineLevel="0" collapsed="false">
      <c r="A87" s="470" t="s">
        <v>627</v>
      </c>
      <c r="B87" s="450" t="n">
        <v>31</v>
      </c>
      <c r="C87" s="450" t="n">
        <v>10</v>
      </c>
      <c r="D87" s="450" t="s">
        <v>3688</v>
      </c>
      <c r="E87" s="465"/>
      <c r="F87" s="465"/>
    </row>
    <row r="88" customFormat="false" ht="24" hidden="false" customHeight="true" outlineLevel="0" collapsed="false">
      <c r="A88" s="470" t="s">
        <v>628</v>
      </c>
      <c r="B88" s="450" t="n">
        <v>31</v>
      </c>
      <c r="C88" s="450" t="n">
        <v>10</v>
      </c>
      <c r="D88" s="450" t="s">
        <v>3688</v>
      </c>
      <c r="E88" s="465"/>
      <c r="F88" s="465"/>
    </row>
    <row r="89" customFormat="false" ht="24" hidden="false" customHeight="true" outlineLevel="0" collapsed="false">
      <c r="A89" s="470" t="s">
        <v>629</v>
      </c>
      <c r="B89" s="450" t="n">
        <v>31</v>
      </c>
      <c r="C89" s="450" t="n">
        <v>10</v>
      </c>
      <c r="D89" s="450" t="s">
        <v>3688</v>
      </c>
      <c r="E89" s="465"/>
      <c r="F89" s="465"/>
    </row>
    <row r="90" customFormat="false" ht="24" hidden="false" customHeight="true" outlineLevel="0" collapsed="false">
      <c r="A90" s="470" t="s">
        <v>630</v>
      </c>
      <c r="B90" s="450" t="n">
        <v>31</v>
      </c>
      <c r="C90" s="450" t="n">
        <v>10</v>
      </c>
      <c r="D90" s="450" t="s">
        <v>3688</v>
      </c>
      <c r="E90" s="465"/>
      <c r="F90" s="465"/>
    </row>
    <row r="91" customFormat="false" ht="24" hidden="false" customHeight="true" outlineLevel="0" collapsed="false">
      <c r="A91" s="470" t="s">
        <v>631</v>
      </c>
      <c r="B91" s="450" t="n">
        <v>31</v>
      </c>
      <c r="C91" s="450" t="n">
        <v>10</v>
      </c>
      <c r="D91" s="450" t="s">
        <v>3688</v>
      </c>
      <c r="E91" s="465"/>
      <c r="F91" s="465"/>
    </row>
    <row r="92" customFormat="false" ht="24" hidden="false" customHeight="true" outlineLevel="0" collapsed="false">
      <c r="A92" s="450" t="s">
        <v>3428</v>
      </c>
      <c r="B92" s="450" t="n">
        <v>3</v>
      </c>
      <c r="C92" s="450" t="n">
        <v>1</v>
      </c>
      <c r="D92" s="450" t="s">
        <v>3688</v>
      </c>
      <c r="E92" s="465"/>
      <c r="F92" s="465"/>
    </row>
    <row r="93" customFormat="false" ht="24" hidden="false" customHeight="true" outlineLevel="0" collapsed="false">
      <c r="A93" s="450" t="s">
        <v>3430</v>
      </c>
      <c r="B93" s="450" t="n">
        <v>3</v>
      </c>
      <c r="C93" s="450" t="n">
        <v>1</v>
      </c>
      <c r="D93" s="450" t="s">
        <v>3688</v>
      </c>
      <c r="E93" s="465"/>
      <c r="F93" s="465"/>
    </row>
    <row r="94" customFormat="false" ht="24" hidden="false" customHeight="true" outlineLevel="0" collapsed="false">
      <c r="A94" s="450" t="s">
        <v>3431</v>
      </c>
      <c r="B94" s="450" t="n">
        <v>3</v>
      </c>
      <c r="C94" s="450" t="n">
        <v>1</v>
      </c>
      <c r="D94" s="450" t="s">
        <v>3688</v>
      </c>
      <c r="E94" s="465"/>
      <c r="F94" s="465"/>
    </row>
    <row r="95" customFormat="false" ht="24" hidden="false" customHeight="true" outlineLevel="0" collapsed="false">
      <c r="A95" s="450" t="s">
        <v>3432</v>
      </c>
      <c r="B95" s="450" t="n">
        <v>3</v>
      </c>
      <c r="C95" s="450" t="n">
        <v>1</v>
      </c>
      <c r="D95" s="450" t="s">
        <v>3688</v>
      </c>
      <c r="E95" s="465"/>
      <c r="F95" s="465"/>
    </row>
    <row r="96" customFormat="false" ht="24" hidden="false" customHeight="true" outlineLevel="0" collapsed="false">
      <c r="A96" s="450" t="s">
        <v>3433</v>
      </c>
      <c r="B96" s="450" t="n">
        <v>3</v>
      </c>
      <c r="C96" s="450" t="n">
        <v>1</v>
      </c>
      <c r="D96" s="450" t="s">
        <v>3688</v>
      </c>
      <c r="E96" s="465"/>
      <c r="F96" s="465"/>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mergeCells count="4">
    <mergeCell ref="A1:F1"/>
    <mergeCell ref="A2:F2"/>
    <mergeCell ref="A14:F14"/>
    <mergeCell ref="A83:D8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sheetPr filterMode="false">
    <tabColor rgb="FFA6A6A6"/>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36"/>
    <col collapsed="false" customWidth="true" hidden="false" outlineLevel="0" max="4" min="4" style="1" width="38"/>
    <col collapsed="false" customWidth="true" hidden="false" outlineLevel="0" max="5" min="5" style="1" width="28"/>
    <col collapsed="false" customWidth="true" hidden="false" outlineLevel="0" max="6" min="6" style="1" width="12"/>
    <col collapsed="false" customWidth="true" hidden="false" outlineLevel="0" max="26" min="7" style="1" width="8.63"/>
  </cols>
  <sheetData>
    <row r="1" customFormat="false" ht="24" hidden="false" customHeight="true" outlineLevel="0" collapsed="false">
      <c r="A1" s="126" t="s">
        <v>3689</v>
      </c>
      <c r="B1" s="126"/>
      <c r="C1" s="126"/>
      <c r="D1" s="126"/>
      <c r="E1" s="126"/>
      <c r="F1" s="126"/>
    </row>
    <row r="2" customFormat="false" ht="15" hidden="false" customHeight="true" outlineLevel="0" collapsed="false">
      <c r="A2" s="12"/>
      <c r="B2" s="12"/>
      <c r="C2" s="12"/>
      <c r="D2" s="12"/>
      <c r="E2" s="12"/>
      <c r="F2" s="12"/>
    </row>
    <row r="3" customFormat="false" ht="15" hidden="false" customHeight="true" outlineLevel="0" collapsed="false">
      <c r="A3" s="471" t="s">
        <v>72</v>
      </c>
      <c r="B3" s="471" t="s">
        <v>3690</v>
      </c>
      <c r="C3" s="471" t="s">
        <v>236</v>
      </c>
      <c r="D3" s="471" t="s">
        <v>3352</v>
      </c>
      <c r="E3" s="471" t="s">
        <v>3691</v>
      </c>
      <c r="F3" s="471" t="s">
        <v>26</v>
      </c>
    </row>
    <row r="4" customFormat="false" ht="42" hidden="false" customHeight="true" outlineLevel="0" collapsed="false">
      <c r="A4" s="472" t="s">
        <v>3692</v>
      </c>
      <c r="B4" s="473" t="s">
        <v>3693</v>
      </c>
      <c r="C4" s="473" t="s">
        <v>3694</v>
      </c>
      <c r="D4" s="473" t="s">
        <v>3695</v>
      </c>
      <c r="E4" s="473" t="s">
        <v>3696</v>
      </c>
      <c r="F4" s="474" t="s">
        <v>76</v>
      </c>
    </row>
    <row r="5" customFormat="false" ht="42" hidden="false" customHeight="true" outlineLevel="0" collapsed="false">
      <c r="A5" s="475" t="s">
        <v>3697</v>
      </c>
      <c r="B5" s="476" t="s">
        <v>3698</v>
      </c>
      <c r="C5" s="476" t="s">
        <v>3699</v>
      </c>
      <c r="D5" s="476" t="s">
        <v>3700</v>
      </c>
      <c r="E5" s="476" t="s">
        <v>3701</v>
      </c>
      <c r="F5" s="477" t="s">
        <v>76</v>
      </c>
    </row>
    <row r="6" customFormat="false" ht="42" hidden="false" customHeight="true" outlineLevel="0" collapsed="false">
      <c r="A6" s="475" t="s">
        <v>698</v>
      </c>
      <c r="B6" s="476" t="s">
        <v>3702</v>
      </c>
      <c r="C6" s="476" t="s">
        <v>3703</v>
      </c>
      <c r="D6" s="476" t="s">
        <v>3704</v>
      </c>
      <c r="E6" s="476" t="s">
        <v>3705</v>
      </c>
      <c r="F6" s="477" t="s">
        <v>76</v>
      </c>
    </row>
    <row r="7" customFormat="false" ht="42" hidden="false" customHeight="true" outlineLevel="0" collapsed="false">
      <c r="A7" s="475" t="s">
        <v>692</v>
      </c>
      <c r="B7" s="476" t="s">
        <v>3706</v>
      </c>
      <c r="C7" s="476" t="s">
        <v>3707</v>
      </c>
      <c r="D7" s="476" t="s">
        <v>3708</v>
      </c>
      <c r="E7" s="476" t="s">
        <v>3709</v>
      </c>
      <c r="F7" s="477" t="s">
        <v>76</v>
      </c>
    </row>
    <row r="8" customFormat="false" ht="42" hidden="false" customHeight="true" outlineLevel="0" collapsed="false">
      <c r="A8" s="478" t="s">
        <v>3710</v>
      </c>
      <c r="B8" s="479" t="s">
        <v>3711</v>
      </c>
      <c r="C8" s="479" t="s">
        <v>3712</v>
      </c>
      <c r="D8" s="479" t="s">
        <v>3713</v>
      </c>
      <c r="E8" s="479" t="s">
        <v>3714</v>
      </c>
      <c r="F8" s="480" t="s">
        <v>76</v>
      </c>
    </row>
    <row r="9" customFormat="false" ht="15" hidden="false" customHeight="true" outlineLevel="0" collapsed="false">
      <c r="A9" s="12"/>
      <c r="B9" s="12"/>
      <c r="C9" s="12"/>
      <c r="D9" s="12"/>
      <c r="E9" s="12"/>
      <c r="F9" s="12"/>
    </row>
    <row r="10" customFormat="false" ht="24.75" hidden="false" customHeight="true" outlineLevel="0" collapsed="false">
      <c r="A10" s="481" t="s">
        <v>3715</v>
      </c>
      <c r="B10" s="481"/>
      <c r="C10" s="481"/>
      <c r="D10" s="481"/>
      <c r="E10" s="481"/>
      <c r="F10" s="481"/>
    </row>
    <row r="11" customFormat="false" ht="15" hidden="false" customHeight="true" outlineLevel="0" collapsed="false">
      <c r="A11" s="12"/>
      <c r="B11" s="12"/>
      <c r="C11" s="12"/>
      <c r="D11" s="12"/>
      <c r="E11" s="12"/>
      <c r="F11" s="12"/>
    </row>
    <row r="12" customFormat="false" ht="15" hidden="false" customHeight="true" outlineLevel="0" collapsed="false">
      <c r="A12" s="12"/>
      <c r="B12" s="12"/>
      <c r="C12" s="12"/>
      <c r="D12" s="12"/>
      <c r="E12" s="12"/>
      <c r="F12" s="12"/>
    </row>
    <row r="13" customFormat="false" ht="15" hidden="false" customHeight="true" outlineLevel="0" collapsed="false">
      <c r="A13" s="12"/>
      <c r="B13" s="12"/>
      <c r="C13" s="12"/>
      <c r="D13" s="12"/>
      <c r="E13" s="12"/>
      <c r="F13" s="12"/>
    </row>
    <row r="14" customFormat="false" ht="15" hidden="false" customHeight="true" outlineLevel="0" collapsed="false">
      <c r="A14" s="12"/>
      <c r="B14" s="12"/>
      <c r="C14" s="12"/>
      <c r="D14" s="12"/>
      <c r="E14" s="12"/>
      <c r="F14" s="12"/>
    </row>
    <row r="15" customFormat="false" ht="15" hidden="false" customHeight="true" outlineLevel="0" collapsed="false">
      <c r="A15" s="12"/>
      <c r="B15" s="12"/>
      <c r="C15" s="12"/>
      <c r="D15" s="12"/>
      <c r="E15" s="12"/>
      <c r="F15" s="12"/>
    </row>
    <row r="16" customFormat="false" ht="15" hidden="false" customHeight="true" outlineLevel="0" collapsed="false">
      <c r="A16" s="12"/>
      <c r="B16" s="12"/>
      <c r="C16" s="12"/>
      <c r="D16" s="12"/>
      <c r="E16" s="12"/>
      <c r="F16" s="12"/>
    </row>
    <row r="17" customFormat="false" ht="15" hidden="false" customHeight="true" outlineLevel="0" collapsed="false">
      <c r="A17" s="12"/>
      <c r="B17" s="12"/>
      <c r="C17" s="12"/>
      <c r="D17" s="12"/>
      <c r="E17" s="12"/>
      <c r="F17" s="12"/>
    </row>
    <row r="18" customFormat="false" ht="15" hidden="false" customHeight="true" outlineLevel="0" collapsed="false">
      <c r="A18" s="12"/>
      <c r="B18" s="12"/>
      <c r="C18" s="12"/>
      <c r="D18" s="12"/>
      <c r="E18" s="12"/>
      <c r="F18" s="12"/>
    </row>
    <row r="19" customFormat="false" ht="15" hidden="false" customHeight="true" outlineLevel="0" collapsed="false">
      <c r="A19" s="12"/>
      <c r="B19" s="12"/>
      <c r="C19" s="12"/>
      <c r="D19" s="12"/>
      <c r="E19" s="12"/>
      <c r="F19" s="12"/>
    </row>
    <row r="20" customFormat="false" ht="15" hidden="false" customHeight="true" outlineLevel="0" collapsed="false">
      <c r="A20" s="12"/>
      <c r="B20" s="12"/>
      <c r="C20" s="12"/>
      <c r="D20" s="12"/>
      <c r="E20" s="12"/>
      <c r="F20" s="12"/>
    </row>
    <row r="21" customFormat="false" ht="15.75" hidden="false" customHeight="true" outlineLevel="0" collapsed="false">
      <c r="A21" s="12"/>
      <c r="B21" s="12"/>
      <c r="C21" s="12"/>
      <c r="D21" s="12"/>
      <c r="E21" s="12"/>
      <c r="F21" s="12"/>
    </row>
    <row r="22" customFormat="false" ht="15.75" hidden="false" customHeight="true" outlineLevel="0" collapsed="false">
      <c r="A22" s="12"/>
      <c r="B22" s="12"/>
      <c r="C22" s="12"/>
      <c r="D22" s="12"/>
      <c r="E22" s="12"/>
      <c r="F22" s="12"/>
    </row>
    <row r="23" customFormat="false" ht="15.75" hidden="false" customHeight="true" outlineLevel="0" collapsed="false">
      <c r="A23" s="12"/>
      <c r="B23" s="12"/>
      <c r="C23" s="12"/>
      <c r="D23" s="12"/>
      <c r="E23" s="12"/>
      <c r="F23" s="12"/>
    </row>
    <row r="24" customFormat="false" ht="15.75" hidden="false" customHeight="true" outlineLevel="0" collapsed="false">
      <c r="A24" s="12"/>
      <c r="B24" s="12"/>
      <c r="C24" s="12"/>
      <c r="D24" s="12"/>
      <c r="E24" s="12"/>
      <c r="F24" s="12"/>
    </row>
    <row r="25" customFormat="false" ht="15.75" hidden="false" customHeight="true" outlineLevel="0" collapsed="false">
      <c r="A25" s="12"/>
      <c r="B25" s="12"/>
      <c r="C25" s="12"/>
      <c r="D25" s="12"/>
      <c r="E25" s="12"/>
      <c r="F25" s="12"/>
    </row>
    <row r="26" customFormat="false" ht="15.75" hidden="false" customHeight="true" outlineLevel="0" collapsed="false">
      <c r="A26" s="12"/>
      <c r="B26" s="12"/>
      <c r="C26" s="12"/>
      <c r="D26" s="12"/>
      <c r="E26" s="12"/>
      <c r="F26" s="12"/>
    </row>
    <row r="27" customFormat="false" ht="15.75" hidden="false" customHeight="true" outlineLevel="0" collapsed="false">
      <c r="A27" s="12"/>
      <c r="B27" s="12"/>
      <c r="C27" s="12"/>
      <c r="D27" s="12"/>
      <c r="E27" s="12"/>
      <c r="F27" s="12"/>
    </row>
    <row r="28" customFormat="false" ht="15.75" hidden="false" customHeight="true" outlineLevel="0" collapsed="false">
      <c r="A28" s="12"/>
      <c r="B28" s="12"/>
      <c r="C28" s="12"/>
      <c r="D28" s="12"/>
      <c r="E28" s="12"/>
      <c r="F28" s="12"/>
    </row>
    <row r="29" customFormat="false" ht="15.75" hidden="false" customHeight="true" outlineLevel="0" collapsed="false">
      <c r="A29" s="12"/>
      <c r="B29" s="12"/>
      <c r="C29" s="12"/>
      <c r="D29" s="12"/>
      <c r="E29" s="12"/>
      <c r="F29" s="12"/>
    </row>
    <row r="30" customFormat="false" ht="15.75" hidden="false" customHeight="true" outlineLevel="0" collapsed="false">
      <c r="A30" s="12"/>
      <c r="B30" s="12"/>
      <c r="C30" s="12"/>
      <c r="D30" s="12"/>
      <c r="E30" s="12"/>
      <c r="F30" s="12"/>
    </row>
    <row r="31" customFormat="false" ht="15.75" hidden="false" customHeight="true" outlineLevel="0" collapsed="false">
      <c r="A31" s="12"/>
      <c r="B31" s="12"/>
      <c r="C31" s="12"/>
      <c r="D31" s="12"/>
      <c r="E31" s="12"/>
      <c r="F31" s="12"/>
    </row>
    <row r="32" customFormat="false" ht="15.75" hidden="false" customHeight="true" outlineLevel="0" collapsed="false">
      <c r="A32" s="12"/>
      <c r="B32" s="12"/>
      <c r="C32" s="12"/>
      <c r="D32" s="12"/>
      <c r="E32" s="12"/>
      <c r="F32" s="12"/>
    </row>
    <row r="33" customFormat="false" ht="15.75" hidden="false" customHeight="true" outlineLevel="0" collapsed="false">
      <c r="A33" s="12"/>
      <c r="B33" s="12"/>
      <c r="C33" s="12"/>
      <c r="D33" s="12"/>
      <c r="E33" s="12"/>
      <c r="F33" s="12"/>
    </row>
    <row r="34" customFormat="false" ht="15.75" hidden="false" customHeight="true" outlineLevel="0" collapsed="false">
      <c r="A34" s="12"/>
      <c r="B34" s="12"/>
      <c r="C34" s="12"/>
      <c r="D34" s="12"/>
      <c r="E34" s="12"/>
      <c r="F34" s="12"/>
    </row>
    <row r="35" customFormat="false" ht="15.75" hidden="false" customHeight="true" outlineLevel="0" collapsed="false">
      <c r="A35" s="12"/>
      <c r="B35" s="12"/>
      <c r="C35" s="12"/>
      <c r="D35" s="12"/>
      <c r="E35" s="12"/>
      <c r="F35" s="12"/>
    </row>
    <row r="36" customFormat="false" ht="15.75" hidden="false" customHeight="true" outlineLevel="0" collapsed="false">
      <c r="A36" s="12"/>
      <c r="B36" s="12"/>
      <c r="C36" s="12"/>
      <c r="D36" s="12"/>
      <c r="E36" s="12"/>
      <c r="F36" s="12"/>
    </row>
    <row r="37" customFormat="false" ht="15.75" hidden="false" customHeight="true" outlineLevel="0" collapsed="false">
      <c r="A37" s="12"/>
      <c r="B37" s="12"/>
      <c r="C37" s="12"/>
      <c r="D37" s="12"/>
      <c r="E37" s="12"/>
      <c r="F37" s="12"/>
    </row>
    <row r="38" customFormat="false" ht="15.75" hidden="false" customHeight="true" outlineLevel="0" collapsed="false">
      <c r="A38" s="12"/>
      <c r="B38" s="12"/>
      <c r="C38" s="12"/>
      <c r="D38" s="12"/>
      <c r="E38" s="12"/>
      <c r="F38" s="12"/>
    </row>
    <row r="39" customFormat="false" ht="15.75" hidden="false" customHeight="true" outlineLevel="0" collapsed="false">
      <c r="A39" s="12"/>
      <c r="B39" s="12"/>
      <c r="C39" s="12"/>
      <c r="D39" s="12"/>
      <c r="E39" s="12"/>
      <c r="F39" s="12"/>
    </row>
    <row r="40" customFormat="false" ht="15.75" hidden="false" customHeight="true" outlineLevel="0" collapsed="false">
      <c r="A40" s="12"/>
      <c r="B40" s="12"/>
      <c r="C40" s="12"/>
      <c r="D40" s="12"/>
      <c r="E40" s="12"/>
      <c r="F40" s="12"/>
    </row>
    <row r="41" customFormat="false" ht="15.75" hidden="false" customHeight="true" outlineLevel="0" collapsed="false">
      <c r="A41" s="12"/>
      <c r="B41" s="12"/>
      <c r="C41" s="12"/>
      <c r="D41" s="12"/>
      <c r="E41" s="12"/>
      <c r="F41" s="12"/>
    </row>
    <row r="42" customFormat="false" ht="15.75" hidden="false" customHeight="true" outlineLevel="0" collapsed="false">
      <c r="A42" s="12"/>
      <c r="B42" s="12"/>
      <c r="C42" s="12"/>
      <c r="D42" s="12"/>
      <c r="E42" s="12"/>
      <c r="F42" s="12"/>
    </row>
    <row r="43" customFormat="false" ht="15.75" hidden="false" customHeight="true" outlineLevel="0" collapsed="false">
      <c r="A43" s="12"/>
      <c r="B43" s="12"/>
      <c r="C43" s="12"/>
      <c r="D43" s="12"/>
      <c r="E43" s="12"/>
      <c r="F43" s="12"/>
    </row>
    <row r="44" customFormat="false" ht="15.75" hidden="false" customHeight="true" outlineLevel="0" collapsed="false">
      <c r="A44" s="12"/>
      <c r="B44" s="12"/>
      <c r="C44" s="12"/>
      <c r="D44" s="12"/>
      <c r="E44" s="12"/>
      <c r="F44" s="12"/>
    </row>
    <row r="45" customFormat="false" ht="15.75" hidden="false" customHeight="true" outlineLevel="0" collapsed="false">
      <c r="A45" s="12"/>
      <c r="B45" s="12"/>
      <c r="C45" s="12"/>
      <c r="D45" s="12"/>
      <c r="E45" s="12"/>
      <c r="F45" s="12"/>
    </row>
    <row r="46" customFormat="false" ht="15.75" hidden="false" customHeight="true" outlineLevel="0" collapsed="false">
      <c r="A46" s="12"/>
      <c r="B46" s="12"/>
      <c r="C46" s="12"/>
      <c r="D46" s="12"/>
      <c r="E46" s="12"/>
      <c r="F46" s="12"/>
    </row>
    <row r="47" customFormat="false" ht="15.75" hidden="false" customHeight="true" outlineLevel="0" collapsed="false">
      <c r="A47" s="12"/>
      <c r="B47" s="12"/>
      <c r="C47" s="12"/>
      <c r="D47" s="12"/>
      <c r="E47" s="12"/>
      <c r="F47" s="12"/>
    </row>
    <row r="48" customFormat="false" ht="15.75" hidden="false" customHeight="true" outlineLevel="0" collapsed="false">
      <c r="A48" s="12"/>
      <c r="B48" s="12"/>
      <c r="C48" s="12"/>
      <c r="D48" s="12"/>
      <c r="E48" s="12"/>
      <c r="F48" s="12"/>
    </row>
    <row r="49" customFormat="false" ht="15.75" hidden="false" customHeight="true" outlineLevel="0" collapsed="false">
      <c r="A49" s="12"/>
      <c r="B49" s="12"/>
      <c r="C49" s="12"/>
      <c r="D49" s="12"/>
      <c r="E49" s="12"/>
      <c r="F49" s="12"/>
    </row>
    <row r="50" customFormat="false" ht="15.75" hidden="false" customHeight="true" outlineLevel="0" collapsed="false">
      <c r="A50" s="12"/>
      <c r="B50" s="12"/>
      <c r="C50" s="12"/>
      <c r="D50" s="12"/>
      <c r="E50" s="12"/>
      <c r="F50" s="12"/>
    </row>
    <row r="51" customFormat="false" ht="15.75" hidden="false" customHeight="true" outlineLevel="0" collapsed="false">
      <c r="A51" s="12"/>
      <c r="B51" s="12"/>
      <c r="C51" s="12"/>
      <c r="D51" s="12"/>
      <c r="E51" s="12"/>
      <c r="F51" s="12"/>
    </row>
    <row r="52" customFormat="false" ht="15.75" hidden="false" customHeight="true" outlineLevel="0" collapsed="false">
      <c r="A52" s="12"/>
      <c r="B52" s="12"/>
      <c r="C52" s="12"/>
      <c r="D52" s="12"/>
      <c r="E52" s="12"/>
      <c r="F52" s="12"/>
    </row>
    <row r="53" customFormat="false" ht="15.75" hidden="false" customHeight="true" outlineLevel="0" collapsed="false">
      <c r="A53" s="12"/>
      <c r="B53" s="12"/>
      <c r="C53" s="12"/>
      <c r="D53" s="12"/>
      <c r="E53" s="12"/>
      <c r="F53" s="12"/>
    </row>
    <row r="54" customFormat="false" ht="15.75" hidden="false" customHeight="true" outlineLevel="0" collapsed="false">
      <c r="A54" s="12"/>
      <c r="B54" s="12"/>
      <c r="C54" s="12"/>
      <c r="D54" s="12"/>
      <c r="E54" s="12"/>
      <c r="F54" s="12"/>
    </row>
    <row r="55" customFormat="false" ht="15.75" hidden="false" customHeight="true" outlineLevel="0" collapsed="false">
      <c r="A55" s="12"/>
      <c r="B55" s="12"/>
      <c r="C55" s="12"/>
      <c r="D55" s="12"/>
      <c r="E55" s="12"/>
      <c r="F55" s="12"/>
    </row>
    <row r="56" customFormat="false" ht="15.75" hidden="false" customHeight="true" outlineLevel="0" collapsed="false">
      <c r="A56" s="12"/>
      <c r="B56" s="12"/>
      <c r="C56" s="12"/>
      <c r="D56" s="12"/>
      <c r="E56" s="12"/>
      <c r="F56" s="12"/>
    </row>
    <row r="57" customFormat="false" ht="15.75" hidden="false" customHeight="true" outlineLevel="0" collapsed="false">
      <c r="A57" s="12"/>
      <c r="B57" s="12"/>
      <c r="C57" s="12"/>
      <c r="D57" s="12"/>
      <c r="E57" s="12"/>
      <c r="F57" s="12"/>
    </row>
    <row r="58" customFormat="false" ht="15.75" hidden="false" customHeight="true" outlineLevel="0" collapsed="false">
      <c r="A58" s="12"/>
      <c r="B58" s="12"/>
      <c r="C58" s="12"/>
      <c r="D58" s="12"/>
      <c r="E58" s="12"/>
      <c r="F58" s="12"/>
    </row>
    <row r="59" customFormat="false" ht="15.75" hidden="false" customHeight="true" outlineLevel="0" collapsed="false">
      <c r="A59" s="12"/>
      <c r="B59" s="12"/>
      <c r="C59" s="12"/>
      <c r="D59" s="12"/>
      <c r="E59" s="12"/>
      <c r="F59" s="12"/>
    </row>
    <row r="60" customFormat="false" ht="15.75" hidden="false" customHeight="true" outlineLevel="0" collapsed="false">
      <c r="A60" s="12"/>
      <c r="B60" s="12"/>
      <c r="C60" s="12"/>
      <c r="D60" s="12"/>
      <c r="E60" s="12"/>
      <c r="F60" s="12"/>
    </row>
    <row r="61" customFormat="false" ht="15.75" hidden="false" customHeight="true" outlineLevel="0" collapsed="false">
      <c r="A61" s="12"/>
      <c r="B61" s="12"/>
      <c r="C61" s="12"/>
      <c r="D61" s="12"/>
      <c r="E61" s="12"/>
      <c r="F61" s="12"/>
    </row>
    <row r="62" customFormat="false" ht="15.75" hidden="false" customHeight="true" outlineLevel="0" collapsed="false">
      <c r="A62" s="12"/>
      <c r="B62" s="12"/>
      <c r="C62" s="12"/>
      <c r="D62" s="12"/>
      <c r="E62" s="12"/>
      <c r="F62" s="12"/>
    </row>
    <row r="63" customFormat="false" ht="15.75" hidden="false" customHeight="true" outlineLevel="0" collapsed="false">
      <c r="A63" s="12"/>
      <c r="B63" s="12"/>
      <c r="C63" s="12"/>
      <c r="D63" s="12"/>
      <c r="E63" s="12"/>
      <c r="F63" s="12"/>
    </row>
    <row r="64" customFormat="false" ht="15.75" hidden="false" customHeight="true" outlineLevel="0" collapsed="false">
      <c r="A64" s="12"/>
      <c r="B64" s="12"/>
      <c r="C64" s="12"/>
      <c r="D64" s="12"/>
      <c r="E64" s="12"/>
      <c r="F64" s="12"/>
    </row>
    <row r="65" customFormat="false" ht="15.75" hidden="false" customHeight="true" outlineLevel="0" collapsed="false">
      <c r="A65" s="12"/>
      <c r="B65" s="12"/>
      <c r="C65" s="12"/>
      <c r="D65" s="12"/>
      <c r="E65" s="12"/>
      <c r="F65" s="12"/>
    </row>
    <row r="66" customFormat="false" ht="15.75" hidden="false" customHeight="true" outlineLevel="0" collapsed="false">
      <c r="A66" s="12"/>
      <c r="B66" s="12"/>
      <c r="C66" s="12"/>
      <c r="D66" s="12"/>
      <c r="E66" s="12"/>
      <c r="F66" s="12"/>
    </row>
    <row r="67" customFormat="false" ht="15.75" hidden="false" customHeight="true" outlineLevel="0" collapsed="false">
      <c r="A67" s="12"/>
      <c r="B67" s="12"/>
      <c r="C67" s="12"/>
      <c r="D67" s="12"/>
      <c r="E67" s="12"/>
      <c r="F67" s="12"/>
    </row>
    <row r="68" customFormat="false" ht="15.75" hidden="false" customHeight="true" outlineLevel="0" collapsed="false">
      <c r="A68" s="12"/>
      <c r="B68" s="12"/>
      <c r="C68" s="12"/>
      <c r="D68" s="12"/>
      <c r="E68" s="12"/>
      <c r="F68" s="12"/>
    </row>
    <row r="69" customFormat="false" ht="15.75" hidden="false" customHeight="true" outlineLevel="0" collapsed="false">
      <c r="A69" s="12"/>
      <c r="B69" s="12"/>
      <c r="C69" s="12"/>
      <c r="D69" s="12"/>
      <c r="E69" s="12"/>
      <c r="F69" s="12"/>
    </row>
    <row r="70" customFormat="false" ht="15.75" hidden="false" customHeight="true" outlineLevel="0" collapsed="false">
      <c r="A70" s="12"/>
      <c r="B70" s="12"/>
      <c r="C70" s="12"/>
      <c r="D70" s="12"/>
      <c r="E70" s="12"/>
      <c r="F70" s="12"/>
    </row>
    <row r="71" customFormat="false" ht="15.75" hidden="false" customHeight="true" outlineLevel="0" collapsed="false">
      <c r="A71" s="12"/>
      <c r="B71" s="12"/>
      <c r="C71" s="12"/>
      <c r="D71" s="12"/>
      <c r="E71" s="12"/>
      <c r="F71" s="12"/>
    </row>
    <row r="72" customFormat="false" ht="15.75" hidden="false" customHeight="true" outlineLevel="0" collapsed="false">
      <c r="A72" s="12"/>
      <c r="B72" s="12"/>
      <c r="C72" s="12"/>
      <c r="D72" s="12"/>
      <c r="E72" s="12"/>
      <c r="F72" s="12"/>
    </row>
    <row r="73" customFormat="false" ht="15.75" hidden="false" customHeight="true" outlineLevel="0" collapsed="false">
      <c r="A73" s="12"/>
      <c r="B73" s="12"/>
      <c r="C73" s="12"/>
      <c r="D73" s="12"/>
      <c r="E73" s="12"/>
      <c r="F73" s="12"/>
    </row>
    <row r="74" customFormat="false" ht="15.75" hidden="false" customHeight="true" outlineLevel="0" collapsed="false">
      <c r="A74" s="12"/>
      <c r="B74" s="12"/>
      <c r="C74" s="12"/>
      <c r="D74" s="12"/>
      <c r="E74" s="12"/>
      <c r="F74" s="12"/>
    </row>
    <row r="75" customFormat="false" ht="15.75" hidden="false" customHeight="true" outlineLevel="0" collapsed="false">
      <c r="A75" s="12"/>
      <c r="B75" s="12"/>
      <c r="C75" s="12"/>
      <c r="D75" s="12"/>
      <c r="E75" s="12"/>
      <c r="F75" s="12"/>
    </row>
    <row r="76" customFormat="false" ht="15.75" hidden="false" customHeight="true" outlineLevel="0" collapsed="false">
      <c r="A76" s="12"/>
      <c r="B76" s="12"/>
      <c r="C76" s="12"/>
      <c r="D76" s="12"/>
      <c r="E76" s="12"/>
      <c r="F76" s="12"/>
    </row>
    <row r="77" customFormat="false" ht="15.75" hidden="false" customHeight="true" outlineLevel="0" collapsed="false">
      <c r="A77" s="12"/>
      <c r="B77" s="12"/>
      <c r="C77" s="12"/>
      <c r="D77" s="12"/>
      <c r="E77" s="12"/>
      <c r="F77" s="12"/>
    </row>
    <row r="78" customFormat="false" ht="15.75" hidden="false" customHeight="true" outlineLevel="0" collapsed="false">
      <c r="A78" s="12"/>
      <c r="B78" s="12"/>
      <c r="C78" s="12"/>
      <c r="D78" s="12"/>
      <c r="E78" s="12"/>
      <c r="F78" s="12"/>
    </row>
    <row r="79" customFormat="false" ht="15.75" hidden="false" customHeight="true" outlineLevel="0" collapsed="false">
      <c r="A79" s="12"/>
      <c r="B79" s="12"/>
      <c r="C79" s="12"/>
      <c r="D79" s="12"/>
      <c r="E79" s="12"/>
      <c r="F79" s="12"/>
    </row>
    <row r="80" customFormat="false" ht="15.75" hidden="false" customHeight="true" outlineLevel="0" collapsed="false">
      <c r="A80" s="12"/>
      <c r="B80" s="12"/>
      <c r="C80" s="12"/>
      <c r="D80" s="12"/>
      <c r="E80" s="12"/>
      <c r="F80" s="12"/>
    </row>
    <row r="81" customFormat="false" ht="15.75" hidden="false" customHeight="true" outlineLevel="0" collapsed="false">
      <c r="A81" s="12"/>
      <c r="B81" s="12"/>
      <c r="C81" s="12"/>
      <c r="D81" s="12"/>
      <c r="E81" s="12"/>
      <c r="F81" s="12"/>
    </row>
    <row r="82" customFormat="false" ht="15.75" hidden="false" customHeight="true" outlineLevel="0" collapsed="false">
      <c r="A82" s="12"/>
      <c r="B82" s="12"/>
      <c r="C82" s="12"/>
      <c r="D82" s="12"/>
      <c r="E82" s="12"/>
      <c r="F82" s="12"/>
    </row>
    <row r="83" customFormat="false" ht="15.75" hidden="false" customHeight="true" outlineLevel="0" collapsed="false">
      <c r="A83" s="12"/>
      <c r="B83" s="12"/>
      <c r="C83" s="12"/>
      <c r="D83" s="12"/>
      <c r="E83" s="12"/>
      <c r="F83" s="12"/>
    </row>
    <row r="84" customFormat="false" ht="15.75" hidden="false" customHeight="true" outlineLevel="0" collapsed="false">
      <c r="A84" s="12"/>
      <c r="B84" s="12"/>
      <c r="C84" s="12"/>
      <c r="D84" s="12"/>
      <c r="E84" s="12"/>
      <c r="F84" s="12"/>
    </row>
    <row r="85" customFormat="false" ht="15.75" hidden="false" customHeight="true" outlineLevel="0" collapsed="false">
      <c r="A85" s="12"/>
      <c r="B85" s="12"/>
      <c r="C85" s="12"/>
      <c r="D85" s="12"/>
      <c r="E85" s="12"/>
      <c r="F85" s="12"/>
    </row>
    <row r="86" customFormat="false" ht="15.75" hidden="false" customHeight="true" outlineLevel="0" collapsed="false">
      <c r="A86" s="12"/>
      <c r="B86" s="12"/>
      <c r="C86" s="12"/>
      <c r="D86" s="12"/>
      <c r="E86" s="12"/>
      <c r="F86" s="12"/>
    </row>
    <row r="87" customFormat="false" ht="15.75" hidden="false" customHeight="true" outlineLevel="0" collapsed="false">
      <c r="A87" s="12"/>
      <c r="B87" s="12"/>
      <c r="C87" s="12"/>
      <c r="D87" s="12"/>
      <c r="E87" s="12"/>
      <c r="F87" s="12"/>
    </row>
    <row r="88" customFormat="false" ht="15.75" hidden="false" customHeight="true" outlineLevel="0" collapsed="false">
      <c r="A88" s="12"/>
      <c r="B88" s="12"/>
      <c r="C88" s="12"/>
      <c r="D88" s="12"/>
      <c r="E88" s="12"/>
      <c r="F88" s="12"/>
    </row>
    <row r="89" customFormat="false" ht="15.75" hidden="false" customHeight="true" outlineLevel="0" collapsed="false">
      <c r="A89" s="12"/>
      <c r="B89" s="12"/>
      <c r="C89" s="12"/>
      <c r="D89" s="12"/>
      <c r="E89" s="12"/>
      <c r="F89" s="12"/>
    </row>
    <row r="90" customFormat="false" ht="15.75" hidden="false" customHeight="true" outlineLevel="0" collapsed="false">
      <c r="A90" s="12"/>
      <c r="B90" s="12"/>
      <c r="C90" s="12"/>
      <c r="D90" s="12"/>
      <c r="E90" s="12"/>
      <c r="F90" s="12"/>
    </row>
    <row r="91" customFormat="false" ht="15.75" hidden="false" customHeight="true" outlineLevel="0" collapsed="false">
      <c r="A91" s="12"/>
      <c r="B91" s="12"/>
      <c r="C91" s="12"/>
      <c r="D91" s="12"/>
      <c r="E91" s="12"/>
      <c r="F91" s="12"/>
    </row>
    <row r="92" customFormat="false" ht="15.75" hidden="false" customHeight="true" outlineLevel="0" collapsed="false">
      <c r="A92" s="12"/>
      <c r="B92" s="12"/>
      <c r="C92" s="12"/>
      <c r="D92" s="12"/>
      <c r="E92" s="12"/>
      <c r="F92" s="12"/>
    </row>
    <row r="93" customFormat="false" ht="15.75" hidden="false" customHeight="true" outlineLevel="0" collapsed="false">
      <c r="A93" s="12"/>
      <c r="B93" s="12"/>
      <c r="C93" s="12"/>
      <c r="D93" s="12"/>
      <c r="E93" s="12"/>
      <c r="F93" s="12"/>
    </row>
    <row r="94" customFormat="false" ht="15.75" hidden="false" customHeight="true" outlineLevel="0" collapsed="false">
      <c r="A94" s="12"/>
      <c r="B94" s="12"/>
      <c r="C94" s="12"/>
      <c r="D94" s="12"/>
      <c r="E94" s="12"/>
      <c r="F94" s="12"/>
    </row>
    <row r="95" customFormat="false" ht="15.75" hidden="false" customHeight="true" outlineLevel="0" collapsed="false">
      <c r="A95" s="12"/>
      <c r="B95" s="12"/>
      <c r="C95" s="12"/>
      <c r="D95" s="12"/>
      <c r="E95" s="12"/>
      <c r="F95" s="12"/>
    </row>
    <row r="96" customFormat="false" ht="15.75" hidden="false" customHeight="true" outlineLevel="0" collapsed="false">
      <c r="A96" s="12"/>
      <c r="B96" s="12"/>
      <c r="C96" s="12"/>
      <c r="D96" s="12"/>
      <c r="E96" s="12"/>
      <c r="F96" s="12"/>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mergeCells count="2">
    <mergeCell ref="A1:F1"/>
    <mergeCell ref="A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34"/>
    <col collapsed="false" customWidth="true" hidden="false" outlineLevel="0" max="3" min="3" style="1" width="50"/>
    <col collapsed="false" customWidth="true" hidden="false" outlineLevel="0" max="4" min="4" style="1" width="35"/>
    <col collapsed="false" customWidth="true" hidden="false" outlineLevel="0" max="26" min="5" style="1" width="8.63"/>
  </cols>
  <sheetData>
    <row r="1" customFormat="false" ht="27.75" hidden="false" customHeight="true" outlineLevel="0" collapsed="false">
      <c r="A1" s="126" t="s">
        <v>3716</v>
      </c>
      <c r="B1" s="126"/>
      <c r="C1" s="126"/>
      <c r="D1" s="126"/>
    </row>
    <row r="2" customFormat="false" ht="15" hidden="false" customHeight="true" outlineLevel="0" collapsed="false">
      <c r="A2" s="12"/>
      <c r="B2" s="12"/>
      <c r="C2" s="12"/>
      <c r="D2" s="12"/>
    </row>
    <row r="3" customFormat="false" ht="15" hidden="false" customHeight="true" outlineLevel="0" collapsed="false">
      <c r="A3" s="482" t="s">
        <v>72</v>
      </c>
      <c r="B3" s="482" t="s">
        <v>605</v>
      </c>
      <c r="C3" s="482" t="s">
        <v>3717</v>
      </c>
      <c r="D3" s="482" t="s">
        <v>3718</v>
      </c>
    </row>
    <row r="4" customFormat="false" ht="43.5" hidden="false" customHeight="true" outlineLevel="0" collapsed="false">
      <c r="A4" s="450" t="s">
        <v>692</v>
      </c>
      <c r="B4" s="450" t="s">
        <v>3719</v>
      </c>
      <c r="C4" s="450" t="s">
        <v>3720</v>
      </c>
      <c r="D4" s="450" t="s">
        <v>3721</v>
      </c>
    </row>
    <row r="5" customFormat="false" ht="43.5" hidden="false" customHeight="true" outlineLevel="0" collapsed="false">
      <c r="A5" s="450" t="s">
        <v>3692</v>
      </c>
      <c r="B5" s="450" t="s">
        <v>3722</v>
      </c>
      <c r="C5" s="450" t="s">
        <v>3723</v>
      </c>
      <c r="D5" s="450" t="s">
        <v>3724</v>
      </c>
    </row>
    <row r="6" customFormat="false" ht="43.5" hidden="false" customHeight="true" outlineLevel="0" collapsed="false">
      <c r="A6" s="450" t="s">
        <v>701</v>
      </c>
      <c r="B6" s="450" t="s">
        <v>3725</v>
      </c>
      <c r="C6" s="450" t="s">
        <v>3726</v>
      </c>
      <c r="D6" s="450" t="s">
        <v>3727</v>
      </c>
    </row>
    <row r="7" customFormat="false" ht="43.5" hidden="false" customHeight="true" outlineLevel="0" collapsed="false">
      <c r="A7" s="450" t="s">
        <v>3728</v>
      </c>
      <c r="B7" s="450" t="s">
        <v>3729</v>
      </c>
      <c r="C7" s="450" t="s">
        <v>3730</v>
      </c>
      <c r="D7" s="450" t="s">
        <v>3731</v>
      </c>
    </row>
    <row r="8" customFormat="false" ht="43.5" hidden="false" customHeight="true" outlineLevel="0" collapsed="false">
      <c r="A8" s="450" t="s">
        <v>3732</v>
      </c>
      <c r="B8" s="450" t="s">
        <v>3733</v>
      </c>
      <c r="C8" s="450" t="s">
        <v>3734</v>
      </c>
      <c r="D8" s="450" t="s">
        <v>3735</v>
      </c>
    </row>
    <row r="9" customFormat="false" ht="15" hidden="false" customHeight="true" outlineLevel="0" collapsed="false">
      <c r="A9" s="12"/>
      <c r="B9" s="12"/>
      <c r="C9" s="12"/>
      <c r="D9" s="12"/>
    </row>
    <row r="10" customFormat="false" ht="15" hidden="false" customHeight="true" outlineLevel="0" collapsed="false">
      <c r="A10" s="12"/>
      <c r="B10" s="12"/>
      <c r="C10" s="12"/>
      <c r="D10" s="12"/>
    </row>
    <row r="11" customFormat="false" ht="36" hidden="false" customHeight="true" outlineLevel="0" collapsed="false">
      <c r="A11" s="483" t="s">
        <v>3736</v>
      </c>
      <c r="B11" s="484" t="s">
        <v>3737</v>
      </c>
      <c r="C11" s="484"/>
      <c r="D11" s="484"/>
    </row>
    <row r="12" customFormat="false" ht="36" hidden="false" customHeight="true" outlineLevel="0" collapsed="false">
      <c r="A12" s="483" t="s">
        <v>3738</v>
      </c>
      <c r="B12" s="484" t="s">
        <v>3739</v>
      </c>
      <c r="C12" s="484"/>
      <c r="D12" s="484"/>
    </row>
    <row r="13" customFormat="false" ht="36" hidden="false" customHeight="true" outlineLevel="0" collapsed="false">
      <c r="A13" s="483" t="s">
        <v>3740</v>
      </c>
      <c r="B13" s="484" t="s">
        <v>3741</v>
      </c>
      <c r="C13" s="484"/>
      <c r="D13" s="484"/>
    </row>
    <row r="14" customFormat="false" ht="36" hidden="false" customHeight="true" outlineLevel="0" collapsed="false">
      <c r="A14" s="483" t="s">
        <v>3742</v>
      </c>
      <c r="B14" s="484" t="s">
        <v>3743</v>
      </c>
      <c r="C14" s="484"/>
      <c r="D14" s="484"/>
    </row>
    <row r="15" customFormat="false" ht="36" hidden="false" customHeight="true" outlineLevel="0" collapsed="false">
      <c r="A15" s="483" t="s">
        <v>3744</v>
      </c>
      <c r="B15" s="484" t="s">
        <v>3745</v>
      </c>
      <c r="C15" s="484"/>
      <c r="D15" s="484"/>
    </row>
    <row r="16" customFormat="false" ht="36" hidden="false" customHeight="true" outlineLevel="0" collapsed="false">
      <c r="A16" s="483" t="s">
        <v>3746</v>
      </c>
      <c r="B16" s="484" t="s">
        <v>3747</v>
      </c>
      <c r="C16" s="484"/>
      <c r="D16" s="484"/>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31.5" hidden="false" customHeight="true" outlineLevel="0" collapsed="false">
      <c r="A19" s="485" t="s">
        <v>3748</v>
      </c>
      <c r="B19" s="486" t="s">
        <v>3749</v>
      </c>
      <c r="C19" s="486"/>
      <c r="D19" s="486"/>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8">
    <mergeCell ref="A1:D1"/>
    <mergeCell ref="B11:D11"/>
    <mergeCell ref="B12:D12"/>
    <mergeCell ref="B13:D13"/>
    <mergeCell ref="B14:D14"/>
    <mergeCell ref="B15:D15"/>
    <mergeCell ref="B16:D16"/>
    <mergeCell ref="B19:D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sheetPr filterMode="false">
    <tabColor rgb="FFA6A6A6"/>
    <pageSetUpPr fitToPage="false"/>
  </sheetPr>
  <dimension ref="A1: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46"/>
    <col collapsed="false" customWidth="true" hidden="false" outlineLevel="0" max="9" min="4" style="1" width="14"/>
    <col collapsed="false" customWidth="true" hidden="false" outlineLevel="0" max="26" min="10" style="1" width="8.63"/>
  </cols>
  <sheetData>
    <row r="1" customFormat="false" ht="19.5" hidden="false" customHeight="true" outlineLevel="0" collapsed="false">
      <c r="A1" s="487" t="s">
        <v>3750</v>
      </c>
      <c r="B1" s="487"/>
      <c r="C1" s="487"/>
      <c r="D1" s="487"/>
      <c r="E1" s="487"/>
      <c r="F1" s="487"/>
      <c r="G1" s="487"/>
      <c r="H1" s="487"/>
      <c r="I1" s="487"/>
    </row>
    <row r="2" customFormat="false" ht="19.5" hidden="false" customHeight="true" outlineLevel="0" collapsed="false">
      <c r="A2" s="450" t="s">
        <v>236</v>
      </c>
      <c r="B2" s="450" t="s">
        <v>3751</v>
      </c>
      <c r="C2" s="12"/>
      <c r="D2" s="12"/>
      <c r="E2" s="12"/>
      <c r="F2" s="12"/>
      <c r="G2" s="12"/>
      <c r="H2" s="12"/>
      <c r="I2" s="12"/>
    </row>
    <row r="3" customFormat="false" ht="19.5" hidden="false" customHeight="true" outlineLevel="0" collapsed="false">
      <c r="A3" s="450" t="s">
        <v>3752</v>
      </c>
      <c r="B3" s="470" t="s">
        <v>3753</v>
      </c>
      <c r="C3" s="12"/>
      <c r="D3" s="12"/>
      <c r="E3" s="12"/>
      <c r="F3" s="12"/>
      <c r="G3" s="12"/>
      <c r="H3" s="12"/>
      <c r="I3" s="12"/>
    </row>
    <row r="4" customFormat="false" ht="19.5" hidden="false" customHeight="true" outlineLevel="0" collapsed="false">
      <c r="A4" s="450" t="s">
        <v>3754</v>
      </c>
      <c r="B4" s="470" t="s">
        <v>3755</v>
      </c>
      <c r="C4" s="12"/>
      <c r="D4" s="12"/>
      <c r="E4" s="12"/>
      <c r="F4" s="12"/>
      <c r="G4" s="12"/>
      <c r="H4" s="12"/>
      <c r="I4" s="12"/>
    </row>
    <row r="5" customFormat="false" ht="19.5" hidden="false" customHeight="true" outlineLevel="0" collapsed="false">
      <c r="A5" s="488"/>
      <c r="B5" s="12"/>
      <c r="C5" s="12"/>
      <c r="D5" s="12"/>
      <c r="E5" s="12"/>
      <c r="F5" s="12"/>
      <c r="G5" s="12"/>
      <c r="H5" s="12"/>
      <c r="I5" s="12"/>
    </row>
    <row r="6" customFormat="false" ht="19.5" hidden="false" customHeight="true" outlineLevel="0" collapsed="false">
      <c r="A6" s="466" t="s">
        <v>3756</v>
      </c>
      <c r="B6" s="466" t="s">
        <v>26</v>
      </c>
      <c r="C6" s="466" t="s">
        <v>315</v>
      </c>
      <c r="D6" s="489"/>
      <c r="E6" s="489"/>
      <c r="F6" s="489"/>
      <c r="G6" s="489"/>
      <c r="H6" s="489"/>
      <c r="I6" s="489"/>
    </row>
    <row r="7" customFormat="false" ht="19.5" hidden="false" customHeight="true" outlineLevel="0" collapsed="false">
      <c r="A7" s="450" t="s">
        <v>3757</v>
      </c>
      <c r="B7" s="490" t="s">
        <v>76</v>
      </c>
      <c r="C7" s="450" t="s">
        <v>3758</v>
      </c>
      <c r="D7" s="12"/>
      <c r="E7" s="12"/>
      <c r="F7" s="12"/>
      <c r="G7" s="12"/>
      <c r="H7" s="12"/>
      <c r="I7" s="12"/>
    </row>
    <row r="8" customFormat="false" ht="19.5" hidden="false" customHeight="true" outlineLevel="0" collapsed="false">
      <c r="A8" s="450" t="s">
        <v>3759</v>
      </c>
      <c r="B8" s="490" t="s">
        <v>76</v>
      </c>
      <c r="C8" s="450" t="s">
        <v>3760</v>
      </c>
      <c r="D8" s="12"/>
      <c r="E8" s="12"/>
      <c r="F8" s="12"/>
      <c r="G8" s="12"/>
      <c r="H8" s="12"/>
      <c r="I8" s="12"/>
    </row>
    <row r="9" customFormat="false" ht="19.5" hidden="false" customHeight="true" outlineLevel="0" collapsed="false">
      <c r="A9" s="450" t="s">
        <v>3761</v>
      </c>
      <c r="B9" s="490" t="s">
        <v>76</v>
      </c>
      <c r="C9" s="450" t="s">
        <v>3762</v>
      </c>
      <c r="D9" s="12"/>
      <c r="E9" s="12"/>
      <c r="F9" s="12"/>
      <c r="G9" s="12"/>
      <c r="H9" s="12"/>
      <c r="I9" s="12"/>
    </row>
    <row r="10" customFormat="false" ht="19.5" hidden="false" customHeight="true" outlineLevel="0" collapsed="false">
      <c r="A10" s="450" t="s">
        <v>3763</v>
      </c>
      <c r="B10" s="491" t="s">
        <v>3604</v>
      </c>
      <c r="C10" s="450" t="s">
        <v>3764</v>
      </c>
      <c r="D10" s="12"/>
      <c r="E10" s="12"/>
      <c r="F10" s="12"/>
      <c r="G10" s="12"/>
      <c r="H10" s="12"/>
      <c r="I10" s="12"/>
    </row>
    <row r="11" customFormat="false" ht="19.5" hidden="false" customHeight="true" outlineLevel="0" collapsed="false">
      <c r="A11" s="450" t="s">
        <v>3765</v>
      </c>
      <c r="B11" s="490" t="s">
        <v>76</v>
      </c>
      <c r="C11" s="450" t="s">
        <v>3766</v>
      </c>
      <c r="D11" s="12"/>
      <c r="E11" s="12"/>
      <c r="F11" s="12"/>
      <c r="G11" s="12"/>
      <c r="H11" s="12"/>
      <c r="I11" s="12"/>
    </row>
    <row r="12" customFormat="false" ht="19.5" hidden="false" customHeight="true" outlineLevel="0" collapsed="false">
      <c r="A12" s="450" t="s">
        <v>3767</v>
      </c>
      <c r="B12" s="490" t="s">
        <v>76</v>
      </c>
      <c r="C12" s="450" t="s">
        <v>3768</v>
      </c>
      <c r="D12" s="12"/>
      <c r="E12" s="12"/>
      <c r="F12" s="12"/>
      <c r="G12" s="12"/>
      <c r="H12" s="12"/>
      <c r="I12" s="12"/>
    </row>
    <row r="13" customFormat="false" ht="19.5" hidden="false" customHeight="true" outlineLevel="0" collapsed="false">
      <c r="A13" s="450" t="s">
        <v>3769</v>
      </c>
      <c r="B13" s="490" t="s">
        <v>76</v>
      </c>
      <c r="C13" s="450" t="s">
        <v>3770</v>
      </c>
      <c r="D13" s="12"/>
      <c r="E13" s="12"/>
      <c r="F13" s="12"/>
      <c r="G13" s="12"/>
      <c r="H13" s="12"/>
      <c r="I13" s="12"/>
    </row>
    <row r="14" customFormat="false" ht="19.5" hidden="false" customHeight="true" outlineLevel="0" collapsed="false">
      <c r="A14" s="450" t="s">
        <v>3771</v>
      </c>
      <c r="B14" s="491" t="s">
        <v>3604</v>
      </c>
      <c r="C14" s="450" t="s">
        <v>3772</v>
      </c>
      <c r="D14" s="12"/>
      <c r="E14" s="12"/>
      <c r="F14" s="12"/>
      <c r="G14" s="12"/>
      <c r="H14" s="12"/>
      <c r="I14" s="12"/>
    </row>
    <row r="15" customFormat="false" ht="19.5" hidden="false" customHeight="true" outlineLevel="0" collapsed="false">
      <c r="A15" s="450" t="s">
        <v>3773</v>
      </c>
      <c r="B15" s="490" t="s">
        <v>76</v>
      </c>
      <c r="C15" s="450" t="s">
        <v>3774</v>
      </c>
      <c r="D15" s="12"/>
      <c r="E15" s="12"/>
      <c r="F15" s="12"/>
      <c r="G15" s="12"/>
      <c r="H15" s="12"/>
      <c r="I15" s="12"/>
    </row>
    <row r="16" customFormat="false" ht="19.5" hidden="false" customHeight="true" outlineLevel="0" collapsed="false">
      <c r="A16" s="450" t="s">
        <v>3514</v>
      </c>
      <c r="B16" s="490" t="s">
        <v>76</v>
      </c>
      <c r="C16" s="450" t="s">
        <v>3775</v>
      </c>
      <c r="D16" s="12"/>
      <c r="E16" s="12"/>
      <c r="F16" s="12"/>
      <c r="G16" s="12"/>
      <c r="H16" s="12"/>
      <c r="I16" s="12"/>
    </row>
    <row r="17" customFormat="false" ht="19.5" hidden="false" customHeight="true" outlineLevel="0" collapsed="false">
      <c r="A17" s="488"/>
      <c r="B17" s="12"/>
      <c r="C17" s="12"/>
      <c r="D17" s="12"/>
      <c r="E17" s="12"/>
      <c r="F17" s="12"/>
      <c r="G17" s="12"/>
      <c r="H17" s="12"/>
      <c r="I17" s="12"/>
    </row>
    <row r="18" customFormat="false" ht="19.5" hidden="false" customHeight="true" outlineLevel="0" collapsed="false">
      <c r="A18" s="466" t="s">
        <v>3776</v>
      </c>
      <c r="B18" s="489"/>
      <c r="C18" s="489"/>
      <c r="D18" s="489"/>
      <c r="E18" s="489"/>
      <c r="F18" s="489"/>
      <c r="G18" s="489"/>
      <c r="H18" s="489"/>
      <c r="I18" s="489"/>
    </row>
    <row r="19" customFormat="false" ht="19.5" hidden="false" customHeight="true" outlineLevel="0" collapsed="false">
      <c r="A19" s="450" t="s">
        <v>3402</v>
      </c>
      <c r="B19" s="450" t="s">
        <v>3777</v>
      </c>
      <c r="C19" s="450" t="s">
        <v>3778</v>
      </c>
      <c r="D19" s="450" t="s">
        <v>3779</v>
      </c>
      <c r="E19" s="450" t="s">
        <v>3780</v>
      </c>
      <c r="F19" s="450" t="s">
        <v>3781</v>
      </c>
      <c r="G19" s="450" t="s">
        <v>3782</v>
      </c>
      <c r="H19" s="12"/>
      <c r="I19" s="12"/>
    </row>
    <row r="20" customFormat="false" ht="19.5" hidden="false" customHeight="true" outlineLevel="0" collapsed="false">
      <c r="A20" s="450" t="s">
        <v>3407</v>
      </c>
      <c r="B20" s="450" t="n">
        <v>1000</v>
      </c>
      <c r="C20" s="450" t="n">
        <v>26</v>
      </c>
      <c r="D20" s="450" t="n">
        <v>99</v>
      </c>
      <c r="E20" s="450" t="n">
        <v>3</v>
      </c>
      <c r="F20" s="450" t="n">
        <v>901</v>
      </c>
      <c r="G20" s="450" t="n">
        <v>23</v>
      </c>
      <c r="H20" s="12"/>
      <c r="I20" s="12"/>
    </row>
    <row r="21" customFormat="false" ht="19.5" hidden="false" customHeight="true" outlineLevel="0" collapsed="false">
      <c r="A21" s="450" t="s">
        <v>3415</v>
      </c>
      <c r="B21" s="450" t="n">
        <v>1000</v>
      </c>
      <c r="C21" s="450" t="n">
        <v>26</v>
      </c>
      <c r="D21" s="450" t="n">
        <v>52</v>
      </c>
      <c r="E21" s="450" t="n">
        <v>3</v>
      </c>
      <c r="F21" s="450" t="n">
        <v>948</v>
      </c>
      <c r="G21" s="450" t="n">
        <v>23</v>
      </c>
      <c r="H21" s="12"/>
      <c r="I21" s="12"/>
    </row>
    <row r="22" customFormat="false" ht="19.5" hidden="false" customHeight="true" outlineLevel="0" collapsed="false">
      <c r="A22" s="450" t="s">
        <v>698</v>
      </c>
      <c r="B22" s="450" t="n">
        <v>16</v>
      </c>
      <c r="C22" s="450" t="n">
        <v>26</v>
      </c>
      <c r="D22" s="450" t="n">
        <v>16</v>
      </c>
      <c r="E22" s="450" t="n">
        <v>11</v>
      </c>
      <c r="F22" s="450" t="n">
        <v>0</v>
      </c>
      <c r="G22" s="450" t="n">
        <v>15</v>
      </c>
      <c r="H22" s="12"/>
      <c r="I22" s="12"/>
    </row>
    <row r="23" customFormat="false" ht="19.5" hidden="false" customHeight="true" outlineLevel="0" collapsed="false">
      <c r="A23" s="450" t="s">
        <v>701</v>
      </c>
      <c r="B23" s="450" t="n">
        <v>10</v>
      </c>
      <c r="C23" s="450" t="n">
        <v>26</v>
      </c>
      <c r="D23" s="450" t="n">
        <v>10</v>
      </c>
      <c r="E23" s="450" t="n">
        <v>7</v>
      </c>
      <c r="F23" s="450" t="n">
        <v>0</v>
      </c>
      <c r="G23" s="450" t="n">
        <v>19</v>
      </c>
      <c r="H23" s="12"/>
      <c r="I23" s="12"/>
    </row>
    <row r="24" customFormat="false" ht="19.5" hidden="false" customHeight="true" outlineLevel="0" collapsed="false">
      <c r="A24" s="450" t="s">
        <v>3422</v>
      </c>
      <c r="B24" s="450" t="n">
        <v>1000</v>
      </c>
      <c r="C24" s="450" t="n">
        <v>26</v>
      </c>
      <c r="D24" s="450" t="n">
        <v>20</v>
      </c>
      <c r="E24" s="450" t="n">
        <v>9</v>
      </c>
      <c r="F24" s="450" t="n">
        <v>980</v>
      </c>
      <c r="G24" s="450" t="n">
        <v>17</v>
      </c>
      <c r="H24" s="12"/>
      <c r="I24" s="12"/>
    </row>
    <row r="25" customFormat="false" ht="19.5" hidden="false" customHeight="true" outlineLevel="0" collapsed="false">
      <c r="A25" s="450" t="s">
        <v>692</v>
      </c>
      <c r="B25" s="450" t="n">
        <v>1000</v>
      </c>
      <c r="C25" s="450" t="n">
        <v>26</v>
      </c>
      <c r="D25" s="450" t="n">
        <v>55</v>
      </c>
      <c r="E25" s="450" t="n">
        <v>13</v>
      </c>
      <c r="F25" s="450" t="n">
        <v>945</v>
      </c>
      <c r="G25" s="450" t="n">
        <v>13</v>
      </c>
      <c r="H25" s="12"/>
      <c r="I25" s="12"/>
    </row>
    <row r="26" customFormat="false" ht="19.5" hidden="false" customHeight="true" outlineLevel="0" collapsed="false">
      <c r="A26" s="450" t="s">
        <v>3425</v>
      </c>
      <c r="B26" s="450" t="n">
        <v>1000</v>
      </c>
      <c r="C26" s="450" t="n">
        <v>26</v>
      </c>
      <c r="D26" s="450" t="n">
        <v>13</v>
      </c>
      <c r="E26" s="450" t="n">
        <v>9</v>
      </c>
      <c r="F26" s="450" t="n">
        <v>987</v>
      </c>
      <c r="G26" s="450" t="n">
        <v>17</v>
      </c>
      <c r="H26" s="12"/>
      <c r="I26" s="12"/>
    </row>
    <row r="27" customFormat="false" ht="19.5" hidden="false" customHeight="true" outlineLevel="0" collapsed="false">
      <c r="A27" s="470" t="s">
        <v>627</v>
      </c>
      <c r="B27" s="450" t="n">
        <v>45</v>
      </c>
      <c r="C27" s="450" t="n">
        <v>26</v>
      </c>
      <c r="D27" s="450" t="n">
        <v>45</v>
      </c>
      <c r="E27" s="450" t="n">
        <v>23</v>
      </c>
      <c r="F27" s="450" t="n">
        <v>0</v>
      </c>
      <c r="G27" s="450" t="n">
        <v>3</v>
      </c>
      <c r="H27" s="12"/>
      <c r="I27" s="12"/>
    </row>
    <row r="28" customFormat="false" ht="19.5" hidden="false" customHeight="true" outlineLevel="0" collapsed="false">
      <c r="A28" s="470" t="s">
        <v>628</v>
      </c>
      <c r="B28" s="450" t="n">
        <v>45</v>
      </c>
      <c r="C28" s="450" t="n">
        <v>26</v>
      </c>
      <c r="D28" s="450" t="n">
        <v>45</v>
      </c>
      <c r="E28" s="450" t="n">
        <v>23</v>
      </c>
      <c r="F28" s="450" t="n">
        <v>0</v>
      </c>
      <c r="G28" s="450" t="n">
        <v>3</v>
      </c>
      <c r="H28" s="12"/>
      <c r="I28" s="12"/>
    </row>
    <row r="29" customFormat="false" ht="19.5" hidden="false" customHeight="true" outlineLevel="0" collapsed="false">
      <c r="A29" s="470" t="s">
        <v>629</v>
      </c>
      <c r="B29" s="450" t="n">
        <v>45</v>
      </c>
      <c r="C29" s="450" t="n">
        <v>26</v>
      </c>
      <c r="D29" s="450" t="n">
        <v>45</v>
      </c>
      <c r="E29" s="450" t="n">
        <v>23</v>
      </c>
      <c r="F29" s="450" t="n">
        <v>0</v>
      </c>
      <c r="G29" s="450" t="n">
        <v>3</v>
      </c>
      <c r="H29" s="12"/>
      <c r="I29" s="12"/>
    </row>
    <row r="30" customFormat="false" ht="19.5" hidden="false" customHeight="true" outlineLevel="0" collapsed="false">
      <c r="A30" s="470" t="s">
        <v>630</v>
      </c>
      <c r="B30" s="450" t="n">
        <v>45</v>
      </c>
      <c r="C30" s="450" t="n">
        <v>26</v>
      </c>
      <c r="D30" s="450" t="n">
        <v>45</v>
      </c>
      <c r="E30" s="450" t="n">
        <v>23</v>
      </c>
      <c r="F30" s="450" t="n">
        <v>0</v>
      </c>
      <c r="G30" s="450" t="n">
        <v>3</v>
      </c>
      <c r="H30" s="12"/>
      <c r="I30" s="12"/>
    </row>
    <row r="31" customFormat="false" ht="19.5" hidden="false" customHeight="true" outlineLevel="0" collapsed="false">
      <c r="A31" s="470" t="s">
        <v>631</v>
      </c>
      <c r="B31" s="450" t="n">
        <v>45</v>
      </c>
      <c r="C31" s="450" t="n">
        <v>26</v>
      </c>
      <c r="D31" s="450" t="n">
        <v>45</v>
      </c>
      <c r="E31" s="450" t="n">
        <v>23</v>
      </c>
      <c r="F31" s="450" t="n">
        <v>0</v>
      </c>
      <c r="G31" s="450" t="n">
        <v>3</v>
      </c>
      <c r="H31" s="12"/>
      <c r="I31" s="12"/>
    </row>
    <row r="32" customFormat="false" ht="19.5" hidden="false" customHeight="true" outlineLevel="0" collapsed="false">
      <c r="A32" s="450" t="s">
        <v>3428</v>
      </c>
      <c r="B32" s="450" t="n">
        <v>31</v>
      </c>
      <c r="C32" s="450" t="n">
        <v>26</v>
      </c>
      <c r="D32" s="450" t="n">
        <v>31</v>
      </c>
      <c r="E32" s="450" t="n">
        <v>9</v>
      </c>
      <c r="F32" s="450" t="n">
        <v>0</v>
      </c>
      <c r="G32" s="450" t="n">
        <v>17</v>
      </c>
      <c r="H32" s="12"/>
      <c r="I32" s="12"/>
    </row>
    <row r="33" customFormat="false" ht="19.5" hidden="false" customHeight="true" outlineLevel="0" collapsed="false">
      <c r="A33" s="450" t="s">
        <v>3430</v>
      </c>
      <c r="B33" s="450" t="n">
        <v>31</v>
      </c>
      <c r="C33" s="450" t="n">
        <v>26</v>
      </c>
      <c r="D33" s="450" t="n">
        <v>31</v>
      </c>
      <c r="E33" s="450" t="n">
        <v>9</v>
      </c>
      <c r="F33" s="450" t="n">
        <v>0</v>
      </c>
      <c r="G33" s="450" t="n">
        <v>17</v>
      </c>
      <c r="H33" s="12"/>
      <c r="I33" s="12"/>
    </row>
    <row r="34" customFormat="false" ht="19.5" hidden="false" customHeight="true" outlineLevel="0" collapsed="false">
      <c r="A34" s="450" t="s">
        <v>3431</v>
      </c>
      <c r="B34" s="450" t="n">
        <v>31</v>
      </c>
      <c r="C34" s="450" t="n">
        <v>26</v>
      </c>
      <c r="D34" s="450" t="n">
        <v>31</v>
      </c>
      <c r="E34" s="450" t="n">
        <v>9</v>
      </c>
      <c r="F34" s="450" t="n">
        <v>0</v>
      </c>
      <c r="G34" s="450" t="n">
        <v>17</v>
      </c>
      <c r="H34" s="12"/>
      <c r="I34" s="12"/>
    </row>
    <row r="35" customFormat="false" ht="19.5" hidden="false" customHeight="true" outlineLevel="0" collapsed="false">
      <c r="A35" s="450" t="s">
        <v>3432</v>
      </c>
      <c r="B35" s="450" t="n">
        <v>31</v>
      </c>
      <c r="C35" s="450" t="n">
        <v>26</v>
      </c>
      <c r="D35" s="450" t="n">
        <v>31</v>
      </c>
      <c r="E35" s="450" t="n">
        <v>9</v>
      </c>
      <c r="F35" s="450" t="n">
        <v>0</v>
      </c>
      <c r="G35" s="450" t="n">
        <v>17</v>
      </c>
      <c r="H35" s="12"/>
      <c r="I35" s="12"/>
    </row>
    <row r="36" customFormat="false" ht="19.5" hidden="false" customHeight="true" outlineLevel="0" collapsed="false">
      <c r="A36" s="450" t="s">
        <v>3433</v>
      </c>
      <c r="B36" s="450" t="n">
        <v>31</v>
      </c>
      <c r="C36" s="450" t="n">
        <v>26</v>
      </c>
      <c r="D36" s="450" t="n">
        <v>31</v>
      </c>
      <c r="E36" s="450" t="n">
        <v>9</v>
      </c>
      <c r="F36" s="450" t="n">
        <v>0</v>
      </c>
      <c r="G36" s="450" t="n">
        <v>17</v>
      </c>
      <c r="H36" s="12"/>
      <c r="I36" s="12"/>
    </row>
    <row r="37" customFormat="false" ht="19.5" hidden="false" customHeight="true" outlineLevel="0" collapsed="false">
      <c r="A37" s="450" t="s">
        <v>3434</v>
      </c>
      <c r="B37" s="450" t="n">
        <v>10</v>
      </c>
      <c r="C37" s="450" t="n">
        <v>26</v>
      </c>
      <c r="D37" s="450" t="n">
        <v>10</v>
      </c>
      <c r="E37" s="450" t="n">
        <v>5</v>
      </c>
      <c r="F37" s="450" t="n">
        <v>0</v>
      </c>
      <c r="G37" s="450" t="n">
        <v>21</v>
      </c>
      <c r="H37" s="12"/>
      <c r="I37" s="12"/>
    </row>
    <row r="38" customFormat="false" ht="19.5" hidden="false" customHeight="true" outlineLevel="0" collapsed="false">
      <c r="A38" s="450" t="s">
        <v>3436</v>
      </c>
      <c r="B38" s="450" t="n">
        <v>2040</v>
      </c>
      <c r="C38" s="450" t="n">
        <v>26</v>
      </c>
      <c r="D38" s="450" t="n">
        <v>1964</v>
      </c>
      <c r="E38" s="450" t="n">
        <v>2</v>
      </c>
      <c r="F38" s="450" t="n">
        <v>76</v>
      </c>
      <c r="G38" s="450" t="n">
        <v>24</v>
      </c>
      <c r="H38" s="12"/>
      <c r="I38" s="12"/>
    </row>
    <row r="39" customFormat="false" ht="19.5" hidden="false" customHeight="true" outlineLevel="0" collapsed="false">
      <c r="A39" s="450" t="s">
        <v>3438</v>
      </c>
      <c r="B39" s="450" t="n">
        <v>15</v>
      </c>
      <c r="C39" s="450" t="n">
        <v>26</v>
      </c>
      <c r="D39" s="450" t="n">
        <v>15</v>
      </c>
      <c r="E39" s="450" t="n">
        <v>6</v>
      </c>
      <c r="F39" s="450" t="n">
        <v>0</v>
      </c>
      <c r="G39" s="450" t="n">
        <v>20</v>
      </c>
      <c r="H39" s="12"/>
      <c r="I39" s="12"/>
    </row>
    <row r="40" customFormat="false" ht="19.5" hidden="false" customHeight="true" outlineLevel="0" collapsed="false">
      <c r="A40" s="450" t="s">
        <v>3440</v>
      </c>
      <c r="B40" s="450" t="n">
        <v>14</v>
      </c>
      <c r="C40" s="450" t="n">
        <v>26</v>
      </c>
      <c r="D40" s="450" t="n">
        <v>14</v>
      </c>
      <c r="E40" s="450" t="n">
        <v>5</v>
      </c>
      <c r="F40" s="450" t="n">
        <v>0</v>
      </c>
      <c r="G40" s="450" t="n">
        <v>21</v>
      </c>
      <c r="H40" s="12"/>
      <c r="I40" s="12"/>
    </row>
    <row r="41" customFormat="false" ht="19.5" hidden="false" customHeight="true" outlineLevel="0" collapsed="false">
      <c r="A41" s="450" t="s">
        <v>3442</v>
      </c>
      <c r="B41" s="450" t="n">
        <v>30</v>
      </c>
      <c r="C41" s="450" t="n">
        <v>26</v>
      </c>
      <c r="D41" s="450" t="n">
        <v>30</v>
      </c>
      <c r="E41" s="450" t="n">
        <v>9</v>
      </c>
      <c r="F41" s="450" t="n">
        <v>0</v>
      </c>
      <c r="G41" s="450" t="n">
        <v>17</v>
      </c>
      <c r="H41" s="12"/>
      <c r="I41" s="12"/>
    </row>
    <row r="42" customFormat="false" ht="19.5" hidden="false" customHeight="true" outlineLevel="0" collapsed="false">
      <c r="A42" s="450" t="s">
        <v>3444</v>
      </c>
      <c r="B42" s="450" t="n">
        <v>33</v>
      </c>
      <c r="C42" s="450" t="n">
        <v>26</v>
      </c>
      <c r="D42" s="450" t="n">
        <v>33</v>
      </c>
      <c r="E42" s="450" t="n">
        <v>9</v>
      </c>
      <c r="F42" s="450" t="n">
        <v>0</v>
      </c>
      <c r="G42" s="450" t="n">
        <v>17</v>
      </c>
      <c r="H42" s="12"/>
      <c r="I42" s="12"/>
    </row>
    <row r="43" customFormat="false" ht="19.5" hidden="false" customHeight="true" outlineLevel="0" collapsed="false">
      <c r="A43" s="450" t="s">
        <v>3262</v>
      </c>
      <c r="B43" s="450" t="n">
        <v>10</v>
      </c>
      <c r="C43" s="450" t="n">
        <v>26</v>
      </c>
      <c r="D43" s="450" t="n">
        <v>10</v>
      </c>
      <c r="E43" s="450" t="n">
        <v>5</v>
      </c>
      <c r="F43" s="450" t="n">
        <v>0</v>
      </c>
      <c r="G43" s="450" t="n">
        <v>21</v>
      </c>
      <c r="H43" s="12"/>
      <c r="I43" s="12"/>
    </row>
    <row r="44" customFormat="false" ht="19.5" hidden="false" customHeight="true" outlineLevel="0" collapsed="false">
      <c r="A44" s="450" t="s">
        <v>3447</v>
      </c>
      <c r="B44" s="450" t="n">
        <v>11</v>
      </c>
      <c r="C44" s="450" t="n">
        <v>26</v>
      </c>
      <c r="D44" s="450" t="n">
        <v>11</v>
      </c>
      <c r="E44" s="450" t="n">
        <v>5</v>
      </c>
      <c r="F44" s="450" t="n">
        <v>0</v>
      </c>
      <c r="G44" s="450" t="n">
        <v>21</v>
      </c>
      <c r="H44" s="12"/>
      <c r="I44" s="12"/>
    </row>
    <row r="45" customFormat="false" ht="19.5" hidden="false" customHeight="true" outlineLevel="0" collapsed="false">
      <c r="A45" s="488"/>
      <c r="B45" s="12"/>
      <c r="C45" s="12"/>
      <c r="D45" s="12"/>
      <c r="E45" s="12"/>
      <c r="F45" s="12"/>
      <c r="G45" s="12"/>
      <c r="H45" s="12"/>
      <c r="I45" s="12"/>
    </row>
    <row r="46" customFormat="false" ht="19.5" hidden="false" customHeight="true" outlineLevel="0" collapsed="false">
      <c r="A46" s="466" t="s">
        <v>3783</v>
      </c>
      <c r="B46" s="489"/>
      <c r="C46" s="489"/>
      <c r="D46" s="489"/>
      <c r="E46" s="489"/>
      <c r="F46" s="489"/>
      <c r="G46" s="489"/>
      <c r="H46" s="489"/>
      <c r="I46" s="489"/>
    </row>
    <row r="47" customFormat="false" ht="19.5" hidden="false" customHeight="true" outlineLevel="0" collapsed="false">
      <c r="A47" s="450" t="s">
        <v>3402</v>
      </c>
      <c r="B47" s="450" t="s">
        <v>3784</v>
      </c>
      <c r="C47" s="450" t="s">
        <v>3785</v>
      </c>
      <c r="D47" s="450" t="s">
        <v>3786</v>
      </c>
      <c r="E47" s="450" t="s">
        <v>3787</v>
      </c>
      <c r="F47" s="450" t="s">
        <v>3788</v>
      </c>
      <c r="G47" s="450" t="s">
        <v>3789</v>
      </c>
      <c r="H47" s="450" t="s">
        <v>3790</v>
      </c>
      <c r="I47" s="450" t="s">
        <v>3791</v>
      </c>
    </row>
    <row r="48" customFormat="false" ht="19.5" hidden="false" customHeight="true" outlineLevel="0" collapsed="false">
      <c r="A48" s="450" t="s">
        <v>3407</v>
      </c>
      <c r="B48" s="450" t="n">
        <v>99</v>
      </c>
      <c r="C48" s="450" t="n">
        <v>3</v>
      </c>
      <c r="D48" s="450" t="n">
        <v>139</v>
      </c>
      <c r="E48" s="450" t="n">
        <v>199</v>
      </c>
      <c r="F48" s="450" t="n">
        <v>0</v>
      </c>
      <c r="G48" s="450" t="n">
        <v>0</v>
      </c>
      <c r="H48" s="450" t="n">
        <v>0</v>
      </c>
      <c r="I48" s="450" t="n">
        <v>0</v>
      </c>
    </row>
    <row r="49" customFormat="false" ht="19.5" hidden="false" customHeight="true" outlineLevel="0" collapsed="false">
      <c r="A49" s="450" t="s">
        <v>3415</v>
      </c>
      <c r="B49" s="450" t="n">
        <v>52</v>
      </c>
      <c r="C49" s="450" t="n">
        <v>3</v>
      </c>
      <c r="D49" s="450" t="n">
        <v>47</v>
      </c>
      <c r="E49" s="450" t="n">
        <v>105</v>
      </c>
      <c r="F49" s="450" t="n">
        <v>0</v>
      </c>
      <c r="G49" s="450" t="n">
        <v>0</v>
      </c>
      <c r="H49" s="450" t="n">
        <v>0</v>
      </c>
      <c r="I49" s="450" t="n">
        <v>0</v>
      </c>
    </row>
    <row r="50" customFormat="false" ht="19.5" hidden="false" customHeight="true" outlineLevel="0" collapsed="false">
      <c r="A50" s="450" t="s">
        <v>698</v>
      </c>
      <c r="B50" s="450" t="n">
        <v>16</v>
      </c>
      <c r="C50" s="450" t="n">
        <v>11</v>
      </c>
      <c r="D50" s="450" t="n">
        <v>71</v>
      </c>
      <c r="E50" s="450" t="n">
        <v>176</v>
      </c>
      <c r="F50" s="450" t="n">
        <v>49</v>
      </c>
      <c r="G50" s="450" t="n">
        <v>6</v>
      </c>
      <c r="H50" s="450" t="n">
        <v>2</v>
      </c>
      <c r="I50" s="450" t="n">
        <v>0</v>
      </c>
    </row>
    <row r="51" customFormat="false" ht="19.5" hidden="false" customHeight="true" outlineLevel="0" collapsed="false">
      <c r="A51" s="450" t="s">
        <v>701</v>
      </c>
      <c r="B51" s="450" t="n">
        <v>10</v>
      </c>
      <c r="C51" s="450" t="n">
        <v>7</v>
      </c>
      <c r="D51" s="450" t="n">
        <v>11</v>
      </c>
      <c r="E51" s="450" t="n">
        <v>70</v>
      </c>
      <c r="F51" s="450" t="n">
        <v>1</v>
      </c>
      <c r="G51" s="450" t="n">
        <v>0</v>
      </c>
      <c r="H51" s="450" t="n">
        <v>2</v>
      </c>
      <c r="I51" s="450" t="n">
        <v>0</v>
      </c>
    </row>
    <row r="52" customFormat="false" ht="19.5" hidden="false" customHeight="true" outlineLevel="0" collapsed="false">
      <c r="A52" s="450" t="s">
        <v>3422</v>
      </c>
      <c r="B52" s="450" t="n">
        <v>20</v>
      </c>
      <c r="C52" s="450" t="n">
        <v>9</v>
      </c>
      <c r="D52" s="450" t="n">
        <v>34</v>
      </c>
      <c r="E52" s="450" t="n">
        <v>163</v>
      </c>
      <c r="F52" s="450" t="n">
        <v>0</v>
      </c>
      <c r="G52" s="450" t="n">
        <v>0</v>
      </c>
      <c r="H52" s="450" t="n">
        <v>3</v>
      </c>
      <c r="I52" s="450" t="n">
        <v>0</v>
      </c>
    </row>
    <row r="53" customFormat="false" ht="19.5" hidden="false" customHeight="true" outlineLevel="0" collapsed="false">
      <c r="A53" s="450" t="s">
        <v>692</v>
      </c>
      <c r="B53" s="450" t="n">
        <v>55</v>
      </c>
      <c r="C53" s="450" t="n">
        <v>13</v>
      </c>
      <c r="D53" s="450" t="n">
        <v>160</v>
      </c>
      <c r="E53" s="450" t="n">
        <v>661</v>
      </c>
      <c r="F53" s="450" t="n">
        <v>0</v>
      </c>
      <c r="G53" s="450" t="n">
        <v>3</v>
      </c>
      <c r="H53" s="450" t="n">
        <v>7</v>
      </c>
      <c r="I53" s="450" t="n">
        <v>0</v>
      </c>
    </row>
    <row r="54" customFormat="false" ht="19.5" hidden="false" customHeight="true" outlineLevel="0" collapsed="false">
      <c r="A54" s="450" t="s">
        <v>3425</v>
      </c>
      <c r="B54" s="450" t="n">
        <v>13</v>
      </c>
      <c r="C54" s="450" t="n">
        <v>9</v>
      </c>
      <c r="D54" s="450" t="n">
        <v>18</v>
      </c>
      <c r="E54" s="450" t="n">
        <v>105</v>
      </c>
      <c r="F54" s="450" t="n">
        <v>0</v>
      </c>
      <c r="G54" s="450" t="n">
        <v>0</v>
      </c>
      <c r="H54" s="450" t="n">
        <v>2</v>
      </c>
      <c r="I54" s="450" t="n">
        <v>0</v>
      </c>
    </row>
    <row r="55" customFormat="false" ht="19.5" hidden="false" customHeight="true" outlineLevel="0" collapsed="false">
      <c r="A55" s="470" t="s">
        <v>627</v>
      </c>
      <c r="B55" s="450" t="n">
        <v>45</v>
      </c>
      <c r="C55" s="450" t="n">
        <v>23</v>
      </c>
      <c r="D55" s="450" t="n">
        <v>474</v>
      </c>
      <c r="E55" s="450" t="n">
        <v>991</v>
      </c>
      <c r="F55" s="450" t="n">
        <v>326</v>
      </c>
      <c r="G55" s="450" t="n">
        <v>16</v>
      </c>
      <c r="H55" s="450" t="n">
        <v>3</v>
      </c>
      <c r="I55" s="450" t="n">
        <v>0</v>
      </c>
    </row>
    <row r="56" customFormat="false" ht="19.5" hidden="false" customHeight="true" outlineLevel="0" collapsed="false">
      <c r="A56" s="470" t="s">
        <v>628</v>
      </c>
      <c r="B56" s="450" t="n">
        <v>45</v>
      </c>
      <c r="C56" s="450" t="n">
        <v>23</v>
      </c>
      <c r="D56" s="450" t="n">
        <v>448</v>
      </c>
      <c r="E56" s="450" t="n">
        <v>991</v>
      </c>
      <c r="F56" s="450" t="n">
        <v>326</v>
      </c>
      <c r="G56" s="450" t="n">
        <v>16</v>
      </c>
      <c r="H56" s="450" t="n">
        <v>3</v>
      </c>
      <c r="I56" s="450" t="n">
        <v>0</v>
      </c>
    </row>
    <row r="57" customFormat="false" ht="19.5" hidden="false" customHeight="true" outlineLevel="0" collapsed="false">
      <c r="A57" s="470" t="s">
        <v>629</v>
      </c>
      <c r="B57" s="450" t="n">
        <v>45</v>
      </c>
      <c r="C57" s="450" t="n">
        <v>23</v>
      </c>
      <c r="D57" s="450" t="n">
        <v>507</v>
      </c>
      <c r="E57" s="450" t="n">
        <v>991</v>
      </c>
      <c r="F57" s="450" t="n">
        <v>332</v>
      </c>
      <c r="G57" s="450" t="n">
        <v>16</v>
      </c>
      <c r="H57" s="450" t="n">
        <v>3</v>
      </c>
      <c r="I57" s="450" t="n">
        <v>0</v>
      </c>
    </row>
    <row r="58" customFormat="false" ht="19.5" hidden="false" customHeight="true" outlineLevel="0" collapsed="false">
      <c r="A58" s="470" t="s">
        <v>630</v>
      </c>
      <c r="B58" s="450" t="n">
        <v>45</v>
      </c>
      <c r="C58" s="450" t="n">
        <v>23</v>
      </c>
      <c r="D58" s="450" t="n">
        <v>485</v>
      </c>
      <c r="E58" s="450" t="n">
        <v>991</v>
      </c>
      <c r="F58" s="450" t="n">
        <v>332</v>
      </c>
      <c r="G58" s="450" t="n">
        <v>16</v>
      </c>
      <c r="H58" s="450" t="n">
        <v>3</v>
      </c>
      <c r="I58" s="450" t="n">
        <v>0</v>
      </c>
    </row>
    <row r="59" customFormat="false" ht="19.5" hidden="false" customHeight="true" outlineLevel="0" collapsed="false">
      <c r="A59" s="470" t="s">
        <v>631</v>
      </c>
      <c r="B59" s="450" t="n">
        <v>45</v>
      </c>
      <c r="C59" s="450" t="n">
        <v>23</v>
      </c>
      <c r="D59" s="450" t="n">
        <v>470</v>
      </c>
      <c r="E59" s="450" t="n">
        <v>991</v>
      </c>
      <c r="F59" s="450" t="n">
        <v>332</v>
      </c>
      <c r="G59" s="450" t="n">
        <v>16</v>
      </c>
      <c r="H59" s="450" t="n">
        <v>3</v>
      </c>
      <c r="I59" s="450" t="n">
        <v>0</v>
      </c>
    </row>
    <row r="60" customFormat="false" ht="19.5" hidden="false" customHeight="true" outlineLevel="0" collapsed="false">
      <c r="A60" s="450" t="s">
        <v>3428</v>
      </c>
      <c r="B60" s="450" t="n">
        <v>31</v>
      </c>
      <c r="C60" s="450" t="n">
        <v>9</v>
      </c>
      <c r="D60" s="450" t="n">
        <v>104</v>
      </c>
      <c r="E60" s="450" t="n">
        <v>243</v>
      </c>
      <c r="F60" s="450" t="n">
        <v>73</v>
      </c>
      <c r="G60" s="450" t="n">
        <v>10</v>
      </c>
      <c r="H60" s="450" t="n">
        <v>5</v>
      </c>
      <c r="I60" s="450" t="n">
        <v>0</v>
      </c>
    </row>
    <row r="61" customFormat="false" ht="19.5" hidden="false" customHeight="true" outlineLevel="0" collapsed="false">
      <c r="A61" s="450" t="s">
        <v>3430</v>
      </c>
      <c r="B61" s="450" t="n">
        <v>31</v>
      </c>
      <c r="C61" s="450" t="n">
        <v>9</v>
      </c>
      <c r="D61" s="450" t="n">
        <v>105</v>
      </c>
      <c r="E61" s="450" t="n">
        <v>243</v>
      </c>
      <c r="F61" s="450" t="n">
        <v>73</v>
      </c>
      <c r="G61" s="450" t="n">
        <v>10</v>
      </c>
      <c r="H61" s="450" t="n">
        <v>5</v>
      </c>
      <c r="I61" s="450" t="n">
        <v>0</v>
      </c>
    </row>
    <row r="62" customFormat="false" ht="19.5" hidden="false" customHeight="true" outlineLevel="0" collapsed="false">
      <c r="A62" s="450" t="s">
        <v>3431</v>
      </c>
      <c r="B62" s="450" t="n">
        <v>31</v>
      </c>
      <c r="C62" s="450" t="n">
        <v>9</v>
      </c>
      <c r="D62" s="450" t="n">
        <v>105</v>
      </c>
      <c r="E62" s="450" t="n">
        <v>243</v>
      </c>
      <c r="F62" s="450" t="n">
        <v>73</v>
      </c>
      <c r="G62" s="450" t="n">
        <v>10</v>
      </c>
      <c r="H62" s="450" t="n">
        <v>5</v>
      </c>
      <c r="I62" s="450" t="n">
        <v>0</v>
      </c>
    </row>
    <row r="63" customFormat="false" ht="19.5" hidden="false" customHeight="true" outlineLevel="0" collapsed="false">
      <c r="A63" s="450" t="s">
        <v>3432</v>
      </c>
      <c r="B63" s="450" t="n">
        <v>31</v>
      </c>
      <c r="C63" s="450" t="n">
        <v>9</v>
      </c>
      <c r="D63" s="450" t="n">
        <v>105</v>
      </c>
      <c r="E63" s="450" t="n">
        <v>243</v>
      </c>
      <c r="F63" s="450" t="n">
        <v>73</v>
      </c>
      <c r="G63" s="450" t="n">
        <v>10</v>
      </c>
      <c r="H63" s="450" t="n">
        <v>5</v>
      </c>
      <c r="I63" s="450" t="n">
        <v>0</v>
      </c>
    </row>
    <row r="64" customFormat="false" ht="19.5" hidden="false" customHeight="true" outlineLevel="0" collapsed="false">
      <c r="A64" s="450" t="s">
        <v>3433</v>
      </c>
      <c r="B64" s="450" t="n">
        <v>31</v>
      </c>
      <c r="C64" s="450" t="n">
        <v>9</v>
      </c>
      <c r="D64" s="450" t="n">
        <v>105</v>
      </c>
      <c r="E64" s="450" t="n">
        <v>243</v>
      </c>
      <c r="F64" s="450" t="n">
        <v>73</v>
      </c>
      <c r="G64" s="450" t="n">
        <v>10</v>
      </c>
      <c r="H64" s="450" t="n">
        <v>5</v>
      </c>
      <c r="I64" s="450" t="n">
        <v>0</v>
      </c>
    </row>
    <row r="65" customFormat="false" ht="19.5" hidden="false" customHeight="true" outlineLevel="0" collapsed="false">
      <c r="A65" s="450" t="s">
        <v>3434</v>
      </c>
      <c r="B65" s="450" t="n">
        <v>10</v>
      </c>
      <c r="C65" s="450" t="n">
        <v>5</v>
      </c>
      <c r="D65" s="450" t="n">
        <v>17</v>
      </c>
      <c r="E65" s="450" t="n">
        <v>41</v>
      </c>
      <c r="F65" s="450" t="n">
        <v>0</v>
      </c>
      <c r="G65" s="450" t="n">
        <v>0</v>
      </c>
      <c r="H65" s="450" t="n">
        <v>1</v>
      </c>
      <c r="I65" s="450" t="n">
        <v>0</v>
      </c>
    </row>
    <row r="66" customFormat="false" ht="19.5" hidden="false" customHeight="true" outlineLevel="0" collapsed="false">
      <c r="A66" s="450" t="s">
        <v>3436</v>
      </c>
      <c r="B66" s="450" t="n">
        <v>1964</v>
      </c>
      <c r="C66" s="450" t="n">
        <v>2</v>
      </c>
      <c r="D66" s="450" t="n">
        <v>1963</v>
      </c>
      <c r="E66" s="450" t="n">
        <v>1965</v>
      </c>
      <c r="F66" s="450" t="n">
        <v>0</v>
      </c>
      <c r="G66" s="450" t="n">
        <v>0</v>
      </c>
      <c r="H66" s="450" t="n">
        <v>0</v>
      </c>
      <c r="I66" s="450" t="n">
        <v>0</v>
      </c>
    </row>
    <row r="67" customFormat="false" ht="19.5" hidden="false" customHeight="true" outlineLevel="0" collapsed="false">
      <c r="A67" s="450" t="s">
        <v>3438</v>
      </c>
      <c r="B67" s="450" t="n">
        <v>15</v>
      </c>
      <c r="C67" s="450" t="n">
        <v>6</v>
      </c>
      <c r="D67" s="450" t="n">
        <v>51</v>
      </c>
      <c r="E67" s="450" t="n">
        <v>90</v>
      </c>
      <c r="F67" s="450" t="n">
        <v>0</v>
      </c>
      <c r="G67" s="450" t="n">
        <v>0</v>
      </c>
      <c r="H67" s="450" t="n">
        <v>1</v>
      </c>
      <c r="I67" s="450" t="n">
        <v>0</v>
      </c>
    </row>
    <row r="68" customFormat="false" ht="19.5" hidden="false" customHeight="true" outlineLevel="0" collapsed="false">
      <c r="A68" s="450" t="s">
        <v>3440</v>
      </c>
      <c r="B68" s="450" t="n">
        <v>14</v>
      </c>
      <c r="C68" s="450" t="n">
        <v>5</v>
      </c>
      <c r="D68" s="450" t="n">
        <v>49</v>
      </c>
      <c r="E68" s="450" t="n">
        <v>70</v>
      </c>
      <c r="F68" s="450" t="n">
        <v>0</v>
      </c>
      <c r="G68" s="450" t="n">
        <v>0</v>
      </c>
      <c r="H68" s="450" t="n">
        <v>0</v>
      </c>
      <c r="I68" s="450" t="n">
        <v>0</v>
      </c>
    </row>
    <row r="69" customFormat="false" ht="19.5" hidden="false" customHeight="true" outlineLevel="0" collapsed="false">
      <c r="A69" s="450" t="s">
        <v>3442</v>
      </c>
      <c r="B69" s="450" t="n">
        <v>30</v>
      </c>
      <c r="C69" s="450" t="n">
        <v>9</v>
      </c>
      <c r="D69" s="450" t="n">
        <v>123</v>
      </c>
      <c r="E69" s="450" t="n">
        <v>243</v>
      </c>
      <c r="F69" s="450" t="n">
        <v>0</v>
      </c>
      <c r="G69" s="450" t="n">
        <v>0</v>
      </c>
      <c r="H69" s="450" t="n">
        <v>0</v>
      </c>
      <c r="I69" s="450" t="n">
        <v>0</v>
      </c>
    </row>
    <row r="70" customFormat="false" ht="19.5" hidden="false" customHeight="true" outlineLevel="0" collapsed="false">
      <c r="A70" s="450" t="s">
        <v>3444</v>
      </c>
      <c r="B70" s="450" t="n">
        <v>33</v>
      </c>
      <c r="C70" s="450" t="n">
        <v>9</v>
      </c>
      <c r="D70" s="450" t="n">
        <v>140</v>
      </c>
      <c r="E70" s="450" t="n">
        <v>267</v>
      </c>
      <c r="F70" s="450" t="n">
        <v>21</v>
      </c>
      <c r="G70" s="450" t="n">
        <v>0</v>
      </c>
      <c r="H70" s="450" t="n">
        <v>2</v>
      </c>
      <c r="I70" s="450" t="n">
        <v>0</v>
      </c>
    </row>
    <row r="71" customFormat="false" ht="19.5" hidden="false" customHeight="true" outlineLevel="0" collapsed="false">
      <c r="A71" s="450" t="s">
        <v>3262</v>
      </c>
      <c r="B71" s="450" t="n">
        <v>10</v>
      </c>
      <c r="C71" s="450" t="n">
        <v>5</v>
      </c>
      <c r="D71" s="450" t="n">
        <v>33</v>
      </c>
      <c r="E71" s="450" t="n">
        <v>43</v>
      </c>
      <c r="F71" s="450" t="n">
        <v>0</v>
      </c>
      <c r="G71" s="450" t="n">
        <v>0</v>
      </c>
      <c r="H71" s="450" t="n">
        <v>0</v>
      </c>
      <c r="I71" s="450" t="n">
        <v>0</v>
      </c>
    </row>
    <row r="72" customFormat="false" ht="19.5" hidden="false" customHeight="true" outlineLevel="0" collapsed="false">
      <c r="A72" s="450" t="s">
        <v>3447</v>
      </c>
      <c r="B72" s="450" t="n">
        <v>11</v>
      </c>
      <c r="C72" s="450" t="n">
        <v>5</v>
      </c>
      <c r="D72" s="450" t="n">
        <v>37</v>
      </c>
      <c r="E72" s="450" t="n">
        <v>47</v>
      </c>
      <c r="F72" s="450" t="n">
        <v>0</v>
      </c>
      <c r="G72" s="450" t="n">
        <v>0</v>
      </c>
      <c r="H72" s="450" t="n">
        <v>0</v>
      </c>
      <c r="I72" s="450" t="n">
        <v>0</v>
      </c>
    </row>
    <row r="73" customFormat="false" ht="19.5" hidden="false" customHeight="true" outlineLevel="0" collapsed="false">
      <c r="A73" s="450" t="s">
        <v>3449</v>
      </c>
      <c r="B73" s="450" t="n">
        <v>14</v>
      </c>
      <c r="C73" s="450" t="n">
        <v>4</v>
      </c>
      <c r="D73" s="450" t="n">
        <v>51</v>
      </c>
      <c r="E73" s="450" t="n">
        <v>56</v>
      </c>
      <c r="F73" s="450" t="n">
        <v>0</v>
      </c>
      <c r="G73" s="450" t="n">
        <v>0</v>
      </c>
      <c r="H73" s="450" t="n">
        <v>0</v>
      </c>
      <c r="I73" s="450" t="n">
        <v>0</v>
      </c>
    </row>
    <row r="74" customFormat="false" ht="19.5" hidden="false" customHeight="true" outlineLevel="0" collapsed="false">
      <c r="A74" s="450" t="s">
        <v>3450</v>
      </c>
      <c r="B74" s="450" t="n">
        <v>12</v>
      </c>
      <c r="C74" s="450" t="n">
        <v>4</v>
      </c>
      <c r="D74" s="450" t="n">
        <v>39</v>
      </c>
      <c r="E74" s="450" t="n">
        <v>48</v>
      </c>
      <c r="F74" s="450" t="n">
        <v>0</v>
      </c>
      <c r="G74" s="450" t="n">
        <v>0</v>
      </c>
      <c r="H74" s="450" t="n">
        <v>0</v>
      </c>
      <c r="I74" s="450" t="n">
        <v>0</v>
      </c>
    </row>
    <row r="75" customFormat="false" ht="19.5" hidden="false" customHeight="true" outlineLevel="0" collapsed="false">
      <c r="A75" s="450" t="s">
        <v>3792</v>
      </c>
      <c r="B75" s="450" t="n">
        <v>42</v>
      </c>
      <c r="C75" s="450" t="n">
        <v>8</v>
      </c>
      <c r="D75" s="450" t="n">
        <v>245</v>
      </c>
      <c r="E75" s="450" t="n">
        <v>252</v>
      </c>
      <c r="F75" s="450" t="n">
        <v>0</v>
      </c>
      <c r="G75" s="450" t="n">
        <v>0</v>
      </c>
      <c r="H75" s="450" t="n">
        <v>1</v>
      </c>
      <c r="I75" s="450" t="n">
        <v>0</v>
      </c>
    </row>
    <row r="76" customFormat="false" ht="19.5" hidden="false" customHeight="true" outlineLevel="0" collapsed="false">
      <c r="A76" s="450" t="s">
        <v>3793</v>
      </c>
      <c r="B76" s="450" t="n">
        <v>54</v>
      </c>
      <c r="C76" s="450" t="n">
        <v>9</v>
      </c>
      <c r="D76" s="450" t="n">
        <v>331</v>
      </c>
      <c r="E76" s="450" t="n">
        <v>344</v>
      </c>
      <c r="F76" s="450" t="n">
        <v>0</v>
      </c>
      <c r="G76" s="450" t="n">
        <v>0</v>
      </c>
      <c r="H76" s="450" t="n">
        <v>2</v>
      </c>
      <c r="I76" s="450" t="n">
        <v>0</v>
      </c>
    </row>
    <row r="77" customFormat="false" ht="19.5" hidden="false" customHeight="true" outlineLevel="0" collapsed="false">
      <c r="A77" s="450" t="s">
        <v>3597</v>
      </c>
      <c r="B77" s="450" t="n">
        <v>96</v>
      </c>
      <c r="C77" s="450" t="n">
        <v>6</v>
      </c>
      <c r="D77" s="450" t="n">
        <v>476</v>
      </c>
      <c r="E77" s="450" t="n">
        <v>576</v>
      </c>
      <c r="F77" s="450" t="n">
        <v>0</v>
      </c>
      <c r="G77" s="450" t="n">
        <v>0</v>
      </c>
      <c r="H77" s="450" t="n">
        <v>4</v>
      </c>
      <c r="I77" s="450" t="n">
        <v>0</v>
      </c>
    </row>
    <row r="78" customFormat="false" ht="19.5" hidden="false" customHeight="true" outlineLevel="0" collapsed="false">
      <c r="A78" s="450" t="s">
        <v>3689</v>
      </c>
      <c r="B78" s="450" t="n">
        <v>10</v>
      </c>
      <c r="C78" s="450" t="n">
        <v>6</v>
      </c>
      <c r="D78" s="450" t="n">
        <v>38</v>
      </c>
      <c r="E78" s="450" t="n">
        <v>48</v>
      </c>
      <c r="F78" s="450" t="n">
        <v>0</v>
      </c>
      <c r="G78" s="450" t="n">
        <v>0</v>
      </c>
      <c r="H78" s="450" t="n">
        <v>2</v>
      </c>
      <c r="I78" s="450" t="n">
        <v>0</v>
      </c>
    </row>
    <row r="79" customFormat="false" ht="19.5" hidden="false" customHeight="true" outlineLevel="0" collapsed="false">
      <c r="A79" s="450" t="s">
        <v>3794</v>
      </c>
      <c r="B79" s="450" t="n">
        <v>19</v>
      </c>
      <c r="C79" s="450" t="n">
        <v>4</v>
      </c>
      <c r="D79" s="450" t="n">
        <v>39</v>
      </c>
      <c r="E79" s="450" t="n">
        <v>56</v>
      </c>
      <c r="F79" s="450" t="n">
        <v>0</v>
      </c>
      <c r="G79" s="450" t="n">
        <v>0</v>
      </c>
      <c r="H79" s="450" t="n">
        <v>8</v>
      </c>
      <c r="I79" s="450" t="n">
        <v>0</v>
      </c>
    </row>
    <row r="80" customFormat="false" ht="19.5" hidden="false" customHeight="true" outlineLevel="0" collapsed="false">
      <c r="A80" s="450" t="s">
        <v>3795</v>
      </c>
      <c r="B80" s="450" t="n">
        <v>1</v>
      </c>
      <c r="C80" s="450" t="n">
        <v>1</v>
      </c>
      <c r="D80" s="450" t="n">
        <v>0</v>
      </c>
      <c r="E80" s="450" t="n">
        <v>0</v>
      </c>
      <c r="F80" s="450" t="n">
        <v>0</v>
      </c>
      <c r="G80" s="450" t="n">
        <v>0</v>
      </c>
      <c r="H80" s="450" t="n">
        <v>0</v>
      </c>
      <c r="I80" s="450" t="n">
        <v>0</v>
      </c>
    </row>
    <row r="81" customFormat="false" ht="19.5" hidden="false" customHeight="true" outlineLevel="0" collapsed="false">
      <c r="A81" s="488"/>
      <c r="B81" s="12"/>
      <c r="C81" s="12"/>
      <c r="D81" s="12"/>
      <c r="E81" s="12"/>
      <c r="F81" s="12"/>
      <c r="G81" s="12"/>
      <c r="H81" s="12"/>
      <c r="I81" s="12"/>
    </row>
    <row r="82" customFormat="false" ht="19.5" hidden="false" customHeight="true" outlineLevel="0" collapsed="false">
      <c r="A82" s="466" t="s">
        <v>315</v>
      </c>
      <c r="B82" s="489"/>
      <c r="C82" s="489"/>
      <c r="D82" s="489"/>
      <c r="E82" s="489"/>
      <c r="F82" s="489"/>
      <c r="G82" s="489"/>
      <c r="H82" s="489"/>
      <c r="I82" s="489"/>
    </row>
    <row r="83" customFormat="false" ht="19.5" hidden="false" customHeight="true" outlineLevel="0" collapsed="false">
      <c r="A83" s="450" t="s">
        <v>3796</v>
      </c>
      <c r="B83" s="12"/>
      <c r="C83" s="12"/>
      <c r="D83" s="12"/>
      <c r="E83" s="12"/>
      <c r="F83" s="12"/>
      <c r="G83" s="12"/>
      <c r="H83" s="12"/>
      <c r="I83" s="12"/>
    </row>
    <row r="84" customFormat="false" ht="19.5" hidden="false" customHeight="true" outlineLevel="0" collapsed="false">
      <c r="A84" s="450" t="s">
        <v>3797</v>
      </c>
      <c r="B84" s="12"/>
      <c r="C84" s="12"/>
      <c r="D84" s="12"/>
      <c r="E84" s="12"/>
      <c r="F84" s="12"/>
      <c r="G84" s="12"/>
      <c r="H84" s="12"/>
      <c r="I84" s="12"/>
    </row>
    <row r="85" customFormat="false" ht="19.5" hidden="false" customHeight="true" outlineLevel="0" collapsed="false">
      <c r="A85" s="450" t="s">
        <v>3798</v>
      </c>
      <c r="B85" s="12"/>
      <c r="C85" s="12"/>
      <c r="D85" s="12"/>
      <c r="E85" s="12"/>
      <c r="F85" s="12"/>
      <c r="G85" s="12"/>
      <c r="H85" s="12"/>
      <c r="I85" s="12"/>
    </row>
    <row r="86" customFormat="false" ht="19.5" hidden="false" customHeight="true" outlineLevel="0" collapsed="false">
      <c r="A86" s="450" t="s">
        <v>3799</v>
      </c>
      <c r="B86" s="12"/>
      <c r="C86" s="12"/>
      <c r="D86" s="12"/>
      <c r="E86" s="12"/>
      <c r="F86" s="12"/>
      <c r="G86" s="12"/>
      <c r="H86" s="12"/>
      <c r="I86" s="12"/>
    </row>
    <row r="87" customFormat="false" ht="15.75" hidden="false" customHeight="true" outlineLevel="0" collapsed="false">
      <c r="A87" s="12"/>
      <c r="B87" s="12"/>
      <c r="C87" s="12"/>
      <c r="D87" s="12"/>
      <c r="E87" s="12"/>
      <c r="F87" s="12"/>
      <c r="G87" s="12"/>
      <c r="H87" s="12"/>
      <c r="I87" s="12"/>
    </row>
    <row r="88" customFormat="false" ht="15.75" hidden="false" customHeight="true" outlineLevel="0" collapsed="false">
      <c r="A88" s="12"/>
      <c r="B88" s="12"/>
      <c r="C88" s="12"/>
      <c r="D88" s="12"/>
      <c r="E88" s="12"/>
      <c r="F88" s="12"/>
      <c r="G88" s="12"/>
      <c r="H88" s="12"/>
      <c r="I88" s="12"/>
    </row>
    <row r="89" customFormat="false" ht="15.75" hidden="false" customHeight="true" outlineLevel="0" collapsed="false">
      <c r="A89" s="12"/>
      <c r="B89" s="12"/>
      <c r="C89" s="12"/>
      <c r="D89" s="12"/>
      <c r="E89" s="12"/>
      <c r="F89" s="12"/>
      <c r="G89" s="12"/>
      <c r="H89" s="12"/>
      <c r="I89" s="12"/>
    </row>
    <row r="90" customFormat="false" ht="15.75" hidden="false" customHeight="true" outlineLevel="0" collapsed="false">
      <c r="A90" s="12"/>
      <c r="B90" s="12"/>
      <c r="C90" s="12"/>
      <c r="D90" s="12"/>
      <c r="E90" s="12"/>
      <c r="F90" s="12"/>
      <c r="G90" s="12"/>
      <c r="H90" s="12"/>
      <c r="I90" s="12"/>
    </row>
    <row r="91" customFormat="false" ht="15.75" hidden="false" customHeight="true" outlineLevel="0" collapsed="false">
      <c r="A91" s="12"/>
      <c r="B91" s="12"/>
      <c r="C91" s="12"/>
      <c r="D91" s="12"/>
      <c r="E91" s="12"/>
      <c r="F91" s="12"/>
      <c r="G91" s="12"/>
      <c r="H91" s="12"/>
      <c r="I91" s="12"/>
    </row>
    <row r="92" customFormat="false" ht="15.75" hidden="false" customHeight="true" outlineLevel="0" collapsed="false">
      <c r="A92" s="12"/>
      <c r="B92" s="12"/>
      <c r="C92" s="12"/>
      <c r="D92" s="12"/>
      <c r="E92" s="12"/>
      <c r="F92" s="12"/>
      <c r="G92" s="12"/>
      <c r="H92" s="12"/>
      <c r="I92" s="12"/>
    </row>
    <row r="93" customFormat="false" ht="15.75" hidden="false" customHeight="true" outlineLevel="0" collapsed="false">
      <c r="A93" s="12"/>
      <c r="B93" s="12"/>
      <c r="C93" s="12"/>
      <c r="D93" s="12"/>
      <c r="E93" s="12"/>
      <c r="F93" s="12"/>
      <c r="G93" s="12"/>
      <c r="H93" s="12"/>
      <c r="I93" s="12"/>
    </row>
    <row r="94" customFormat="false" ht="15.75" hidden="false" customHeight="true" outlineLevel="0" collapsed="false">
      <c r="A94" s="12"/>
      <c r="B94" s="12"/>
      <c r="C94" s="12"/>
      <c r="D94" s="12"/>
      <c r="E94" s="12"/>
      <c r="F94" s="12"/>
      <c r="G94" s="12"/>
      <c r="H94" s="12"/>
      <c r="I94" s="12"/>
    </row>
    <row r="95" customFormat="false" ht="15.75" hidden="false" customHeight="true" outlineLevel="0" collapsed="false">
      <c r="A95" s="12"/>
      <c r="B95" s="12"/>
      <c r="C95" s="12"/>
      <c r="D95" s="12"/>
      <c r="E95" s="12"/>
      <c r="F95" s="12"/>
      <c r="G95" s="12"/>
      <c r="H95" s="12"/>
      <c r="I95" s="12"/>
    </row>
    <row r="96" customFormat="false" ht="15.75" hidden="false" customHeight="true" outlineLevel="0" collapsed="false">
      <c r="A96" s="12"/>
      <c r="B96" s="12"/>
      <c r="C96" s="12"/>
      <c r="D96" s="12"/>
      <c r="E96" s="12"/>
      <c r="F96" s="12"/>
      <c r="G96" s="12"/>
      <c r="H96" s="12"/>
      <c r="I96" s="12"/>
    </row>
    <row r="97" customFormat="false" ht="15.75" hidden="false" customHeight="true" outlineLevel="0" collapsed="false">
      <c r="A97" s="12"/>
      <c r="B97" s="12"/>
      <c r="C97" s="12"/>
      <c r="D97" s="12"/>
      <c r="E97" s="12"/>
      <c r="F97" s="12"/>
      <c r="G97" s="12"/>
      <c r="H97" s="12"/>
      <c r="I97" s="12"/>
    </row>
    <row r="98" customFormat="false" ht="15.75" hidden="false" customHeight="true" outlineLevel="0" collapsed="false">
      <c r="A98" s="12"/>
      <c r="B98" s="12"/>
      <c r="C98" s="12"/>
      <c r="D98" s="12"/>
      <c r="E98" s="12"/>
      <c r="F98" s="12"/>
      <c r="G98" s="12"/>
      <c r="H98" s="12"/>
      <c r="I98" s="12"/>
    </row>
    <row r="99" customFormat="false" ht="15.75" hidden="false" customHeight="true" outlineLevel="0" collapsed="false">
      <c r="A99" s="12"/>
      <c r="B99" s="12"/>
      <c r="C99" s="12"/>
      <c r="D99" s="12"/>
      <c r="E99" s="12"/>
      <c r="F99" s="12"/>
      <c r="G99" s="12"/>
      <c r="H99" s="12"/>
      <c r="I99" s="12"/>
    </row>
    <row r="100" customFormat="false" ht="15.75" hidden="false" customHeight="true" outlineLevel="0" collapsed="false">
      <c r="A100" s="12"/>
      <c r="B100" s="12"/>
      <c r="C100" s="12"/>
      <c r="D100" s="12"/>
      <c r="E100" s="12"/>
      <c r="F100" s="12"/>
      <c r="G100" s="12"/>
      <c r="H100" s="12"/>
      <c r="I100" s="12"/>
    </row>
    <row r="101" customFormat="false" ht="15.75" hidden="false" customHeight="true" outlineLevel="0" collapsed="false">
      <c r="A101" s="12"/>
      <c r="B101" s="12"/>
      <c r="C101" s="12"/>
      <c r="D101" s="12"/>
      <c r="E101" s="12"/>
      <c r="F101" s="12"/>
      <c r="G101" s="12"/>
      <c r="H101" s="12"/>
      <c r="I101" s="12"/>
    </row>
    <row r="102" customFormat="false" ht="15.75" hidden="false" customHeight="true" outlineLevel="0" collapsed="false">
      <c r="A102" s="12"/>
      <c r="B102" s="12"/>
      <c r="C102" s="12"/>
      <c r="D102" s="12"/>
      <c r="E102" s="12"/>
      <c r="F102" s="12"/>
      <c r="G102" s="12"/>
      <c r="H102" s="12"/>
      <c r="I102" s="12"/>
    </row>
    <row r="103" customFormat="false" ht="15.75" hidden="false" customHeight="true" outlineLevel="0" collapsed="false">
      <c r="A103" s="12"/>
      <c r="B103" s="12"/>
      <c r="C103" s="12"/>
      <c r="D103" s="12"/>
      <c r="E103" s="12"/>
      <c r="F103" s="12"/>
      <c r="G103" s="12"/>
      <c r="H103" s="12"/>
      <c r="I103" s="12"/>
    </row>
    <row r="104" customFormat="false" ht="15.75" hidden="false" customHeight="true" outlineLevel="0" collapsed="false">
      <c r="A104" s="12"/>
      <c r="B104" s="12"/>
      <c r="C104" s="12"/>
      <c r="D104" s="12"/>
      <c r="E104" s="12"/>
      <c r="F104" s="12"/>
      <c r="G104" s="12"/>
      <c r="H104" s="12"/>
      <c r="I104" s="12"/>
    </row>
    <row r="105" customFormat="false" ht="15.75" hidden="false" customHeight="true" outlineLevel="0" collapsed="false">
      <c r="A105" s="12"/>
      <c r="B105" s="12"/>
      <c r="C105" s="12"/>
      <c r="D105" s="12"/>
      <c r="E105" s="12"/>
      <c r="F105" s="12"/>
      <c r="G105" s="12"/>
      <c r="H105" s="12"/>
      <c r="I105" s="12"/>
    </row>
    <row r="106" customFormat="false" ht="15.75" hidden="false" customHeight="true" outlineLevel="0" collapsed="false">
      <c r="A106" s="12"/>
      <c r="B106" s="12"/>
      <c r="C106" s="12"/>
      <c r="D106" s="12"/>
      <c r="E106" s="12"/>
      <c r="F106" s="12"/>
      <c r="G106" s="12"/>
      <c r="H106" s="12"/>
      <c r="I106" s="12"/>
    </row>
    <row r="107" customFormat="false" ht="15.75" hidden="false" customHeight="true" outlineLevel="0" collapsed="false">
      <c r="A107" s="12"/>
      <c r="B107" s="12"/>
      <c r="C107" s="12"/>
      <c r="D107" s="12"/>
      <c r="E107" s="12"/>
      <c r="F107" s="12"/>
      <c r="G107" s="12"/>
      <c r="H107" s="12"/>
      <c r="I107" s="12"/>
    </row>
    <row r="108" customFormat="false" ht="15.75" hidden="false" customHeight="true" outlineLevel="0" collapsed="false">
      <c r="A108" s="12"/>
      <c r="B108" s="12"/>
      <c r="C108" s="12"/>
      <c r="D108" s="12"/>
      <c r="E108" s="12"/>
      <c r="F108" s="12"/>
      <c r="G108" s="12"/>
      <c r="H108" s="12"/>
      <c r="I108" s="12"/>
    </row>
    <row r="109" customFormat="false" ht="15.75" hidden="false" customHeight="true" outlineLevel="0" collapsed="false">
      <c r="A109" s="12"/>
      <c r="B109" s="12"/>
      <c r="C109" s="12"/>
      <c r="D109" s="12"/>
      <c r="E109" s="12"/>
      <c r="F109" s="12"/>
      <c r="G109" s="12"/>
      <c r="H109" s="12"/>
      <c r="I109" s="12"/>
    </row>
    <row r="110" customFormat="false" ht="15.75" hidden="false" customHeight="true" outlineLevel="0" collapsed="false">
      <c r="A110" s="12"/>
      <c r="B110" s="12"/>
      <c r="C110" s="12"/>
      <c r="D110" s="12"/>
      <c r="E110" s="12"/>
      <c r="F110" s="12"/>
      <c r="G110" s="12"/>
      <c r="H110" s="12"/>
      <c r="I110" s="12"/>
    </row>
    <row r="111" customFormat="false" ht="15.75" hidden="false" customHeight="true" outlineLevel="0" collapsed="false">
      <c r="A111" s="12"/>
      <c r="B111" s="12"/>
      <c r="C111" s="12"/>
      <c r="D111" s="12"/>
      <c r="E111" s="12"/>
      <c r="F111" s="12"/>
      <c r="G111" s="12"/>
      <c r="H111" s="12"/>
      <c r="I111" s="12"/>
    </row>
    <row r="112" customFormat="false" ht="15.75" hidden="false" customHeight="true" outlineLevel="0" collapsed="false">
      <c r="A112" s="12"/>
      <c r="B112" s="12"/>
      <c r="C112" s="12"/>
      <c r="D112" s="12"/>
      <c r="E112" s="12"/>
      <c r="F112" s="12"/>
      <c r="G112" s="12"/>
      <c r="H112" s="12"/>
      <c r="I112" s="12"/>
    </row>
    <row r="113" customFormat="false" ht="15.75" hidden="false" customHeight="true" outlineLevel="0" collapsed="false">
      <c r="A113" s="12"/>
      <c r="B113" s="12"/>
      <c r="C113" s="12"/>
      <c r="D113" s="12"/>
      <c r="E113" s="12"/>
      <c r="F113" s="12"/>
      <c r="G113" s="12"/>
      <c r="H113" s="12"/>
      <c r="I113" s="12"/>
    </row>
    <row r="114" customFormat="false" ht="15.75" hidden="false" customHeight="true" outlineLevel="0" collapsed="false">
      <c r="A114" s="12"/>
      <c r="B114" s="12"/>
      <c r="C114" s="12"/>
      <c r="D114" s="12"/>
      <c r="E114" s="12"/>
      <c r="F114" s="12"/>
      <c r="G114" s="12"/>
      <c r="H114" s="12"/>
      <c r="I114" s="12"/>
    </row>
    <row r="115" customFormat="false" ht="15.75" hidden="false" customHeight="true" outlineLevel="0" collapsed="false">
      <c r="A115" s="12"/>
      <c r="B115" s="12"/>
      <c r="C115" s="12"/>
      <c r="D115" s="12"/>
      <c r="E115" s="12"/>
      <c r="F115" s="12"/>
      <c r="G115" s="12"/>
      <c r="H115" s="12"/>
      <c r="I115" s="12"/>
    </row>
    <row r="116" customFormat="false" ht="15.75" hidden="false" customHeight="true" outlineLevel="0" collapsed="false">
      <c r="A116" s="12"/>
      <c r="B116" s="12"/>
      <c r="C116" s="12"/>
      <c r="D116" s="12"/>
      <c r="E116" s="12"/>
      <c r="F116" s="12"/>
      <c r="G116" s="12"/>
      <c r="H116" s="12"/>
      <c r="I116" s="12"/>
    </row>
    <row r="117" customFormat="false" ht="15.75" hidden="false" customHeight="true" outlineLevel="0" collapsed="false">
      <c r="A117" s="12"/>
      <c r="B117" s="12"/>
      <c r="C117" s="12"/>
      <c r="D117" s="12"/>
      <c r="E117" s="12"/>
      <c r="F117" s="12"/>
      <c r="G117" s="12"/>
      <c r="H117" s="12"/>
      <c r="I117" s="12"/>
    </row>
    <row r="118" customFormat="false" ht="15.75" hidden="false" customHeight="true" outlineLevel="0" collapsed="false">
      <c r="A118" s="12"/>
      <c r="B118" s="12"/>
      <c r="C118" s="12"/>
      <c r="D118" s="12"/>
      <c r="E118" s="12"/>
      <c r="F118" s="12"/>
      <c r="G118" s="12"/>
      <c r="H118" s="12"/>
      <c r="I118" s="12"/>
    </row>
    <row r="119" customFormat="false" ht="15.75" hidden="false" customHeight="true" outlineLevel="0" collapsed="false">
      <c r="A119" s="12"/>
      <c r="B119" s="12"/>
      <c r="C119" s="12"/>
      <c r="D119" s="12"/>
      <c r="E119" s="12"/>
      <c r="F119" s="12"/>
      <c r="G119" s="12"/>
      <c r="H119" s="12"/>
      <c r="I119" s="12"/>
    </row>
    <row r="120" customFormat="false" ht="15.75" hidden="false" customHeight="true" outlineLevel="0" collapsed="false">
      <c r="A120" s="12"/>
      <c r="B120" s="12"/>
      <c r="C120" s="12"/>
      <c r="D120" s="12"/>
      <c r="E120" s="12"/>
      <c r="F120" s="12"/>
      <c r="G120" s="12"/>
      <c r="H120" s="12"/>
      <c r="I120" s="12"/>
    </row>
    <row r="121" customFormat="false" ht="15.75" hidden="false" customHeight="true" outlineLevel="0" collapsed="false">
      <c r="A121" s="12"/>
      <c r="B121" s="12"/>
      <c r="C121" s="12"/>
      <c r="D121" s="12"/>
      <c r="E121" s="12"/>
      <c r="F121" s="12"/>
      <c r="G121" s="12"/>
      <c r="H121" s="12"/>
      <c r="I121" s="12"/>
    </row>
    <row r="122" customFormat="false" ht="15.75" hidden="false" customHeight="true" outlineLevel="0" collapsed="false">
      <c r="A122" s="12"/>
      <c r="B122" s="12"/>
      <c r="C122" s="12"/>
      <c r="D122" s="12"/>
      <c r="E122" s="12"/>
      <c r="F122" s="12"/>
      <c r="G122" s="12"/>
      <c r="H122" s="12"/>
      <c r="I122" s="12"/>
    </row>
    <row r="123" customFormat="false" ht="15.75" hidden="false" customHeight="true" outlineLevel="0" collapsed="false">
      <c r="A123" s="12"/>
      <c r="B123" s="12"/>
      <c r="C123" s="12"/>
      <c r="D123" s="12"/>
      <c r="E123" s="12"/>
      <c r="F123" s="12"/>
      <c r="G123" s="12"/>
      <c r="H123" s="12"/>
      <c r="I123" s="12"/>
    </row>
    <row r="124" customFormat="false" ht="15.75" hidden="false" customHeight="true" outlineLevel="0" collapsed="false">
      <c r="A124" s="12"/>
      <c r="B124" s="12"/>
      <c r="C124" s="12"/>
      <c r="D124" s="12"/>
      <c r="E124" s="12"/>
      <c r="F124" s="12"/>
      <c r="G124" s="12"/>
      <c r="H124" s="12"/>
      <c r="I124" s="12"/>
    </row>
    <row r="125" customFormat="false" ht="15.75" hidden="false" customHeight="true" outlineLevel="0" collapsed="false">
      <c r="A125" s="12"/>
      <c r="B125" s="12"/>
      <c r="C125" s="12"/>
      <c r="D125" s="12"/>
      <c r="E125" s="12"/>
      <c r="F125" s="12"/>
      <c r="G125" s="12"/>
      <c r="H125" s="12"/>
      <c r="I125" s="12"/>
    </row>
    <row r="126" customFormat="false" ht="15.75" hidden="false" customHeight="true" outlineLevel="0" collapsed="false">
      <c r="A126" s="12"/>
      <c r="B126" s="12"/>
      <c r="C126" s="12"/>
      <c r="D126" s="12"/>
      <c r="E126" s="12"/>
      <c r="F126" s="12"/>
      <c r="G126" s="12"/>
      <c r="H126" s="12"/>
      <c r="I126" s="12"/>
    </row>
    <row r="127" customFormat="false" ht="15.75" hidden="false" customHeight="true" outlineLevel="0" collapsed="false">
      <c r="A127" s="12"/>
      <c r="B127" s="12"/>
      <c r="C127" s="12"/>
      <c r="D127" s="12"/>
      <c r="E127" s="12"/>
      <c r="F127" s="12"/>
      <c r="G127" s="12"/>
      <c r="H127" s="12"/>
      <c r="I127" s="12"/>
    </row>
    <row r="128" customFormat="false" ht="15.75" hidden="false" customHeight="true" outlineLevel="0" collapsed="false">
      <c r="A128" s="12"/>
      <c r="B128" s="12"/>
      <c r="C128" s="12"/>
      <c r="D128" s="12"/>
      <c r="E128" s="12"/>
      <c r="F128" s="12"/>
      <c r="G128" s="12"/>
      <c r="H128" s="12"/>
      <c r="I128" s="12"/>
    </row>
    <row r="129" customFormat="false" ht="15.75" hidden="false" customHeight="true" outlineLevel="0" collapsed="false">
      <c r="A129" s="12"/>
      <c r="B129" s="12"/>
      <c r="C129" s="12"/>
      <c r="D129" s="12"/>
      <c r="E129" s="12"/>
      <c r="F129" s="12"/>
      <c r="G129" s="12"/>
      <c r="H129" s="12"/>
      <c r="I129" s="12"/>
    </row>
    <row r="130" customFormat="false" ht="15.75" hidden="false" customHeight="true" outlineLevel="0" collapsed="false">
      <c r="A130" s="12"/>
      <c r="B130" s="12"/>
      <c r="C130" s="12"/>
      <c r="D130" s="12"/>
      <c r="E130" s="12"/>
      <c r="F130" s="12"/>
      <c r="G130" s="12"/>
      <c r="H130" s="12"/>
      <c r="I130" s="12"/>
    </row>
    <row r="131" customFormat="false" ht="15.75" hidden="false" customHeight="true" outlineLevel="0" collapsed="false">
      <c r="A131" s="12"/>
      <c r="B131" s="12"/>
      <c r="C131" s="12"/>
      <c r="D131" s="12"/>
      <c r="E131" s="12"/>
      <c r="F131" s="12"/>
      <c r="G131" s="12"/>
      <c r="H131" s="12"/>
      <c r="I131" s="12"/>
    </row>
    <row r="132" customFormat="false" ht="15.75" hidden="false" customHeight="true" outlineLevel="0" collapsed="false">
      <c r="A132" s="12"/>
      <c r="B132" s="12"/>
      <c r="C132" s="12"/>
      <c r="D132" s="12"/>
      <c r="E132" s="12"/>
      <c r="F132" s="12"/>
      <c r="G132" s="12"/>
      <c r="H132" s="12"/>
      <c r="I132" s="12"/>
    </row>
    <row r="133" customFormat="false" ht="15.75" hidden="false" customHeight="true" outlineLevel="0" collapsed="false">
      <c r="A133" s="12"/>
      <c r="B133" s="12"/>
      <c r="C133" s="12"/>
      <c r="D133" s="12"/>
      <c r="E133" s="12"/>
      <c r="F133" s="12"/>
      <c r="G133" s="12"/>
      <c r="H133" s="12"/>
      <c r="I133" s="12"/>
    </row>
    <row r="134" customFormat="false" ht="15.75" hidden="false" customHeight="true" outlineLevel="0" collapsed="false">
      <c r="A134" s="12"/>
      <c r="B134" s="12"/>
      <c r="C134" s="12"/>
      <c r="D134" s="12"/>
      <c r="E134" s="12"/>
      <c r="F134" s="12"/>
      <c r="G134" s="12"/>
      <c r="H134" s="12"/>
      <c r="I134" s="12"/>
    </row>
    <row r="135" customFormat="false" ht="15.75" hidden="false" customHeight="true" outlineLevel="0" collapsed="false">
      <c r="A135" s="12"/>
      <c r="B135" s="12"/>
      <c r="C135" s="12"/>
      <c r="D135" s="12"/>
      <c r="E135" s="12"/>
      <c r="F135" s="12"/>
      <c r="G135" s="12"/>
      <c r="H135" s="12"/>
      <c r="I135" s="12"/>
    </row>
    <row r="136" customFormat="false" ht="15.75" hidden="false" customHeight="true" outlineLevel="0" collapsed="false">
      <c r="A136" s="12"/>
      <c r="B136" s="12"/>
      <c r="C136" s="12"/>
      <c r="D136" s="12"/>
      <c r="E136" s="12"/>
      <c r="F136" s="12"/>
      <c r="G136" s="12"/>
      <c r="H136" s="12"/>
      <c r="I136" s="12"/>
    </row>
    <row r="137" customFormat="false" ht="15.75" hidden="false" customHeight="true" outlineLevel="0" collapsed="false">
      <c r="A137" s="12"/>
      <c r="B137" s="12"/>
      <c r="C137" s="12"/>
      <c r="D137" s="12"/>
      <c r="E137" s="12"/>
      <c r="F137" s="12"/>
      <c r="G137" s="12"/>
      <c r="H137" s="12"/>
      <c r="I137" s="12"/>
    </row>
    <row r="138" customFormat="false" ht="15.75" hidden="false" customHeight="true" outlineLevel="0" collapsed="false">
      <c r="A138" s="12"/>
      <c r="B138" s="12"/>
      <c r="C138" s="12"/>
      <c r="D138" s="12"/>
      <c r="E138" s="12"/>
      <c r="F138" s="12"/>
      <c r="G138" s="12"/>
      <c r="H138" s="12"/>
      <c r="I138" s="12"/>
    </row>
    <row r="139" customFormat="false" ht="15.75" hidden="false" customHeight="true" outlineLevel="0" collapsed="false">
      <c r="A139" s="12"/>
      <c r="B139" s="12"/>
      <c r="C139" s="12"/>
      <c r="D139" s="12"/>
      <c r="E139" s="12"/>
      <c r="F139" s="12"/>
      <c r="G139" s="12"/>
      <c r="H139" s="12"/>
      <c r="I139" s="12"/>
    </row>
    <row r="140" customFormat="false" ht="15.75" hidden="false" customHeight="true" outlineLevel="0" collapsed="false">
      <c r="A140" s="12"/>
      <c r="B140" s="12"/>
      <c r="C140" s="12"/>
      <c r="D140" s="12"/>
      <c r="E140" s="12"/>
      <c r="F140" s="12"/>
      <c r="G140" s="12"/>
      <c r="H140" s="12"/>
      <c r="I140" s="12"/>
    </row>
    <row r="141" customFormat="false" ht="15.75" hidden="false" customHeight="true" outlineLevel="0" collapsed="false">
      <c r="A141" s="12"/>
      <c r="B141" s="12"/>
      <c r="C141" s="12"/>
      <c r="D141" s="12"/>
      <c r="E141" s="12"/>
      <c r="F141" s="12"/>
      <c r="G141" s="12"/>
      <c r="H141" s="12"/>
      <c r="I141" s="12"/>
    </row>
    <row r="142" customFormat="false" ht="15.75" hidden="false" customHeight="true" outlineLevel="0" collapsed="false">
      <c r="A142" s="12"/>
      <c r="B142" s="12"/>
      <c r="C142" s="12"/>
      <c r="D142" s="12"/>
      <c r="E142" s="12"/>
      <c r="F142" s="12"/>
      <c r="G142" s="12"/>
      <c r="H142" s="12"/>
      <c r="I142" s="12"/>
    </row>
    <row r="143" customFormat="false" ht="15.75" hidden="false" customHeight="true" outlineLevel="0" collapsed="false">
      <c r="A143" s="12"/>
      <c r="B143" s="12"/>
      <c r="C143" s="12"/>
      <c r="D143" s="12"/>
      <c r="E143" s="12"/>
      <c r="F143" s="12"/>
      <c r="G143" s="12"/>
      <c r="H143" s="12"/>
      <c r="I143" s="12"/>
    </row>
    <row r="144" customFormat="false" ht="15.75" hidden="false" customHeight="true" outlineLevel="0" collapsed="false">
      <c r="A144" s="12"/>
      <c r="B144" s="12"/>
      <c r="C144" s="12"/>
      <c r="D144" s="12"/>
      <c r="E144" s="12"/>
      <c r="F144" s="12"/>
      <c r="G144" s="12"/>
      <c r="H144" s="12"/>
      <c r="I144" s="12"/>
    </row>
    <row r="145" customFormat="false" ht="15.75" hidden="false" customHeight="true" outlineLevel="0" collapsed="false">
      <c r="A145" s="12"/>
      <c r="B145" s="12"/>
      <c r="C145" s="12"/>
      <c r="D145" s="12"/>
      <c r="E145" s="12"/>
      <c r="F145" s="12"/>
      <c r="G145" s="12"/>
      <c r="H145" s="12"/>
      <c r="I145" s="12"/>
    </row>
    <row r="146" customFormat="false" ht="15.75" hidden="false" customHeight="true" outlineLevel="0" collapsed="false">
      <c r="A146" s="12"/>
      <c r="B146" s="12"/>
      <c r="C146" s="12"/>
      <c r="D146" s="12"/>
      <c r="E146" s="12"/>
      <c r="F146" s="12"/>
      <c r="G146" s="12"/>
      <c r="H146" s="12"/>
      <c r="I146" s="12"/>
    </row>
    <row r="147" customFormat="false" ht="15.75" hidden="false" customHeight="true" outlineLevel="0" collapsed="false">
      <c r="A147" s="12"/>
      <c r="B147" s="12"/>
      <c r="C147" s="12"/>
      <c r="D147" s="12"/>
      <c r="E147" s="12"/>
      <c r="F147" s="12"/>
      <c r="G147" s="12"/>
      <c r="H147" s="12"/>
      <c r="I147" s="12"/>
    </row>
    <row r="148" customFormat="false" ht="15.75" hidden="false" customHeight="true" outlineLevel="0" collapsed="false">
      <c r="A148" s="12"/>
      <c r="B148" s="12"/>
      <c r="C148" s="12"/>
      <c r="D148" s="12"/>
      <c r="E148" s="12"/>
      <c r="F148" s="12"/>
      <c r="G148" s="12"/>
      <c r="H148" s="12"/>
      <c r="I148" s="12"/>
    </row>
    <row r="149" customFormat="false" ht="15.75" hidden="false" customHeight="true" outlineLevel="0" collapsed="false">
      <c r="A149" s="12"/>
      <c r="B149" s="12"/>
      <c r="C149" s="12"/>
      <c r="D149" s="12"/>
      <c r="E149" s="12"/>
      <c r="F149" s="12"/>
      <c r="G149" s="12"/>
      <c r="H149" s="12"/>
      <c r="I149" s="12"/>
    </row>
    <row r="150" customFormat="false" ht="15.75" hidden="false" customHeight="true" outlineLevel="0" collapsed="false">
      <c r="A150" s="12"/>
      <c r="B150" s="12"/>
      <c r="C150" s="12"/>
      <c r="D150" s="12"/>
      <c r="E150" s="12"/>
      <c r="F150" s="12"/>
      <c r="G150" s="12"/>
      <c r="H150" s="12"/>
      <c r="I150" s="12"/>
    </row>
    <row r="151" customFormat="false" ht="15.75" hidden="false" customHeight="true" outlineLevel="0" collapsed="false">
      <c r="A151" s="12"/>
      <c r="B151" s="12"/>
      <c r="C151" s="12"/>
      <c r="D151" s="12"/>
      <c r="E151" s="12"/>
      <c r="F151" s="12"/>
      <c r="G151" s="12"/>
      <c r="H151" s="12"/>
      <c r="I151" s="12"/>
    </row>
    <row r="152" customFormat="false" ht="15.75" hidden="false" customHeight="true" outlineLevel="0" collapsed="false">
      <c r="A152" s="12"/>
      <c r="B152" s="12"/>
      <c r="C152" s="12"/>
      <c r="D152" s="12"/>
      <c r="E152" s="12"/>
      <c r="F152" s="12"/>
      <c r="G152" s="12"/>
      <c r="H152" s="12"/>
      <c r="I152" s="12"/>
    </row>
    <row r="153" customFormat="false" ht="15.75" hidden="false" customHeight="true" outlineLevel="0" collapsed="false">
      <c r="A153" s="12"/>
      <c r="B153" s="12"/>
      <c r="C153" s="12"/>
      <c r="D153" s="12"/>
      <c r="E153" s="12"/>
      <c r="F153" s="12"/>
      <c r="G153" s="12"/>
      <c r="H153" s="12"/>
      <c r="I153" s="12"/>
    </row>
    <row r="154" customFormat="false" ht="15.75" hidden="false" customHeight="true" outlineLevel="0" collapsed="false">
      <c r="A154" s="12"/>
      <c r="B154" s="12"/>
      <c r="C154" s="12"/>
      <c r="D154" s="12"/>
      <c r="E154" s="12"/>
      <c r="F154" s="12"/>
      <c r="G154" s="12"/>
      <c r="H154" s="12"/>
      <c r="I154" s="12"/>
    </row>
    <row r="155" customFormat="false" ht="15.75" hidden="false" customHeight="true" outlineLevel="0" collapsed="false">
      <c r="A155" s="12"/>
      <c r="B155" s="12"/>
      <c r="C155" s="12"/>
      <c r="D155" s="12"/>
      <c r="E155" s="12"/>
      <c r="F155" s="12"/>
      <c r="G155" s="12"/>
      <c r="H155" s="12"/>
      <c r="I155" s="12"/>
    </row>
    <row r="156" customFormat="false" ht="15.75" hidden="false" customHeight="true" outlineLevel="0" collapsed="false">
      <c r="A156" s="12"/>
      <c r="B156" s="12"/>
      <c r="C156" s="12"/>
      <c r="D156" s="12"/>
      <c r="E156" s="12"/>
      <c r="F156" s="12"/>
      <c r="G156" s="12"/>
      <c r="H156" s="12"/>
      <c r="I156" s="12"/>
    </row>
    <row r="157" customFormat="false" ht="15.75" hidden="false" customHeight="true" outlineLevel="0" collapsed="false">
      <c r="A157" s="12"/>
      <c r="B157" s="12"/>
      <c r="C157" s="12"/>
      <c r="D157" s="12"/>
      <c r="E157" s="12"/>
      <c r="F157" s="12"/>
      <c r="G157" s="12"/>
      <c r="H157" s="12"/>
      <c r="I157" s="12"/>
    </row>
    <row r="158" customFormat="false" ht="15.75" hidden="false" customHeight="true" outlineLevel="0" collapsed="false">
      <c r="A158" s="12"/>
      <c r="B158" s="12"/>
      <c r="C158" s="12"/>
      <c r="D158" s="12"/>
      <c r="E158" s="12"/>
      <c r="F158" s="12"/>
      <c r="G158" s="12"/>
      <c r="H158" s="12"/>
      <c r="I158" s="12"/>
    </row>
    <row r="159" customFormat="false" ht="15.75" hidden="false" customHeight="true" outlineLevel="0" collapsed="false">
      <c r="A159" s="12"/>
      <c r="B159" s="12"/>
      <c r="C159" s="12"/>
      <c r="D159" s="12"/>
      <c r="E159" s="12"/>
      <c r="F159" s="12"/>
      <c r="G159" s="12"/>
      <c r="H159" s="12"/>
      <c r="I159" s="12"/>
    </row>
    <row r="160" customFormat="false" ht="15.75" hidden="false" customHeight="true" outlineLevel="0" collapsed="false">
      <c r="A160" s="12"/>
      <c r="B160" s="12"/>
      <c r="C160" s="12"/>
      <c r="D160" s="12"/>
      <c r="E160" s="12"/>
      <c r="F160" s="12"/>
      <c r="G160" s="12"/>
      <c r="H160" s="12"/>
      <c r="I160" s="12"/>
    </row>
    <row r="161" customFormat="false" ht="15.75" hidden="false" customHeight="true" outlineLevel="0" collapsed="false">
      <c r="A161" s="12"/>
      <c r="B161" s="12"/>
      <c r="C161" s="12"/>
      <c r="D161" s="12"/>
      <c r="E161" s="12"/>
      <c r="F161" s="12"/>
      <c r="G161" s="12"/>
      <c r="H161" s="12"/>
      <c r="I161" s="12"/>
    </row>
    <row r="162" customFormat="false" ht="15.75" hidden="false" customHeight="true" outlineLevel="0" collapsed="false">
      <c r="A162" s="12"/>
      <c r="B162" s="12"/>
      <c r="C162" s="12"/>
      <c r="D162" s="12"/>
      <c r="E162" s="12"/>
      <c r="F162" s="12"/>
      <c r="G162" s="12"/>
      <c r="H162" s="12"/>
      <c r="I162" s="12"/>
    </row>
    <row r="163" customFormat="false" ht="15.75" hidden="false" customHeight="true" outlineLevel="0" collapsed="false">
      <c r="A163" s="12"/>
      <c r="B163" s="12"/>
      <c r="C163" s="12"/>
      <c r="D163" s="12"/>
      <c r="E163" s="12"/>
      <c r="F163" s="12"/>
      <c r="G163" s="12"/>
      <c r="H163" s="12"/>
      <c r="I163" s="12"/>
    </row>
    <row r="164" customFormat="false" ht="15.75" hidden="false" customHeight="true" outlineLevel="0" collapsed="false">
      <c r="A164" s="12"/>
      <c r="B164" s="12"/>
      <c r="C164" s="12"/>
      <c r="D164" s="12"/>
      <c r="E164" s="12"/>
      <c r="F164" s="12"/>
      <c r="G164" s="12"/>
      <c r="H164" s="12"/>
      <c r="I164" s="12"/>
    </row>
    <row r="165" customFormat="false" ht="15.75" hidden="false" customHeight="true" outlineLevel="0" collapsed="false">
      <c r="A165" s="12"/>
      <c r="B165" s="12"/>
      <c r="C165" s="12"/>
      <c r="D165" s="12"/>
      <c r="E165" s="12"/>
      <c r="F165" s="12"/>
      <c r="G165" s="12"/>
      <c r="H165" s="12"/>
      <c r="I165" s="12"/>
    </row>
    <row r="166" customFormat="false" ht="15.75" hidden="false" customHeight="true" outlineLevel="0" collapsed="false">
      <c r="A166" s="12"/>
      <c r="B166" s="12"/>
      <c r="C166" s="12"/>
      <c r="D166" s="12"/>
      <c r="E166" s="12"/>
      <c r="F166" s="12"/>
      <c r="G166" s="12"/>
      <c r="H166" s="12"/>
      <c r="I166" s="12"/>
    </row>
    <row r="167" customFormat="false" ht="15.75" hidden="false" customHeight="true" outlineLevel="0" collapsed="false">
      <c r="A167" s="12"/>
      <c r="B167" s="12"/>
      <c r="C167" s="12"/>
      <c r="D167" s="12"/>
      <c r="E167" s="12"/>
      <c r="F167" s="12"/>
      <c r="G167" s="12"/>
      <c r="H167" s="12"/>
      <c r="I167" s="12"/>
    </row>
    <row r="168" customFormat="false" ht="15.75" hidden="false" customHeight="true" outlineLevel="0" collapsed="false">
      <c r="A168" s="12"/>
      <c r="B168" s="12"/>
      <c r="C168" s="12"/>
      <c r="D168" s="12"/>
      <c r="E168" s="12"/>
      <c r="F168" s="12"/>
      <c r="G168" s="12"/>
      <c r="H168" s="12"/>
      <c r="I168" s="12"/>
    </row>
    <row r="169" customFormat="false" ht="15.75" hidden="false" customHeight="true" outlineLevel="0" collapsed="false">
      <c r="A169" s="12"/>
      <c r="B169" s="12"/>
      <c r="C169" s="12"/>
      <c r="D169" s="12"/>
      <c r="E169" s="12"/>
      <c r="F169" s="12"/>
      <c r="G169" s="12"/>
      <c r="H169" s="12"/>
      <c r="I169" s="12"/>
    </row>
    <row r="170" customFormat="false" ht="15.75" hidden="false" customHeight="true" outlineLevel="0" collapsed="false">
      <c r="A170" s="12"/>
      <c r="B170" s="12"/>
      <c r="C170" s="12"/>
      <c r="D170" s="12"/>
      <c r="E170" s="12"/>
      <c r="F170" s="12"/>
      <c r="G170" s="12"/>
      <c r="H170" s="12"/>
      <c r="I170" s="12"/>
    </row>
    <row r="171" customFormat="false" ht="15.75" hidden="false" customHeight="true" outlineLevel="0" collapsed="false">
      <c r="A171" s="12"/>
      <c r="B171" s="12"/>
      <c r="C171" s="12"/>
      <c r="D171" s="12"/>
      <c r="E171" s="12"/>
      <c r="F171" s="12"/>
      <c r="G171" s="12"/>
      <c r="H171" s="12"/>
      <c r="I171" s="12"/>
    </row>
    <row r="172" customFormat="false" ht="15.75" hidden="false" customHeight="true" outlineLevel="0" collapsed="false">
      <c r="A172" s="12"/>
      <c r="B172" s="12"/>
      <c r="C172" s="12"/>
      <c r="D172" s="12"/>
      <c r="E172" s="12"/>
      <c r="F172" s="12"/>
      <c r="G172" s="12"/>
      <c r="H172" s="12"/>
      <c r="I172" s="12"/>
    </row>
    <row r="173" customFormat="false" ht="15.75" hidden="false" customHeight="true" outlineLevel="0" collapsed="false">
      <c r="A173" s="12"/>
      <c r="B173" s="12"/>
      <c r="C173" s="12"/>
      <c r="D173" s="12"/>
      <c r="E173" s="12"/>
      <c r="F173" s="12"/>
      <c r="G173" s="12"/>
      <c r="H173" s="12"/>
      <c r="I173" s="12"/>
    </row>
    <row r="174" customFormat="false" ht="15.75" hidden="false" customHeight="true" outlineLevel="0" collapsed="false">
      <c r="A174" s="12"/>
      <c r="B174" s="12"/>
      <c r="C174" s="12"/>
      <c r="D174" s="12"/>
      <c r="E174" s="12"/>
      <c r="F174" s="12"/>
      <c r="G174" s="12"/>
      <c r="H174" s="12"/>
      <c r="I174" s="12"/>
    </row>
    <row r="175" customFormat="false" ht="15.75" hidden="false" customHeight="true" outlineLevel="0" collapsed="false">
      <c r="A175" s="12"/>
      <c r="B175" s="12"/>
      <c r="C175" s="12"/>
      <c r="D175" s="12"/>
      <c r="E175" s="12"/>
      <c r="F175" s="12"/>
      <c r="G175" s="12"/>
      <c r="H175" s="12"/>
      <c r="I175" s="12"/>
    </row>
    <row r="176" customFormat="false" ht="15.75" hidden="false" customHeight="true" outlineLevel="0" collapsed="false">
      <c r="A176" s="12"/>
      <c r="B176" s="12"/>
      <c r="C176" s="12"/>
      <c r="D176" s="12"/>
      <c r="E176" s="12"/>
      <c r="F176" s="12"/>
      <c r="G176" s="12"/>
      <c r="H176" s="12"/>
      <c r="I176" s="12"/>
    </row>
    <row r="177" customFormat="false" ht="15.75" hidden="false" customHeight="true" outlineLevel="0" collapsed="false">
      <c r="A177" s="12"/>
      <c r="B177" s="12"/>
      <c r="C177" s="12"/>
      <c r="D177" s="12"/>
      <c r="E177" s="12"/>
      <c r="F177" s="12"/>
      <c r="G177" s="12"/>
      <c r="H177" s="12"/>
      <c r="I177" s="12"/>
    </row>
    <row r="178" customFormat="false" ht="15.75" hidden="false" customHeight="true" outlineLevel="0" collapsed="false">
      <c r="A178" s="12"/>
      <c r="B178" s="12"/>
      <c r="C178" s="12"/>
      <c r="D178" s="12"/>
      <c r="E178" s="12"/>
      <c r="F178" s="12"/>
      <c r="G178" s="12"/>
      <c r="H178" s="12"/>
      <c r="I178" s="12"/>
    </row>
    <row r="179" customFormat="false" ht="15.75" hidden="false" customHeight="true" outlineLevel="0" collapsed="false">
      <c r="A179" s="12"/>
      <c r="B179" s="12"/>
      <c r="C179" s="12"/>
      <c r="D179" s="12"/>
      <c r="E179" s="12"/>
      <c r="F179" s="12"/>
      <c r="G179" s="12"/>
      <c r="H179" s="12"/>
      <c r="I179" s="12"/>
    </row>
    <row r="180" customFormat="false" ht="15.75" hidden="false" customHeight="true" outlineLevel="0" collapsed="false">
      <c r="A180" s="12"/>
      <c r="B180" s="12"/>
      <c r="C180" s="12"/>
      <c r="D180" s="12"/>
      <c r="E180" s="12"/>
      <c r="F180" s="12"/>
      <c r="G180" s="12"/>
      <c r="H180" s="12"/>
      <c r="I180" s="12"/>
    </row>
    <row r="181" customFormat="false" ht="15.75" hidden="false" customHeight="true" outlineLevel="0" collapsed="false">
      <c r="A181" s="12"/>
      <c r="B181" s="12"/>
      <c r="C181" s="12"/>
      <c r="D181" s="12"/>
      <c r="E181" s="12"/>
      <c r="F181" s="12"/>
      <c r="G181" s="12"/>
      <c r="H181" s="12"/>
      <c r="I181" s="12"/>
    </row>
    <row r="182" customFormat="false" ht="15.75" hidden="false" customHeight="true" outlineLevel="0" collapsed="false">
      <c r="A182" s="12"/>
      <c r="B182" s="12"/>
      <c r="C182" s="12"/>
      <c r="D182" s="12"/>
      <c r="E182" s="12"/>
      <c r="F182" s="12"/>
      <c r="G182" s="12"/>
      <c r="H182" s="12"/>
      <c r="I182" s="12"/>
    </row>
    <row r="183" customFormat="false" ht="15.75" hidden="false" customHeight="true" outlineLevel="0" collapsed="false">
      <c r="A183" s="12"/>
      <c r="B183" s="12"/>
      <c r="C183" s="12"/>
      <c r="D183" s="12"/>
      <c r="E183" s="12"/>
      <c r="F183" s="12"/>
      <c r="G183" s="12"/>
      <c r="H183" s="12"/>
      <c r="I183" s="12"/>
    </row>
    <row r="184" customFormat="false" ht="15.75" hidden="false" customHeight="true" outlineLevel="0" collapsed="false">
      <c r="A184" s="12"/>
      <c r="B184" s="12"/>
      <c r="C184" s="12"/>
      <c r="D184" s="12"/>
      <c r="E184" s="12"/>
      <c r="F184" s="12"/>
      <c r="G184" s="12"/>
      <c r="H184" s="12"/>
      <c r="I184" s="12"/>
    </row>
    <row r="185" customFormat="false" ht="15.75" hidden="false" customHeight="true" outlineLevel="0" collapsed="false">
      <c r="A185" s="12"/>
      <c r="B185" s="12"/>
      <c r="C185" s="12"/>
      <c r="D185" s="12"/>
      <c r="E185" s="12"/>
      <c r="F185" s="12"/>
      <c r="G185" s="12"/>
      <c r="H185" s="12"/>
      <c r="I185" s="12"/>
    </row>
    <row r="186" customFormat="false" ht="15.75" hidden="false" customHeight="true" outlineLevel="0" collapsed="false">
      <c r="A186" s="12"/>
      <c r="B186" s="12"/>
      <c r="C186" s="12"/>
      <c r="D186" s="12"/>
      <c r="E186" s="12"/>
      <c r="F186" s="12"/>
      <c r="G186" s="12"/>
      <c r="H186" s="12"/>
      <c r="I186" s="12"/>
    </row>
    <row r="187" customFormat="false" ht="15.75" hidden="false" customHeight="true" outlineLevel="0" collapsed="false">
      <c r="A187" s="12"/>
      <c r="B187" s="12"/>
      <c r="C187" s="12"/>
      <c r="D187" s="12"/>
      <c r="E187" s="12"/>
      <c r="F187" s="12"/>
      <c r="G187" s="12"/>
      <c r="H187" s="12"/>
      <c r="I187" s="12"/>
    </row>
    <row r="188" customFormat="false" ht="15.75" hidden="false" customHeight="true" outlineLevel="0" collapsed="false">
      <c r="A188" s="12"/>
      <c r="B188" s="12"/>
      <c r="C188" s="12"/>
      <c r="D188" s="12"/>
      <c r="E188" s="12"/>
      <c r="F188" s="12"/>
      <c r="G188" s="12"/>
      <c r="H188" s="12"/>
      <c r="I188" s="12"/>
    </row>
    <row r="189" customFormat="false" ht="15.75" hidden="false" customHeight="true" outlineLevel="0" collapsed="false">
      <c r="A189" s="12"/>
      <c r="B189" s="12"/>
      <c r="C189" s="12"/>
      <c r="D189" s="12"/>
      <c r="E189" s="12"/>
      <c r="F189" s="12"/>
      <c r="G189" s="12"/>
      <c r="H189" s="12"/>
      <c r="I189" s="12"/>
    </row>
    <row r="190" customFormat="false" ht="15.75" hidden="false" customHeight="true" outlineLevel="0" collapsed="false">
      <c r="A190" s="12"/>
      <c r="B190" s="12"/>
      <c r="C190" s="12"/>
      <c r="D190" s="12"/>
      <c r="E190" s="12"/>
      <c r="F190" s="12"/>
      <c r="G190" s="12"/>
      <c r="H190" s="12"/>
      <c r="I190" s="12"/>
    </row>
    <row r="191" customFormat="false" ht="15.75" hidden="false" customHeight="true" outlineLevel="0" collapsed="false">
      <c r="A191" s="12"/>
      <c r="B191" s="12"/>
      <c r="C191" s="12"/>
      <c r="D191" s="12"/>
      <c r="E191" s="12"/>
      <c r="F191" s="12"/>
      <c r="G191" s="12"/>
      <c r="H191" s="12"/>
      <c r="I191" s="12"/>
    </row>
    <row r="192" customFormat="false" ht="15.75" hidden="false" customHeight="true" outlineLevel="0" collapsed="false">
      <c r="A192" s="12"/>
      <c r="B192" s="12"/>
      <c r="C192" s="12"/>
      <c r="D192" s="12"/>
      <c r="E192" s="12"/>
      <c r="F192" s="12"/>
      <c r="G192" s="12"/>
      <c r="H192" s="12"/>
      <c r="I192" s="12"/>
    </row>
    <row r="193" customFormat="false" ht="15.75" hidden="false" customHeight="true" outlineLevel="0" collapsed="false">
      <c r="A193" s="12"/>
      <c r="B193" s="12"/>
      <c r="C193" s="12"/>
      <c r="D193" s="12"/>
      <c r="E193" s="12"/>
      <c r="F193" s="12"/>
      <c r="G193" s="12"/>
      <c r="H193" s="12"/>
      <c r="I193" s="12"/>
    </row>
    <row r="194" customFormat="false" ht="15.75" hidden="false" customHeight="true" outlineLevel="0" collapsed="false">
      <c r="A194" s="12"/>
      <c r="B194" s="12"/>
      <c r="C194" s="12"/>
      <c r="D194" s="12"/>
      <c r="E194" s="12"/>
      <c r="F194" s="12"/>
      <c r="G194" s="12"/>
      <c r="H194" s="12"/>
      <c r="I194" s="12"/>
    </row>
    <row r="195" customFormat="false" ht="15.75" hidden="false" customHeight="true" outlineLevel="0" collapsed="false">
      <c r="A195" s="12"/>
      <c r="B195" s="12"/>
      <c r="C195" s="12"/>
      <c r="D195" s="12"/>
      <c r="E195" s="12"/>
      <c r="F195" s="12"/>
      <c r="G195" s="12"/>
      <c r="H195" s="12"/>
      <c r="I195" s="12"/>
    </row>
    <row r="196" customFormat="false" ht="15.75" hidden="false" customHeight="true" outlineLevel="0" collapsed="false">
      <c r="A196" s="12"/>
      <c r="B196" s="12"/>
      <c r="C196" s="12"/>
      <c r="D196" s="12"/>
      <c r="E196" s="12"/>
      <c r="F196" s="12"/>
      <c r="G196" s="12"/>
      <c r="H196" s="12"/>
      <c r="I196" s="12"/>
    </row>
    <row r="197" customFormat="false" ht="15.75" hidden="false" customHeight="true" outlineLevel="0" collapsed="false">
      <c r="A197" s="12"/>
      <c r="B197" s="12"/>
      <c r="C197" s="12"/>
      <c r="D197" s="12"/>
      <c r="E197" s="12"/>
      <c r="F197" s="12"/>
      <c r="G197" s="12"/>
      <c r="H197" s="12"/>
      <c r="I197" s="12"/>
    </row>
    <row r="198" customFormat="false" ht="15.75" hidden="false" customHeight="true" outlineLevel="0" collapsed="false">
      <c r="A198" s="12"/>
      <c r="B198" s="12"/>
      <c r="C198" s="12"/>
      <c r="D198" s="12"/>
      <c r="E198" s="12"/>
      <c r="F198" s="12"/>
      <c r="G198" s="12"/>
      <c r="H198" s="12"/>
      <c r="I198" s="12"/>
    </row>
    <row r="199" customFormat="false" ht="15.75" hidden="false" customHeight="true" outlineLevel="0" collapsed="false">
      <c r="A199" s="12"/>
      <c r="B199" s="12"/>
      <c r="C199" s="12"/>
      <c r="D199" s="12"/>
      <c r="E199" s="12"/>
      <c r="F199" s="12"/>
      <c r="G199" s="12"/>
      <c r="H199" s="12"/>
      <c r="I199" s="12"/>
    </row>
    <row r="200" customFormat="false" ht="15.75" hidden="false" customHeight="true" outlineLevel="0" collapsed="false">
      <c r="A200" s="12"/>
      <c r="B200" s="12"/>
      <c r="C200" s="12"/>
      <c r="D200" s="12"/>
      <c r="E200" s="12"/>
      <c r="F200" s="12"/>
      <c r="G200" s="12"/>
      <c r="H200" s="12"/>
      <c r="I200" s="12"/>
    </row>
    <row r="201" customFormat="false" ht="15.75" hidden="false" customHeight="true" outlineLevel="0" collapsed="false">
      <c r="A201" s="12"/>
      <c r="B201" s="12"/>
      <c r="C201" s="12"/>
      <c r="D201" s="12"/>
      <c r="E201" s="12"/>
      <c r="F201" s="12"/>
      <c r="G201" s="12"/>
      <c r="H201" s="12"/>
      <c r="I201" s="12"/>
    </row>
    <row r="202" customFormat="false" ht="15.75" hidden="false" customHeight="true" outlineLevel="0" collapsed="false">
      <c r="A202" s="12"/>
      <c r="B202" s="12"/>
      <c r="C202" s="12"/>
      <c r="D202" s="12"/>
      <c r="E202" s="12"/>
      <c r="F202" s="12"/>
      <c r="G202" s="12"/>
      <c r="H202" s="12"/>
      <c r="I202" s="12"/>
    </row>
    <row r="203" customFormat="false" ht="15.75" hidden="false" customHeight="true" outlineLevel="0" collapsed="false">
      <c r="A203" s="12"/>
      <c r="B203" s="12"/>
      <c r="C203" s="12"/>
      <c r="D203" s="12"/>
      <c r="E203" s="12"/>
      <c r="F203" s="12"/>
      <c r="G203" s="12"/>
      <c r="H203" s="12"/>
      <c r="I203" s="12"/>
    </row>
    <row r="204" customFormat="false" ht="15.75" hidden="false" customHeight="true" outlineLevel="0" collapsed="false">
      <c r="A204" s="12"/>
      <c r="B204" s="12"/>
      <c r="C204" s="12"/>
      <c r="D204" s="12"/>
      <c r="E204" s="12"/>
      <c r="F204" s="12"/>
      <c r="G204" s="12"/>
      <c r="H204" s="12"/>
      <c r="I204" s="12"/>
    </row>
    <row r="205" customFormat="false" ht="15.75" hidden="false" customHeight="true" outlineLevel="0" collapsed="false">
      <c r="A205" s="12"/>
      <c r="B205" s="12"/>
      <c r="C205" s="12"/>
      <c r="D205" s="12"/>
      <c r="E205" s="12"/>
      <c r="F205" s="12"/>
      <c r="G205" s="12"/>
      <c r="H205" s="12"/>
      <c r="I205" s="12"/>
    </row>
    <row r="206" customFormat="false" ht="15.75" hidden="false" customHeight="true" outlineLevel="0" collapsed="false">
      <c r="A206" s="12"/>
      <c r="B206" s="12"/>
      <c r="C206" s="12"/>
      <c r="D206" s="12"/>
      <c r="E206" s="12"/>
      <c r="F206" s="12"/>
      <c r="G206" s="12"/>
      <c r="H206" s="12"/>
      <c r="I206" s="12"/>
    </row>
    <row r="207" customFormat="false" ht="15.75" hidden="false" customHeight="true" outlineLevel="0" collapsed="false">
      <c r="A207" s="12"/>
      <c r="B207" s="12"/>
      <c r="C207" s="12"/>
      <c r="D207" s="12"/>
      <c r="E207" s="12"/>
      <c r="F207" s="12"/>
      <c r="G207" s="12"/>
      <c r="H207" s="12"/>
      <c r="I207" s="12"/>
    </row>
    <row r="208" customFormat="false" ht="15.75" hidden="false" customHeight="true" outlineLevel="0" collapsed="false">
      <c r="A208" s="12"/>
      <c r="B208" s="12"/>
      <c r="C208" s="12"/>
      <c r="D208" s="12"/>
      <c r="E208" s="12"/>
      <c r="F208" s="12"/>
      <c r="G208" s="12"/>
      <c r="H208" s="12"/>
      <c r="I208" s="12"/>
    </row>
    <row r="209" customFormat="false" ht="15.75" hidden="false" customHeight="true" outlineLevel="0" collapsed="false">
      <c r="A209" s="12"/>
      <c r="B209" s="12"/>
      <c r="C209" s="12"/>
      <c r="D209" s="12"/>
      <c r="E209" s="12"/>
      <c r="F209" s="12"/>
      <c r="G209" s="12"/>
      <c r="H209" s="12"/>
      <c r="I209" s="12"/>
    </row>
    <row r="210" customFormat="false" ht="15.75" hidden="false" customHeight="true" outlineLevel="0" collapsed="false">
      <c r="A210" s="12"/>
      <c r="B210" s="12"/>
      <c r="C210" s="12"/>
      <c r="D210" s="12"/>
      <c r="E210" s="12"/>
      <c r="F210" s="12"/>
      <c r="G210" s="12"/>
      <c r="H210" s="12"/>
      <c r="I210" s="12"/>
    </row>
    <row r="211" customFormat="false" ht="15.75" hidden="false" customHeight="true" outlineLevel="0" collapsed="false">
      <c r="A211" s="12"/>
      <c r="B211" s="12"/>
      <c r="C211" s="12"/>
      <c r="D211" s="12"/>
      <c r="E211" s="12"/>
      <c r="F211" s="12"/>
      <c r="G211" s="12"/>
      <c r="H211" s="12"/>
      <c r="I211" s="12"/>
    </row>
    <row r="212" customFormat="false" ht="15.75" hidden="false" customHeight="true" outlineLevel="0" collapsed="false">
      <c r="A212" s="12"/>
      <c r="B212" s="12"/>
      <c r="C212" s="12"/>
      <c r="D212" s="12"/>
      <c r="E212" s="12"/>
      <c r="F212" s="12"/>
      <c r="G212" s="12"/>
      <c r="H212" s="12"/>
      <c r="I212" s="12"/>
    </row>
    <row r="213" customFormat="false" ht="15.75" hidden="false" customHeight="true" outlineLevel="0" collapsed="false">
      <c r="A213" s="12"/>
      <c r="B213" s="12"/>
      <c r="C213" s="12"/>
      <c r="D213" s="12"/>
      <c r="E213" s="12"/>
      <c r="F213" s="12"/>
      <c r="G213" s="12"/>
      <c r="H213" s="12"/>
      <c r="I213" s="12"/>
    </row>
    <row r="214" customFormat="false" ht="15.75" hidden="false" customHeight="true" outlineLevel="0" collapsed="false">
      <c r="A214" s="12"/>
      <c r="B214" s="12"/>
      <c r="C214" s="12"/>
      <c r="D214" s="12"/>
      <c r="E214" s="12"/>
      <c r="F214" s="12"/>
      <c r="G214" s="12"/>
      <c r="H214" s="12"/>
      <c r="I214" s="12"/>
    </row>
    <row r="215" customFormat="false" ht="15.75" hidden="false" customHeight="true" outlineLevel="0" collapsed="false">
      <c r="A215" s="12"/>
      <c r="B215" s="12"/>
      <c r="C215" s="12"/>
      <c r="D215" s="12"/>
      <c r="E215" s="12"/>
      <c r="F215" s="12"/>
      <c r="G215" s="12"/>
      <c r="H215" s="12"/>
      <c r="I215" s="12"/>
    </row>
    <row r="216" customFormat="false" ht="15.75" hidden="false" customHeight="true" outlineLevel="0" collapsed="false">
      <c r="A216" s="12"/>
      <c r="B216" s="12"/>
      <c r="C216" s="12"/>
      <c r="D216" s="12"/>
      <c r="E216" s="12"/>
      <c r="F216" s="12"/>
      <c r="G216" s="12"/>
      <c r="H216" s="12"/>
      <c r="I216" s="12"/>
    </row>
    <row r="217" customFormat="false" ht="15.75" hidden="false" customHeight="true" outlineLevel="0" collapsed="false">
      <c r="A217" s="12"/>
      <c r="B217" s="12"/>
      <c r="C217" s="12"/>
      <c r="D217" s="12"/>
      <c r="E217" s="12"/>
      <c r="F217" s="12"/>
      <c r="G217" s="12"/>
      <c r="H217" s="12"/>
      <c r="I217" s="12"/>
    </row>
    <row r="218" customFormat="false" ht="15.75" hidden="false" customHeight="true" outlineLevel="0" collapsed="false">
      <c r="A218" s="12"/>
      <c r="B218" s="12"/>
      <c r="C218" s="12"/>
      <c r="D218" s="12"/>
      <c r="E218" s="12"/>
      <c r="F218" s="12"/>
      <c r="G218" s="12"/>
      <c r="H218" s="12"/>
      <c r="I218" s="12"/>
    </row>
    <row r="219" customFormat="false" ht="15.75" hidden="false" customHeight="true" outlineLevel="0" collapsed="false">
      <c r="A219" s="12"/>
      <c r="B219" s="12"/>
      <c r="C219" s="12"/>
      <c r="D219" s="12"/>
      <c r="E219" s="12"/>
      <c r="F219" s="12"/>
      <c r="G219" s="12"/>
      <c r="H219" s="12"/>
      <c r="I219" s="12"/>
    </row>
    <row r="220" customFormat="false" ht="15.75" hidden="false" customHeight="true" outlineLevel="0" collapsed="false">
      <c r="A220" s="12"/>
      <c r="B220" s="12"/>
      <c r="C220" s="12"/>
      <c r="D220" s="12"/>
      <c r="E220" s="12"/>
      <c r="F220" s="12"/>
      <c r="G220" s="12"/>
      <c r="H220" s="12"/>
      <c r="I220" s="12"/>
    </row>
    <row r="221" customFormat="false" ht="15.75" hidden="false" customHeight="true" outlineLevel="0" collapsed="false">
      <c r="A221" s="12"/>
      <c r="B221" s="12"/>
      <c r="C221" s="12"/>
      <c r="D221" s="12"/>
      <c r="E221" s="12"/>
      <c r="F221" s="12"/>
      <c r="G221" s="12"/>
      <c r="H221" s="12"/>
      <c r="I221" s="12"/>
    </row>
    <row r="222" customFormat="false" ht="15.75" hidden="false" customHeight="true" outlineLevel="0" collapsed="false">
      <c r="A222" s="12"/>
      <c r="B222" s="12"/>
      <c r="C222" s="12"/>
      <c r="D222" s="12"/>
      <c r="E222" s="12"/>
      <c r="F222" s="12"/>
      <c r="G222" s="12"/>
      <c r="H222" s="12"/>
      <c r="I222" s="12"/>
    </row>
    <row r="223" customFormat="false" ht="15.75" hidden="false" customHeight="true" outlineLevel="0" collapsed="false">
      <c r="A223" s="12"/>
      <c r="B223" s="12"/>
      <c r="C223" s="12"/>
      <c r="D223" s="12"/>
      <c r="E223" s="12"/>
      <c r="F223" s="12"/>
      <c r="G223" s="12"/>
      <c r="H223" s="12"/>
      <c r="I223" s="12"/>
    </row>
    <row r="224" customFormat="false" ht="15.75" hidden="false" customHeight="true" outlineLevel="0" collapsed="false">
      <c r="A224" s="12"/>
      <c r="B224" s="12"/>
      <c r="C224" s="12"/>
      <c r="D224" s="12"/>
      <c r="E224" s="12"/>
      <c r="F224" s="12"/>
      <c r="G224" s="12"/>
      <c r="H224" s="12"/>
      <c r="I224" s="12"/>
    </row>
    <row r="225" customFormat="false" ht="15.75" hidden="false" customHeight="true" outlineLevel="0" collapsed="false">
      <c r="A225" s="12"/>
      <c r="B225" s="12"/>
      <c r="C225" s="12"/>
      <c r="D225" s="12"/>
      <c r="E225" s="12"/>
      <c r="F225" s="12"/>
      <c r="G225" s="12"/>
      <c r="H225" s="12"/>
      <c r="I225" s="12"/>
    </row>
    <row r="226" customFormat="false" ht="15.75" hidden="false" customHeight="true" outlineLevel="0" collapsed="false">
      <c r="A226" s="12"/>
      <c r="B226" s="12"/>
      <c r="C226" s="12"/>
      <c r="D226" s="12"/>
      <c r="E226" s="12"/>
      <c r="F226" s="12"/>
      <c r="G226" s="12"/>
      <c r="H226" s="12"/>
      <c r="I226" s="12"/>
    </row>
    <row r="227" customFormat="false" ht="15.75" hidden="false" customHeight="true" outlineLevel="0" collapsed="false">
      <c r="A227" s="12"/>
      <c r="B227" s="12"/>
      <c r="C227" s="12"/>
      <c r="D227" s="12"/>
      <c r="E227" s="12"/>
      <c r="F227" s="12"/>
      <c r="G227" s="12"/>
      <c r="H227" s="12"/>
      <c r="I227" s="12"/>
    </row>
    <row r="228" customFormat="false" ht="15.75" hidden="false" customHeight="true" outlineLevel="0" collapsed="false">
      <c r="A228" s="12"/>
      <c r="B228" s="12"/>
      <c r="C228" s="12"/>
      <c r="D228" s="12"/>
      <c r="E228" s="12"/>
      <c r="F228" s="12"/>
      <c r="G228" s="12"/>
      <c r="H228" s="12"/>
      <c r="I228" s="12"/>
    </row>
    <row r="229" customFormat="false" ht="15.75" hidden="false" customHeight="true" outlineLevel="0" collapsed="false">
      <c r="A229" s="12"/>
      <c r="B229" s="12"/>
      <c r="C229" s="12"/>
      <c r="D229" s="12"/>
      <c r="E229" s="12"/>
      <c r="F229" s="12"/>
      <c r="G229" s="12"/>
      <c r="H229" s="12"/>
      <c r="I229" s="12"/>
    </row>
    <row r="230" customFormat="false" ht="15.75" hidden="false" customHeight="true" outlineLevel="0" collapsed="false">
      <c r="A230" s="12"/>
      <c r="B230" s="12"/>
      <c r="C230" s="12"/>
      <c r="D230" s="12"/>
      <c r="E230" s="12"/>
      <c r="F230" s="12"/>
      <c r="G230" s="12"/>
      <c r="H230" s="12"/>
      <c r="I230" s="12"/>
    </row>
    <row r="231" customFormat="false" ht="15.75" hidden="false" customHeight="true" outlineLevel="0" collapsed="false">
      <c r="A231" s="12"/>
      <c r="B231" s="12"/>
      <c r="C231" s="12"/>
      <c r="D231" s="12"/>
      <c r="E231" s="12"/>
      <c r="F231" s="12"/>
      <c r="G231" s="12"/>
      <c r="H231" s="12"/>
      <c r="I231" s="12"/>
    </row>
    <row r="232" customFormat="false" ht="15.75" hidden="false" customHeight="true" outlineLevel="0" collapsed="false">
      <c r="A232" s="12"/>
      <c r="B232" s="12"/>
      <c r="C232" s="12"/>
      <c r="D232" s="12"/>
      <c r="E232" s="12"/>
      <c r="F232" s="12"/>
      <c r="G232" s="12"/>
      <c r="H232" s="12"/>
      <c r="I232" s="12"/>
    </row>
    <row r="233" customFormat="false" ht="15.75" hidden="false" customHeight="true" outlineLevel="0" collapsed="false">
      <c r="A233" s="12"/>
      <c r="B233" s="12"/>
      <c r="C233" s="12"/>
      <c r="D233" s="12"/>
      <c r="E233" s="12"/>
      <c r="F233" s="12"/>
      <c r="G233" s="12"/>
      <c r="H233" s="12"/>
      <c r="I233" s="12"/>
    </row>
    <row r="234" customFormat="false" ht="15.75" hidden="false" customHeight="true" outlineLevel="0" collapsed="false">
      <c r="A234" s="12"/>
      <c r="B234" s="12"/>
      <c r="C234" s="12"/>
      <c r="D234" s="12"/>
      <c r="E234" s="12"/>
      <c r="F234" s="12"/>
      <c r="G234" s="12"/>
      <c r="H234" s="12"/>
      <c r="I234" s="12"/>
    </row>
    <row r="235" customFormat="false" ht="15.75" hidden="false" customHeight="true" outlineLevel="0" collapsed="false">
      <c r="A235" s="12"/>
      <c r="B235" s="12"/>
      <c r="C235" s="12"/>
      <c r="D235" s="12"/>
      <c r="E235" s="12"/>
      <c r="F235" s="12"/>
      <c r="G235" s="12"/>
      <c r="H235" s="12"/>
      <c r="I235" s="12"/>
    </row>
    <row r="236" customFormat="false" ht="15.75" hidden="false" customHeight="true" outlineLevel="0" collapsed="false">
      <c r="A236" s="12"/>
      <c r="B236" s="12"/>
      <c r="C236" s="12"/>
      <c r="D236" s="12"/>
      <c r="E236" s="12"/>
      <c r="F236" s="12"/>
      <c r="G236" s="12"/>
      <c r="H236" s="12"/>
      <c r="I236" s="12"/>
    </row>
    <row r="237" customFormat="false" ht="15.75" hidden="false" customHeight="true" outlineLevel="0" collapsed="false">
      <c r="A237" s="12"/>
      <c r="B237" s="12"/>
      <c r="C237" s="12"/>
      <c r="D237" s="12"/>
      <c r="E237" s="12"/>
      <c r="F237" s="12"/>
      <c r="G237" s="12"/>
      <c r="H237" s="12"/>
      <c r="I237" s="12"/>
    </row>
    <row r="238" customFormat="false" ht="15.75" hidden="false" customHeight="true" outlineLevel="0" collapsed="false">
      <c r="A238" s="12"/>
      <c r="B238" s="12"/>
      <c r="C238" s="12"/>
      <c r="D238" s="12"/>
      <c r="E238" s="12"/>
      <c r="F238" s="12"/>
      <c r="G238" s="12"/>
      <c r="H238" s="12"/>
      <c r="I238" s="12"/>
    </row>
    <row r="239" customFormat="false" ht="15.75" hidden="false" customHeight="true" outlineLevel="0" collapsed="false">
      <c r="A239" s="12"/>
      <c r="B239" s="12"/>
      <c r="C239" s="12"/>
      <c r="D239" s="12"/>
      <c r="E239" s="12"/>
      <c r="F239" s="12"/>
      <c r="G239" s="12"/>
      <c r="H239" s="12"/>
      <c r="I239" s="12"/>
    </row>
    <row r="240" customFormat="false" ht="15.75" hidden="false" customHeight="true" outlineLevel="0" collapsed="false">
      <c r="A240" s="12"/>
      <c r="B240" s="12"/>
      <c r="C240" s="12"/>
      <c r="D240" s="12"/>
      <c r="E240" s="12"/>
      <c r="F240" s="12"/>
      <c r="G240" s="12"/>
      <c r="H240" s="12"/>
      <c r="I240" s="12"/>
    </row>
    <row r="241" customFormat="false" ht="15.75" hidden="false" customHeight="true" outlineLevel="0" collapsed="false">
      <c r="A241" s="12"/>
      <c r="B241" s="12"/>
      <c r="C241" s="12"/>
      <c r="D241" s="12"/>
      <c r="E241" s="12"/>
      <c r="F241" s="12"/>
      <c r="G241" s="12"/>
      <c r="H241" s="12"/>
      <c r="I241" s="12"/>
    </row>
    <row r="242" customFormat="false" ht="15.75" hidden="false" customHeight="true" outlineLevel="0" collapsed="false">
      <c r="A242" s="12"/>
      <c r="B242" s="12"/>
      <c r="C242" s="12"/>
      <c r="D242" s="12"/>
      <c r="E242" s="12"/>
      <c r="F242" s="12"/>
      <c r="G242" s="12"/>
      <c r="H242" s="12"/>
      <c r="I242" s="12"/>
    </row>
    <row r="243" customFormat="false" ht="15.75" hidden="false" customHeight="true" outlineLevel="0" collapsed="false">
      <c r="A243" s="12"/>
      <c r="B243" s="12"/>
      <c r="C243" s="12"/>
      <c r="D243" s="12"/>
      <c r="E243" s="12"/>
      <c r="F243" s="12"/>
      <c r="G243" s="12"/>
      <c r="H243" s="12"/>
      <c r="I243" s="12"/>
    </row>
    <row r="244" customFormat="false" ht="15.75" hidden="false" customHeight="true" outlineLevel="0" collapsed="false">
      <c r="A244" s="12"/>
      <c r="B244" s="12"/>
      <c r="C244" s="12"/>
      <c r="D244" s="12"/>
      <c r="E244" s="12"/>
      <c r="F244" s="12"/>
      <c r="G244" s="12"/>
      <c r="H244" s="12"/>
      <c r="I244" s="12"/>
    </row>
    <row r="245" customFormat="false" ht="15.75" hidden="false" customHeight="true" outlineLevel="0" collapsed="false">
      <c r="A245" s="12"/>
      <c r="B245" s="12"/>
      <c r="C245" s="12"/>
      <c r="D245" s="12"/>
      <c r="E245" s="12"/>
      <c r="F245" s="12"/>
      <c r="G245" s="12"/>
      <c r="H245" s="12"/>
      <c r="I245" s="12"/>
    </row>
    <row r="246" customFormat="false" ht="15.75" hidden="false" customHeight="true" outlineLevel="0" collapsed="false">
      <c r="A246" s="12"/>
      <c r="B246" s="12"/>
      <c r="C246" s="12"/>
      <c r="D246" s="12"/>
      <c r="E246" s="12"/>
      <c r="F246" s="12"/>
      <c r="G246" s="12"/>
      <c r="H246" s="12"/>
      <c r="I246" s="12"/>
    </row>
    <row r="247" customFormat="false" ht="15.75" hidden="false" customHeight="true" outlineLevel="0" collapsed="false">
      <c r="A247" s="12"/>
      <c r="B247" s="12"/>
      <c r="C247" s="12"/>
      <c r="D247" s="12"/>
      <c r="E247" s="12"/>
      <c r="F247" s="12"/>
      <c r="G247" s="12"/>
      <c r="H247" s="12"/>
      <c r="I247" s="12"/>
    </row>
    <row r="248" customFormat="false" ht="15.75" hidden="false" customHeight="true" outlineLevel="0" collapsed="false">
      <c r="A248" s="12"/>
      <c r="B248" s="12"/>
      <c r="C248" s="12"/>
      <c r="D248" s="12"/>
      <c r="E248" s="12"/>
      <c r="F248" s="12"/>
      <c r="G248" s="12"/>
      <c r="H248" s="12"/>
      <c r="I248" s="12"/>
    </row>
    <row r="249" customFormat="false" ht="15.75" hidden="false" customHeight="true" outlineLevel="0" collapsed="false">
      <c r="A249" s="12"/>
      <c r="B249" s="12"/>
      <c r="C249" s="12"/>
      <c r="D249" s="12"/>
      <c r="E249" s="12"/>
      <c r="F249" s="12"/>
      <c r="G249" s="12"/>
      <c r="H249" s="12"/>
      <c r="I249" s="12"/>
    </row>
    <row r="250" customFormat="false" ht="15.75" hidden="false" customHeight="true" outlineLevel="0" collapsed="false">
      <c r="A250" s="12"/>
      <c r="B250" s="12"/>
      <c r="C250" s="12"/>
      <c r="D250" s="12"/>
      <c r="E250" s="12"/>
      <c r="F250" s="12"/>
      <c r="G250" s="12"/>
      <c r="H250" s="12"/>
      <c r="I250" s="12"/>
    </row>
    <row r="251" customFormat="false" ht="15.75" hidden="false" customHeight="true" outlineLevel="0" collapsed="false">
      <c r="A251" s="12"/>
      <c r="B251" s="12"/>
      <c r="C251" s="12"/>
      <c r="D251" s="12"/>
      <c r="E251" s="12"/>
      <c r="F251" s="12"/>
      <c r="G251" s="12"/>
      <c r="H251" s="12"/>
      <c r="I251" s="12"/>
    </row>
    <row r="252" customFormat="false" ht="15.75" hidden="false" customHeight="true" outlineLevel="0" collapsed="false">
      <c r="A252" s="12"/>
      <c r="B252" s="12"/>
      <c r="C252" s="12"/>
      <c r="D252" s="12"/>
      <c r="E252" s="12"/>
      <c r="F252" s="12"/>
      <c r="G252" s="12"/>
      <c r="H252" s="12"/>
      <c r="I252" s="12"/>
    </row>
    <row r="253" customFormat="false" ht="15.75" hidden="false" customHeight="true" outlineLevel="0" collapsed="false">
      <c r="A253" s="12"/>
      <c r="B253" s="12"/>
      <c r="C253" s="12"/>
      <c r="D253" s="12"/>
      <c r="E253" s="12"/>
      <c r="F253" s="12"/>
      <c r="G253" s="12"/>
      <c r="H253" s="12"/>
      <c r="I253" s="12"/>
    </row>
    <row r="254" customFormat="false" ht="15.75" hidden="false" customHeight="true" outlineLevel="0" collapsed="false">
      <c r="A254" s="12"/>
      <c r="B254" s="12"/>
      <c r="C254" s="12"/>
      <c r="D254" s="12"/>
      <c r="E254" s="12"/>
      <c r="F254" s="12"/>
      <c r="G254" s="12"/>
      <c r="H254" s="12"/>
      <c r="I254" s="12"/>
    </row>
    <row r="255" customFormat="false" ht="15.75" hidden="false" customHeight="true" outlineLevel="0" collapsed="false">
      <c r="A255" s="12"/>
      <c r="B255" s="12"/>
      <c r="C255" s="12"/>
      <c r="D255" s="12"/>
      <c r="E255" s="12"/>
      <c r="F255" s="12"/>
      <c r="G255" s="12"/>
      <c r="H255" s="12"/>
      <c r="I255" s="12"/>
    </row>
    <row r="256" customFormat="false" ht="15.75" hidden="false" customHeight="true" outlineLevel="0" collapsed="false">
      <c r="A256" s="12"/>
      <c r="B256" s="12"/>
      <c r="C256" s="12"/>
      <c r="D256" s="12"/>
      <c r="E256" s="12"/>
      <c r="F256" s="12"/>
      <c r="G256" s="12"/>
      <c r="H256" s="12"/>
      <c r="I256" s="12"/>
    </row>
    <row r="257" customFormat="false" ht="15.75" hidden="false" customHeight="true" outlineLevel="0" collapsed="false">
      <c r="A257" s="12"/>
      <c r="B257" s="12"/>
      <c r="C257" s="12"/>
      <c r="D257" s="12"/>
      <c r="E257" s="12"/>
      <c r="F257" s="12"/>
      <c r="G257" s="12"/>
      <c r="H257" s="12"/>
      <c r="I257" s="12"/>
    </row>
    <row r="258" customFormat="false" ht="15.75" hidden="false" customHeight="true" outlineLevel="0" collapsed="false">
      <c r="A258" s="12"/>
      <c r="B258" s="12"/>
      <c r="C258" s="12"/>
      <c r="D258" s="12"/>
      <c r="E258" s="12"/>
      <c r="F258" s="12"/>
      <c r="G258" s="12"/>
      <c r="H258" s="12"/>
      <c r="I258" s="12"/>
    </row>
    <row r="259" customFormat="false" ht="15.75" hidden="false" customHeight="true" outlineLevel="0" collapsed="false">
      <c r="A259" s="12"/>
      <c r="B259" s="12"/>
      <c r="C259" s="12"/>
      <c r="D259" s="12"/>
      <c r="E259" s="12"/>
      <c r="F259" s="12"/>
      <c r="G259" s="12"/>
      <c r="H259" s="12"/>
      <c r="I259" s="12"/>
    </row>
    <row r="260" customFormat="false" ht="15.75" hidden="false" customHeight="true" outlineLevel="0" collapsed="false">
      <c r="A260" s="12"/>
      <c r="B260" s="12"/>
      <c r="C260" s="12"/>
      <c r="D260" s="12"/>
      <c r="E260" s="12"/>
      <c r="F260" s="12"/>
      <c r="G260" s="12"/>
      <c r="H260" s="12"/>
      <c r="I260" s="12"/>
    </row>
    <row r="261" customFormat="false" ht="15.75" hidden="false" customHeight="true" outlineLevel="0" collapsed="false">
      <c r="A261" s="12"/>
      <c r="B261" s="12"/>
      <c r="C261" s="12"/>
      <c r="D261" s="12"/>
      <c r="E261" s="12"/>
      <c r="F261" s="12"/>
      <c r="G261" s="12"/>
      <c r="H261" s="12"/>
      <c r="I261" s="12"/>
    </row>
    <row r="262" customFormat="false" ht="15.75" hidden="false" customHeight="true" outlineLevel="0" collapsed="false">
      <c r="A262" s="12"/>
      <c r="B262" s="12"/>
      <c r="C262" s="12"/>
      <c r="D262" s="12"/>
      <c r="E262" s="12"/>
      <c r="F262" s="12"/>
      <c r="G262" s="12"/>
      <c r="H262" s="12"/>
      <c r="I262" s="12"/>
    </row>
    <row r="263" customFormat="false" ht="15.75" hidden="false" customHeight="true" outlineLevel="0" collapsed="false">
      <c r="A263" s="12"/>
      <c r="B263" s="12"/>
      <c r="C263" s="12"/>
      <c r="D263" s="12"/>
      <c r="E263" s="12"/>
      <c r="F263" s="12"/>
      <c r="G263" s="12"/>
      <c r="H263" s="12"/>
      <c r="I263" s="12"/>
    </row>
    <row r="264" customFormat="false" ht="15.75" hidden="false" customHeight="true" outlineLevel="0" collapsed="false">
      <c r="A264" s="12"/>
      <c r="B264" s="12"/>
      <c r="C264" s="12"/>
      <c r="D264" s="12"/>
      <c r="E264" s="12"/>
      <c r="F264" s="12"/>
      <c r="G264" s="12"/>
      <c r="H264" s="12"/>
      <c r="I264" s="12"/>
    </row>
    <row r="265" customFormat="false" ht="15.75" hidden="false" customHeight="true" outlineLevel="0" collapsed="false">
      <c r="A265" s="12"/>
      <c r="B265" s="12"/>
      <c r="C265" s="12"/>
      <c r="D265" s="12"/>
      <c r="E265" s="12"/>
      <c r="F265" s="12"/>
      <c r="G265" s="12"/>
      <c r="H265" s="12"/>
      <c r="I265" s="12"/>
    </row>
    <row r="266" customFormat="false" ht="15.75" hidden="false" customHeight="true" outlineLevel="0" collapsed="false">
      <c r="A266" s="12"/>
      <c r="B266" s="12"/>
      <c r="C266" s="12"/>
      <c r="D266" s="12"/>
      <c r="E266" s="12"/>
      <c r="F266" s="12"/>
      <c r="G266" s="12"/>
      <c r="H266" s="12"/>
      <c r="I266" s="12"/>
    </row>
    <row r="267" customFormat="false" ht="15.75" hidden="false" customHeight="true" outlineLevel="0" collapsed="false">
      <c r="A267" s="12"/>
      <c r="B267" s="12"/>
      <c r="C267" s="12"/>
      <c r="D267" s="12"/>
      <c r="E267" s="12"/>
      <c r="F267" s="12"/>
      <c r="G267" s="12"/>
      <c r="H267" s="12"/>
      <c r="I267" s="12"/>
    </row>
    <row r="268" customFormat="false" ht="15.75" hidden="false" customHeight="true" outlineLevel="0" collapsed="false">
      <c r="A268" s="12"/>
      <c r="B268" s="12"/>
      <c r="C268" s="12"/>
      <c r="D268" s="12"/>
      <c r="E268" s="12"/>
      <c r="F268" s="12"/>
      <c r="G268" s="12"/>
      <c r="H268" s="12"/>
      <c r="I268" s="12"/>
    </row>
    <row r="269" customFormat="false" ht="15.75" hidden="false" customHeight="true" outlineLevel="0" collapsed="false">
      <c r="A269" s="12"/>
      <c r="B269" s="12"/>
      <c r="C269" s="12"/>
      <c r="D269" s="12"/>
      <c r="E269" s="12"/>
      <c r="F269" s="12"/>
      <c r="G269" s="12"/>
      <c r="H269" s="12"/>
      <c r="I269" s="12"/>
    </row>
    <row r="270" customFormat="false" ht="15.75" hidden="false" customHeight="true" outlineLevel="0" collapsed="false">
      <c r="A270" s="12"/>
      <c r="B270" s="12"/>
      <c r="C270" s="12"/>
      <c r="D270" s="12"/>
      <c r="E270" s="12"/>
      <c r="F270" s="12"/>
      <c r="G270" s="12"/>
      <c r="H270" s="12"/>
      <c r="I270" s="12"/>
    </row>
    <row r="271" customFormat="false" ht="15.75" hidden="false" customHeight="true" outlineLevel="0" collapsed="false">
      <c r="A271" s="12"/>
      <c r="B271" s="12"/>
      <c r="C271" s="12"/>
      <c r="D271" s="12"/>
      <c r="E271" s="12"/>
      <c r="F271" s="12"/>
      <c r="G271" s="12"/>
      <c r="H271" s="12"/>
      <c r="I271" s="12"/>
    </row>
    <row r="272" customFormat="false" ht="15.75" hidden="false" customHeight="true" outlineLevel="0" collapsed="false">
      <c r="A272" s="12"/>
      <c r="B272" s="12"/>
      <c r="C272" s="12"/>
      <c r="D272" s="12"/>
      <c r="E272" s="12"/>
      <c r="F272" s="12"/>
      <c r="G272" s="12"/>
      <c r="H272" s="12"/>
      <c r="I272" s="12"/>
    </row>
    <row r="273" customFormat="false" ht="15.75" hidden="false" customHeight="true" outlineLevel="0" collapsed="false">
      <c r="A273" s="12"/>
      <c r="B273" s="12"/>
      <c r="C273" s="12"/>
      <c r="D273" s="12"/>
      <c r="E273" s="12"/>
      <c r="F273" s="12"/>
      <c r="G273" s="12"/>
      <c r="H273" s="12"/>
      <c r="I273" s="12"/>
    </row>
    <row r="274" customFormat="false" ht="15.75" hidden="false" customHeight="true" outlineLevel="0" collapsed="false">
      <c r="A274" s="12"/>
      <c r="B274" s="12"/>
      <c r="C274" s="12"/>
      <c r="D274" s="12"/>
      <c r="E274" s="12"/>
      <c r="F274" s="12"/>
      <c r="G274" s="12"/>
      <c r="H274" s="12"/>
      <c r="I274" s="12"/>
    </row>
    <row r="275" customFormat="false" ht="15.75" hidden="false" customHeight="true" outlineLevel="0" collapsed="false">
      <c r="A275" s="12"/>
      <c r="B275" s="12"/>
      <c r="C275" s="12"/>
      <c r="D275" s="12"/>
      <c r="E275" s="12"/>
      <c r="F275" s="12"/>
      <c r="G275" s="12"/>
      <c r="H275" s="12"/>
      <c r="I275" s="12"/>
    </row>
    <row r="276" customFormat="false" ht="15.75" hidden="false" customHeight="true" outlineLevel="0" collapsed="false">
      <c r="A276" s="12"/>
      <c r="B276" s="12"/>
      <c r="C276" s="12"/>
      <c r="D276" s="12"/>
      <c r="E276" s="12"/>
      <c r="F276" s="12"/>
      <c r="G276" s="12"/>
      <c r="H276" s="12"/>
      <c r="I276" s="12"/>
    </row>
    <row r="277" customFormat="false" ht="15.75" hidden="false" customHeight="true" outlineLevel="0" collapsed="false">
      <c r="A277" s="12"/>
      <c r="B277" s="12"/>
      <c r="C277" s="12"/>
      <c r="D277" s="12"/>
      <c r="E277" s="12"/>
      <c r="F277" s="12"/>
      <c r="G277" s="12"/>
      <c r="H277" s="12"/>
      <c r="I277" s="12"/>
    </row>
    <row r="278" customFormat="false" ht="15.75" hidden="false" customHeight="true" outlineLevel="0" collapsed="false">
      <c r="A278" s="12"/>
      <c r="B278" s="12"/>
      <c r="C278" s="12"/>
      <c r="D278" s="12"/>
      <c r="E278" s="12"/>
      <c r="F278" s="12"/>
      <c r="G278" s="12"/>
      <c r="H278" s="12"/>
      <c r="I278" s="12"/>
    </row>
    <row r="279" customFormat="false" ht="15.75" hidden="false" customHeight="true" outlineLevel="0" collapsed="false">
      <c r="A279" s="12"/>
      <c r="B279" s="12"/>
      <c r="C279" s="12"/>
      <c r="D279" s="12"/>
      <c r="E279" s="12"/>
      <c r="F279" s="12"/>
      <c r="G279" s="12"/>
      <c r="H279" s="12"/>
      <c r="I279" s="12"/>
    </row>
    <row r="280" customFormat="false" ht="15.75" hidden="false" customHeight="true" outlineLevel="0" collapsed="false">
      <c r="A280" s="12"/>
      <c r="B280" s="12"/>
      <c r="C280" s="12"/>
      <c r="D280" s="12"/>
      <c r="E280" s="12"/>
      <c r="F280" s="12"/>
      <c r="G280" s="12"/>
      <c r="H280" s="12"/>
      <c r="I280" s="12"/>
    </row>
    <row r="281" customFormat="false" ht="15.75" hidden="false" customHeight="true" outlineLevel="0" collapsed="false">
      <c r="A281" s="12"/>
      <c r="B281" s="12"/>
      <c r="C281" s="12"/>
      <c r="D281" s="12"/>
      <c r="E281" s="12"/>
      <c r="F281" s="12"/>
      <c r="G281" s="12"/>
      <c r="H281" s="12"/>
      <c r="I281" s="12"/>
    </row>
    <row r="282" customFormat="false" ht="15.75" hidden="false" customHeight="true" outlineLevel="0" collapsed="false">
      <c r="A282" s="12"/>
      <c r="B282" s="12"/>
      <c r="C282" s="12"/>
      <c r="D282" s="12"/>
      <c r="E282" s="12"/>
      <c r="F282" s="12"/>
      <c r="G282" s="12"/>
      <c r="H282" s="12"/>
      <c r="I282" s="12"/>
    </row>
    <row r="283" customFormat="false" ht="15.75" hidden="false" customHeight="true" outlineLevel="0" collapsed="false">
      <c r="A283" s="12"/>
      <c r="B283" s="12"/>
      <c r="C283" s="12"/>
      <c r="D283" s="12"/>
      <c r="E283" s="12"/>
      <c r="F283" s="12"/>
      <c r="G283" s="12"/>
      <c r="H283" s="12"/>
      <c r="I283" s="12"/>
    </row>
    <row r="284" customFormat="false" ht="15.75" hidden="false" customHeight="true" outlineLevel="0" collapsed="false">
      <c r="A284" s="12"/>
      <c r="B284" s="12"/>
      <c r="C284" s="12"/>
      <c r="D284" s="12"/>
      <c r="E284" s="12"/>
      <c r="F284" s="12"/>
      <c r="G284" s="12"/>
      <c r="H284" s="12"/>
      <c r="I284" s="12"/>
    </row>
    <row r="285" customFormat="false" ht="15.75" hidden="false" customHeight="true" outlineLevel="0" collapsed="false">
      <c r="A285" s="12"/>
      <c r="B285" s="12"/>
      <c r="C285" s="12"/>
      <c r="D285" s="12"/>
      <c r="E285" s="12"/>
      <c r="F285" s="12"/>
      <c r="G285" s="12"/>
      <c r="H285" s="12"/>
      <c r="I285" s="12"/>
    </row>
    <row r="286" customFormat="false" ht="15.75" hidden="false" customHeight="true" outlineLevel="0" collapsed="false">
      <c r="A286" s="12"/>
      <c r="B286" s="12"/>
      <c r="C286" s="12"/>
      <c r="D286" s="12"/>
      <c r="E286" s="12"/>
      <c r="F286" s="12"/>
      <c r="G286" s="12"/>
      <c r="H286" s="12"/>
      <c r="I286" s="12"/>
    </row>
    <row r="287" customFormat="false" ht="15.75" hidden="false" customHeight="true" outlineLevel="0" collapsed="false">
      <c r="A287" s="12"/>
      <c r="B287" s="12"/>
      <c r="C287" s="12"/>
      <c r="D287" s="12"/>
      <c r="E287" s="12"/>
      <c r="F287" s="12"/>
      <c r="G287" s="12"/>
      <c r="H287" s="12"/>
      <c r="I287" s="12"/>
    </row>
    <row r="288" customFormat="false" ht="15.75" hidden="false" customHeight="true" outlineLevel="0" collapsed="false">
      <c r="A288" s="12"/>
      <c r="B288" s="12"/>
      <c r="C288" s="12"/>
      <c r="D288" s="12"/>
      <c r="E288" s="12"/>
      <c r="F288" s="12"/>
      <c r="G288" s="12"/>
      <c r="H288" s="12"/>
      <c r="I288" s="12"/>
    </row>
    <row r="289" customFormat="false" ht="15.75" hidden="false" customHeight="true" outlineLevel="0" collapsed="false">
      <c r="A289" s="12"/>
      <c r="B289" s="12"/>
      <c r="C289" s="12"/>
      <c r="D289" s="12"/>
      <c r="E289" s="12"/>
      <c r="F289" s="12"/>
      <c r="G289" s="12"/>
      <c r="H289" s="12"/>
      <c r="I289" s="12"/>
    </row>
    <row r="290" customFormat="false" ht="15.75" hidden="false" customHeight="true" outlineLevel="0" collapsed="false">
      <c r="A290" s="12"/>
      <c r="B290" s="12"/>
      <c r="C290" s="12"/>
      <c r="D290" s="12"/>
      <c r="E290" s="12"/>
      <c r="F290" s="12"/>
      <c r="G290" s="12"/>
      <c r="H290" s="12"/>
      <c r="I290" s="12"/>
    </row>
    <row r="291" customFormat="false" ht="15.75" hidden="false" customHeight="true" outlineLevel="0" collapsed="false">
      <c r="A291" s="12"/>
      <c r="B291" s="12"/>
      <c r="C291" s="12"/>
      <c r="D291" s="12"/>
      <c r="E291" s="12"/>
      <c r="F291" s="12"/>
      <c r="G291" s="12"/>
      <c r="H291" s="12"/>
      <c r="I291" s="12"/>
    </row>
    <row r="292" customFormat="false" ht="15.75" hidden="false" customHeight="true" outlineLevel="0" collapsed="false">
      <c r="A292" s="12"/>
      <c r="B292" s="12"/>
      <c r="C292" s="12"/>
      <c r="D292" s="12"/>
      <c r="E292" s="12"/>
      <c r="F292" s="12"/>
      <c r="G292" s="12"/>
      <c r="H292" s="12"/>
      <c r="I292" s="12"/>
    </row>
    <row r="293" customFormat="false" ht="15.75" hidden="false" customHeight="true" outlineLevel="0" collapsed="false">
      <c r="A293" s="12"/>
      <c r="B293" s="12"/>
      <c r="C293" s="12"/>
      <c r="D293" s="12"/>
      <c r="E293" s="12"/>
      <c r="F293" s="12"/>
      <c r="G293" s="12"/>
      <c r="H293" s="12"/>
      <c r="I293" s="12"/>
    </row>
    <row r="294" customFormat="false" ht="15.75" hidden="false" customHeight="true" outlineLevel="0" collapsed="false">
      <c r="A294" s="12"/>
      <c r="B294" s="12"/>
      <c r="C294" s="12"/>
      <c r="D294" s="12"/>
      <c r="E294" s="12"/>
      <c r="F294" s="12"/>
      <c r="G294" s="12"/>
      <c r="H294" s="12"/>
      <c r="I294" s="12"/>
    </row>
    <row r="295" customFormat="false" ht="15.75" hidden="false" customHeight="true" outlineLevel="0" collapsed="false">
      <c r="A295" s="12"/>
      <c r="B295" s="12"/>
      <c r="C295" s="12"/>
      <c r="D295" s="12"/>
      <c r="E295" s="12"/>
      <c r="F295" s="12"/>
      <c r="G295" s="12"/>
      <c r="H295" s="12"/>
      <c r="I295" s="12"/>
    </row>
    <row r="296" customFormat="false" ht="15.75" hidden="false" customHeight="true" outlineLevel="0" collapsed="false">
      <c r="A296" s="12"/>
      <c r="B296" s="12"/>
      <c r="C296" s="12"/>
      <c r="D296" s="12"/>
      <c r="E296" s="12"/>
      <c r="F296" s="12"/>
      <c r="G296" s="12"/>
      <c r="H296" s="12"/>
      <c r="I296" s="12"/>
    </row>
    <row r="297" customFormat="false" ht="15.75" hidden="false" customHeight="true" outlineLevel="0" collapsed="false">
      <c r="A297" s="12"/>
      <c r="B297" s="12"/>
      <c r="C297" s="12"/>
      <c r="D297" s="12"/>
      <c r="E297" s="12"/>
      <c r="F297" s="12"/>
      <c r="G297" s="12"/>
      <c r="H297" s="12"/>
      <c r="I297" s="12"/>
    </row>
    <row r="298" customFormat="false" ht="15.75" hidden="false" customHeight="true" outlineLevel="0" collapsed="false">
      <c r="A298" s="12"/>
      <c r="B298" s="12"/>
      <c r="C298" s="12"/>
      <c r="D298" s="12"/>
      <c r="E298" s="12"/>
      <c r="F298" s="12"/>
      <c r="G298" s="12"/>
      <c r="H298" s="12"/>
      <c r="I298" s="12"/>
    </row>
    <row r="299" customFormat="false" ht="15.75" hidden="false" customHeight="true" outlineLevel="0" collapsed="false">
      <c r="A299" s="12"/>
      <c r="B299" s="12"/>
      <c r="C299" s="12"/>
      <c r="D299" s="12"/>
      <c r="E299" s="12"/>
      <c r="F299" s="12"/>
      <c r="G299" s="12"/>
      <c r="H299" s="12"/>
      <c r="I299" s="12"/>
    </row>
    <row r="300" customFormat="false" ht="15.75" hidden="false" customHeight="true" outlineLevel="0" collapsed="false">
      <c r="A300" s="12"/>
      <c r="B300" s="12"/>
      <c r="C300" s="12"/>
      <c r="D300" s="12"/>
      <c r="E300" s="12"/>
      <c r="F300" s="12"/>
      <c r="G300" s="12"/>
      <c r="H300" s="12"/>
      <c r="I300" s="12"/>
    </row>
    <row r="301" customFormat="false" ht="15.75" hidden="false" customHeight="true" outlineLevel="0" collapsed="false">
      <c r="A301" s="12"/>
      <c r="B301" s="12"/>
      <c r="C301" s="12"/>
      <c r="D301" s="12"/>
      <c r="E301" s="12"/>
      <c r="F301" s="12"/>
      <c r="G301" s="12"/>
      <c r="H301" s="12"/>
      <c r="I301" s="12"/>
    </row>
    <row r="302" customFormat="false" ht="15.75" hidden="false" customHeight="true" outlineLevel="0" collapsed="false">
      <c r="A302" s="12"/>
      <c r="B302" s="12"/>
      <c r="C302" s="12"/>
      <c r="D302" s="12"/>
      <c r="E302" s="12"/>
      <c r="F302" s="12"/>
      <c r="G302" s="12"/>
      <c r="H302" s="12"/>
      <c r="I302" s="12"/>
    </row>
    <row r="303" customFormat="false" ht="15.75" hidden="false" customHeight="true" outlineLevel="0" collapsed="false">
      <c r="A303" s="12"/>
      <c r="B303" s="12"/>
      <c r="C303" s="12"/>
      <c r="D303" s="12"/>
      <c r="E303" s="12"/>
      <c r="F303" s="12"/>
      <c r="G303" s="12"/>
      <c r="H303" s="12"/>
      <c r="I303" s="12"/>
    </row>
    <row r="304" customFormat="false" ht="15.75" hidden="false" customHeight="true" outlineLevel="0" collapsed="false">
      <c r="A304" s="12"/>
      <c r="B304" s="12"/>
      <c r="C304" s="12"/>
      <c r="D304" s="12"/>
      <c r="E304" s="12"/>
      <c r="F304" s="12"/>
      <c r="G304" s="12"/>
      <c r="H304" s="12"/>
      <c r="I304" s="12"/>
    </row>
    <row r="305" customFormat="false" ht="15.75" hidden="false" customHeight="true" outlineLevel="0" collapsed="false">
      <c r="A305" s="12"/>
      <c r="B305" s="12"/>
      <c r="C305" s="12"/>
      <c r="D305" s="12"/>
      <c r="E305" s="12"/>
      <c r="F305" s="12"/>
      <c r="G305" s="12"/>
      <c r="H305" s="12"/>
      <c r="I305" s="12"/>
    </row>
    <row r="306" customFormat="false" ht="15.75" hidden="false" customHeight="true" outlineLevel="0" collapsed="false">
      <c r="A306" s="12"/>
      <c r="B306" s="12"/>
      <c r="C306" s="12"/>
      <c r="D306" s="12"/>
      <c r="E306" s="12"/>
      <c r="F306" s="12"/>
      <c r="G306" s="12"/>
      <c r="H306" s="12"/>
      <c r="I306" s="12"/>
    </row>
    <row r="307" customFormat="false" ht="15.75" hidden="false" customHeight="true" outlineLevel="0" collapsed="false">
      <c r="A307" s="12"/>
      <c r="B307" s="12"/>
      <c r="C307" s="12"/>
      <c r="D307" s="12"/>
      <c r="E307" s="12"/>
      <c r="F307" s="12"/>
      <c r="G307" s="12"/>
      <c r="H307" s="12"/>
      <c r="I307" s="12"/>
    </row>
    <row r="308" customFormat="false" ht="15.75" hidden="false" customHeight="true" outlineLevel="0" collapsed="false">
      <c r="A308" s="12"/>
      <c r="B308" s="12"/>
      <c r="C308" s="12"/>
      <c r="D308" s="12"/>
      <c r="E308" s="12"/>
      <c r="F308" s="12"/>
      <c r="G308" s="12"/>
      <c r="H308" s="12"/>
      <c r="I308" s="12"/>
    </row>
    <row r="309" customFormat="false" ht="15.75" hidden="false" customHeight="true" outlineLevel="0" collapsed="false">
      <c r="A309" s="12"/>
      <c r="B309" s="12"/>
      <c r="C309" s="12"/>
      <c r="D309" s="12"/>
      <c r="E309" s="12"/>
      <c r="F309" s="12"/>
      <c r="G309" s="12"/>
      <c r="H309" s="12"/>
      <c r="I309" s="12"/>
    </row>
    <row r="310" customFormat="false" ht="15.75" hidden="false" customHeight="true" outlineLevel="0" collapsed="false">
      <c r="A310" s="12"/>
      <c r="B310" s="12"/>
      <c r="C310" s="12"/>
      <c r="D310" s="12"/>
      <c r="E310" s="12"/>
      <c r="F310" s="12"/>
      <c r="G310" s="12"/>
      <c r="H310" s="12"/>
      <c r="I310" s="12"/>
    </row>
    <row r="311" customFormat="false" ht="15.75" hidden="false" customHeight="true" outlineLevel="0" collapsed="false">
      <c r="A311" s="12"/>
      <c r="B311" s="12"/>
      <c r="C311" s="12"/>
      <c r="D311" s="12"/>
      <c r="E311" s="12"/>
      <c r="F311" s="12"/>
      <c r="G311" s="12"/>
      <c r="H311" s="12"/>
      <c r="I311" s="12"/>
    </row>
    <row r="312" customFormat="false" ht="15.75" hidden="false" customHeight="true" outlineLevel="0" collapsed="false">
      <c r="A312" s="12"/>
      <c r="B312" s="12"/>
      <c r="C312" s="12"/>
      <c r="D312" s="12"/>
      <c r="E312" s="12"/>
      <c r="F312" s="12"/>
      <c r="G312" s="12"/>
      <c r="H312" s="12"/>
      <c r="I312" s="12"/>
    </row>
    <row r="313" customFormat="false" ht="15.75" hidden="false" customHeight="true" outlineLevel="0" collapsed="false">
      <c r="A313" s="12"/>
      <c r="B313" s="12"/>
      <c r="C313" s="12"/>
      <c r="D313" s="12"/>
      <c r="E313" s="12"/>
      <c r="F313" s="12"/>
      <c r="G313" s="12"/>
      <c r="H313" s="12"/>
      <c r="I313" s="12"/>
    </row>
    <row r="314" customFormat="false" ht="15.75" hidden="false" customHeight="true" outlineLevel="0" collapsed="false">
      <c r="A314" s="12"/>
      <c r="B314" s="12"/>
      <c r="C314" s="12"/>
      <c r="D314" s="12"/>
      <c r="E314" s="12"/>
      <c r="F314" s="12"/>
      <c r="G314" s="12"/>
      <c r="H314" s="12"/>
      <c r="I314" s="12"/>
    </row>
    <row r="315" customFormat="false" ht="15.75" hidden="false" customHeight="true" outlineLevel="0" collapsed="false">
      <c r="A315" s="12"/>
      <c r="B315" s="12"/>
      <c r="C315" s="12"/>
      <c r="D315" s="12"/>
      <c r="E315" s="12"/>
      <c r="F315" s="12"/>
      <c r="G315" s="12"/>
      <c r="H315" s="12"/>
      <c r="I315" s="12"/>
    </row>
    <row r="316" customFormat="false" ht="15.75" hidden="false" customHeight="true" outlineLevel="0" collapsed="false">
      <c r="A316" s="12"/>
      <c r="B316" s="12"/>
      <c r="C316" s="12"/>
      <c r="D316" s="12"/>
      <c r="E316" s="12"/>
      <c r="F316" s="12"/>
      <c r="G316" s="12"/>
      <c r="H316" s="12"/>
      <c r="I316" s="12"/>
    </row>
    <row r="317" customFormat="false" ht="15.75" hidden="false" customHeight="true" outlineLevel="0" collapsed="false">
      <c r="A317" s="12"/>
      <c r="B317" s="12"/>
      <c r="C317" s="12"/>
      <c r="D317" s="12"/>
      <c r="E317" s="12"/>
      <c r="F317" s="12"/>
      <c r="G317" s="12"/>
      <c r="H317" s="12"/>
      <c r="I317" s="12"/>
    </row>
    <row r="318" customFormat="false" ht="15.75" hidden="false" customHeight="true" outlineLevel="0" collapsed="false">
      <c r="A318" s="12"/>
      <c r="B318" s="12"/>
      <c r="C318" s="12"/>
      <c r="D318" s="12"/>
      <c r="E318" s="12"/>
      <c r="F318" s="12"/>
      <c r="G318" s="12"/>
      <c r="H318" s="12"/>
      <c r="I318" s="12"/>
    </row>
    <row r="319" customFormat="false" ht="15.75" hidden="false" customHeight="true" outlineLevel="0" collapsed="false">
      <c r="A319" s="12"/>
      <c r="B319" s="12"/>
      <c r="C319" s="12"/>
      <c r="D319" s="12"/>
      <c r="E319" s="12"/>
      <c r="F319" s="12"/>
      <c r="G319" s="12"/>
      <c r="H319" s="12"/>
      <c r="I319" s="12"/>
    </row>
    <row r="320" customFormat="false" ht="15.75" hidden="false" customHeight="true" outlineLevel="0" collapsed="false">
      <c r="A320" s="12"/>
      <c r="B320" s="12"/>
      <c r="C320" s="12"/>
      <c r="D320" s="12"/>
      <c r="E320" s="12"/>
      <c r="F320" s="12"/>
      <c r="G320" s="12"/>
      <c r="H320" s="12"/>
      <c r="I320" s="12"/>
    </row>
    <row r="321" customFormat="false" ht="15.75" hidden="false" customHeight="true" outlineLevel="0" collapsed="false">
      <c r="A321" s="12"/>
      <c r="B321" s="12"/>
      <c r="C321" s="12"/>
      <c r="D321" s="12"/>
      <c r="E321" s="12"/>
      <c r="F321" s="12"/>
      <c r="G321" s="12"/>
      <c r="H321" s="12"/>
      <c r="I321" s="12"/>
    </row>
    <row r="322" customFormat="false" ht="15.75" hidden="false" customHeight="true" outlineLevel="0" collapsed="false">
      <c r="A322" s="12"/>
      <c r="B322" s="12"/>
      <c r="C322" s="12"/>
      <c r="D322" s="12"/>
      <c r="E322" s="12"/>
      <c r="F322" s="12"/>
      <c r="G322" s="12"/>
      <c r="H322" s="12"/>
      <c r="I322" s="12"/>
    </row>
    <row r="323" customFormat="false" ht="15.75" hidden="false" customHeight="true" outlineLevel="0" collapsed="false">
      <c r="A323" s="12"/>
      <c r="B323" s="12"/>
      <c r="C323" s="12"/>
      <c r="D323" s="12"/>
      <c r="E323" s="12"/>
      <c r="F323" s="12"/>
      <c r="G323" s="12"/>
      <c r="H323" s="12"/>
      <c r="I323" s="12"/>
    </row>
    <row r="324" customFormat="false" ht="15.75" hidden="false" customHeight="true" outlineLevel="0" collapsed="false">
      <c r="A324" s="12"/>
      <c r="B324" s="12"/>
      <c r="C324" s="12"/>
      <c r="D324" s="12"/>
      <c r="E324" s="12"/>
      <c r="F324" s="12"/>
      <c r="G324" s="12"/>
      <c r="H324" s="12"/>
      <c r="I324" s="12"/>
    </row>
    <row r="325" customFormat="false" ht="15.75" hidden="false" customHeight="true" outlineLevel="0" collapsed="false">
      <c r="A325" s="12"/>
      <c r="B325" s="12"/>
      <c r="C325" s="12"/>
      <c r="D325" s="12"/>
      <c r="E325" s="12"/>
      <c r="F325" s="12"/>
      <c r="G325" s="12"/>
      <c r="H325" s="12"/>
      <c r="I325" s="12"/>
    </row>
    <row r="326" customFormat="false" ht="15.75" hidden="false" customHeight="true" outlineLevel="0" collapsed="false">
      <c r="A326" s="12"/>
      <c r="B326" s="12"/>
      <c r="C326" s="12"/>
      <c r="D326" s="12"/>
      <c r="E326" s="12"/>
      <c r="F326" s="12"/>
      <c r="G326" s="12"/>
      <c r="H326" s="12"/>
      <c r="I326" s="12"/>
    </row>
    <row r="327" customFormat="false" ht="15.75" hidden="false" customHeight="true" outlineLevel="0" collapsed="false">
      <c r="A327" s="12"/>
      <c r="B327" s="12"/>
      <c r="C327" s="12"/>
      <c r="D327" s="12"/>
      <c r="E327" s="12"/>
      <c r="F327" s="12"/>
      <c r="G327" s="12"/>
      <c r="H327" s="12"/>
      <c r="I327" s="12"/>
    </row>
    <row r="328" customFormat="false" ht="15.75" hidden="false" customHeight="true" outlineLevel="0" collapsed="false">
      <c r="A328" s="12"/>
      <c r="B328" s="12"/>
      <c r="C328" s="12"/>
      <c r="D328" s="12"/>
      <c r="E328" s="12"/>
      <c r="F328" s="12"/>
      <c r="G328" s="12"/>
      <c r="H328" s="12"/>
      <c r="I328" s="12"/>
    </row>
    <row r="329" customFormat="false" ht="15.75" hidden="false" customHeight="true" outlineLevel="0" collapsed="false">
      <c r="A329" s="12"/>
      <c r="B329" s="12"/>
      <c r="C329" s="12"/>
      <c r="D329" s="12"/>
      <c r="E329" s="12"/>
      <c r="F329" s="12"/>
      <c r="G329" s="12"/>
      <c r="H329" s="12"/>
      <c r="I329" s="12"/>
    </row>
    <row r="330" customFormat="false" ht="15.75" hidden="false" customHeight="true" outlineLevel="0" collapsed="false">
      <c r="A330" s="12"/>
      <c r="B330" s="12"/>
      <c r="C330" s="12"/>
      <c r="D330" s="12"/>
      <c r="E330" s="12"/>
      <c r="F330" s="12"/>
      <c r="G330" s="12"/>
      <c r="H330" s="12"/>
      <c r="I330" s="12"/>
    </row>
    <row r="331" customFormat="false" ht="15.75" hidden="false" customHeight="true" outlineLevel="0" collapsed="false">
      <c r="A331" s="12"/>
      <c r="B331" s="12"/>
      <c r="C331" s="12"/>
      <c r="D331" s="12"/>
      <c r="E331" s="12"/>
      <c r="F331" s="12"/>
      <c r="G331" s="12"/>
      <c r="H331" s="12"/>
      <c r="I331" s="12"/>
    </row>
    <row r="332" customFormat="false" ht="15.75" hidden="false" customHeight="true" outlineLevel="0" collapsed="false">
      <c r="A332" s="12"/>
      <c r="B332" s="12"/>
      <c r="C332" s="12"/>
      <c r="D332" s="12"/>
      <c r="E332" s="12"/>
      <c r="F332" s="12"/>
      <c r="G332" s="12"/>
      <c r="H332" s="12"/>
      <c r="I332" s="12"/>
    </row>
    <row r="333" customFormat="false" ht="15.75" hidden="false" customHeight="true" outlineLevel="0" collapsed="false">
      <c r="A333" s="12"/>
      <c r="B333" s="12"/>
      <c r="C333" s="12"/>
      <c r="D333" s="12"/>
      <c r="E333" s="12"/>
      <c r="F333" s="12"/>
      <c r="G333" s="12"/>
      <c r="H333" s="12"/>
      <c r="I333" s="12"/>
    </row>
    <row r="334" customFormat="false" ht="15.75" hidden="false" customHeight="true" outlineLevel="0" collapsed="false">
      <c r="A334" s="12"/>
      <c r="B334" s="12"/>
      <c r="C334" s="12"/>
      <c r="D334" s="12"/>
      <c r="E334" s="12"/>
      <c r="F334" s="12"/>
      <c r="G334" s="12"/>
      <c r="H334" s="12"/>
      <c r="I334" s="12"/>
    </row>
    <row r="335" customFormat="false" ht="15.75" hidden="false" customHeight="true" outlineLevel="0" collapsed="false">
      <c r="A335" s="12"/>
      <c r="B335" s="12"/>
      <c r="C335" s="12"/>
      <c r="D335" s="12"/>
      <c r="E335" s="12"/>
      <c r="F335" s="12"/>
      <c r="G335" s="12"/>
      <c r="H335" s="12"/>
      <c r="I335" s="12"/>
    </row>
    <row r="336" customFormat="false" ht="15.75" hidden="false" customHeight="true" outlineLevel="0" collapsed="false">
      <c r="A336" s="12"/>
      <c r="B336" s="12"/>
      <c r="C336" s="12"/>
      <c r="D336" s="12"/>
      <c r="E336" s="12"/>
      <c r="F336" s="12"/>
      <c r="G336" s="12"/>
      <c r="H336" s="12"/>
      <c r="I336" s="12"/>
    </row>
    <row r="337" customFormat="false" ht="15.75" hidden="false" customHeight="true" outlineLevel="0" collapsed="false">
      <c r="A337" s="12"/>
      <c r="B337" s="12"/>
      <c r="C337" s="12"/>
      <c r="D337" s="12"/>
      <c r="E337" s="12"/>
      <c r="F337" s="12"/>
      <c r="G337" s="12"/>
      <c r="H337" s="12"/>
      <c r="I337" s="12"/>
    </row>
    <row r="338" customFormat="false" ht="15.75" hidden="false" customHeight="true" outlineLevel="0" collapsed="false">
      <c r="A338" s="12"/>
      <c r="B338" s="12"/>
      <c r="C338" s="12"/>
      <c r="D338" s="12"/>
      <c r="E338" s="12"/>
      <c r="F338" s="12"/>
      <c r="G338" s="12"/>
      <c r="H338" s="12"/>
      <c r="I338" s="12"/>
    </row>
    <row r="339" customFormat="false" ht="15.75" hidden="false" customHeight="true" outlineLevel="0" collapsed="false">
      <c r="A339" s="12"/>
      <c r="B339" s="12"/>
      <c r="C339" s="12"/>
      <c r="D339" s="12"/>
      <c r="E339" s="12"/>
      <c r="F339" s="12"/>
      <c r="G339" s="12"/>
      <c r="H339" s="12"/>
      <c r="I339" s="12"/>
    </row>
    <row r="340" customFormat="false" ht="15.75" hidden="false" customHeight="true" outlineLevel="0" collapsed="false">
      <c r="A340" s="12"/>
      <c r="B340" s="12"/>
      <c r="C340" s="12"/>
      <c r="D340" s="12"/>
      <c r="E340" s="12"/>
      <c r="F340" s="12"/>
      <c r="G340" s="12"/>
      <c r="H340" s="12"/>
      <c r="I340" s="12"/>
    </row>
    <row r="341" customFormat="false" ht="15.75" hidden="false" customHeight="true" outlineLevel="0" collapsed="false">
      <c r="A341" s="12"/>
      <c r="B341" s="12"/>
      <c r="C341" s="12"/>
      <c r="D341" s="12"/>
      <c r="E341" s="12"/>
      <c r="F341" s="12"/>
      <c r="G341" s="12"/>
      <c r="H341" s="12"/>
      <c r="I341" s="12"/>
    </row>
    <row r="342" customFormat="false" ht="15.75" hidden="false" customHeight="true" outlineLevel="0" collapsed="false">
      <c r="A342" s="12"/>
      <c r="B342" s="12"/>
      <c r="C342" s="12"/>
      <c r="D342" s="12"/>
      <c r="E342" s="12"/>
      <c r="F342" s="12"/>
      <c r="G342" s="12"/>
      <c r="H342" s="12"/>
      <c r="I342" s="12"/>
    </row>
    <row r="343" customFormat="false" ht="15.75" hidden="false" customHeight="true" outlineLevel="0" collapsed="false">
      <c r="A343" s="12"/>
      <c r="B343" s="12"/>
      <c r="C343" s="12"/>
      <c r="D343" s="12"/>
      <c r="E343" s="12"/>
      <c r="F343" s="12"/>
      <c r="G343" s="12"/>
      <c r="H343" s="12"/>
      <c r="I343" s="12"/>
    </row>
    <row r="344" customFormat="false" ht="15.75" hidden="false" customHeight="true" outlineLevel="0" collapsed="false">
      <c r="A344" s="12"/>
      <c r="B344" s="12"/>
      <c r="C344" s="12"/>
      <c r="D344" s="12"/>
      <c r="E344" s="12"/>
      <c r="F344" s="12"/>
      <c r="G344" s="12"/>
      <c r="H344" s="12"/>
      <c r="I344" s="12"/>
    </row>
    <row r="345" customFormat="false" ht="15.75" hidden="false" customHeight="true" outlineLevel="0" collapsed="false">
      <c r="A345" s="12"/>
      <c r="B345" s="12"/>
      <c r="C345" s="12"/>
      <c r="D345" s="12"/>
      <c r="E345" s="12"/>
      <c r="F345" s="12"/>
      <c r="G345" s="12"/>
      <c r="H345" s="12"/>
      <c r="I345" s="12"/>
    </row>
    <row r="346" customFormat="false" ht="15.75" hidden="false" customHeight="true" outlineLevel="0" collapsed="false">
      <c r="A346" s="12"/>
      <c r="B346" s="12"/>
      <c r="C346" s="12"/>
      <c r="D346" s="12"/>
      <c r="E346" s="12"/>
      <c r="F346" s="12"/>
      <c r="G346" s="12"/>
      <c r="H346" s="12"/>
      <c r="I346" s="12"/>
    </row>
    <row r="347" customFormat="false" ht="15.75" hidden="false" customHeight="true" outlineLevel="0" collapsed="false">
      <c r="A347" s="12"/>
      <c r="B347" s="12"/>
      <c r="C347" s="12"/>
      <c r="D347" s="12"/>
      <c r="E347" s="12"/>
      <c r="F347" s="12"/>
      <c r="G347" s="12"/>
      <c r="H347" s="12"/>
      <c r="I347" s="12"/>
    </row>
    <row r="348" customFormat="false" ht="15.75" hidden="false" customHeight="true" outlineLevel="0" collapsed="false">
      <c r="A348" s="12"/>
      <c r="B348" s="12"/>
      <c r="C348" s="12"/>
      <c r="D348" s="12"/>
      <c r="E348" s="12"/>
      <c r="F348" s="12"/>
      <c r="G348" s="12"/>
      <c r="H348" s="12"/>
      <c r="I348" s="12"/>
    </row>
    <row r="349" customFormat="false" ht="15.75" hidden="false" customHeight="true" outlineLevel="0" collapsed="false">
      <c r="A349" s="12"/>
      <c r="B349" s="12"/>
      <c r="C349" s="12"/>
      <c r="D349" s="12"/>
      <c r="E349" s="12"/>
      <c r="F349" s="12"/>
      <c r="G349" s="12"/>
      <c r="H349" s="12"/>
      <c r="I349" s="12"/>
    </row>
    <row r="350" customFormat="false" ht="15.75" hidden="false" customHeight="true" outlineLevel="0" collapsed="false">
      <c r="A350" s="12"/>
      <c r="B350" s="12"/>
      <c r="C350" s="12"/>
      <c r="D350" s="12"/>
      <c r="E350" s="12"/>
      <c r="F350" s="12"/>
      <c r="G350" s="12"/>
      <c r="H350" s="12"/>
      <c r="I350" s="12"/>
    </row>
    <row r="351" customFormat="false" ht="15.75" hidden="false" customHeight="true" outlineLevel="0" collapsed="false">
      <c r="A351" s="12"/>
      <c r="B351" s="12"/>
      <c r="C351" s="12"/>
      <c r="D351" s="12"/>
      <c r="E351" s="12"/>
      <c r="F351" s="12"/>
      <c r="G351" s="12"/>
      <c r="H351" s="12"/>
      <c r="I351" s="12"/>
    </row>
    <row r="352" customFormat="false" ht="15.75" hidden="false" customHeight="true" outlineLevel="0" collapsed="false">
      <c r="A352" s="12"/>
      <c r="B352" s="12"/>
      <c r="C352" s="12"/>
      <c r="D352" s="12"/>
      <c r="E352" s="12"/>
      <c r="F352" s="12"/>
      <c r="G352" s="12"/>
      <c r="H352" s="12"/>
      <c r="I352" s="12"/>
    </row>
    <row r="353" customFormat="false" ht="15.75" hidden="false" customHeight="true" outlineLevel="0" collapsed="false">
      <c r="A353" s="12"/>
      <c r="B353" s="12"/>
      <c r="C353" s="12"/>
      <c r="D353" s="12"/>
      <c r="E353" s="12"/>
      <c r="F353" s="12"/>
      <c r="G353" s="12"/>
      <c r="H353" s="12"/>
      <c r="I353" s="12"/>
    </row>
    <row r="354" customFormat="false" ht="15.75" hidden="false" customHeight="true" outlineLevel="0" collapsed="false">
      <c r="A354" s="12"/>
      <c r="B354" s="12"/>
      <c r="C354" s="12"/>
      <c r="D354" s="12"/>
      <c r="E354" s="12"/>
      <c r="F354" s="12"/>
      <c r="G354" s="12"/>
      <c r="H354" s="12"/>
      <c r="I354" s="12"/>
    </row>
    <row r="355" customFormat="false" ht="15.75" hidden="false" customHeight="true" outlineLevel="0" collapsed="false">
      <c r="A355" s="12"/>
      <c r="B355" s="12"/>
      <c r="C355" s="12"/>
      <c r="D355" s="12"/>
      <c r="E355" s="12"/>
      <c r="F355" s="12"/>
      <c r="G355" s="12"/>
      <c r="H355" s="12"/>
      <c r="I355" s="12"/>
    </row>
    <row r="356" customFormat="false" ht="15.75" hidden="false" customHeight="true" outlineLevel="0" collapsed="false">
      <c r="A356" s="12"/>
      <c r="B356" s="12"/>
      <c r="C356" s="12"/>
      <c r="D356" s="12"/>
      <c r="E356" s="12"/>
      <c r="F356" s="12"/>
      <c r="G356" s="12"/>
      <c r="H356" s="12"/>
      <c r="I356" s="12"/>
    </row>
    <row r="357" customFormat="false" ht="15.75" hidden="false" customHeight="true" outlineLevel="0" collapsed="false">
      <c r="A357" s="12"/>
      <c r="B357" s="12"/>
      <c r="C357" s="12"/>
      <c r="D357" s="12"/>
      <c r="E357" s="12"/>
      <c r="F357" s="12"/>
      <c r="G357" s="12"/>
      <c r="H357" s="12"/>
      <c r="I357" s="12"/>
    </row>
    <row r="358" customFormat="false" ht="15.75" hidden="false" customHeight="true" outlineLevel="0" collapsed="false">
      <c r="A358" s="12"/>
      <c r="B358" s="12"/>
      <c r="C358" s="12"/>
      <c r="D358" s="12"/>
      <c r="E358" s="12"/>
      <c r="F358" s="12"/>
      <c r="G358" s="12"/>
      <c r="H358" s="12"/>
      <c r="I358" s="12"/>
    </row>
    <row r="359" customFormat="false" ht="15.75" hidden="false" customHeight="true" outlineLevel="0" collapsed="false">
      <c r="A359" s="12"/>
      <c r="B359" s="12"/>
      <c r="C359" s="12"/>
      <c r="D359" s="12"/>
      <c r="E359" s="12"/>
      <c r="F359" s="12"/>
      <c r="G359" s="12"/>
      <c r="H359" s="12"/>
      <c r="I359" s="12"/>
    </row>
    <row r="360" customFormat="false" ht="15.75" hidden="false" customHeight="true" outlineLevel="0" collapsed="false">
      <c r="A360" s="12"/>
      <c r="B360" s="12"/>
      <c r="C360" s="12"/>
      <c r="D360" s="12"/>
      <c r="E360" s="12"/>
      <c r="F360" s="12"/>
      <c r="G360" s="12"/>
      <c r="H360" s="12"/>
      <c r="I360" s="12"/>
    </row>
    <row r="361" customFormat="false" ht="15.75" hidden="false" customHeight="true" outlineLevel="0" collapsed="false">
      <c r="A361" s="12"/>
      <c r="B361" s="12"/>
      <c r="C361" s="12"/>
      <c r="D361" s="12"/>
      <c r="E361" s="12"/>
      <c r="F361" s="12"/>
      <c r="G361" s="12"/>
      <c r="H361" s="12"/>
      <c r="I361" s="12"/>
    </row>
    <row r="362" customFormat="false" ht="15.75" hidden="false" customHeight="true" outlineLevel="0" collapsed="false">
      <c r="A362" s="12"/>
      <c r="B362" s="12"/>
      <c r="C362" s="12"/>
      <c r="D362" s="12"/>
      <c r="E362" s="12"/>
      <c r="F362" s="12"/>
      <c r="G362" s="12"/>
      <c r="H362" s="12"/>
      <c r="I362" s="12"/>
    </row>
    <row r="363" customFormat="false" ht="15.75" hidden="false" customHeight="true" outlineLevel="0" collapsed="false">
      <c r="A363" s="12"/>
      <c r="B363" s="12"/>
      <c r="C363" s="12"/>
      <c r="D363" s="12"/>
      <c r="E363" s="12"/>
      <c r="F363" s="12"/>
      <c r="G363" s="12"/>
      <c r="H363" s="12"/>
      <c r="I363" s="12"/>
    </row>
    <row r="364" customFormat="false" ht="15.75" hidden="false" customHeight="true" outlineLevel="0" collapsed="false">
      <c r="A364" s="12"/>
      <c r="B364" s="12"/>
      <c r="C364" s="12"/>
      <c r="D364" s="12"/>
      <c r="E364" s="12"/>
      <c r="F364" s="12"/>
      <c r="G364" s="12"/>
      <c r="H364" s="12"/>
      <c r="I364" s="12"/>
    </row>
    <row r="365" customFormat="false" ht="15.75" hidden="false" customHeight="true" outlineLevel="0" collapsed="false">
      <c r="A365" s="12"/>
      <c r="B365" s="12"/>
      <c r="C365" s="12"/>
      <c r="D365" s="12"/>
      <c r="E365" s="12"/>
      <c r="F365" s="12"/>
      <c r="G365" s="12"/>
      <c r="H365" s="12"/>
      <c r="I365" s="12"/>
    </row>
    <row r="366" customFormat="false" ht="15.75" hidden="false" customHeight="true" outlineLevel="0" collapsed="false">
      <c r="A366" s="12"/>
      <c r="B366" s="12"/>
      <c r="C366" s="12"/>
      <c r="D366" s="12"/>
      <c r="E366" s="12"/>
      <c r="F366" s="12"/>
      <c r="G366" s="12"/>
      <c r="H366" s="12"/>
      <c r="I366" s="12"/>
    </row>
    <row r="367" customFormat="false" ht="15.75" hidden="false" customHeight="true" outlineLevel="0" collapsed="false">
      <c r="A367" s="12"/>
      <c r="B367" s="12"/>
      <c r="C367" s="12"/>
      <c r="D367" s="12"/>
      <c r="E367" s="12"/>
      <c r="F367" s="12"/>
      <c r="G367" s="12"/>
      <c r="H367" s="12"/>
      <c r="I367" s="12"/>
    </row>
    <row r="368" customFormat="false" ht="15.75" hidden="false" customHeight="true" outlineLevel="0" collapsed="false">
      <c r="A368" s="12"/>
      <c r="B368" s="12"/>
      <c r="C368" s="12"/>
      <c r="D368" s="12"/>
      <c r="E368" s="12"/>
      <c r="F368" s="12"/>
      <c r="G368" s="12"/>
      <c r="H368" s="12"/>
      <c r="I368" s="12"/>
    </row>
    <row r="369" customFormat="false" ht="15.75" hidden="false" customHeight="true" outlineLevel="0" collapsed="false">
      <c r="A369" s="12"/>
      <c r="B369" s="12"/>
      <c r="C369" s="12"/>
      <c r="D369" s="12"/>
      <c r="E369" s="12"/>
      <c r="F369" s="12"/>
      <c r="G369" s="12"/>
      <c r="H369" s="12"/>
      <c r="I369" s="12"/>
    </row>
    <row r="370" customFormat="false" ht="15.75" hidden="false" customHeight="true" outlineLevel="0" collapsed="false">
      <c r="A370" s="12"/>
      <c r="B370" s="12"/>
      <c r="C370" s="12"/>
      <c r="D370" s="12"/>
      <c r="E370" s="12"/>
      <c r="F370" s="12"/>
      <c r="G370" s="12"/>
      <c r="H370" s="12"/>
      <c r="I370" s="12"/>
    </row>
    <row r="371" customFormat="false" ht="15.75" hidden="false" customHeight="true" outlineLevel="0" collapsed="false">
      <c r="A371" s="12"/>
      <c r="B371" s="12"/>
      <c r="C371" s="12"/>
      <c r="D371" s="12"/>
      <c r="E371" s="12"/>
      <c r="F371" s="12"/>
      <c r="G371" s="12"/>
      <c r="H371" s="12"/>
      <c r="I371" s="12"/>
    </row>
    <row r="372" customFormat="false" ht="15.75" hidden="false" customHeight="true" outlineLevel="0" collapsed="false">
      <c r="A372" s="12"/>
      <c r="B372" s="12"/>
      <c r="C372" s="12"/>
      <c r="D372" s="12"/>
      <c r="E372" s="12"/>
      <c r="F372" s="12"/>
      <c r="G372" s="12"/>
      <c r="H372" s="12"/>
      <c r="I372" s="12"/>
    </row>
    <row r="373" customFormat="false" ht="15.75" hidden="false" customHeight="true" outlineLevel="0" collapsed="false">
      <c r="A373" s="12"/>
      <c r="B373" s="12"/>
      <c r="C373" s="12"/>
      <c r="D373" s="12"/>
      <c r="E373" s="12"/>
      <c r="F373" s="12"/>
      <c r="G373" s="12"/>
      <c r="H373" s="12"/>
      <c r="I373" s="12"/>
    </row>
    <row r="374" customFormat="false" ht="15.75" hidden="false" customHeight="true" outlineLevel="0" collapsed="false">
      <c r="A374" s="12"/>
      <c r="B374" s="12"/>
      <c r="C374" s="12"/>
      <c r="D374" s="12"/>
      <c r="E374" s="12"/>
      <c r="F374" s="12"/>
      <c r="G374" s="12"/>
      <c r="H374" s="12"/>
      <c r="I374" s="12"/>
    </row>
    <row r="375" customFormat="false" ht="15.75" hidden="false" customHeight="true" outlineLevel="0" collapsed="false">
      <c r="A375" s="12"/>
      <c r="B375" s="12"/>
      <c r="C375" s="12"/>
      <c r="D375" s="12"/>
      <c r="E375" s="12"/>
      <c r="F375" s="12"/>
      <c r="G375" s="12"/>
      <c r="H375" s="12"/>
      <c r="I375" s="12"/>
    </row>
    <row r="376" customFormat="false" ht="15.75" hidden="false" customHeight="true" outlineLevel="0" collapsed="false">
      <c r="A376" s="12"/>
      <c r="B376" s="12"/>
      <c r="C376" s="12"/>
      <c r="D376" s="12"/>
      <c r="E376" s="12"/>
      <c r="F376" s="12"/>
      <c r="G376" s="12"/>
      <c r="H376" s="12"/>
      <c r="I376" s="12"/>
    </row>
    <row r="377" customFormat="false" ht="15.75" hidden="false" customHeight="true" outlineLevel="0" collapsed="false">
      <c r="A377" s="12"/>
      <c r="B377" s="12"/>
      <c r="C377" s="12"/>
      <c r="D377" s="12"/>
      <c r="E377" s="12"/>
      <c r="F377" s="12"/>
      <c r="G377" s="12"/>
      <c r="H377" s="12"/>
      <c r="I377" s="12"/>
    </row>
    <row r="378" customFormat="false" ht="15.75" hidden="false" customHeight="true" outlineLevel="0" collapsed="false">
      <c r="A378" s="12"/>
      <c r="B378" s="12"/>
      <c r="C378" s="12"/>
      <c r="D378" s="12"/>
      <c r="E378" s="12"/>
      <c r="F378" s="12"/>
      <c r="G378" s="12"/>
      <c r="H378" s="12"/>
      <c r="I378" s="12"/>
    </row>
    <row r="379" customFormat="false" ht="15.75" hidden="false" customHeight="true" outlineLevel="0" collapsed="false">
      <c r="A379" s="12"/>
      <c r="B379" s="12"/>
      <c r="C379" s="12"/>
      <c r="D379" s="12"/>
      <c r="E379" s="12"/>
      <c r="F379" s="12"/>
      <c r="G379" s="12"/>
      <c r="H379" s="12"/>
      <c r="I379" s="12"/>
    </row>
    <row r="380" customFormat="false" ht="15.75" hidden="false" customHeight="true" outlineLevel="0" collapsed="false">
      <c r="A380" s="12"/>
      <c r="B380" s="12"/>
      <c r="C380" s="12"/>
      <c r="D380" s="12"/>
      <c r="E380" s="12"/>
      <c r="F380" s="12"/>
      <c r="G380" s="12"/>
      <c r="H380" s="12"/>
      <c r="I380" s="12"/>
    </row>
    <row r="381" customFormat="false" ht="15.75" hidden="false" customHeight="true" outlineLevel="0" collapsed="false">
      <c r="A381" s="12"/>
      <c r="B381" s="12"/>
      <c r="C381" s="12"/>
      <c r="D381" s="12"/>
      <c r="E381" s="12"/>
      <c r="F381" s="12"/>
      <c r="G381" s="12"/>
      <c r="H381" s="12"/>
      <c r="I381" s="12"/>
    </row>
    <row r="382" customFormat="false" ht="15.75" hidden="false" customHeight="true" outlineLevel="0" collapsed="false">
      <c r="A382" s="12"/>
      <c r="B382" s="12"/>
      <c r="C382" s="12"/>
      <c r="D382" s="12"/>
      <c r="E382" s="12"/>
      <c r="F382" s="12"/>
      <c r="G382" s="12"/>
      <c r="H382" s="12"/>
      <c r="I382" s="12"/>
    </row>
    <row r="383" customFormat="false" ht="15.75" hidden="false" customHeight="true" outlineLevel="0" collapsed="false">
      <c r="A383" s="12"/>
      <c r="B383" s="12"/>
      <c r="C383" s="12"/>
      <c r="D383" s="12"/>
      <c r="E383" s="12"/>
      <c r="F383" s="12"/>
      <c r="G383" s="12"/>
      <c r="H383" s="12"/>
      <c r="I383" s="12"/>
    </row>
    <row r="384" customFormat="false" ht="15.75" hidden="false" customHeight="true" outlineLevel="0" collapsed="false">
      <c r="A384" s="12"/>
      <c r="B384" s="12"/>
      <c r="C384" s="12"/>
      <c r="D384" s="12"/>
      <c r="E384" s="12"/>
      <c r="F384" s="12"/>
      <c r="G384" s="12"/>
      <c r="H384" s="12"/>
      <c r="I384" s="12"/>
    </row>
    <row r="385" customFormat="false" ht="15.75" hidden="false" customHeight="true" outlineLevel="0" collapsed="false">
      <c r="A385" s="12"/>
      <c r="B385" s="12"/>
      <c r="C385" s="12"/>
      <c r="D385" s="12"/>
      <c r="E385" s="12"/>
      <c r="F385" s="12"/>
      <c r="G385" s="12"/>
      <c r="H385" s="12"/>
      <c r="I385" s="12"/>
    </row>
    <row r="386" customFormat="false" ht="15.75" hidden="false" customHeight="true" outlineLevel="0" collapsed="false">
      <c r="A386" s="12"/>
      <c r="B386" s="12"/>
      <c r="C386" s="12"/>
      <c r="D386" s="12"/>
      <c r="E386" s="12"/>
      <c r="F386" s="12"/>
      <c r="G386" s="12"/>
      <c r="H386" s="12"/>
      <c r="I386" s="12"/>
    </row>
    <row r="387" customFormat="false" ht="15.75" hidden="false" customHeight="true" outlineLevel="0" collapsed="false">
      <c r="A387" s="12"/>
      <c r="B387" s="12"/>
      <c r="C387" s="12"/>
      <c r="D387" s="12"/>
      <c r="E387" s="12"/>
      <c r="F387" s="12"/>
      <c r="G387" s="12"/>
      <c r="H387" s="12"/>
      <c r="I387" s="12"/>
    </row>
    <row r="388" customFormat="false" ht="15.75" hidden="false" customHeight="true" outlineLevel="0" collapsed="false">
      <c r="A388" s="12"/>
      <c r="B388" s="12"/>
      <c r="C388" s="12"/>
      <c r="D388" s="12"/>
      <c r="E388" s="12"/>
      <c r="F388" s="12"/>
      <c r="G388" s="12"/>
      <c r="H388" s="12"/>
      <c r="I388" s="12"/>
    </row>
    <row r="389" customFormat="false" ht="15.75" hidden="false" customHeight="true" outlineLevel="0" collapsed="false">
      <c r="A389" s="12"/>
      <c r="B389" s="12"/>
      <c r="C389" s="12"/>
      <c r="D389" s="12"/>
      <c r="E389" s="12"/>
      <c r="F389" s="12"/>
      <c r="G389" s="12"/>
      <c r="H389" s="12"/>
      <c r="I389" s="12"/>
    </row>
    <row r="390" customFormat="false" ht="15.75" hidden="false" customHeight="true" outlineLevel="0" collapsed="false">
      <c r="A390" s="12"/>
      <c r="B390" s="12"/>
      <c r="C390" s="12"/>
      <c r="D390" s="12"/>
      <c r="E390" s="12"/>
      <c r="F390" s="12"/>
      <c r="G390" s="12"/>
      <c r="H390" s="12"/>
      <c r="I390" s="12"/>
    </row>
    <row r="391" customFormat="false" ht="15.75" hidden="false" customHeight="true" outlineLevel="0" collapsed="false">
      <c r="A391" s="12"/>
      <c r="B391" s="12"/>
      <c r="C391" s="12"/>
      <c r="D391" s="12"/>
      <c r="E391" s="12"/>
      <c r="F391" s="12"/>
      <c r="G391" s="12"/>
      <c r="H391" s="12"/>
      <c r="I391" s="12"/>
    </row>
    <row r="392" customFormat="false" ht="15.75" hidden="false" customHeight="true" outlineLevel="0" collapsed="false">
      <c r="A392" s="12"/>
      <c r="B392" s="12"/>
      <c r="C392" s="12"/>
      <c r="D392" s="12"/>
      <c r="E392" s="12"/>
      <c r="F392" s="12"/>
      <c r="G392" s="12"/>
      <c r="H392" s="12"/>
      <c r="I392" s="12"/>
    </row>
    <row r="393" customFormat="false" ht="15.75" hidden="false" customHeight="true" outlineLevel="0" collapsed="false">
      <c r="A393" s="12"/>
      <c r="B393" s="12"/>
      <c r="C393" s="12"/>
      <c r="D393" s="12"/>
      <c r="E393" s="12"/>
      <c r="F393" s="12"/>
      <c r="G393" s="12"/>
      <c r="H393" s="12"/>
      <c r="I393" s="12"/>
    </row>
    <row r="394" customFormat="false" ht="15.75" hidden="false" customHeight="true" outlineLevel="0" collapsed="false">
      <c r="A394" s="12"/>
      <c r="B394" s="12"/>
      <c r="C394" s="12"/>
      <c r="D394" s="12"/>
      <c r="E394" s="12"/>
      <c r="F394" s="12"/>
      <c r="G394" s="12"/>
      <c r="H394" s="12"/>
      <c r="I394" s="12"/>
    </row>
    <row r="395" customFormat="false" ht="15.75" hidden="false" customHeight="true" outlineLevel="0" collapsed="false">
      <c r="A395" s="12"/>
      <c r="B395" s="12"/>
      <c r="C395" s="12"/>
      <c r="D395" s="12"/>
      <c r="E395" s="12"/>
      <c r="F395" s="12"/>
      <c r="G395" s="12"/>
      <c r="H395" s="12"/>
      <c r="I395" s="12"/>
    </row>
    <row r="396" customFormat="false" ht="15.75" hidden="false" customHeight="true" outlineLevel="0" collapsed="false">
      <c r="A396" s="12"/>
      <c r="B396" s="12"/>
      <c r="C396" s="12"/>
      <c r="D396" s="12"/>
      <c r="E396" s="12"/>
      <c r="F396" s="12"/>
      <c r="G396" s="12"/>
      <c r="H396" s="12"/>
      <c r="I396" s="12"/>
    </row>
    <row r="397" customFormat="false" ht="15.75" hidden="false" customHeight="true" outlineLevel="0" collapsed="false">
      <c r="A397" s="12"/>
      <c r="B397" s="12"/>
      <c r="C397" s="12"/>
      <c r="D397" s="12"/>
      <c r="E397" s="12"/>
      <c r="F397" s="12"/>
      <c r="G397" s="12"/>
      <c r="H397" s="12"/>
      <c r="I397" s="12"/>
    </row>
    <row r="398" customFormat="false" ht="15.75" hidden="false" customHeight="true" outlineLevel="0" collapsed="false">
      <c r="A398" s="12"/>
      <c r="B398" s="12"/>
      <c r="C398" s="12"/>
      <c r="D398" s="12"/>
      <c r="E398" s="12"/>
      <c r="F398" s="12"/>
      <c r="G398" s="12"/>
      <c r="H398" s="12"/>
      <c r="I398" s="12"/>
    </row>
    <row r="399" customFormat="false" ht="15.75" hidden="false" customHeight="true" outlineLevel="0" collapsed="false">
      <c r="A399" s="12"/>
      <c r="B399" s="12"/>
      <c r="C399" s="12"/>
      <c r="D399" s="12"/>
      <c r="E399" s="12"/>
      <c r="F399" s="12"/>
      <c r="G399" s="12"/>
      <c r="H399" s="12"/>
      <c r="I399" s="12"/>
    </row>
    <row r="400" customFormat="false" ht="15.75" hidden="false" customHeight="true" outlineLevel="0" collapsed="false">
      <c r="A400" s="12"/>
      <c r="B400" s="12"/>
      <c r="C400" s="12"/>
      <c r="D400" s="12"/>
      <c r="E400" s="12"/>
      <c r="F400" s="12"/>
      <c r="G400" s="12"/>
      <c r="H400" s="12"/>
      <c r="I400" s="12"/>
    </row>
    <row r="401" customFormat="false" ht="15.75" hidden="false" customHeight="true" outlineLevel="0" collapsed="false">
      <c r="A401" s="12"/>
      <c r="B401" s="12"/>
      <c r="C401" s="12"/>
      <c r="D401" s="12"/>
      <c r="E401" s="12"/>
      <c r="F401" s="12"/>
      <c r="G401" s="12"/>
      <c r="H401" s="12"/>
      <c r="I401" s="12"/>
    </row>
    <row r="402" customFormat="false" ht="15.75" hidden="false" customHeight="true" outlineLevel="0" collapsed="false">
      <c r="A402" s="12"/>
      <c r="B402" s="12"/>
      <c r="C402" s="12"/>
      <c r="D402" s="12"/>
      <c r="E402" s="12"/>
      <c r="F402" s="12"/>
      <c r="G402" s="12"/>
      <c r="H402" s="12"/>
      <c r="I402" s="12"/>
    </row>
    <row r="403" customFormat="false" ht="15.75" hidden="false" customHeight="true" outlineLevel="0" collapsed="false">
      <c r="A403" s="12"/>
      <c r="B403" s="12"/>
      <c r="C403" s="12"/>
      <c r="D403" s="12"/>
      <c r="E403" s="12"/>
      <c r="F403" s="12"/>
      <c r="G403" s="12"/>
      <c r="H403" s="12"/>
      <c r="I403" s="12"/>
    </row>
    <row r="404" customFormat="false" ht="15.75" hidden="false" customHeight="true" outlineLevel="0" collapsed="false">
      <c r="A404" s="12"/>
      <c r="B404" s="12"/>
      <c r="C404" s="12"/>
      <c r="D404" s="12"/>
      <c r="E404" s="12"/>
      <c r="F404" s="12"/>
      <c r="G404" s="12"/>
      <c r="H404" s="12"/>
      <c r="I404" s="12"/>
    </row>
    <row r="405" customFormat="false" ht="15.75" hidden="false" customHeight="true" outlineLevel="0" collapsed="false">
      <c r="A405" s="12"/>
      <c r="B405" s="12"/>
      <c r="C405" s="12"/>
      <c r="D405" s="12"/>
      <c r="E405" s="12"/>
      <c r="F405" s="12"/>
      <c r="G405" s="12"/>
      <c r="H405" s="12"/>
      <c r="I405" s="12"/>
    </row>
    <row r="406" customFormat="false" ht="15.75" hidden="false" customHeight="true" outlineLevel="0" collapsed="false">
      <c r="A406" s="12"/>
      <c r="B406" s="12"/>
      <c r="C406" s="12"/>
      <c r="D406" s="12"/>
      <c r="E406" s="12"/>
      <c r="F406" s="12"/>
      <c r="G406" s="12"/>
      <c r="H406" s="12"/>
      <c r="I406" s="12"/>
    </row>
    <row r="407" customFormat="false" ht="15.75" hidden="false" customHeight="true" outlineLevel="0" collapsed="false">
      <c r="A407" s="12"/>
      <c r="B407" s="12"/>
      <c r="C407" s="12"/>
      <c r="D407" s="12"/>
      <c r="E407" s="12"/>
      <c r="F407" s="12"/>
      <c r="G407" s="12"/>
      <c r="H407" s="12"/>
      <c r="I407" s="12"/>
    </row>
    <row r="408" customFormat="false" ht="15.75" hidden="false" customHeight="true" outlineLevel="0" collapsed="false">
      <c r="A408" s="12"/>
      <c r="B408" s="12"/>
      <c r="C408" s="12"/>
      <c r="D408" s="12"/>
      <c r="E408" s="12"/>
      <c r="F408" s="12"/>
      <c r="G408" s="12"/>
      <c r="H408" s="12"/>
      <c r="I408" s="12"/>
    </row>
    <row r="409" customFormat="false" ht="15.75" hidden="false" customHeight="true" outlineLevel="0" collapsed="false">
      <c r="A409" s="12"/>
      <c r="B409" s="12"/>
      <c r="C409" s="12"/>
      <c r="D409" s="12"/>
      <c r="E409" s="12"/>
      <c r="F409" s="12"/>
      <c r="G409" s="12"/>
      <c r="H409" s="12"/>
      <c r="I409" s="12"/>
    </row>
    <row r="410" customFormat="false" ht="15.75" hidden="false" customHeight="true" outlineLevel="0" collapsed="false">
      <c r="A410" s="12"/>
      <c r="B410" s="12"/>
      <c r="C410" s="12"/>
      <c r="D410" s="12"/>
      <c r="E410" s="12"/>
      <c r="F410" s="12"/>
      <c r="G410" s="12"/>
      <c r="H410" s="12"/>
      <c r="I410" s="12"/>
    </row>
    <row r="411" customFormat="false" ht="15.75" hidden="false" customHeight="true" outlineLevel="0" collapsed="false">
      <c r="A411" s="12"/>
      <c r="B411" s="12"/>
      <c r="C411" s="12"/>
      <c r="D411" s="12"/>
      <c r="E411" s="12"/>
      <c r="F411" s="12"/>
      <c r="G411" s="12"/>
      <c r="H411" s="12"/>
      <c r="I411" s="12"/>
    </row>
    <row r="412" customFormat="false" ht="15.75" hidden="false" customHeight="true" outlineLevel="0" collapsed="false">
      <c r="A412" s="12"/>
      <c r="B412" s="12"/>
      <c r="C412" s="12"/>
      <c r="D412" s="12"/>
      <c r="E412" s="12"/>
      <c r="F412" s="12"/>
      <c r="G412" s="12"/>
      <c r="H412" s="12"/>
      <c r="I412" s="12"/>
    </row>
    <row r="413" customFormat="false" ht="15.75" hidden="false" customHeight="true" outlineLevel="0" collapsed="false">
      <c r="A413" s="12"/>
      <c r="B413" s="12"/>
      <c r="C413" s="12"/>
      <c r="D413" s="12"/>
      <c r="E413" s="12"/>
      <c r="F413" s="12"/>
      <c r="G413" s="12"/>
      <c r="H413" s="12"/>
      <c r="I413" s="12"/>
    </row>
    <row r="414" customFormat="false" ht="15.75" hidden="false" customHeight="true" outlineLevel="0" collapsed="false">
      <c r="A414" s="12"/>
      <c r="B414" s="12"/>
      <c r="C414" s="12"/>
      <c r="D414" s="12"/>
      <c r="E414" s="12"/>
      <c r="F414" s="12"/>
      <c r="G414" s="12"/>
      <c r="H414" s="12"/>
      <c r="I414" s="12"/>
    </row>
    <row r="415" customFormat="false" ht="15.75" hidden="false" customHeight="true" outlineLevel="0" collapsed="false">
      <c r="A415" s="12"/>
      <c r="B415" s="12"/>
      <c r="C415" s="12"/>
      <c r="D415" s="12"/>
      <c r="E415" s="12"/>
      <c r="F415" s="12"/>
      <c r="G415" s="12"/>
      <c r="H415" s="12"/>
      <c r="I415" s="12"/>
    </row>
    <row r="416" customFormat="false" ht="15.75" hidden="false" customHeight="true" outlineLevel="0" collapsed="false">
      <c r="A416" s="12"/>
      <c r="B416" s="12"/>
      <c r="C416" s="12"/>
      <c r="D416" s="12"/>
      <c r="E416" s="12"/>
      <c r="F416" s="12"/>
      <c r="G416" s="12"/>
      <c r="H416" s="12"/>
      <c r="I416" s="12"/>
    </row>
    <row r="417" customFormat="false" ht="15.75" hidden="false" customHeight="true" outlineLevel="0" collapsed="false">
      <c r="A417" s="12"/>
      <c r="B417" s="12"/>
      <c r="C417" s="12"/>
      <c r="D417" s="12"/>
      <c r="E417" s="12"/>
      <c r="F417" s="12"/>
      <c r="G417" s="12"/>
      <c r="H417" s="12"/>
      <c r="I417" s="12"/>
    </row>
    <row r="418" customFormat="false" ht="15.75" hidden="false" customHeight="true" outlineLevel="0" collapsed="false">
      <c r="A418" s="12"/>
      <c r="B418" s="12"/>
      <c r="C418" s="12"/>
      <c r="D418" s="12"/>
      <c r="E418" s="12"/>
      <c r="F418" s="12"/>
      <c r="G418" s="12"/>
      <c r="H418" s="12"/>
      <c r="I418" s="12"/>
    </row>
    <row r="419" customFormat="false" ht="15.75" hidden="false" customHeight="true" outlineLevel="0" collapsed="false">
      <c r="A419" s="12"/>
      <c r="B419" s="12"/>
      <c r="C419" s="12"/>
      <c r="D419" s="12"/>
      <c r="E419" s="12"/>
      <c r="F419" s="12"/>
      <c r="G419" s="12"/>
      <c r="H419" s="12"/>
      <c r="I419" s="12"/>
    </row>
    <row r="420" customFormat="false" ht="15.75" hidden="false" customHeight="true" outlineLevel="0" collapsed="false">
      <c r="A420" s="12"/>
      <c r="B420" s="12"/>
      <c r="C420" s="12"/>
      <c r="D420" s="12"/>
      <c r="E420" s="12"/>
      <c r="F420" s="12"/>
      <c r="G420" s="12"/>
      <c r="H420" s="12"/>
      <c r="I420" s="12"/>
    </row>
    <row r="421" customFormat="false" ht="15.75" hidden="false" customHeight="true" outlineLevel="0" collapsed="false">
      <c r="A421" s="12"/>
      <c r="B421" s="12"/>
      <c r="C421" s="12"/>
      <c r="D421" s="12"/>
      <c r="E421" s="12"/>
      <c r="F421" s="12"/>
      <c r="G421" s="12"/>
      <c r="H421" s="12"/>
      <c r="I421" s="12"/>
    </row>
    <row r="422" customFormat="false" ht="15.75" hidden="false" customHeight="true" outlineLevel="0" collapsed="false">
      <c r="A422" s="12"/>
      <c r="B422" s="12"/>
      <c r="C422" s="12"/>
      <c r="D422" s="12"/>
      <c r="E422" s="12"/>
      <c r="F422" s="12"/>
      <c r="G422" s="12"/>
      <c r="H422" s="12"/>
      <c r="I422" s="12"/>
    </row>
    <row r="423" customFormat="false" ht="15.75" hidden="false" customHeight="true" outlineLevel="0" collapsed="false">
      <c r="A423" s="12"/>
      <c r="B423" s="12"/>
      <c r="C423" s="12"/>
      <c r="D423" s="12"/>
      <c r="E423" s="12"/>
      <c r="F423" s="12"/>
      <c r="G423" s="12"/>
      <c r="H423" s="12"/>
      <c r="I423" s="12"/>
    </row>
    <row r="424" customFormat="false" ht="15.75" hidden="false" customHeight="true" outlineLevel="0" collapsed="false">
      <c r="A424" s="12"/>
      <c r="B424" s="12"/>
      <c r="C424" s="12"/>
      <c r="D424" s="12"/>
      <c r="E424" s="12"/>
      <c r="F424" s="12"/>
      <c r="G424" s="12"/>
      <c r="H424" s="12"/>
      <c r="I424" s="12"/>
    </row>
    <row r="425" customFormat="false" ht="15.75" hidden="false" customHeight="true" outlineLevel="0" collapsed="false">
      <c r="A425" s="12"/>
      <c r="B425" s="12"/>
      <c r="C425" s="12"/>
      <c r="D425" s="12"/>
      <c r="E425" s="12"/>
      <c r="F425" s="12"/>
      <c r="G425" s="12"/>
      <c r="H425" s="12"/>
      <c r="I425" s="12"/>
    </row>
    <row r="426" customFormat="false" ht="15.75" hidden="false" customHeight="true" outlineLevel="0" collapsed="false">
      <c r="A426" s="12"/>
      <c r="B426" s="12"/>
      <c r="C426" s="12"/>
      <c r="D426" s="12"/>
      <c r="E426" s="12"/>
      <c r="F426" s="12"/>
      <c r="G426" s="12"/>
      <c r="H426" s="12"/>
      <c r="I426" s="12"/>
    </row>
    <row r="427" customFormat="false" ht="15.75" hidden="false" customHeight="true" outlineLevel="0" collapsed="false">
      <c r="A427" s="12"/>
      <c r="B427" s="12"/>
      <c r="C427" s="12"/>
      <c r="D427" s="12"/>
      <c r="E427" s="12"/>
      <c r="F427" s="12"/>
      <c r="G427" s="12"/>
      <c r="H427" s="12"/>
      <c r="I427" s="12"/>
    </row>
    <row r="428" customFormat="false" ht="15.75" hidden="false" customHeight="true" outlineLevel="0" collapsed="false">
      <c r="A428" s="12"/>
      <c r="B428" s="12"/>
      <c r="C428" s="12"/>
      <c r="D428" s="12"/>
      <c r="E428" s="12"/>
      <c r="F428" s="12"/>
      <c r="G428" s="12"/>
      <c r="H428" s="12"/>
      <c r="I428" s="12"/>
    </row>
    <row r="429" customFormat="false" ht="15.75" hidden="false" customHeight="true" outlineLevel="0" collapsed="false">
      <c r="A429" s="12"/>
      <c r="B429" s="12"/>
      <c r="C429" s="12"/>
      <c r="D429" s="12"/>
      <c r="E429" s="12"/>
      <c r="F429" s="12"/>
      <c r="G429" s="12"/>
      <c r="H429" s="12"/>
      <c r="I429" s="12"/>
    </row>
    <row r="430" customFormat="false" ht="15.75" hidden="false" customHeight="true" outlineLevel="0" collapsed="false">
      <c r="A430" s="12"/>
      <c r="B430" s="12"/>
      <c r="C430" s="12"/>
      <c r="D430" s="12"/>
      <c r="E430" s="12"/>
      <c r="F430" s="12"/>
      <c r="G430" s="12"/>
      <c r="H430" s="12"/>
      <c r="I430" s="12"/>
    </row>
    <row r="431" customFormat="false" ht="15.75" hidden="false" customHeight="true" outlineLevel="0" collapsed="false">
      <c r="A431" s="12"/>
      <c r="B431" s="12"/>
      <c r="C431" s="12"/>
      <c r="D431" s="12"/>
      <c r="E431" s="12"/>
      <c r="F431" s="12"/>
      <c r="G431" s="12"/>
      <c r="H431" s="12"/>
      <c r="I431" s="12"/>
    </row>
    <row r="432" customFormat="false" ht="15.75" hidden="false" customHeight="true" outlineLevel="0" collapsed="false">
      <c r="A432" s="12"/>
      <c r="B432" s="12"/>
      <c r="C432" s="12"/>
      <c r="D432" s="12"/>
      <c r="E432" s="12"/>
      <c r="F432" s="12"/>
      <c r="G432" s="12"/>
      <c r="H432" s="12"/>
      <c r="I432" s="12"/>
    </row>
    <row r="433" customFormat="false" ht="15.75" hidden="false" customHeight="true" outlineLevel="0" collapsed="false">
      <c r="A433" s="12"/>
      <c r="B433" s="12"/>
      <c r="C433" s="12"/>
      <c r="D433" s="12"/>
      <c r="E433" s="12"/>
      <c r="F433" s="12"/>
      <c r="G433" s="12"/>
      <c r="H433" s="12"/>
      <c r="I433" s="12"/>
    </row>
    <row r="434" customFormat="false" ht="15.75" hidden="false" customHeight="true" outlineLevel="0" collapsed="false">
      <c r="A434" s="12"/>
      <c r="B434" s="12"/>
      <c r="C434" s="12"/>
      <c r="D434" s="12"/>
      <c r="E434" s="12"/>
      <c r="F434" s="12"/>
      <c r="G434" s="12"/>
      <c r="H434" s="12"/>
      <c r="I434" s="12"/>
    </row>
    <row r="435" customFormat="false" ht="15.75" hidden="false" customHeight="true" outlineLevel="0" collapsed="false">
      <c r="A435" s="12"/>
      <c r="B435" s="12"/>
      <c r="C435" s="12"/>
      <c r="D435" s="12"/>
      <c r="E435" s="12"/>
      <c r="F435" s="12"/>
      <c r="G435" s="12"/>
      <c r="H435" s="12"/>
      <c r="I435" s="12"/>
    </row>
    <row r="436" customFormat="false" ht="15.75" hidden="false" customHeight="true" outlineLevel="0" collapsed="false">
      <c r="A436" s="12"/>
      <c r="B436" s="12"/>
      <c r="C436" s="12"/>
      <c r="D436" s="12"/>
      <c r="E436" s="12"/>
      <c r="F436" s="12"/>
      <c r="G436" s="12"/>
      <c r="H436" s="12"/>
      <c r="I436" s="12"/>
    </row>
    <row r="437" customFormat="false" ht="15.75" hidden="false" customHeight="true" outlineLevel="0" collapsed="false">
      <c r="A437" s="12"/>
      <c r="B437" s="12"/>
      <c r="C437" s="12"/>
      <c r="D437" s="12"/>
      <c r="E437" s="12"/>
      <c r="F437" s="12"/>
      <c r="G437" s="12"/>
      <c r="H437" s="12"/>
      <c r="I437" s="12"/>
    </row>
    <row r="438" customFormat="false" ht="15.75" hidden="false" customHeight="true" outlineLevel="0" collapsed="false">
      <c r="A438" s="12"/>
      <c r="B438" s="12"/>
      <c r="C438" s="12"/>
      <c r="D438" s="12"/>
      <c r="E438" s="12"/>
      <c r="F438" s="12"/>
      <c r="G438" s="12"/>
      <c r="H438" s="12"/>
      <c r="I438" s="12"/>
    </row>
    <row r="439" customFormat="false" ht="15.75" hidden="false" customHeight="true" outlineLevel="0" collapsed="false">
      <c r="A439" s="12"/>
      <c r="B439" s="12"/>
      <c r="C439" s="12"/>
      <c r="D439" s="12"/>
      <c r="E439" s="12"/>
      <c r="F439" s="12"/>
      <c r="G439" s="12"/>
      <c r="H439" s="12"/>
      <c r="I439" s="12"/>
    </row>
    <row r="440" customFormat="false" ht="15.75" hidden="false" customHeight="true" outlineLevel="0" collapsed="false">
      <c r="A440" s="12"/>
      <c r="B440" s="12"/>
      <c r="C440" s="12"/>
      <c r="D440" s="12"/>
      <c r="E440" s="12"/>
      <c r="F440" s="12"/>
      <c r="G440" s="12"/>
      <c r="H440" s="12"/>
      <c r="I440" s="12"/>
    </row>
    <row r="441" customFormat="false" ht="15.75" hidden="false" customHeight="true" outlineLevel="0" collapsed="false">
      <c r="A441" s="12"/>
      <c r="B441" s="12"/>
      <c r="C441" s="12"/>
      <c r="D441" s="12"/>
      <c r="E441" s="12"/>
      <c r="F441" s="12"/>
      <c r="G441" s="12"/>
      <c r="H441" s="12"/>
      <c r="I441" s="12"/>
    </row>
    <row r="442" customFormat="false" ht="15.75" hidden="false" customHeight="true" outlineLevel="0" collapsed="false">
      <c r="A442" s="12"/>
      <c r="B442" s="12"/>
      <c r="C442" s="12"/>
      <c r="D442" s="12"/>
      <c r="E442" s="12"/>
      <c r="F442" s="12"/>
      <c r="G442" s="12"/>
      <c r="H442" s="12"/>
      <c r="I442" s="12"/>
    </row>
    <row r="443" customFormat="false" ht="15.75" hidden="false" customHeight="true" outlineLevel="0" collapsed="false">
      <c r="A443" s="12"/>
      <c r="B443" s="12"/>
      <c r="C443" s="12"/>
      <c r="D443" s="12"/>
      <c r="E443" s="12"/>
      <c r="F443" s="12"/>
      <c r="G443" s="12"/>
      <c r="H443" s="12"/>
      <c r="I443" s="12"/>
    </row>
    <row r="444" customFormat="false" ht="15.75" hidden="false" customHeight="true" outlineLevel="0" collapsed="false">
      <c r="A444" s="12"/>
      <c r="B444" s="12"/>
      <c r="C444" s="12"/>
      <c r="D444" s="12"/>
      <c r="E444" s="12"/>
      <c r="F444" s="12"/>
      <c r="G444" s="12"/>
      <c r="H444" s="12"/>
      <c r="I444" s="12"/>
    </row>
    <row r="445" customFormat="false" ht="15.75" hidden="false" customHeight="true" outlineLevel="0" collapsed="false">
      <c r="A445" s="12"/>
      <c r="B445" s="12"/>
      <c r="C445" s="12"/>
      <c r="D445" s="12"/>
      <c r="E445" s="12"/>
      <c r="F445" s="12"/>
      <c r="G445" s="12"/>
      <c r="H445" s="12"/>
      <c r="I445" s="12"/>
    </row>
    <row r="446" customFormat="false" ht="15.75" hidden="false" customHeight="true" outlineLevel="0" collapsed="false">
      <c r="A446" s="12"/>
      <c r="B446" s="12"/>
      <c r="C446" s="12"/>
      <c r="D446" s="12"/>
      <c r="E446" s="12"/>
      <c r="F446" s="12"/>
      <c r="G446" s="12"/>
      <c r="H446" s="12"/>
      <c r="I446" s="12"/>
    </row>
    <row r="447" customFormat="false" ht="15.75" hidden="false" customHeight="true" outlineLevel="0" collapsed="false">
      <c r="A447" s="12"/>
      <c r="B447" s="12"/>
      <c r="C447" s="12"/>
      <c r="D447" s="12"/>
      <c r="E447" s="12"/>
      <c r="F447" s="12"/>
      <c r="G447" s="12"/>
      <c r="H447" s="12"/>
      <c r="I447" s="12"/>
    </row>
    <row r="448" customFormat="false" ht="15.75" hidden="false" customHeight="true" outlineLevel="0" collapsed="false">
      <c r="A448" s="12"/>
      <c r="B448" s="12"/>
      <c r="C448" s="12"/>
      <c r="D448" s="12"/>
      <c r="E448" s="12"/>
      <c r="F448" s="12"/>
      <c r="G448" s="12"/>
      <c r="H448" s="12"/>
      <c r="I448" s="12"/>
    </row>
    <row r="449" customFormat="false" ht="15.75" hidden="false" customHeight="true" outlineLevel="0" collapsed="false">
      <c r="A449" s="12"/>
      <c r="B449" s="12"/>
      <c r="C449" s="12"/>
      <c r="D449" s="12"/>
      <c r="E449" s="12"/>
      <c r="F449" s="12"/>
      <c r="G449" s="12"/>
      <c r="H449" s="12"/>
      <c r="I449" s="12"/>
    </row>
    <row r="450" customFormat="false" ht="15.75" hidden="false" customHeight="true" outlineLevel="0" collapsed="false">
      <c r="A450" s="12"/>
      <c r="B450" s="12"/>
      <c r="C450" s="12"/>
      <c r="D450" s="12"/>
      <c r="E450" s="12"/>
      <c r="F450" s="12"/>
      <c r="G450" s="12"/>
      <c r="H450" s="12"/>
      <c r="I450" s="12"/>
    </row>
    <row r="451" customFormat="false" ht="15.75" hidden="false" customHeight="true" outlineLevel="0" collapsed="false">
      <c r="A451" s="12"/>
      <c r="B451" s="12"/>
      <c r="C451" s="12"/>
      <c r="D451" s="12"/>
      <c r="E451" s="12"/>
      <c r="F451" s="12"/>
      <c r="G451" s="12"/>
      <c r="H451" s="12"/>
      <c r="I451" s="12"/>
    </row>
    <row r="452" customFormat="false" ht="15.75" hidden="false" customHeight="true" outlineLevel="0" collapsed="false">
      <c r="A452" s="12"/>
      <c r="B452" s="12"/>
      <c r="C452" s="12"/>
      <c r="D452" s="12"/>
      <c r="E452" s="12"/>
      <c r="F452" s="12"/>
      <c r="G452" s="12"/>
      <c r="H452" s="12"/>
      <c r="I452" s="12"/>
    </row>
    <row r="453" customFormat="false" ht="15.75" hidden="false" customHeight="true" outlineLevel="0" collapsed="false">
      <c r="A453" s="12"/>
      <c r="B453" s="12"/>
      <c r="C453" s="12"/>
      <c r="D453" s="12"/>
      <c r="E453" s="12"/>
      <c r="F453" s="12"/>
      <c r="G453" s="12"/>
      <c r="H453" s="12"/>
      <c r="I453" s="12"/>
    </row>
    <row r="454" customFormat="false" ht="15.75" hidden="false" customHeight="true" outlineLevel="0" collapsed="false">
      <c r="A454" s="12"/>
      <c r="B454" s="12"/>
      <c r="C454" s="12"/>
      <c r="D454" s="12"/>
      <c r="E454" s="12"/>
      <c r="F454" s="12"/>
      <c r="G454" s="12"/>
      <c r="H454" s="12"/>
      <c r="I454" s="12"/>
    </row>
    <row r="455" customFormat="false" ht="15.75" hidden="false" customHeight="true" outlineLevel="0" collapsed="false">
      <c r="A455" s="12"/>
      <c r="B455" s="12"/>
      <c r="C455" s="12"/>
      <c r="D455" s="12"/>
      <c r="E455" s="12"/>
      <c r="F455" s="12"/>
      <c r="G455" s="12"/>
      <c r="H455" s="12"/>
      <c r="I455" s="12"/>
    </row>
    <row r="456" customFormat="false" ht="15.75" hidden="false" customHeight="true" outlineLevel="0" collapsed="false">
      <c r="A456" s="12"/>
      <c r="B456" s="12"/>
      <c r="C456" s="12"/>
      <c r="D456" s="12"/>
      <c r="E456" s="12"/>
      <c r="F456" s="12"/>
      <c r="G456" s="12"/>
      <c r="H456" s="12"/>
      <c r="I456" s="12"/>
    </row>
    <row r="457" customFormat="false" ht="15.75" hidden="false" customHeight="true" outlineLevel="0" collapsed="false">
      <c r="A457" s="12"/>
      <c r="B457" s="12"/>
      <c r="C457" s="12"/>
      <c r="D457" s="12"/>
      <c r="E457" s="12"/>
      <c r="F457" s="12"/>
      <c r="G457" s="12"/>
      <c r="H457" s="12"/>
      <c r="I457" s="12"/>
    </row>
    <row r="458" customFormat="false" ht="15.75" hidden="false" customHeight="true" outlineLevel="0" collapsed="false">
      <c r="A458" s="12"/>
      <c r="B458" s="12"/>
      <c r="C458" s="12"/>
      <c r="D458" s="12"/>
      <c r="E458" s="12"/>
      <c r="F458" s="12"/>
      <c r="G458" s="12"/>
      <c r="H458" s="12"/>
      <c r="I458" s="12"/>
    </row>
    <row r="459" customFormat="false" ht="15.75" hidden="false" customHeight="true" outlineLevel="0" collapsed="false">
      <c r="A459" s="12"/>
      <c r="B459" s="12"/>
      <c r="C459" s="12"/>
      <c r="D459" s="12"/>
      <c r="E459" s="12"/>
      <c r="F459" s="12"/>
      <c r="G459" s="12"/>
      <c r="H459" s="12"/>
      <c r="I459" s="12"/>
    </row>
    <row r="460" customFormat="false" ht="15.75" hidden="false" customHeight="true" outlineLevel="0" collapsed="false">
      <c r="A460" s="12"/>
      <c r="B460" s="12"/>
      <c r="C460" s="12"/>
      <c r="D460" s="12"/>
      <c r="E460" s="12"/>
      <c r="F460" s="12"/>
      <c r="G460" s="12"/>
      <c r="H460" s="12"/>
      <c r="I460" s="12"/>
    </row>
    <row r="461" customFormat="false" ht="15.75" hidden="false" customHeight="true" outlineLevel="0" collapsed="false">
      <c r="A461" s="12"/>
      <c r="B461" s="12"/>
      <c r="C461" s="12"/>
      <c r="D461" s="12"/>
      <c r="E461" s="12"/>
      <c r="F461" s="12"/>
      <c r="G461" s="12"/>
      <c r="H461" s="12"/>
      <c r="I461" s="12"/>
    </row>
    <row r="462" customFormat="false" ht="15.75" hidden="false" customHeight="true" outlineLevel="0" collapsed="false">
      <c r="A462" s="12"/>
      <c r="B462" s="12"/>
      <c r="C462" s="12"/>
      <c r="D462" s="12"/>
      <c r="E462" s="12"/>
      <c r="F462" s="12"/>
      <c r="G462" s="12"/>
      <c r="H462" s="12"/>
      <c r="I462" s="12"/>
    </row>
    <row r="463" customFormat="false" ht="15.75" hidden="false" customHeight="true" outlineLevel="0" collapsed="false">
      <c r="A463" s="12"/>
      <c r="B463" s="12"/>
      <c r="C463" s="12"/>
      <c r="D463" s="12"/>
      <c r="E463" s="12"/>
      <c r="F463" s="12"/>
      <c r="G463" s="12"/>
      <c r="H463" s="12"/>
      <c r="I463" s="12"/>
    </row>
    <row r="464" customFormat="false" ht="15.75" hidden="false" customHeight="true" outlineLevel="0" collapsed="false">
      <c r="A464" s="12"/>
      <c r="B464" s="12"/>
      <c r="C464" s="12"/>
      <c r="D464" s="12"/>
      <c r="E464" s="12"/>
      <c r="F464" s="12"/>
      <c r="G464" s="12"/>
      <c r="H464" s="12"/>
      <c r="I464" s="12"/>
    </row>
    <row r="465" customFormat="false" ht="15.75" hidden="false" customHeight="true" outlineLevel="0" collapsed="false">
      <c r="A465" s="12"/>
      <c r="B465" s="12"/>
      <c r="C465" s="12"/>
      <c r="D465" s="12"/>
      <c r="E465" s="12"/>
      <c r="F465" s="12"/>
      <c r="G465" s="12"/>
      <c r="H465" s="12"/>
      <c r="I465" s="12"/>
    </row>
    <row r="466" customFormat="false" ht="15.75" hidden="false" customHeight="true" outlineLevel="0" collapsed="false">
      <c r="A466" s="12"/>
      <c r="B466" s="12"/>
      <c r="C466" s="12"/>
      <c r="D466" s="12"/>
      <c r="E466" s="12"/>
      <c r="F466" s="12"/>
      <c r="G466" s="12"/>
      <c r="H466" s="12"/>
      <c r="I466" s="12"/>
    </row>
    <row r="467" customFormat="false" ht="15.75" hidden="false" customHeight="true" outlineLevel="0" collapsed="false">
      <c r="A467" s="12"/>
      <c r="B467" s="12"/>
      <c r="C467" s="12"/>
      <c r="D467" s="12"/>
      <c r="E467" s="12"/>
      <c r="F467" s="12"/>
      <c r="G467" s="12"/>
      <c r="H467" s="12"/>
      <c r="I467" s="12"/>
    </row>
    <row r="468" customFormat="false" ht="15.75" hidden="false" customHeight="true" outlineLevel="0" collapsed="false">
      <c r="A468" s="12"/>
      <c r="B468" s="12"/>
      <c r="C468" s="12"/>
      <c r="D468" s="12"/>
      <c r="E468" s="12"/>
      <c r="F468" s="12"/>
      <c r="G468" s="12"/>
      <c r="H468" s="12"/>
      <c r="I468" s="12"/>
    </row>
    <row r="469" customFormat="false" ht="15.75" hidden="false" customHeight="true" outlineLevel="0" collapsed="false">
      <c r="A469" s="12"/>
      <c r="B469" s="12"/>
      <c r="C469" s="12"/>
      <c r="D469" s="12"/>
      <c r="E469" s="12"/>
      <c r="F469" s="12"/>
      <c r="G469" s="12"/>
      <c r="H469" s="12"/>
      <c r="I469" s="12"/>
    </row>
    <row r="470" customFormat="false" ht="15.75" hidden="false" customHeight="true" outlineLevel="0" collapsed="false">
      <c r="A470" s="12"/>
      <c r="B470" s="12"/>
      <c r="C470" s="12"/>
      <c r="D470" s="12"/>
      <c r="E470" s="12"/>
      <c r="F470" s="12"/>
      <c r="G470" s="12"/>
      <c r="H470" s="12"/>
      <c r="I470" s="12"/>
    </row>
    <row r="471" customFormat="false" ht="15.75" hidden="false" customHeight="true" outlineLevel="0" collapsed="false">
      <c r="A471" s="12"/>
      <c r="B471" s="12"/>
      <c r="C471" s="12"/>
      <c r="D471" s="12"/>
      <c r="E471" s="12"/>
      <c r="F471" s="12"/>
      <c r="G471" s="12"/>
      <c r="H471" s="12"/>
      <c r="I471" s="12"/>
    </row>
    <row r="472" customFormat="false" ht="15.75" hidden="false" customHeight="true" outlineLevel="0" collapsed="false">
      <c r="A472" s="12"/>
      <c r="B472" s="12"/>
      <c r="C472" s="12"/>
      <c r="D472" s="12"/>
      <c r="E472" s="12"/>
      <c r="F472" s="12"/>
      <c r="G472" s="12"/>
      <c r="H472" s="12"/>
      <c r="I472" s="12"/>
    </row>
    <row r="473" customFormat="false" ht="15.75" hidden="false" customHeight="true" outlineLevel="0" collapsed="false">
      <c r="A473" s="12"/>
      <c r="B473" s="12"/>
      <c r="C473" s="12"/>
      <c r="D473" s="12"/>
      <c r="E473" s="12"/>
      <c r="F473" s="12"/>
      <c r="G473" s="12"/>
      <c r="H473" s="12"/>
      <c r="I473" s="12"/>
    </row>
    <row r="474" customFormat="false" ht="15.75" hidden="false" customHeight="true" outlineLevel="0" collapsed="false">
      <c r="A474" s="12"/>
      <c r="B474" s="12"/>
      <c r="C474" s="12"/>
      <c r="D474" s="12"/>
      <c r="E474" s="12"/>
      <c r="F474" s="12"/>
      <c r="G474" s="12"/>
      <c r="H474" s="12"/>
      <c r="I474" s="12"/>
    </row>
    <row r="475" customFormat="false" ht="15.75" hidden="false" customHeight="true" outlineLevel="0" collapsed="false">
      <c r="A475" s="12"/>
      <c r="B475" s="12"/>
      <c r="C475" s="12"/>
      <c r="D475" s="12"/>
      <c r="E475" s="12"/>
      <c r="F475" s="12"/>
      <c r="G475" s="12"/>
      <c r="H475" s="12"/>
      <c r="I475" s="12"/>
    </row>
    <row r="476" customFormat="false" ht="15.75" hidden="false" customHeight="true" outlineLevel="0" collapsed="false">
      <c r="A476" s="12"/>
      <c r="B476" s="12"/>
      <c r="C476" s="12"/>
      <c r="D476" s="12"/>
      <c r="E476" s="12"/>
      <c r="F476" s="12"/>
      <c r="G476" s="12"/>
      <c r="H476" s="12"/>
      <c r="I476" s="12"/>
    </row>
    <row r="477" customFormat="false" ht="15.75" hidden="false" customHeight="true" outlineLevel="0" collapsed="false">
      <c r="A477" s="12"/>
      <c r="B477" s="12"/>
      <c r="C477" s="12"/>
      <c r="D477" s="12"/>
      <c r="E477" s="12"/>
      <c r="F477" s="12"/>
      <c r="G477" s="12"/>
      <c r="H477" s="12"/>
      <c r="I477" s="12"/>
    </row>
    <row r="478" customFormat="false" ht="15.75" hidden="false" customHeight="true" outlineLevel="0" collapsed="false">
      <c r="A478" s="12"/>
      <c r="B478" s="12"/>
      <c r="C478" s="12"/>
      <c r="D478" s="12"/>
      <c r="E478" s="12"/>
      <c r="F478" s="12"/>
      <c r="G478" s="12"/>
      <c r="H478" s="12"/>
      <c r="I478" s="12"/>
    </row>
    <row r="479" customFormat="false" ht="15.75" hidden="false" customHeight="true" outlineLevel="0" collapsed="false">
      <c r="A479" s="12"/>
      <c r="B479" s="12"/>
      <c r="C479" s="12"/>
      <c r="D479" s="12"/>
      <c r="E479" s="12"/>
      <c r="F479" s="12"/>
      <c r="G479" s="12"/>
      <c r="H479" s="12"/>
      <c r="I479" s="12"/>
    </row>
    <row r="480" customFormat="false" ht="15.75" hidden="false" customHeight="true" outlineLevel="0" collapsed="false">
      <c r="A480" s="12"/>
      <c r="B480" s="12"/>
      <c r="C480" s="12"/>
      <c r="D480" s="12"/>
      <c r="E480" s="12"/>
      <c r="F480" s="12"/>
      <c r="G480" s="12"/>
      <c r="H480" s="12"/>
      <c r="I480" s="12"/>
    </row>
    <row r="481" customFormat="false" ht="15.75" hidden="false" customHeight="true" outlineLevel="0" collapsed="false">
      <c r="A481" s="12"/>
      <c r="B481" s="12"/>
      <c r="C481" s="12"/>
      <c r="D481" s="12"/>
      <c r="E481" s="12"/>
      <c r="F481" s="12"/>
      <c r="G481" s="12"/>
      <c r="H481" s="12"/>
      <c r="I481" s="12"/>
    </row>
    <row r="482" customFormat="false" ht="15.75" hidden="false" customHeight="true" outlineLevel="0" collapsed="false">
      <c r="A482" s="12"/>
      <c r="B482" s="12"/>
      <c r="C482" s="12"/>
      <c r="D482" s="12"/>
      <c r="E482" s="12"/>
      <c r="F482" s="12"/>
      <c r="G482" s="12"/>
      <c r="H482" s="12"/>
      <c r="I482" s="12"/>
    </row>
    <row r="483" customFormat="false" ht="15.75" hidden="false" customHeight="true" outlineLevel="0" collapsed="false">
      <c r="A483" s="12"/>
      <c r="B483" s="12"/>
      <c r="C483" s="12"/>
      <c r="D483" s="12"/>
      <c r="E483" s="12"/>
      <c r="F483" s="12"/>
      <c r="G483" s="12"/>
      <c r="H483" s="12"/>
      <c r="I483" s="12"/>
    </row>
    <row r="484" customFormat="false" ht="15.75" hidden="false" customHeight="true" outlineLevel="0" collapsed="false">
      <c r="A484" s="12"/>
      <c r="B484" s="12"/>
      <c r="C484" s="12"/>
      <c r="D484" s="12"/>
      <c r="E484" s="12"/>
      <c r="F484" s="12"/>
      <c r="G484" s="12"/>
      <c r="H484" s="12"/>
      <c r="I484" s="12"/>
    </row>
    <row r="485" customFormat="false" ht="15.75" hidden="false" customHeight="true" outlineLevel="0" collapsed="false">
      <c r="A485" s="12"/>
      <c r="B485" s="12"/>
      <c r="C485" s="12"/>
      <c r="D485" s="12"/>
      <c r="E485" s="12"/>
      <c r="F485" s="12"/>
      <c r="G485" s="12"/>
      <c r="H485" s="12"/>
      <c r="I485" s="12"/>
    </row>
    <row r="486" customFormat="false" ht="15.75" hidden="false" customHeight="true" outlineLevel="0" collapsed="false">
      <c r="A486" s="12"/>
      <c r="B486" s="12"/>
      <c r="C486" s="12"/>
      <c r="D486" s="12"/>
      <c r="E486" s="12"/>
      <c r="F486" s="12"/>
      <c r="G486" s="12"/>
      <c r="H486" s="12"/>
      <c r="I486" s="12"/>
    </row>
    <row r="487" customFormat="false" ht="15.75" hidden="false" customHeight="true" outlineLevel="0" collapsed="false">
      <c r="A487" s="12"/>
      <c r="B487" s="12"/>
      <c r="C487" s="12"/>
      <c r="D487" s="12"/>
      <c r="E487" s="12"/>
      <c r="F487" s="12"/>
      <c r="G487" s="12"/>
      <c r="H487" s="12"/>
      <c r="I487" s="12"/>
    </row>
    <row r="488" customFormat="false" ht="15.75" hidden="false" customHeight="true" outlineLevel="0" collapsed="false">
      <c r="A488" s="12"/>
      <c r="B488" s="12"/>
      <c r="C488" s="12"/>
      <c r="D488" s="12"/>
      <c r="E488" s="12"/>
      <c r="F488" s="12"/>
      <c r="G488" s="12"/>
      <c r="H488" s="12"/>
      <c r="I488" s="12"/>
    </row>
    <row r="489" customFormat="false" ht="15.75" hidden="false" customHeight="true" outlineLevel="0" collapsed="false">
      <c r="A489" s="12"/>
      <c r="B489" s="12"/>
      <c r="C489" s="12"/>
      <c r="D489" s="12"/>
      <c r="E489" s="12"/>
      <c r="F489" s="12"/>
      <c r="G489" s="12"/>
      <c r="H489" s="12"/>
      <c r="I489" s="12"/>
    </row>
    <row r="490" customFormat="false" ht="15.75" hidden="false" customHeight="true" outlineLevel="0" collapsed="false">
      <c r="A490" s="12"/>
      <c r="B490" s="12"/>
      <c r="C490" s="12"/>
      <c r="D490" s="12"/>
      <c r="E490" s="12"/>
      <c r="F490" s="12"/>
      <c r="G490" s="12"/>
      <c r="H490" s="12"/>
      <c r="I490" s="12"/>
    </row>
    <row r="491" customFormat="false" ht="15.75" hidden="false" customHeight="true" outlineLevel="0" collapsed="false">
      <c r="A491" s="12"/>
      <c r="B491" s="12"/>
      <c r="C491" s="12"/>
      <c r="D491" s="12"/>
      <c r="E491" s="12"/>
      <c r="F491" s="12"/>
      <c r="G491" s="12"/>
      <c r="H491" s="12"/>
      <c r="I491" s="12"/>
    </row>
    <row r="492" customFormat="false" ht="15.75" hidden="false" customHeight="true" outlineLevel="0" collapsed="false">
      <c r="A492" s="12"/>
      <c r="B492" s="12"/>
      <c r="C492" s="12"/>
      <c r="D492" s="12"/>
      <c r="E492" s="12"/>
      <c r="F492" s="12"/>
      <c r="G492" s="12"/>
      <c r="H492" s="12"/>
      <c r="I492" s="12"/>
    </row>
    <row r="493" customFormat="false" ht="15.75" hidden="false" customHeight="true" outlineLevel="0" collapsed="false">
      <c r="A493" s="12"/>
      <c r="B493" s="12"/>
      <c r="C493" s="12"/>
      <c r="D493" s="12"/>
      <c r="E493" s="12"/>
      <c r="F493" s="12"/>
      <c r="G493" s="12"/>
      <c r="H493" s="12"/>
      <c r="I493" s="12"/>
    </row>
    <row r="494" customFormat="false" ht="15.75" hidden="false" customHeight="true" outlineLevel="0" collapsed="false">
      <c r="A494" s="12"/>
      <c r="B494" s="12"/>
      <c r="C494" s="12"/>
      <c r="D494" s="12"/>
      <c r="E494" s="12"/>
      <c r="F494" s="12"/>
      <c r="G494" s="12"/>
      <c r="H494" s="12"/>
      <c r="I494" s="12"/>
    </row>
    <row r="495" customFormat="false" ht="15.75" hidden="false" customHeight="true" outlineLevel="0" collapsed="false">
      <c r="A495" s="12"/>
      <c r="B495" s="12"/>
      <c r="C495" s="12"/>
      <c r="D495" s="12"/>
      <c r="E495" s="12"/>
      <c r="F495" s="12"/>
      <c r="G495" s="12"/>
      <c r="H495" s="12"/>
      <c r="I495" s="12"/>
    </row>
    <row r="496" customFormat="false" ht="15.75" hidden="false" customHeight="true" outlineLevel="0" collapsed="false">
      <c r="A496" s="12"/>
      <c r="B496" s="12"/>
      <c r="C496" s="12"/>
      <c r="D496" s="12"/>
      <c r="E496" s="12"/>
      <c r="F496" s="12"/>
      <c r="G496" s="12"/>
      <c r="H496" s="12"/>
      <c r="I496" s="12"/>
    </row>
    <row r="497" customFormat="false" ht="15.75" hidden="false" customHeight="true" outlineLevel="0" collapsed="false">
      <c r="A497" s="12"/>
      <c r="B497" s="12"/>
      <c r="C497" s="12"/>
      <c r="D497" s="12"/>
      <c r="E497" s="12"/>
      <c r="F497" s="12"/>
      <c r="G497" s="12"/>
      <c r="H497" s="12"/>
      <c r="I497" s="12"/>
    </row>
    <row r="498" customFormat="false" ht="15.75" hidden="false" customHeight="true" outlineLevel="0" collapsed="false">
      <c r="A498" s="12"/>
      <c r="B498" s="12"/>
      <c r="C498" s="12"/>
      <c r="D498" s="12"/>
      <c r="E498" s="12"/>
      <c r="F498" s="12"/>
      <c r="G498" s="12"/>
      <c r="H498" s="12"/>
      <c r="I498" s="12"/>
    </row>
    <row r="499" customFormat="false" ht="15.75" hidden="false" customHeight="true" outlineLevel="0" collapsed="false">
      <c r="A499" s="12"/>
      <c r="B499" s="12"/>
      <c r="C499" s="12"/>
      <c r="D499" s="12"/>
      <c r="E499" s="12"/>
      <c r="F499" s="12"/>
      <c r="G499" s="12"/>
      <c r="H499" s="12"/>
      <c r="I499" s="12"/>
    </row>
    <row r="500" customFormat="false" ht="15.75" hidden="false" customHeight="true" outlineLevel="0" collapsed="false">
      <c r="A500" s="12"/>
      <c r="B500" s="12"/>
      <c r="C500" s="12"/>
      <c r="D500" s="12"/>
      <c r="E500" s="12"/>
      <c r="F500" s="12"/>
      <c r="G500" s="12"/>
      <c r="H500" s="12"/>
      <c r="I500" s="12"/>
    </row>
    <row r="501" customFormat="false" ht="15.75" hidden="false" customHeight="true" outlineLevel="0" collapsed="false">
      <c r="A501" s="12"/>
      <c r="B501" s="12"/>
      <c r="C501" s="12"/>
      <c r="D501" s="12"/>
      <c r="E501" s="12"/>
      <c r="F501" s="12"/>
      <c r="G501" s="12"/>
      <c r="H501" s="12"/>
      <c r="I501" s="12"/>
    </row>
    <row r="502" customFormat="false" ht="15.75" hidden="false" customHeight="true" outlineLevel="0" collapsed="false">
      <c r="A502" s="12"/>
      <c r="B502" s="12"/>
      <c r="C502" s="12"/>
      <c r="D502" s="12"/>
      <c r="E502" s="12"/>
      <c r="F502" s="12"/>
      <c r="G502" s="12"/>
      <c r="H502" s="12"/>
      <c r="I502" s="12"/>
    </row>
    <row r="503" customFormat="false" ht="15.75" hidden="false" customHeight="true" outlineLevel="0" collapsed="false">
      <c r="A503" s="12"/>
      <c r="B503" s="12"/>
      <c r="C503" s="12"/>
      <c r="D503" s="12"/>
      <c r="E503" s="12"/>
      <c r="F503" s="12"/>
      <c r="G503" s="12"/>
      <c r="H503" s="12"/>
      <c r="I503" s="12"/>
    </row>
    <row r="504" customFormat="false" ht="15.75" hidden="false" customHeight="true" outlineLevel="0" collapsed="false">
      <c r="A504" s="12"/>
      <c r="B504" s="12"/>
      <c r="C504" s="12"/>
      <c r="D504" s="12"/>
      <c r="E504" s="12"/>
      <c r="F504" s="12"/>
      <c r="G504" s="12"/>
      <c r="H504" s="12"/>
      <c r="I504" s="12"/>
    </row>
    <row r="505" customFormat="false" ht="15.75" hidden="false" customHeight="true" outlineLevel="0" collapsed="false">
      <c r="A505" s="12"/>
      <c r="B505" s="12"/>
      <c r="C505" s="12"/>
      <c r="D505" s="12"/>
      <c r="E505" s="12"/>
      <c r="F505" s="12"/>
      <c r="G505" s="12"/>
      <c r="H505" s="12"/>
      <c r="I505" s="12"/>
    </row>
    <row r="506" customFormat="false" ht="15.75" hidden="false" customHeight="true" outlineLevel="0" collapsed="false">
      <c r="A506" s="12"/>
      <c r="B506" s="12"/>
      <c r="C506" s="12"/>
      <c r="D506" s="12"/>
      <c r="E506" s="12"/>
      <c r="F506" s="12"/>
      <c r="G506" s="12"/>
      <c r="H506" s="12"/>
      <c r="I506" s="12"/>
    </row>
    <row r="507" customFormat="false" ht="15.75" hidden="false" customHeight="true" outlineLevel="0" collapsed="false">
      <c r="A507" s="12"/>
      <c r="B507" s="12"/>
      <c r="C507" s="12"/>
      <c r="D507" s="12"/>
      <c r="E507" s="12"/>
      <c r="F507" s="12"/>
      <c r="G507" s="12"/>
      <c r="H507" s="12"/>
      <c r="I507" s="12"/>
    </row>
    <row r="508" customFormat="false" ht="15.75" hidden="false" customHeight="true" outlineLevel="0" collapsed="false">
      <c r="A508" s="12"/>
      <c r="B508" s="12"/>
      <c r="C508" s="12"/>
      <c r="D508" s="12"/>
      <c r="E508" s="12"/>
      <c r="F508" s="12"/>
      <c r="G508" s="12"/>
      <c r="H508" s="12"/>
      <c r="I508" s="12"/>
    </row>
    <row r="509" customFormat="false" ht="15.75" hidden="false" customHeight="true" outlineLevel="0" collapsed="false">
      <c r="A509" s="12"/>
      <c r="B509" s="12"/>
      <c r="C509" s="12"/>
      <c r="D509" s="12"/>
      <c r="E509" s="12"/>
      <c r="F509" s="12"/>
      <c r="G509" s="12"/>
      <c r="H509" s="12"/>
      <c r="I509" s="12"/>
    </row>
    <row r="510" customFormat="false" ht="15.75" hidden="false" customHeight="true" outlineLevel="0" collapsed="false">
      <c r="A510" s="12"/>
      <c r="B510" s="12"/>
      <c r="C510" s="12"/>
      <c r="D510" s="12"/>
      <c r="E510" s="12"/>
      <c r="F510" s="12"/>
      <c r="G510" s="12"/>
      <c r="H510" s="12"/>
      <c r="I510" s="12"/>
    </row>
    <row r="511" customFormat="false" ht="15.75" hidden="false" customHeight="true" outlineLevel="0" collapsed="false">
      <c r="A511" s="12"/>
      <c r="B511" s="12"/>
      <c r="C511" s="12"/>
      <c r="D511" s="12"/>
      <c r="E511" s="12"/>
      <c r="F511" s="12"/>
      <c r="G511" s="12"/>
      <c r="H511" s="12"/>
      <c r="I511" s="12"/>
    </row>
    <row r="512" customFormat="false" ht="15.75" hidden="false" customHeight="true" outlineLevel="0" collapsed="false">
      <c r="A512" s="12"/>
      <c r="B512" s="12"/>
      <c r="C512" s="12"/>
      <c r="D512" s="12"/>
      <c r="E512" s="12"/>
      <c r="F512" s="12"/>
      <c r="G512" s="12"/>
      <c r="H512" s="12"/>
      <c r="I512" s="12"/>
    </row>
    <row r="513" customFormat="false" ht="15.75" hidden="false" customHeight="true" outlineLevel="0" collapsed="false">
      <c r="A513" s="12"/>
      <c r="B513" s="12"/>
      <c r="C513" s="12"/>
      <c r="D513" s="12"/>
      <c r="E513" s="12"/>
      <c r="F513" s="12"/>
      <c r="G513" s="12"/>
      <c r="H513" s="12"/>
      <c r="I513" s="12"/>
    </row>
    <row r="514" customFormat="false" ht="15.75" hidden="false" customHeight="true" outlineLevel="0" collapsed="false">
      <c r="A514" s="12"/>
      <c r="B514" s="12"/>
      <c r="C514" s="12"/>
      <c r="D514" s="12"/>
      <c r="E514" s="12"/>
      <c r="F514" s="12"/>
      <c r="G514" s="12"/>
      <c r="H514" s="12"/>
      <c r="I514" s="12"/>
    </row>
    <row r="515" customFormat="false" ht="15.75" hidden="false" customHeight="true" outlineLevel="0" collapsed="false">
      <c r="A515" s="12"/>
      <c r="B515" s="12"/>
      <c r="C515" s="12"/>
      <c r="D515" s="12"/>
      <c r="E515" s="12"/>
      <c r="F515" s="12"/>
      <c r="G515" s="12"/>
      <c r="H515" s="12"/>
      <c r="I515" s="12"/>
    </row>
    <row r="516" customFormat="false" ht="15.75" hidden="false" customHeight="true" outlineLevel="0" collapsed="false">
      <c r="A516" s="12"/>
      <c r="B516" s="12"/>
      <c r="C516" s="12"/>
      <c r="D516" s="12"/>
      <c r="E516" s="12"/>
      <c r="F516" s="12"/>
      <c r="G516" s="12"/>
      <c r="H516" s="12"/>
      <c r="I516" s="12"/>
    </row>
    <row r="517" customFormat="false" ht="15.75" hidden="false" customHeight="true" outlineLevel="0" collapsed="false">
      <c r="A517" s="12"/>
      <c r="B517" s="12"/>
      <c r="C517" s="12"/>
      <c r="D517" s="12"/>
      <c r="E517" s="12"/>
      <c r="F517" s="12"/>
      <c r="G517" s="12"/>
      <c r="H517" s="12"/>
      <c r="I517" s="12"/>
    </row>
    <row r="518" customFormat="false" ht="15.75" hidden="false" customHeight="true" outlineLevel="0" collapsed="false">
      <c r="A518" s="12"/>
      <c r="B518" s="12"/>
      <c r="C518" s="12"/>
      <c r="D518" s="12"/>
      <c r="E518" s="12"/>
      <c r="F518" s="12"/>
      <c r="G518" s="12"/>
      <c r="H518" s="12"/>
      <c r="I518" s="12"/>
    </row>
    <row r="519" customFormat="false" ht="15.75" hidden="false" customHeight="true" outlineLevel="0" collapsed="false">
      <c r="A519" s="12"/>
      <c r="B519" s="12"/>
      <c r="C519" s="12"/>
      <c r="D519" s="12"/>
      <c r="E519" s="12"/>
      <c r="F519" s="12"/>
      <c r="G519" s="12"/>
      <c r="H519" s="12"/>
      <c r="I519" s="12"/>
    </row>
    <row r="520" customFormat="false" ht="15.75" hidden="false" customHeight="true" outlineLevel="0" collapsed="false">
      <c r="A520" s="12"/>
      <c r="B520" s="12"/>
      <c r="C520" s="12"/>
      <c r="D520" s="12"/>
      <c r="E520" s="12"/>
      <c r="F520" s="12"/>
      <c r="G520" s="12"/>
      <c r="H520" s="12"/>
      <c r="I520" s="12"/>
    </row>
    <row r="521" customFormat="false" ht="15.75" hidden="false" customHeight="true" outlineLevel="0" collapsed="false">
      <c r="A521" s="12"/>
      <c r="B521" s="12"/>
      <c r="C521" s="12"/>
      <c r="D521" s="12"/>
      <c r="E521" s="12"/>
      <c r="F521" s="12"/>
      <c r="G521" s="12"/>
      <c r="H521" s="12"/>
      <c r="I521" s="12"/>
    </row>
    <row r="522" customFormat="false" ht="15.75" hidden="false" customHeight="true" outlineLevel="0" collapsed="false">
      <c r="A522" s="12"/>
      <c r="B522" s="12"/>
      <c r="C522" s="12"/>
      <c r="D522" s="12"/>
      <c r="E522" s="12"/>
      <c r="F522" s="12"/>
      <c r="G522" s="12"/>
      <c r="H522" s="12"/>
      <c r="I522" s="12"/>
    </row>
    <row r="523" customFormat="false" ht="15.75" hidden="false" customHeight="true" outlineLevel="0" collapsed="false">
      <c r="A523" s="12"/>
      <c r="B523" s="12"/>
      <c r="C523" s="12"/>
      <c r="D523" s="12"/>
      <c r="E523" s="12"/>
      <c r="F523" s="12"/>
      <c r="G523" s="12"/>
      <c r="H523" s="12"/>
      <c r="I523" s="12"/>
    </row>
    <row r="524" customFormat="false" ht="15.75" hidden="false" customHeight="true" outlineLevel="0" collapsed="false">
      <c r="A524" s="12"/>
      <c r="B524" s="12"/>
      <c r="C524" s="12"/>
      <c r="D524" s="12"/>
      <c r="E524" s="12"/>
      <c r="F524" s="12"/>
      <c r="G524" s="12"/>
      <c r="H524" s="12"/>
      <c r="I524" s="12"/>
    </row>
    <row r="525" customFormat="false" ht="15.75" hidden="false" customHeight="true" outlineLevel="0" collapsed="false">
      <c r="A525" s="12"/>
      <c r="B525" s="12"/>
      <c r="C525" s="12"/>
      <c r="D525" s="12"/>
      <c r="E525" s="12"/>
      <c r="F525" s="12"/>
      <c r="G525" s="12"/>
      <c r="H525" s="12"/>
      <c r="I525" s="12"/>
    </row>
    <row r="526" customFormat="false" ht="15.75" hidden="false" customHeight="true" outlineLevel="0" collapsed="false">
      <c r="A526" s="12"/>
      <c r="B526" s="12"/>
      <c r="C526" s="12"/>
      <c r="D526" s="12"/>
      <c r="E526" s="12"/>
      <c r="F526" s="12"/>
      <c r="G526" s="12"/>
      <c r="H526" s="12"/>
      <c r="I526" s="12"/>
    </row>
    <row r="527" customFormat="false" ht="15.75" hidden="false" customHeight="true" outlineLevel="0" collapsed="false">
      <c r="A527" s="12"/>
      <c r="B527" s="12"/>
      <c r="C527" s="12"/>
      <c r="D527" s="12"/>
      <c r="E527" s="12"/>
      <c r="F527" s="12"/>
      <c r="G527" s="12"/>
      <c r="H527" s="12"/>
      <c r="I527" s="12"/>
    </row>
    <row r="528" customFormat="false" ht="15.75" hidden="false" customHeight="true" outlineLevel="0" collapsed="false">
      <c r="A528" s="12"/>
      <c r="B528" s="12"/>
      <c r="C528" s="12"/>
      <c r="D528" s="12"/>
      <c r="E528" s="12"/>
      <c r="F528" s="12"/>
      <c r="G528" s="12"/>
      <c r="H528" s="12"/>
      <c r="I528" s="12"/>
    </row>
    <row r="529" customFormat="false" ht="15.75" hidden="false" customHeight="true" outlineLevel="0" collapsed="false">
      <c r="A529" s="12"/>
      <c r="B529" s="12"/>
      <c r="C529" s="12"/>
      <c r="D529" s="12"/>
      <c r="E529" s="12"/>
      <c r="F529" s="12"/>
      <c r="G529" s="12"/>
      <c r="H529" s="12"/>
      <c r="I529" s="12"/>
    </row>
    <row r="530" customFormat="false" ht="15.75" hidden="false" customHeight="true" outlineLevel="0" collapsed="false">
      <c r="A530" s="12"/>
      <c r="B530" s="12"/>
      <c r="C530" s="12"/>
      <c r="D530" s="12"/>
      <c r="E530" s="12"/>
      <c r="F530" s="12"/>
      <c r="G530" s="12"/>
      <c r="H530" s="12"/>
      <c r="I530" s="12"/>
    </row>
    <row r="531" customFormat="false" ht="15.75" hidden="false" customHeight="true" outlineLevel="0" collapsed="false">
      <c r="A531" s="12"/>
      <c r="B531" s="12"/>
      <c r="C531" s="12"/>
      <c r="D531" s="12"/>
      <c r="E531" s="12"/>
      <c r="F531" s="12"/>
      <c r="G531" s="12"/>
      <c r="H531" s="12"/>
      <c r="I531" s="12"/>
    </row>
    <row r="532" customFormat="false" ht="15.75" hidden="false" customHeight="true" outlineLevel="0" collapsed="false">
      <c r="A532" s="12"/>
      <c r="B532" s="12"/>
      <c r="C532" s="12"/>
      <c r="D532" s="12"/>
      <c r="E532" s="12"/>
      <c r="F532" s="12"/>
      <c r="G532" s="12"/>
      <c r="H532" s="12"/>
      <c r="I532" s="12"/>
    </row>
    <row r="533" customFormat="false" ht="15.75" hidden="false" customHeight="true" outlineLevel="0" collapsed="false">
      <c r="A533" s="12"/>
      <c r="B533" s="12"/>
      <c r="C533" s="12"/>
      <c r="D533" s="12"/>
      <c r="E533" s="12"/>
      <c r="F533" s="12"/>
      <c r="G533" s="12"/>
      <c r="H533" s="12"/>
      <c r="I533" s="12"/>
    </row>
    <row r="534" customFormat="false" ht="15.75" hidden="false" customHeight="true" outlineLevel="0" collapsed="false">
      <c r="A534" s="12"/>
      <c r="B534" s="12"/>
      <c r="C534" s="12"/>
      <c r="D534" s="12"/>
      <c r="E534" s="12"/>
      <c r="F534" s="12"/>
      <c r="G534" s="12"/>
      <c r="H534" s="12"/>
      <c r="I534" s="12"/>
    </row>
    <row r="535" customFormat="false" ht="15.75" hidden="false" customHeight="true" outlineLevel="0" collapsed="false">
      <c r="A535" s="12"/>
      <c r="B535" s="12"/>
      <c r="C535" s="12"/>
      <c r="D535" s="12"/>
      <c r="E535" s="12"/>
      <c r="F535" s="12"/>
      <c r="G535" s="12"/>
      <c r="H535" s="12"/>
      <c r="I535" s="12"/>
    </row>
    <row r="536" customFormat="false" ht="15.75" hidden="false" customHeight="true" outlineLevel="0" collapsed="false">
      <c r="A536" s="12"/>
      <c r="B536" s="12"/>
      <c r="C536" s="12"/>
      <c r="D536" s="12"/>
      <c r="E536" s="12"/>
      <c r="F536" s="12"/>
      <c r="G536" s="12"/>
      <c r="H536" s="12"/>
      <c r="I536" s="12"/>
    </row>
    <row r="537" customFormat="false" ht="15.75" hidden="false" customHeight="true" outlineLevel="0" collapsed="false">
      <c r="A537" s="12"/>
      <c r="B537" s="12"/>
      <c r="C537" s="12"/>
      <c r="D537" s="12"/>
      <c r="E537" s="12"/>
      <c r="F537" s="12"/>
      <c r="G537" s="12"/>
      <c r="H537" s="12"/>
      <c r="I537" s="12"/>
    </row>
    <row r="538" customFormat="false" ht="15.75" hidden="false" customHeight="true" outlineLevel="0" collapsed="false">
      <c r="A538" s="12"/>
      <c r="B538" s="12"/>
      <c r="C538" s="12"/>
      <c r="D538" s="12"/>
      <c r="E538" s="12"/>
      <c r="F538" s="12"/>
      <c r="G538" s="12"/>
      <c r="H538" s="12"/>
      <c r="I538" s="12"/>
    </row>
    <row r="539" customFormat="false" ht="15.75" hidden="false" customHeight="true" outlineLevel="0" collapsed="false">
      <c r="A539" s="12"/>
      <c r="B539" s="12"/>
      <c r="C539" s="12"/>
      <c r="D539" s="12"/>
      <c r="E539" s="12"/>
      <c r="F539" s="12"/>
      <c r="G539" s="12"/>
      <c r="H539" s="12"/>
      <c r="I539" s="12"/>
    </row>
    <row r="540" customFormat="false" ht="15.75" hidden="false" customHeight="true" outlineLevel="0" collapsed="false">
      <c r="A540" s="12"/>
      <c r="B540" s="12"/>
      <c r="C540" s="12"/>
      <c r="D540" s="12"/>
      <c r="E540" s="12"/>
      <c r="F540" s="12"/>
      <c r="G540" s="12"/>
      <c r="H540" s="12"/>
      <c r="I540" s="12"/>
    </row>
    <row r="541" customFormat="false" ht="15.75" hidden="false" customHeight="true" outlineLevel="0" collapsed="false">
      <c r="A541" s="12"/>
      <c r="B541" s="12"/>
      <c r="C541" s="12"/>
      <c r="D541" s="12"/>
      <c r="E541" s="12"/>
      <c r="F541" s="12"/>
      <c r="G541" s="12"/>
      <c r="H541" s="12"/>
      <c r="I541" s="12"/>
    </row>
    <row r="542" customFormat="false" ht="15.75" hidden="false" customHeight="true" outlineLevel="0" collapsed="false">
      <c r="A542" s="12"/>
      <c r="B542" s="12"/>
      <c r="C542" s="12"/>
      <c r="D542" s="12"/>
      <c r="E542" s="12"/>
      <c r="F542" s="12"/>
      <c r="G542" s="12"/>
      <c r="H542" s="12"/>
      <c r="I542" s="12"/>
    </row>
    <row r="543" customFormat="false" ht="15.75" hidden="false" customHeight="true" outlineLevel="0" collapsed="false">
      <c r="A543" s="12"/>
      <c r="B543" s="12"/>
      <c r="C543" s="12"/>
      <c r="D543" s="12"/>
      <c r="E543" s="12"/>
      <c r="F543" s="12"/>
      <c r="G543" s="12"/>
      <c r="H543" s="12"/>
      <c r="I543" s="12"/>
    </row>
    <row r="544" customFormat="false" ht="15.75" hidden="false" customHeight="true" outlineLevel="0" collapsed="false">
      <c r="A544" s="12"/>
      <c r="B544" s="12"/>
      <c r="C544" s="12"/>
      <c r="D544" s="12"/>
      <c r="E544" s="12"/>
      <c r="F544" s="12"/>
      <c r="G544" s="12"/>
      <c r="H544" s="12"/>
      <c r="I544" s="12"/>
    </row>
    <row r="545" customFormat="false" ht="15.75" hidden="false" customHeight="true" outlineLevel="0" collapsed="false">
      <c r="A545" s="12"/>
      <c r="B545" s="12"/>
      <c r="C545" s="12"/>
      <c r="D545" s="12"/>
      <c r="E545" s="12"/>
      <c r="F545" s="12"/>
      <c r="G545" s="12"/>
      <c r="H545" s="12"/>
      <c r="I545" s="12"/>
    </row>
    <row r="546" customFormat="false" ht="15.75" hidden="false" customHeight="true" outlineLevel="0" collapsed="false">
      <c r="A546" s="12"/>
      <c r="B546" s="12"/>
      <c r="C546" s="12"/>
      <c r="D546" s="12"/>
      <c r="E546" s="12"/>
      <c r="F546" s="12"/>
      <c r="G546" s="12"/>
      <c r="H546" s="12"/>
      <c r="I546" s="12"/>
    </row>
    <row r="547" customFormat="false" ht="15.75" hidden="false" customHeight="true" outlineLevel="0" collapsed="false">
      <c r="A547" s="12"/>
      <c r="B547" s="12"/>
      <c r="C547" s="12"/>
      <c r="D547" s="12"/>
      <c r="E547" s="12"/>
      <c r="F547" s="12"/>
      <c r="G547" s="12"/>
      <c r="H547" s="12"/>
      <c r="I547" s="12"/>
    </row>
    <row r="548" customFormat="false" ht="15.75" hidden="false" customHeight="true" outlineLevel="0" collapsed="false">
      <c r="A548" s="12"/>
      <c r="B548" s="12"/>
      <c r="C548" s="12"/>
      <c r="D548" s="12"/>
      <c r="E548" s="12"/>
      <c r="F548" s="12"/>
      <c r="G548" s="12"/>
      <c r="H548" s="12"/>
      <c r="I548" s="12"/>
    </row>
    <row r="549" customFormat="false" ht="15.75" hidden="false" customHeight="true" outlineLevel="0" collapsed="false">
      <c r="A549" s="12"/>
      <c r="B549" s="12"/>
      <c r="C549" s="12"/>
      <c r="D549" s="12"/>
      <c r="E549" s="12"/>
      <c r="F549" s="12"/>
      <c r="G549" s="12"/>
      <c r="H549" s="12"/>
      <c r="I549" s="12"/>
    </row>
    <row r="550" customFormat="false" ht="15.75" hidden="false" customHeight="true" outlineLevel="0" collapsed="false">
      <c r="A550" s="12"/>
      <c r="B550" s="12"/>
      <c r="C550" s="12"/>
      <c r="D550" s="12"/>
      <c r="E550" s="12"/>
      <c r="F550" s="12"/>
      <c r="G550" s="12"/>
      <c r="H550" s="12"/>
      <c r="I550" s="12"/>
    </row>
    <row r="551" customFormat="false" ht="15.75" hidden="false" customHeight="true" outlineLevel="0" collapsed="false">
      <c r="A551" s="12"/>
      <c r="B551" s="12"/>
      <c r="C551" s="12"/>
      <c r="D551" s="12"/>
      <c r="E551" s="12"/>
      <c r="F551" s="12"/>
      <c r="G551" s="12"/>
      <c r="H551" s="12"/>
      <c r="I551" s="12"/>
    </row>
    <row r="552" customFormat="false" ht="15.75" hidden="false" customHeight="true" outlineLevel="0" collapsed="false">
      <c r="A552" s="12"/>
      <c r="B552" s="12"/>
      <c r="C552" s="12"/>
      <c r="D552" s="12"/>
      <c r="E552" s="12"/>
      <c r="F552" s="12"/>
      <c r="G552" s="12"/>
      <c r="H552" s="12"/>
      <c r="I552" s="12"/>
    </row>
    <row r="553" customFormat="false" ht="15.75" hidden="false" customHeight="true" outlineLevel="0" collapsed="false">
      <c r="A553" s="12"/>
      <c r="B553" s="12"/>
      <c r="C553" s="12"/>
      <c r="D553" s="12"/>
      <c r="E553" s="12"/>
      <c r="F553" s="12"/>
      <c r="G553" s="12"/>
      <c r="H553" s="12"/>
      <c r="I553" s="12"/>
    </row>
    <row r="554" customFormat="false" ht="15.75" hidden="false" customHeight="true" outlineLevel="0" collapsed="false">
      <c r="A554" s="12"/>
      <c r="B554" s="12"/>
      <c r="C554" s="12"/>
      <c r="D554" s="12"/>
      <c r="E554" s="12"/>
      <c r="F554" s="12"/>
      <c r="G554" s="12"/>
      <c r="H554" s="12"/>
      <c r="I554" s="12"/>
    </row>
    <row r="555" customFormat="false" ht="15.75" hidden="false" customHeight="true" outlineLevel="0" collapsed="false">
      <c r="A555" s="12"/>
      <c r="B555" s="12"/>
      <c r="C555" s="12"/>
      <c r="D555" s="12"/>
      <c r="E555" s="12"/>
      <c r="F555" s="12"/>
      <c r="G555" s="12"/>
      <c r="H555" s="12"/>
      <c r="I555" s="12"/>
    </row>
    <row r="556" customFormat="false" ht="15.75" hidden="false" customHeight="true" outlineLevel="0" collapsed="false">
      <c r="A556" s="12"/>
      <c r="B556" s="12"/>
      <c r="C556" s="12"/>
      <c r="D556" s="12"/>
      <c r="E556" s="12"/>
      <c r="F556" s="12"/>
      <c r="G556" s="12"/>
      <c r="H556" s="12"/>
      <c r="I556" s="12"/>
    </row>
    <row r="557" customFormat="false" ht="15.75" hidden="false" customHeight="true" outlineLevel="0" collapsed="false">
      <c r="A557" s="12"/>
      <c r="B557" s="12"/>
      <c r="C557" s="12"/>
      <c r="D557" s="12"/>
      <c r="E557" s="12"/>
      <c r="F557" s="12"/>
      <c r="G557" s="12"/>
      <c r="H557" s="12"/>
      <c r="I557" s="12"/>
    </row>
    <row r="558" customFormat="false" ht="15.75" hidden="false" customHeight="true" outlineLevel="0" collapsed="false">
      <c r="A558" s="12"/>
      <c r="B558" s="12"/>
      <c r="C558" s="12"/>
      <c r="D558" s="12"/>
      <c r="E558" s="12"/>
      <c r="F558" s="12"/>
      <c r="G558" s="12"/>
      <c r="H558" s="12"/>
      <c r="I558" s="12"/>
    </row>
    <row r="559" customFormat="false" ht="15.75" hidden="false" customHeight="true" outlineLevel="0" collapsed="false">
      <c r="A559" s="12"/>
      <c r="B559" s="12"/>
      <c r="C559" s="12"/>
      <c r="D559" s="12"/>
      <c r="E559" s="12"/>
      <c r="F559" s="12"/>
      <c r="G559" s="12"/>
      <c r="H559" s="12"/>
      <c r="I559" s="12"/>
    </row>
    <row r="560" customFormat="false" ht="15.75" hidden="false" customHeight="true" outlineLevel="0" collapsed="false">
      <c r="A560" s="12"/>
      <c r="B560" s="12"/>
      <c r="C560" s="12"/>
      <c r="D560" s="12"/>
      <c r="E560" s="12"/>
      <c r="F560" s="12"/>
      <c r="G560" s="12"/>
      <c r="H560" s="12"/>
      <c r="I560" s="12"/>
    </row>
    <row r="561" customFormat="false" ht="15.75" hidden="false" customHeight="true" outlineLevel="0" collapsed="false">
      <c r="A561" s="12"/>
      <c r="B561" s="12"/>
      <c r="C561" s="12"/>
      <c r="D561" s="12"/>
      <c r="E561" s="12"/>
      <c r="F561" s="12"/>
      <c r="G561" s="12"/>
      <c r="H561" s="12"/>
      <c r="I561" s="12"/>
    </row>
    <row r="562" customFormat="false" ht="15.75" hidden="false" customHeight="true" outlineLevel="0" collapsed="false">
      <c r="A562" s="12"/>
      <c r="B562" s="12"/>
      <c r="C562" s="12"/>
      <c r="D562" s="12"/>
      <c r="E562" s="12"/>
      <c r="F562" s="12"/>
      <c r="G562" s="12"/>
      <c r="H562" s="12"/>
      <c r="I562" s="12"/>
    </row>
    <row r="563" customFormat="false" ht="15.75" hidden="false" customHeight="true" outlineLevel="0" collapsed="false">
      <c r="A563" s="12"/>
      <c r="B563" s="12"/>
      <c r="C563" s="12"/>
      <c r="D563" s="12"/>
      <c r="E563" s="12"/>
      <c r="F563" s="12"/>
      <c r="G563" s="12"/>
      <c r="H563" s="12"/>
      <c r="I563" s="12"/>
    </row>
    <row r="564" customFormat="false" ht="15.75" hidden="false" customHeight="true" outlineLevel="0" collapsed="false">
      <c r="A564" s="12"/>
      <c r="B564" s="12"/>
      <c r="C564" s="12"/>
      <c r="D564" s="12"/>
      <c r="E564" s="12"/>
      <c r="F564" s="12"/>
      <c r="G564" s="12"/>
      <c r="H564" s="12"/>
      <c r="I564" s="12"/>
    </row>
    <row r="565" customFormat="false" ht="15.75" hidden="false" customHeight="true" outlineLevel="0" collapsed="false">
      <c r="A565" s="12"/>
      <c r="B565" s="12"/>
      <c r="C565" s="12"/>
      <c r="D565" s="12"/>
      <c r="E565" s="12"/>
      <c r="F565" s="12"/>
      <c r="G565" s="12"/>
      <c r="H565" s="12"/>
      <c r="I565" s="12"/>
    </row>
    <row r="566" customFormat="false" ht="15.75" hidden="false" customHeight="true" outlineLevel="0" collapsed="false">
      <c r="A566" s="12"/>
      <c r="B566" s="12"/>
      <c r="C566" s="12"/>
      <c r="D566" s="12"/>
      <c r="E566" s="12"/>
      <c r="F566" s="12"/>
      <c r="G566" s="12"/>
      <c r="H566" s="12"/>
      <c r="I566" s="12"/>
    </row>
    <row r="567" customFormat="false" ht="15.75" hidden="false" customHeight="true" outlineLevel="0" collapsed="false">
      <c r="A567" s="12"/>
      <c r="B567" s="12"/>
      <c r="C567" s="12"/>
      <c r="D567" s="12"/>
      <c r="E567" s="12"/>
      <c r="F567" s="12"/>
      <c r="G567" s="12"/>
      <c r="H567" s="12"/>
      <c r="I567" s="12"/>
    </row>
    <row r="568" customFormat="false" ht="15.75" hidden="false" customHeight="true" outlineLevel="0" collapsed="false">
      <c r="A568" s="12"/>
      <c r="B568" s="12"/>
      <c r="C568" s="12"/>
      <c r="D568" s="12"/>
      <c r="E568" s="12"/>
      <c r="F568" s="12"/>
      <c r="G568" s="12"/>
      <c r="H568" s="12"/>
      <c r="I568" s="12"/>
    </row>
    <row r="569" customFormat="false" ht="15.75" hidden="false" customHeight="true" outlineLevel="0" collapsed="false">
      <c r="A569" s="12"/>
      <c r="B569" s="12"/>
      <c r="C569" s="12"/>
      <c r="D569" s="12"/>
      <c r="E569" s="12"/>
      <c r="F569" s="12"/>
      <c r="G569" s="12"/>
      <c r="H569" s="12"/>
      <c r="I569" s="12"/>
    </row>
    <row r="570" customFormat="false" ht="15.75" hidden="false" customHeight="true" outlineLevel="0" collapsed="false">
      <c r="A570" s="12"/>
      <c r="B570" s="12"/>
      <c r="C570" s="12"/>
      <c r="D570" s="12"/>
      <c r="E570" s="12"/>
      <c r="F570" s="12"/>
      <c r="G570" s="12"/>
      <c r="H570" s="12"/>
      <c r="I570" s="12"/>
    </row>
    <row r="571" customFormat="false" ht="15.75" hidden="false" customHeight="true" outlineLevel="0" collapsed="false">
      <c r="A571" s="12"/>
      <c r="B571" s="12"/>
      <c r="C571" s="12"/>
      <c r="D571" s="12"/>
      <c r="E571" s="12"/>
      <c r="F571" s="12"/>
      <c r="G571" s="12"/>
      <c r="H571" s="12"/>
      <c r="I571" s="12"/>
    </row>
    <row r="572" customFormat="false" ht="15.75" hidden="false" customHeight="true" outlineLevel="0" collapsed="false">
      <c r="A572" s="12"/>
      <c r="B572" s="12"/>
      <c r="C572" s="12"/>
      <c r="D572" s="12"/>
      <c r="E572" s="12"/>
      <c r="F572" s="12"/>
      <c r="G572" s="12"/>
      <c r="H572" s="12"/>
      <c r="I572" s="12"/>
    </row>
    <row r="573" customFormat="false" ht="15.75" hidden="false" customHeight="true" outlineLevel="0" collapsed="false">
      <c r="A573" s="12"/>
      <c r="B573" s="12"/>
      <c r="C573" s="12"/>
      <c r="D573" s="12"/>
      <c r="E573" s="12"/>
      <c r="F573" s="12"/>
      <c r="G573" s="12"/>
      <c r="H573" s="12"/>
      <c r="I573" s="12"/>
    </row>
    <row r="574" customFormat="false" ht="15.75" hidden="false" customHeight="true" outlineLevel="0" collapsed="false">
      <c r="A574" s="12"/>
      <c r="B574" s="12"/>
      <c r="C574" s="12"/>
      <c r="D574" s="12"/>
      <c r="E574" s="12"/>
      <c r="F574" s="12"/>
      <c r="G574" s="12"/>
      <c r="H574" s="12"/>
      <c r="I574" s="12"/>
    </row>
    <row r="575" customFormat="false" ht="15.75" hidden="false" customHeight="true" outlineLevel="0" collapsed="false">
      <c r="A575" s="12"/>
      <c r="B575" s="12"/>
      <c r="C575" s="12"/>
      <c r="D575" s="12"/>
      <c r="E575" s="12"/>
      <c r="F575" s="12"/>
      <c r="G575" s="12"/>
      <c r="H575" s="12"/>
      <c r="I575" s="12"/>
    </row>
    <row r="576" customFormat="false" ht="15.75" hidden="false" customHeight="true" outlineLevel="0" collapsed="false">
      <c r="A576" s="12"/>
      <c r="B576" s="12"/>
      <c r="C576" s="12"/>
      <c r="D576" s="12"/>
      <c r="E576" s="12"/>
      <c r="F576" s="12"/>
      <c r="G576" s="12"/>
      <c r="H576" s="12"/>
      <c r="I576" s="12"/>
    </row>
    <row r="577" customFormat="false" ht="15.75" hidden="false" customHeight="true" outlineLevel="0" collapsed="false">
      <c r="A577" s="12"/>
      <c r="B577" s="12"/>
      <c r="C577" s="12"/>
      <c r="D577" s="12"/>
      <c r="E577" s="12"/>
      <c r="F577" s="12"/>
      <c r="G577" s="12"/>
      <c r="H577" s="12"/>
      <c r="I577" s="12"/>
    </row>
    <row r="578" customFormat="false" ht="15.75" hidden="false" customHeight="true" outlineLevel="0" collapsed="false">
      <c r="A578" s="12"/>
      <c r="B578" s="12"/>
      <c r="C578" s="12"/>
      <c r="D578" s="12"/>
      <c r="E578" s="12"/>
      <c r="F578" s="12"/>
      <c r="G578" s="12"/>
      <c r="H578" s="12"/>
      <c r="I578" s="12"/>
    </row>
    <row r="579" customFormat="false" ht="15.75" hidden="false" customHeight="true" outlineLevel="0" collapsed="false">
      <c r="A579" s="12"/>
      <c r="B579" s="12"/>
      <c r="C579" s="12"/>
      <c r="D579" s="12"/>
      <c r="E579" s="12"/>
      <c r="F579" s="12"/>
      <c r="G579" s="12"/>
      <c r="H579" s="12"/>
      <c r="I579" s="12"/>
    </row>
    <row r="580" customFormat="false" ht="15.75" hidden="false" customHeight="true" outlineLevel="0" collapsed="false">
      <c r="A580" s="12"/>
      <c r="B580" s="12"/>
      <c r="C580" s="12"/>
      <c r="D580" s="12"/>
      <c r="E580" s="12"/>
      <c r="F580" s="12"/>
      <c r="G580" s="12"/>
      <c r="H580" s="12"/>
      <c r="I580" s="12"/>
    </row>
    <row r="581" customFormat="false" ht="15.75" hidden="false" customHeight="true" outlineLevel="0" collapsed="false">
      <c r="A581" s="12"/>
      <c r="B581" s="12"/>
      <c r="C581" s="12"/>
      <c r="D581" s="12"/>
      <c r="E581" s="12"/>
      <c r="F581" s="12"/>
      <c r="G581" s="12"/>
      <c r="H581" s="12"/>
      <c r="I581" s="12"/>
    </row>
    <row r="582" customFormat="false" ht="15.75" hidden="false" customHeight="true" outlineLevel="0" collapsed="false">
      <c r="A582" s="12"/>
      <c r="B582" s="12"/>
      <c r="C582" s="12"/>
      <c r="D582" s="12"/>
      <c r="E582" s="12"/>
      <c r="F582" s="12"/>
      <c r="G582" s="12"/>
      <c r="H582" s="12"/>
      <c r="I582" s="12"/>
    </row>
    <row r="583" customFormat="false" ht="15.75" hidden="false" customHeight="true" outlineLevel="0" collapsed="false">
      <c r="A583" s="12"/>
      <c r="B583" s="12"/>
      <c r="C583" s="12"/>
      <c r="D583" s="12"/>
      <c r="E583" s="12"/>
      <c r="F583" s="12"/>
      <c r="G583" s="12"/>
      <c r="H583" s="12"/>
      <c r="I583" s="12"/>
    </row>
    <row r="584" customFormat="false" ht="15.75" hidden="false" customHeight="true" outlineLevel="0" collapsed="false">
      <c r="A584" s="12"/>
      <c r="B584" s="12"/>
      <c r="C584" s="12"/>
      <c r="D584" s="12"/>
      <c r="E584" s="12"/>
      <c r="F584" s="12"/>
      <c r="G584" s="12"/>
      <c r="H584" s="12"/>
      <c r="I584" s="12"/>
    </row>
    <row r="585" customFormat="false" ht="15.75" hidden="false" customHeight="true" outlineLevel="0" collapsed="false">
      <c r="A585" s="12"/>
      <c r="B585" s="12"/>
      <c r="C585" s="12"/>
      <c r="D585" s="12"/>
      <c r="E585" s="12"/>
      <c r="F585" s="12"/>
      <c r="G585" s="12"/>
      <c r="H585" s="12"/>
      <c r="I585" s="12"/>
    </row>
    <row r="586" customFormat="false" ht="15.75" hidden="false" customHeight="true" outlineLevel="0" collapsed="false">
      <c r="A586" s="12"/>
      <c r="B586" s="12"/>
      <c r="C586" s="12"/>
      <c r="D586" s="12"/>
      <c r="E586" s="12"/>
      <c r="F586" s="12"/>
      <c r="G586" s="12"/>
      <c r="H586" s="12"/>
      <c r="I586" s="12"/>
    </row>
    <row r="587" customFormat="false" ht="15.75" hidden="false" customHeight="true" outlineLevel="0" collapsed="false">
      <c r="A587" s="12"/>
      <c r="B587" s="12"/>
      <c r="C587" s="12"/>
      <c r="D587" s="12"/>
      <c r="E587" s="12"/>
      <c r="F587" s="12"/>
      <c r="G587" s="12"/>
      <c r="H587" s="12"/>
      <c r="I587" s="12"/>
    </row>
    <row r="588" customFormat="false" ht="15.75" hidden="false" customHeight="true" outlineLevel="0" collapsed="false">
      <c r="A588" s="12"/>
      <c r="B588" s="12"/>
      <c r="C588" s="12"/>
      <c r="D588" s="12"/>
      <c r="E588" s="12"/>
      <c r="F588" s="12"/>
      <c r="G588" s="12"/>
      <c r="H588" s="12"/>
      <c r="I588" s="12"/>
    </row>
    <row r="589" customFormat="false" ht="15.75" hidden="false" customHeight="true" outlineLevel="0" collapsed="false">
      <c r="A589" s="12"/>
      <c r="B589" s="12"/>
      <c r="C589" s="12"/>
      <c r="D589" s="12"/>
      <c r="E589" s="12"/>
      <c r="F589" s="12"/>
      <c r="G589" s="12"/>
      <c r="H589" s="12"/>
      <c r="I589" s="12"/>
    </row>
    <row r="590" customFormat="false" ht="15.75" hidden="false" customHeight="true" outlineLevel="0" collapsed="false">
      <c r="A590" s="12"/>
      <c r="B590" s="12"/>
      <c r="C590" s="12"/>
      <c r="D590" s="12"/>
      <c r="E590" s="12"/>
      <c r="F590" s="12"/>
      <c r="G590" s="12"/>
      <c r="H590" s="12"/>
      <c r="I590" s="12"/>
    </row>
    <row r="591" customFormat="false" ht="15.75" hidden="false" customHeight="true" outlineLevel="0" collapsed="false">
      <c r="A591" s="12"/>
      <c r="B591" s="12"/>
      <c r="C591" s="12"/>
      <c r="D591" s="12"/>
      <c r="E591" s="12"/>
      <c r="F591" s="12"/>
      <c r="G591" s="12"/>
      <c r="H591" s="12"/>
      <c r="I591" s="12"/>
    </row>
    <row r="592" customFormat="false" ht="15.75" hidden="false" customHeight="true" outlineLevel="0" collapsed="false">
      <c r="A592" s="12"/>
      <c r="B592" s="12"/>
      <c r="C592" s="12"/>
      <c r="D592" s="12"/>
      <c r="E592" s="12"/>
      <c r="F592" s="12"/>
      <c r="G592" s="12"/>
      <c r="H592" s="12"/>
      <c r="I592" s="12"/>
    </row>
    <row r="593" customFormat="false" ht="15.75" hidden="false" customHeight="true" outlineLevel="0" collapsed="false">
      <c r="A593" s="12"/>
      <c r="B593" s="12"/>
      <c r="C593" s="12"/>
      <c r="D593" s="12"/>
      <c r="E593" s="12"/>
      <c r="F593" s="12"/>
      <c r="G593" s="12"/>
      <c r="H593" s="12"/>
      <c r="I593" s="12"/>
    </row>
    <row r="594" customFormat="false" ht="15.75" hidden="false" customHeight="true" outlineLevel="0" collapsed="false">
      <c r="A594" s="12"/>
      <c r="B594" s="12"/>
      <c r="C594" s="12"/>
      <c r="D594" s="12"/>
      <c r="E594" s="12"/>
      <c r="F594" s="12"/>
      <c r="G594" s="12"/>
      <c r="H594" s="12"/>
      <c r="I594" s="12"/>
    </row>
    <row r="595" customFormat="false" ht="15.75" hidden="false" customHeight="true" outlineLevel="0" collapsed="false">
      <c r="A595" s="12"/>
      <c r="B595" s="12"/>
      <c r="C595" s="12"/>
      <c r="D595" s="12"/>
      <c r="E595" s="12"/>
      <c r="F595" s="12"/>
      <c r="G595" s="12"/>
      <c r="H595" s="12"/>
      <c r="I595" s="12"/>
    </row>
    <row r="596" customFormat="false" ht="15.75" hidden="false" customHeight="true" outlineLevel="0" collapsed="false">
      <c r="A596" s="12"/>
      <c r="B596" s="12"/>
      <c r="C596" s="12"/>
      <c r="D596" s="12"/>
      <c r="E596" s="12"/>
      <c r="F596" s="12"/>
      <c r="G596" s="12"/>
      <c r="H596" s="12"/>
      <c r="I596" s="12"/>
    </row>
    <row r="597" customFormat="false" ht="15.75" hidden="false" customHeight="true" outlineLevel="0" collapsed="false">
      <c r="A597" s="12"/>
      <c r="B597" s="12"/>
      <c r="C597" s="12"/>
      <c r="D597" s="12"/>
      <c r="E597" s="12"/>
      <c r="F597" s="12"/>
      <c r="G597" s="12"/>
      <c r="H597" s="12"/>
      <c r="I597" s="12"/>
    </row>
    <row r="598" customFormat="false" ht="15.75" hidden="false" customHeight="true" outlineLevel="0" collapsed="false">
      <c r="A598" s="12"/>
      <c r="B598" s="12"/>
      <c r="C598" s="12"/>
      <c r="D598" s="12"/>
      <c r="E598" s="12"/>
      <c r="F598" s="12"/>
      <c r="G598" s="12"/>
      <c r="H598" s="12"/>
      <c r="I598" s="12"/>
    </row>
    <row r="599" customFormat="false" ht="15.75" hidden="false" customHeight="true" outlineLevel="0" collapsed="false">
      <c r="A599" s="12"/>
      <c r="B599" s="12"/>
      <c r="C599" s="12"/>
      <c r="D599" s="12"/>
      <c r="E599" s="12"/>
      <c r="F599" s="12"/>
      <c r="G599" s="12"/>
      <c r="H599" s="12"/>
      <c r="I599" s="12"/>
    </row>
    <row r="600" customFormat="false" ht="15.75" hidden="false" customHeight="true" outlineLevel="0" collapsed="false">
      <c r="A600" s="12"/>
      <c r="B600" s="12"/>
      <c r="C600" s="12"/>
      <c r="D600" s="12"/>
      <c r="E600" s="12"/>
      <c r="F600" s="12"/>
      <c r="G600" s="12"/>
      <c r="H600" s="12"/>
      <c r="I600" s="12"/>
    </row>
    <row r="601" customFormat="false" ht="15.75" hidden="false" customHeight="true" outlineLevel="0" collapsed="false">
      <c r="A601" s="12"/>
      <c r="B601" s="12"/>
      <c r="C601" s="12"/>
      <c r="D601" s="12"/>
      <c r="E601" s="12"/>
      <c r="F601" s="12"/>
      <c r="G601" s="12"/>
      <c r="H601" s="12"/>
      <c r="I601" s="12"/>
    </row>
    <row r="602" customFormat="false" ht="15.75" hidden="false" customHeight="true" outlineLevel="0" collapsed="false">
      <c r="A602" s="12"/>
      <c r="B602" s="12"/>
      <c r="C602" s="12"/>
      <c r="D602" s="12"/>
      <c r="E602" s="12"/>
      <c r="F602" s="12"/>
      <c r="G602" s="12"/>
      <c r="H602" s="12"/>
      <c r="I602" s="12"/>
    </row>
    <row r="603" customFormat="false" ht="15.75" hidden="false" customHeight="true" outlineLevel="0" collapsed="false">
      <c r="A603" s="12"/>
      <c r="B603" s="12"/>
      <c r="C603" s="12"/>
      <c r="D603" s="12"/>
      <c r="E603" s="12"/>
      <c r="F603" s="12"/>
      <c r="G603" s="12"/>
      <c r="H603" s="12"/>
      <c r="I603" s="12"/>
    </row>
    <row r="604" customFormat="false" ht="15.75" hidden="false" customHeight="true" outlineLevel="0" collapsed="false">
      <c r="A604" s="12"/>
      <c r="B604" s="12"/>
      <c r="C604" s="12"/>
      <c r="D604" s="12"/>
      <c r="E604" s="12"/>
      <c r="F604" s="12"/>
      <c r="G604" s="12"/>
      <c r="H604" s="12"/>
      <c r="I604" s="12"/>
    </row>
    <row r="605" customFormat="false" ht="15.75" hidden="false" customHeight="true" outlineLevel="0" collapsed="false">
      <c r="A605" s="12"/>
      <c r="B605" s="12"/>
      <c r="C605" s="12"/>
      <c r="D605" s="12"/>
      <c r="E605" s="12"/>
      <c r="F605" s="12"/>
      <c r="G605" s="12"/>
      <c r="H605" s="12"/>
      <c r="I605" s="12"/>
    </row>
    <row r="606" customFormat="false" ht="15.75" hidden="false" customHeight="true" outlineLevel="0" collapsed="false">
      <c r="A606" s="12"/>
      <c r="B606" s="12"/>
      <c r="C606" s="12"/>
      <c r="D606" s="12"/>
      <c r="E606" s="12"/>
      <c r="F606" s="12"/>
      <c r="G606" s="12"/>
      <c r="H606" s="12"/>
      <c r="I606" s="12"/>
    </row>
    <row r="607" customFormat="false" ht="15.75" hidden="false" customHeight="true" outlineLevel="0" collapsed="false">
      <c r="A607" s="12"/>
      <c r="B607" s="12"/>
      <c r="C607" s="12"/>
      <c r="D607" s="12"/>
      <c r="E607" s="12"/>
      <c r="F607" s="12"/>
      <c r="G607" s="12"/>
      <c r="H607" s="12"/>
      <c r="I607" s="12"/>
    </row>
    <row r="608" customFormat="false" ht="15.75" hidden="false" customHeight="true" outlineLevel="0" collapsed="false">
      <c r="A608" s="12"/>
      <c r="B608" s="12"/>
      <c r="C608" s="12"/>
      <c r="D608" s="12"/>
      <c r="E608" s="12"/>
      <c r="F608" s="12"/>
      <c r="G608" s="12"/>
      <c r="H608" s="12"/>
      <c r="I608" s="12"/>
    </row>
    <row r="609" customFormat="false" ht="15.75" hidden="false" customHeight="true" outlineLevel="0" collapsed="false">
      <c r="A609" s="12"/>
      <c r="B609" s="12"/>
      <c r="C609" s="12"/>
      <c r="D609" s="12"/>
      <c r="E609" s="12"/>
      <c r="F609" s="12"/>
      <c r="G609" s="12"/>
      <c r="H609" s="12"/>
      <c r="I609" s="12"/>
    </row>
    <row r="610" customFormat="false" ht="15.75" hidden="false" customHeight="true" outlineLevel="0" collapsed="false">
      <c r="A610" s="12"/>
      <c r="B610" s="12"/>
      <c r="C610" s="12"/>
      <c r="D610" s="12"/>
      <c r="E610" s="12"/>
      <c r="F610" s="12"/>
      <c r="G610" s="12"/>
      <c r="H610" s="12"/>
      <c r="I610" s="12"/>
    </row>
    <row r="611" customFormat="false" ht="15.75" hidden="false" customHeight="true" outlineLevel="0" collapsed="false">
      <c r="A611" s="12"/>
      <c r="B611" s="12"/>
      <c r="C611" s="12"/>
      <c r="D611" s="12"/>
      <c r="E611" s="12"/>
      <c r="F611" s="12"/>
      <c r="G611" s="12"/>
      <c r="H611" s="12"/>
      <c r="I611" s="12"/>
    </row>
    <row r="612" customFormat="false" ht="15.75" hidden="false" customHeight="true" outlineLevel="0" collapsed="false">
      <c r="A612" s="12"/>
      <c r="B612" s="12"/>
      <c r="C612" s="12"/>
      <c r="D612" s="12"/>
      <c r="E612" s="12"/>
      <c r="F612" s="12"/>
      <c r="G612" s="12"/>
      <c r="H612" s="12"/>
      <c r="I612" s="12"/>
    </row>
    <row r="613" customFormat="false" ht="15.75" hidden="false" customHeight="true" outlineLevel="0" collapsed="false">
      <c r="A613" s="12"/>
      <c r="B613" s="12"/>
      <c r="C613" s="12"/>
      <c r="D613" s="12"/>
      <c r="E613" s="12"/>
      <c r="F613" s="12"/>
      <c r="G613" s="12"/>
      <c r="H613" s="12"/>
      <c r="I613" s="12"/>
    </row>
    <row r="614" customFormat="false" ht="15.75" hidden="false" customHeight="true" outlineLevel="0" collapsed="false">
      <c r="A614" s="12"/>
      <c r="B614" s="12"/>
      <c r="C614" s="12"/>
      <c r="D614" s="12"/>
      <c r="E614" s="12"/>
      <c r="F614" s="12"/>
      <c r="G614" s="12"/>
      <c r="H614" s="12"/>
      <c r="I614" s="12"/>
    </row>
    <row r="615" customFormat="false" ht="15.75" hidden="false" customHeight="true" outlineLevel="0" collapsed="false">
      <c r="A615" s="12"/>
      <c r="B615" s="12"/>
      <c r="C615" s="12"/>
      <c r="D615" s="12"/>
      <c r="E615" s="12"/>
      <c r="F615" s="12"/>
      <c r="G615" s="12"/>
      <c r="H615" s="12"/>
      <c r="I615" s="12"/>
    </row>
    <row r="616" customFormat="false" ht="15.75" hidden="false" customHeight="true" outlineLevel="0" collapsed="false">
      <c r="A616" s="12"/>
      <c r="B616" s="12"/>
      <c r="C616" s="12"/>
      <c r="D616" s="12"/>
      <c r="E616" s="12"/>
      <c r="F616" s="12"/>
      <c r="G616" s="12"/>
      <c r="H616" s="12"/>
      <c r="I616" s="12"/>
    </row>
    <row r="617" customFormat="false" ht="15.75" hidden="false" customHeight="true" outlineLevel="0" collapsed="false">
      <c r="A617" s="12"/>
      <c r="B617" s="12"/>
      <c r="C617" s="12"/>
      <c r="D617" s="12"/>
      <c r="E617" s="12"/>
      <c r="F617" s="12"/>
      <c r="G617" s="12"/>
      <c r="H617" s="12"/>
      <c r="I617" s="12"/>
    </row>
    <row r="618" customFormat="false" ht="15.75" hidden="false" customHeight="true" outlineLevel="0" collapsed="false">
      <c r="A618" s="12"/>
      <c r="B618" s="12"/>
      <c r="C618" s="12"/>
      <c r="D618" s="12"/>
      <c r="E618" s="12"/>
      <c r="F618" s="12"/>
      <c r="G618" s="12"/>
      <c r="H618" s="12"/>
      <c r="I618" s="12"/>
    </row>
    <row r="619" customFormat="false" ht="15.75" hidden="false" customHeight="true" outlineLevel="0" collapsed="false">
      <c r="A619" s="12"/>
      <c r="B619" s="12"/>
      <c r="C619" s="12"/>
      <c r="D619" s="12"/>
      <c r="E619" s="12"/>
      <c r="F619" s="12"/>
      <c r="G619" s="12"/>
      <c r="H619" s="12"/>
      <c r="I619" s="12"/>
    </row>
    <row r="620" customFormat="false" ht="15.75" hidden="false" customHeight="true" outlineLevel="0" collapsed="false">
      <c r="A620" s="12"/>
      <c r="B620" s="12"/>
      <c r="C620" s="12"/>
      <c r="D620" s="12"/>
      <c r="E620" s="12"/>
      <c r="F620" s="12"/>
      <c r="G620" s="12"/>
      <c r="H620" s="12"/>
      <c r="I620" s="12"/>
    </row>
    <row r="621" customFormat="false" ht="15.75" hidden="false" customHeight="true" outlineLevel="0" collapsed="false">
      <c r="A621" s="12"/>
      <c r="B621" s="12"/>
      <c r="C621" s="12"/>
      <c r="D621" s="12"/>
      <c r="E621" s="12"/>
      <c r="F621" s="12"/>
      <c r="G621" s="12"/>
      <c r="H621" s="12"/>
      <c r="I621" s="12"/>
    </row>
    <row r="622" customFormat="false" ht="15.75" hidden="false" customHeight="true" outlineLevel="0" collapsed="false">
      <c r="A622" s="12"/>
      <c r="B622" s="12"/>
      <c r="C622" s="12"/>
      <c r="D622" s="12"/>
      <c r="E622" s="12"/>
      <c r="F622" s="12"/>
      <c r="G622" s="12"/>
      <c r="H622" s="12"/>
      <c r="I622" s="12"/>
    </row>
    <row r="623" customFormat="false" ht="15.75" hidden="false" customHeight="true" outlineLevel="0" collapsed="false">
      <c r="A623" s="12"/>
      <c r="B623" s="12"/>
      <c r="C623" s="12"/>
      <c r="D623" s="12"/>
      <c r="E623" s="12"/>
      <c r="F623" s="12"/>
      <c r="G623" s="12"/>
      <c r="H623" s="12"/>
      <c r="I623" s="12"/>
    </row>
    <row r="624" customFormat="false" ht="15.75" hidden="false" customHeight="true" outlineLevel="0" collapsed="false">
      <c r="A624" s="12"/>
      <c r="B624" s="12"/>
      <c r="C624" s="12"/>
      <c r="D624" s="12"/>
      <c r="E624" s="12"/>
      <c r="F624" s="12"/>
      <c r="G624" s="12"/>
      <c r="H624" s="12"/>
      <c r="I624" s="12"/>
    </row>
    <row r="625" customFormat="false" ht="15.75" hidden="false" customHeight="true" outlineLevel="0" collapsed="false">
      <c r="A625" s="12"/>
      <c r="B625" s="12"/>
      <c r="C625" s="12"/>
      <c r="D625" s="12"/>
      <c r="E625" s="12"/>
      <c r="F625" s="12"/>
      <c r="G625" s="12"/>
      <c r="H625" s="12"/>
      <c r="I625" s="12"/>
    </row>
    <row r="626" customFormat="false" ht="15.75" hidden="false" customHeight="true" outlineLevel="0" collapsed="false">
      <c r="A626" s="12"/>
      <c r="B626" s="12"/>
      <c r="C626" s="12"/>
      <c r="D626" s="12"/>
      <c r="E626" s="12"/>
      <c r="F626" s="12"/>
      <c r="G626" s="12"/>
      <c r="H626" s="12"/>
      <c r="I626" s="12"/>
    </row>
    <row r="627" customFormat="false" ht="15.75" hidden="false" customHeight="true" outlineLevel="0" collapsed="false">
      <c r="A627" s="12"/>
      <c r="B627" s="12"/>
      <c r="C627" s="12"/>
      <c r="D627" s="12"/>
      <c r="E627" s="12"/>
      <c r="F627" s="12"/>
      <c r="G627" s="12"/>
      <c r="H627" s="12"/>
      <c r="I627" s="12"/>
    </row>
    <row r="628" customFormat="false" ht="15.75" hidden="false" customHeight="true" outlineLevel="0" collapsed="false">
      <c r="A628" s="12"/>
      <c r="B628" s="12"/>
      <c r="C628" s="12"/>
      <c r="D628" s="12"/>
      <c r="E628" s="12"/>
      <c r="F628" s="12"/>
      <c r="G628" s="12"/>
      <c r="H628" s="12"/>
      <c r="I628" s="12"/>
    </row>
    <row r="629" customFormat="false" ht="15.75" hidden="false" customHeight="true" outlineLevel="0" collapsed="false">
      <c r="A629" s="12"/>
      <c r="B629" s="12"/>
      <c r="C629" s="12"/>
      <c r="D629" s="12"/>
      <c r="E629" s="12"/>
      <c r="F629" s="12"/>
      <c r="G629" s="12"/>
      <c r="H629" s="12"/>
      <c r="I629" s="12"/>
    </row>
    <row r="630" customFormat="false" ht="15.75" hidden="false" customHeight="true" outlineLevel="0" collapsed="false">
      <c r="A630" s="12"/>
      <c r="B630" s="12"/>
      <c r="C630" s="12"/>
      <c r="D630" s="12"/>
      <c r="E630" s="12"/>
      <c r="F630" s="12"/>
      <c r="G630" s="12"/>
      <c r="H630" s="12"/>
      <c r="I630" s="12"/>
    </row>
    <row r="631" customFormat="false" ht="15.75" hidden="false" customHeight="true" outlineLevel="0" collapsed="false">
      <c r="A631" s="12"/>
      <c r="B631" s="12"/>
      <c r="C631" s="12"/>
      <c r="D631" s="12"/>
      <c r="E631" s="12"/>
      <c r="F631" s="12"/>
      <c r="G631" s="12"/>
      <c r="H631" s="12"/>
      <c r="I631" s="12"/>
    </row>
    <row r="632" customFormat="false" ht="15.75" hidden="false" customHeight="true" outlineLevel="0" collapsed="false">
      <c r="A632" s="12"/>
      <c r="B632" s="12"/>
      <c r="C632" s="12"/>
      <c r="D632" s="12"/>
      <c r="E632" s="12"/>
      <c r="F632" s="12"/>
      <c r="G632" s="12"/>
      <c r="H632" s="12"/>
      <c r="I632" s="12"/>
    </row>
    <row r="633" customFormat="false" ht="15.75" hidden="false" customHeight="true" outlineLevel="0" collapsed="false">
      <c r="A633" s="12"/>
      <c r="B633" s="12"/>
      <c r="C633" s="12"/>
      <c r="D633" s="12"/>
      <c r="E633" s="12"/>
      <c r="F633" s="12"/>
      <c r="G633" s="12"/>
      <c r="H633" s="12"/>
      <c r="I633" s="12"/>
    </row>
    <row r="634" customFormat="false" ht="15.75" hidden="false" customHeight="true" outlineLevel="0" collapsed="false">
      <c r="A634" s="12"/>
      <c r="B634" s="12"/>
      <c r="C634" s="12"/>
      <c r="D634" s="12"/>
      <c r="E634" s="12"/>
      <c r="F634" s="12"/>
      <c r="G634" s="12"/>
      <c r="H634" s="12"/>
      <c r="I634" s="12"/>
    </row>
    <row r="635" customFormat="false" ht="15.75" hidden="false" customHeight="true" outlineLevel="0" collapsed="false">
      <c r="A635" s="12"/>
      <c r="B635" s="12"/>
      <c r="C635" s="12"/>
      <c r="D635" s="12"/>
      <c r="E635" s="12"/>
      <c r="F635" s="12"/>
      <c r="G635" s="12"/>
      <c r="H635" s="12"/>
      <c r="I635" s="12"/>
    </row>
    <row r="636" customFormat="false" ht="15.75" hidden="false" customHeight="true" outlineLevel="0" collapsed="false">
      <c r="A636" s="12"/>
      <c r="B636" s="12"/>
      <c r="C636" s="12"/>
      <c r="D636" s="12"/>
      <c r="E636" s="12"/>
      <c r="F636" s="12"/>
      <c r="G636" s="12"/>
      <c r="H636" s="12"/>
      <c r="I636" s="12"/>
    </row>
    <row r="637" customFormat="false" ht="15.75" hidden="false" customHeight="true" outlineLevel="0" collapsed="false">
      <c r="A637" s="12"/>
      <c r="B637" s="12"/>
      <c r="C637" s="12"/>
      <c r="D637" s="12"/>
      <c r="E637" s="12"/>
      <c r="F637" s="12"/>
      <c r="G637" s="12"/>
      <c r="H637" s="12"/>
      <c r="I637" s="12"/>
    </row>
    <row r="638" customFormat="false" ht="15.75" hidden="false" customHeight="true" outlineLevel="0" collapsed="false">
      <c r="A638" s="12"/>
      <c r="B638" s="12"/>
      <c r="C638" s="12"/>
      <c r="D638" s="12"/>
      <c r="E638" s="12"/>
      <c r="F638" s="12"/>
      <c r="G638" s="12"/>
      <c r="H638" s="12"/>
      <c r="I638" s="12"/>
    </row>
    <row r="639" customFormat="false" ht="15.75" hidden="false" customHeight="true" outlineLevel="0" collapsed="false">
      <c r="A639" s="12"/>
      <c r="B639" s="12"/>
      <c r="C639" s="12"/>
      <c r="D639" s="12"/>
      <c r="E639" s="12"/>
      <c r="F639" s="12"/>
      <c r="G639" s="12"/>
      <c r="H639" s="12"/>
      <c r="I639" s="12"/>
    </row>
    <row r="640" customFormat="false" ht="15.75" hidden="false" customHeight="true" outlineLevel="0" collapsed="false">
      <c r="A640" s="12"/>
      <c r="B640" s="12"/>
      <c r="C640" s="12"/>
      <c r="D640" s="12"/>
      <c r="E640" s="12"/>
      <c r="F640" s="12"/>
      <c r="G640" s="12"/>
      <c r="H640" s="12"/>
      <c r="I640" s="12"/>
    </row>
    <row r="641" customFormat="false" ht="15.75" hidden="false" customHeight="true" outlineLevel="0" collapsed="false">
      <c r="A641" s="12"/>
      <c r="B641" s="12"/>
      <c r="C641" s="12"/>
      <c r="D641" s="12"/>
      <c r="E641" s="12"/>
      <c r="F641" s="12"/>
      <c r="G641" s="12"/>
      <c r="H641" s="12"/>
      <c r="I641" s="12"/>
    </row>
    <row r="642" customFormat="false" ht="15.75" hidden="false" customHeight="true" outlineLevel="0" collapsed="false">
      <c r="A642" s="12"/>
      <c r="B642" s="12"/>
      <c r="C642" s="12"/>
      <c r="D642" s="12"/>
      <c r="E642" s="12"/>
      <c r="F642" s="12"/>
      <c r="G642" s="12"/>
      <c r="H642" s="12"/>
      <c r="I642" s="12"/>
    </row>
    <row r="643" customFormat="false" ht="15.75" hidden="false" customHeight="true" outlineLevel="0" collapsed="false">
      <c r="A643" s="12"/>
      <c r="B643" s="12"/>
      <c r="C643" s="12"/>
      <c r="D643" s="12"/>
      <c r="E643" s="12"/>
      <c r="F643" s="12"/>
      <c r="G643" s="12"/>
      <c r="H643" s="12"/>
      <c r="I643" s="12"/>
    </row>
    <row r="644" customFormat="false" ht="15.75" hidden="false" customHeight="true" outlineLevel="0" collapsed="false">
      <c r="A644" s="12"/>
      <c r="B644" s="12"/>
      <c r="C644" s="12"/>
      <c r="D644" s="12"/>
      <c r="E644" s="12"/>
      <c r="F644" s="12"/>
      <c r="G644" s="12"/>
      <c r="H644" s="12"/>
      <c r="I644" s="12"/>
    </row>
    <row r="645" customFormat="false" ht="15.75" hidden="false" customHeight="true" outlineLevel="0" collapsed="false">
      <c r="A645" s="12"/>
      <c r="B645" s="12"/>
      <c r="C645" s="12"/>
      <c r="D645" s="12"/>
      <c r="E645" s="12"/>
      <c r="F645" s="12"/>
      <c r="G645" s="12"/>
      <c r="H645" s="12"/>
      <c r="I645" s="12"/>
    </row>
    <row r="646" customFormat="false" ht="15.75" hidden="false" customHeight="true" outlineLevel="0" collapsed="false">
      <c r="A646" s="12"/>
      <c r="B646" s="12"/>
      <c r="C646" s="12"/>
      <c r="D646" s="12"/>
      <c r="E646" s="12"/>
      <c r="F646" s="12"/>
      <c r="G646" s="12"/>
      <c r="H646" s="12"/>
      <c r="I646" s="12"/>
    </row>
    <row r="647" customFormat="false" ht="15.75" hidden="false" customHeight="true" outlineLevel="0" collapsed="false">
      <c r="A647" s="12"/>
      <c r="B647" s="12"/>
      <c r="C647" s="12"/>
      <c r="D647" s="12"/>
      <c r="E647" s="12"/>
      <c r="F647" s="12"/>
      <c r="G647" s="12"/>
      <c r="H647" s="12"/>
      <c r="I647" s="12"/>
    </row>
    <row r="648" customFormat="false" ht="15.75" hidden="false" customHeight="true" outlineLevel="0" collapsed="false">
      <c r="A648" s="12"/>
      <c r="B648" s="12"/>
      <c r="C648" s="12"/>
      <c r="D648" s="12"/>
      <c r="E648" s="12"/>
      <c r="F648" s="12"/>
      <c r="G648" s="12"/>
      <c r="H648" s="12"/>
      <c r="I648" s="12"/>
    </row>
    <row r="649" customFormat="false" ht="15.75" hidden="false" customHeight="true" outlineLevel="0" collapsed="false">
      <c r="A649" s="12"/>
      <c r="B649" s="12"/>
      <c r="C649" s="12"/>
      <c r="D649" s="12"/>
      <c r="E649" s="12"/>
      <c r="F649" s="12"/>
      <c r="G649" s="12"/>
      <c r="H649" s="12"/>
      <c r="I649" s="12"/>
    </row>
    <row r="650" customFormat="false" ht="15.75" hidden="false" customHeight="true" outlineLevel="0" collapsed="false">
      <c r="A650" s="12"/>
      <c r="B650" s="12"/>
      <c r="C650" s="12"/>
      <c r="D650" s="12"/>
      <c r="E650" s="12"/>
      <c r="F650" s="12"/>
      <c r="G650" s="12"/>
      <c r="H650" s="12"/>
      <c r="I650" s="12"/>
    </row>
    <row r="651" customFormat="false" ht="15.75" hidden="false" customHeight="true" outlineLevel="0" collapsed="false">
      <c r="A651" s="12"/>
      <c r="B651" s="12"/>
      <c r="C651" s="12"/>
      <c r="D651" s="12"/>
      <c r="E651" s="12"/>
      <c r="F651" s="12"/>
      <c r="G651" s="12"/>
      <c r="H651" s="12"/>
      <c r="I651" s="12"/>
    </row>
    <row r="652" customFormat="false" ht="15.75" hidden="false" customHeight="true" outlineLevel="0" collapsed="false">
      <c r="A652" s="12"/>
      <c r="B652" s="12"/>
      <c r="C652" s="12"/>
      <c r="D652" s="12"/>
      <c r="E652" s="12"/>
      <c r="F652" s="12"/>
      <c r="G652" s="12"/>
      <c r="H652" s="12"/>
      <c r="I652" s="12"/>
    </row>
    <row r="653" customFormat="false" ht="15.75" hidden="false" customHeight="true" outlineLevel="0" collapsed="false">
      <c r="A653" s="12"/>
      <c r="B653" s="12"/>
      <c r="C653" s="12"/>
      <c r="D653" s="12"/>
      <c r="E653" s="12"/>
      <c r="F653" s="12"/>
      <c r="G653" s="12"/>
      <c r="H653" s="12"/>
      <c r="I653" s="12"/>
    </row>
    <row r="654" customFormat="false" ht="15.75" hidden="false" customHeight="true" outlineLevel="0" collapsed="false">
      <c r="A654" s="12"/>
      <c r="B654" s="12"/>
      <c r="C654" s="12"/>
      <c r="D654" s="12"/>
      <c r="E654" s="12"/>
      <c r="F654" s="12"/>
      <c r="G654" s="12"/>
      <c r="H654" s="12"/>
      <c r="I654" s="12"/>
    </row>
    <row r="655" customFormat="false" ht="15.75" hidden="false" customHeight="true" outlineLevel="0" collapsed="false">
      <c r="A655" s="12"/>
      <c r="B655" s="12"/>
      <c r="C655" s="12"/>
      <c r="D655" s="12"/>
      <c r="E655" s="12"/>
      <c r="F655" s="12"/>
      <c r="G655" s="12"/>
      <c r="H655" s="12"/>
      <c r="I655" s="12"/>
    </row>
    <row r="656" customFormat="false" ht="15.75" hidden="false" customHeight="true" outlineLevel="0" collapsed="false">
      <c r="A656" s="12"/>
      <c r="B656" s="12"/>
      <c r="C656" s="12"/>
      <c r="D656" s="12"/>
      <c r="E656" s="12"/>
      <c r="F656" s="12"/>
      <c r="G656" s="12"/>
      <c r="H656" s="12"/>
      <c r="I656" s="12"/>
    </row>
    <row r="657" customFormat="false" ht="15.75" hidden="false" customHeight="true" outlineLevel="0" collapsed="false">
      <c r="A657" s="12"/>
      <c r="B657" s="12"/>
      <c r="C657" s="12"/>
      <c r="D657" s="12"/>
      <c r="E657" s="12"/>
      <c r="F657" s="12"/>
      <c r="G657" s="12"/>
      <c r="H657" s="12"/>
      <c r="I657" s="12"/>
    </row>
    <row r="658" customFormat="false" ht="15.75" hidden="false" customHeight="true" outlineLevel="0" collapsed="false">
      <c r="A658" s="12"/>
      <c r="B658" s="12"/>
      <c r="C658" s="12"/>
      <c r="D658" s="12"/>
      <c r="E658" s="12"/>
      <c r="F658" s="12"/>
      <c r="G658" s="12"/>
      <c r="H658" s="12"/>
      <c r="I658" s="12"/>
    </row>
    <row r="659" customFormat="false" ht="15.75" hidden="false" customHeight="true" outlineLevel="0" collapsed="false">
      <c r="A659" s="12"/>
      <c r="B659" s="12"/>
      <c r="C659" s="12"/>
      <c r="D659" s="12"/>
      <c r="E659" s="12"/>
      <c r="F659" s="12"/>
      <c r="G659" s="12"/>
      <c r="H659" s="12"/>
      <c r="I659" s="12"/>
    </row>
    <row r="660" customFormat="false" ht="15.75" hidden="false" customHeight="true" outlineLevel="0" collapsed="false">
      <c r="A660" s="12"/>
      <c r="B660" s="12"/>
      <c r="C660" s="12"/>
      <c r="D660" s="12"/>
      <c r="E660" s="12"/>
      <c r="F660" s="12"/>
      <c r="G660" s="12"/>
      <c r="H660" s="12"/>
      <c r="I660" s="12"/>
    </row>
    <row r="661" customFormat="false" ht="15.75" hidden="false" customHeight="true" outlineLevel="0" collapsed="false">
      <c r="A661" s="12"/>
      <c r="B661" s="12"/>
      <c r="C661" s="12"/>
      <c r="D661" s="12"/>
      <c r="E661" s="12"/>
      <c r="F661" s="12"/>
      <c r="G661" s="12"/>
      <c r="H661" s="12"/>
      <c r="I661" s="12"/>
    </row>
    <row r="662" customFormat="false" ht="15.75" hidden="false" customHeight="true" outlineLevel="0" collapsed="false">
      <c r="A662" s="12"/>
      <c r="B662" s="12"/>
      <c r="C662" s="12"/>
      <c r="D662" s="12"/>
      <c r="E662" s="12"/>
      <c r="F662" s="12"/>
      <c r="G662" s="12"/>
      <c r="H662" s="12"/>
      <c r="I662" s="12"/>
    </row>
    <row r="663" customFormat="false" ht="15.75" hidden="false" customHeight="true" outlineLevel="0" collapsed="false">
      <c r="A663" s="12"/>
      <c r="B663" s="12"/>
      <c r="C663" s="12"/>
      <c r="D663" s="12"/>
      <c r="E663" s="12"/>
      <c r="F663" s="12"/>
      <c r="G663" s="12"/>
      <c r="H663" s="12"/>
      <c r="I663" s="12"/>
    </row>
    <row r="664" customFormat="false" ht="15.75" hidden="false" customHeight="true" outlineLevel="0" collapsed="false">
      <c r="A664" s="12"/>
      <c r="B664" s="12"/>
      <c r="C664" s="12"/>
      <c r="D664" s="12"/>
      <c r="E664" s="12"/>
      <c r="F664" s="12"/>
      <c r="G664" s="12"/>
      <c r="H664" s="12"/>
      <c r="I664" s="12"/>
    </row>
    <row r="665" customFormat="false" ht="15.75" hidden="false" customHeight="true" outlineLevel="0" collapsed="false">
      <c r="A665" s="12"/>
      <c r="B665" s="12"/>
      <c r="C665" s="12"/>
      <c r="D665" s="12"/>
      <c r="E665" s="12"/>
      <c r="F665" s="12"/>
      <c r="G665" s="12"/>
      <c r="H665" s="12"/>
      <c r="I665" s="12"/>
    </row>
    <row r="666" customFormat="false" ht="15.75" hidden="false" customHeight="true" outlineLevel="0" collapsed="false">
      <c r="A666" s="12"/>
      <c r="B666" s="12"/>
      <c r="C666" s="12"/>
      <c r="D666" s="12"/>
      <c r="E666" s="12"/>
      <c r="F666" s="12"/>
      <c r="G666" s="12"/>
      <c r="H666" s="12"/>
      <c r="I666" s="12"/>
    </row>
    <row r="667" customFormat="false" ht="15.75" hidden="false" customHeight="true" outlineLevel="0" collapsed="false">
      <c r="A667" s="12"/>
      <c r="B667" s="12"/>
      <c r="C667" s="12"/>
      <c r="D667" s="12"/>
      <c r="E667" s="12"/>
      <c r="F667" s="12"/>
      <c r="G667" s="12"/>
      <c r="H667" s="12"/>
      <c r="I667" s="12"/>
    </row>
    <row r="668" customFormat="false" ht="15.75" hidden="false" customHeight="true" outlineLevel="0" collapsed="false">
      <c r="A668" s="12"/>
      <c r="B668" s="12"/>
      <c r="C668" s="12"/>
      <c r="D668" s="12"/>
      <c r="E668" s="12"/>
      <c r="F668" s="12"/>
      <c r="G668" s="12"/>
      <c r="H668" s="12"/>
      <c r="I668" s="12"/>
    </row>
    <row r="669" customFormat="false" ht="15.75" hidden="false" customHeight="true" outlineLevel="0" collapsed="false">
      <c r="A669" s="12"/>
      <c r="B669" s="12"/>
      <c r="C669" s="12"/>
      <c r="D669" s="12"/>
      <c r="E669" s="12"/>
      <c r="F669" s="12"/>
      <c r="G669" s="12"/>
      <c r="H669" s="12"/>
      <c r="I669" s="12"/>
    </row>
    <row r="670" customFormat="false" ht="15.75" hidden="false" customHeight="true" outlineLevel="0" collapsed="false">
      <c r="A670" s="12"/>
      <c r="B670" s="12"/>
      <c r="C670" s="12"/>
      <c r="D670" s="12"/>
      <c r="E670" s="12"/>
      <c r="F670" s="12"/>
      <c r="G670" s="12"/>
      <c r="H670" s="12"/>
      <c r="I670" s="12"/>
    </row>
    <row r="671" customFormat="false" ht="15.75" hidden="false" customHeight="true" outlineLevel="0" collapsed="false">
      <c r="A671" s="12"/>
      <c r="B671" s="12"/>
      <c r="C671" s="12"/>
      <c r="D671" s="12"/>
      <c r="E671" s="12"/>
      <c r="F671" s="12"/>
      <c r="G671" s="12"/>
      <c r="H671" s="12"/>
      <c r="I671" s="12"/>
    </row>
    <row r="672" customFormat="false" ht="15.75" hidden="false" customHeight="true" outlineLevel="0" collapsed="false">
      <c r="A672" s="12"/>
      <c r="B672" s="12"/>
      <c r="C672" s="12"/>
      <c r="D672" s="12"/>
      <c r="E672" s="12"/>
      <c r="F672" s="12"/>
      <c r="G672" s="12"/>
      <c r="H672" s="12"/>
      <c r="I672" s="12"/>
    </row>
    <row r="673" customFormat="false" ht="15.75" hidden="false" customHeight="true" outlineLevel="0" collapsed="false">
      <c r="A673" s="12"/>
      <c r="B673" s="12"/>
      <c r="C673" s="12"/>
      <c r="D673" s="12"/>
      <c r="E673" s="12"/>
      <c r="F673" s="12"/>
      <c r="G673" s="12"/>
      <c r="H673" s="12"/>
      <c r="I673" s="12"/>
    </row>
    <row r="674" customFormat="false" ht="15.75" hidden="false" customHeight="true" outlineLevel="0" collapsed="false">
      <c r="A674" s="12"/>
      <c r="B674" s="12"/>
      <c r="C674" s="12"/>
      <c r="D674" s="12"/>
      <c r="E674" s="12"/>
      <c r="F674" s="12"/>
      <c r="G674" s="12"/>
      <c r="H674" s="12"/>
      <c r="I674" s="12"/>
    </row>
    <row r="675" customFormat="false" ht="15.75" hidden="false" customHeight="true" outlineLevel="0" collapsed="false">
      <c r="A675" s="12"/>
      <c r="B675" s="12"/>
      <c r="C675" s="12"/>
      <c r="D675" s="12"/>
      <c r="E675" s="12"/>
      <c r="F675" s="12"/>
      <c r="G675" s="12"/>
      <c r="H675" s="12"/>
      <c r="I675" s="12"/>
    </row>
    <row r="676" customFormat="false" ht="15.75" hidden="false" customHeight="true" outlineLevel="0" collapsed="false">
      <c r="A676" s="12"/>
      <c r="B676" s="12"/>
      <c r="C676" s="12"/>
      <c r="D676" s="12"/>
      <c r="E676" s="12"/>
      <c r="F676" s="12"/>
      <c r="G676" s="12"/>
      <c r="H676" s="12"/>
      <c r="I676" s="12"/>
    </row>
    <row r="677" customFormat="false" ht="15.75" hidden="false" customHeight="true" outlineLevel="0" collapsed="false">
      <c r="A677" s="12"/>
      <c r="B677" s="12"/>
      <c r="C677" s="12"/>
      <c r="D677" s="12"/>
      <c r="E677" s="12"/>
      <c r="F677" s="12"/>
      <c r="G677" s="12"/>
      <c r="H677" s="12"/>
      <c r="I677" s="12"/>
    </row>
    <row r="678" customFormat="false" ht="15.75" hidden="false" customHeight="true" outlineLevel="0" collapsed="false">
      <c r="A678" s="12"/>
      <c r="B678" s="12"/>
      <c r="C678" s="12"/>
      <c r="D678" s="12"/>
      <c r="E678" s="12"/>
      <c r="F678" s="12"/>
      <c r="G678" s="12"/>
      <c r="H678" s="12"/>
      <c r="I678" s="12"/>
    </row>
    <row r="679" customFormat="false" ht="15.75" hidden="false" customHeight="true" outlineLevel="0" collapsed="false">
      <c r="A679" s="12"/>
      <c r="B679" s="12"/>
      <c r="C679" s="12"/>
      <c r="D679" s="12"/>
      <c r="E679" s="12"/>
      <c r="F679" s="12"/>
      <c r="G679" s="12"/>
      <c r="H679" s="12"/>
      <c r="I679" s="12"/>
    </row>
    <row r="680" customFormat="false" ht="15.75" hidden="false" customHeight="true" outlineLevel="0" collapsed="false">
      <c r="A680" s="12"/>
      <c r="B680" s="12"/>
      <c r="C680" s="12"/>
      <c r="D680" s="12"/>
      <c r="E680" s="12"/>
      <c r="F680" s="12"/>
      <c r="G680" s="12"/>
      <c r="H680" s="12"/>
      <c r="I680" s="12"/>
    </row>
    <row r="681" customFormat="false" ht="15.75" hidden="false" customHeight="true" outlineLevel="0" collapsed="false">
      <c r="A681" s="12"/>
      <c r="B681" s="12"/>
      <c r="C681" s="12"/>
      <c r="D681" s="12"/>
      <c r="E681" s="12"/>
      <c r="F681" s="12"/>
      <c r="G681" s="12"/>
      <c r="H681" s="12"/>
      <c r="I681" s="12"/>
    </row>
    <row r="682" customFormat="false" ht="15.75" hidden="false" customHeight="true" outlineLevel="0" collapsed="false">
      <c r="A682" s="12"/>
      <c r="B682" s="12"/>
      <c r="C682" s="12"/>
      <c r="D682" s="12"/>
      <c r="E682" s="12"/>
      <c r="F682" s="12"/>
      <c r="G682" s="12"/>
      <c r="H682" s="12"/>
      <c r="I682" s="12"/>
    </row>
    <row r="683" customFormat="false" ht="15.75" hidden="false" customHeight="true" outlineLevel="0" collapsed="false">
      <c r="A683" s="12"/>
      <c r="B683" s="12"/>
      <c r="C683" s="12"/>
      <c r="D683" s="12"/>
      <c r="E683" s="12"/>
      <c r="F683" s="12"/>
      <c r="G683" s="12"/>
      <c r="H683" s="12"/>
      <c r="I683" s="12"/>
    </row>
    <row r="684" customFormat="false" ht="15.75" hidden="false" customHeight="true" outlineLevel="0" collapsed="false">
      <c r="A684" s="12"/>
      <c r="B684" s="12"/>
      <c r="C684" s="12"/>
      <c r="D684" s="12"/>
      <c r="E684" s="12"/>
      <c r="F684" s="12"/>
      <c r="G684" s="12"/>
      <c r="H684" s="12"/>
      <c r="I684" s="12"/>
    </row>
    <row r="685" customFormat="false" ht="15.75" hidden="false" customHeight="true" outlineLevel="0" collapsed="false">
      <c r="A685" s="12"/>
      <c r="B685" s="12"/>
      <c r="C685" s="12"/>
      <c r="D685" s="12"/>
      <c r="E685" s="12"/>
      <c r="F685" s="12"/>
      <c r="G685" s="12"/>
      <c r="H685" s="12"/>
      <c r="I685" s="12"/>
    </row>
    <row r="686" customFormat="false" ht="15.75" hidden="false" customHeight="true" outlineLevel="0" collapsed="false">
      <c r="A686" s="12"/>
      <c r="B686" s="12"/>
      <c r="C686" s="12"/>
      <c r="D686" s="12"/>
      <c r="E686" s="12"/>
      <c r="F686" s="12"/>
      <c r="G686" s="12"/>
      <c r="H686" s="12"/>
      <c r="I686" s="12"/>
    </row>
    <row r="687" customFormat="false" ht="15.75" hidden="false" customHeight="true" outlineLevel="0" collapsed="false">
      <c r="A687" s="12"/>
      <c r="B687" s="12"/>
      <c r="C687" s="12"/>
      <c r="D687" s="12"/>
      <c r="E687" s="12"/>
      <c r="F687" s="12"/>
      <c r="G687" s="12"/>
      <c r="H687" s="12"/>
      <c r="I687" s="12"/>
    </row>
    <row r="688" customFormat="false" ht="15.75" hidden="false" customHeight="true" outlineLevel="0" collapsed="false">
      <c r="A688" s="12"/>
      <c r="B688" s="12"/>
      <c r="C688" s="12"/>
      <c r="D688" s="12"/>
      <c r="E688" s="12"/>
      <c r="F688" s="12"/>
      <c r="G688" s="12"/>
      <c r="H688" s="12"/>
      <c r="I688" s="12"/>
    </row>
    <row r="689" customFormat="false" ht="15.75" hidden="false" customHeight="true" outlineLevel="0" collapsed="false">
      <c r="A689" s="12"/>
      <c r="B689" s="12"/>
      <c r="C689" s="12"/>
      <c r="D689" s="12"/>
      <c r="E689" s="12"/>
      <c r="F689" s="12"/>
      <c r="G689" s="12"/>
      <c r="H689" s="12"/>
      <c r="I689" s="12"/>
    </row>
    <row r="690" customFormat="false" ht="15.75" hidden="false" customHeight="true" outlineLevel="0" collapsed="false">
      <c r="A690" s="12"/>
      <c r="B690" s="12"/>
      <c r="C690" s="12"/>
      <c r="D690" s="12"/>
      <c r="E690" s="12"/>
      <c r="F690" s="12"/>
      <c r="G690" s="12"/>
      <c r="H690" s="12"/>
      <c r="I690" s="12"/>
    </row>
    <row r="691" customFormat="false" ht="15.75" hidden="false" customHeight="true" outlineLevel="0" collapsed="false">
      <c r="A691" s="12"/>
      <c r="B691" s="12"/>
      <c r="C691" s="12"/>
      <c r="D691" s="12"/>
      <c r="E691" s="12"/>
      <c r="F691" s="12"/>
      <c r="G691" s="12"/>
      <c r="H691" s="12"/>
      <c r="I691" s="12"/>
    </row>
    <row r="692" customFormat="false" ht="15.75" hidden="false" customHeight="true" outlineLevel="0" collapsed="false">
      <c r="A692" s="12"/>
      <c r="B692" s="12"/>
      <c r="C692" s="12"/>
      <c r="D692" s="12"/>
      <c r="E692" s="12"/>
      <c r="F692" s="12"/>
      <c r="G692" s="12"/>
      <c r="H692" s="12"/>
      <c r="I692" s="12"/>
    </row>
    <row r="693" customFormat="false" ht="15.75" hidden="false" customHeight="true" outlineLevel="0" collapsed="false">
      <c r="A693" s="12"/>
      <c r="B693" s="12"/>
      <c r="C693" s="12"/>
      <c r="D693" s="12"/>
      <c r="E693" s="12"/>
      <c r="F693" s="12"/>
      <c r="G693" s="12"/>
      <c r="H693" s="12"/>
      <c r="I693" s="12"/>
    </row>
    <row r="694" customFormat="false" ht="15.75" hidden="false" customHeight="true" outlineLevel="0" collapsed="false">
      <c r="A694" s="12"/>
      <c r="B694" s="12"/>
      <c r="C694" s="12"/>
      <c r="D694" s="12"/>
      <c r="E694" s="12"/>
      <c r="F694" s="12"/>
      <c r="G694" s="12"/>
      <c r="H694" s="12"/>
      <c r="I694" s="12"/>
    </row>
    <row r="695" customFormat="false" ht="15.75" hidden="false" customHeight="true" outlineLevel="0" collapsed="false">
      <c r="A695" s="12"/>
      <c r="B695" s="12"/>
      <c r="C695" s="12"/>
      <c r="D695" s="12"/>
      <c r="E695" s="12"/>
      <c r="F695" s="12"/>
      <c r="G695" s="12"/>
      <c r="H695" s="12"/>
      <c r="I695" s="12"/>
    </row>
    <row r="696" customFormat="false" ht="15.75" hidden="false" customHeight="true" outlineLevel="0" collapsed="false">
      <c r="A696" s="12"/>
      <c r="B696" s="12"/>
      <c r="C696" s="12"/>
      <c r="D696" s="12"/>
      <c r="E696" s="12"/>
      <c r="F696" s="12"/>
      <c r="G696" s="12"/>
      <c r="H696" s="12"/>
      <c r="I696" s="12"/>
    </row>
    <row r="697" customFormat="false" ht="15.75" hidden="false" customHeight="true" outlineLevel="0" collapsed="false">
      <c r="A697" s="12"/>
      <c r="B697" s="12"/>
      <c r="C697" s="12"/>
      <c r="D697" s="12"/>
      <c r="E697" s="12"/>
      <c r="F697" s="12"/>
      <c r="G697" s="12"/>
      <c r="H697" s="12"/>
      <c r="I697" s="12"/>
    </row>
    <row r="698" customFormat="false" ht="15.75" hidden="false" customHeight="true" outlineLevel="0" collapsed="false">
      <c r="A698" s="12"/>
      <c r="B698" s="12"/>
      <c r="C698" s="12"/>
      <c r="D698" s="12"/>
      <c r="E698" s="12"/>
      <c r="F698" s="12"/>
      <c r="G698" s="12"/>
      <c r="H698" s="12"/>
      <c r="I698" s="12"/>
    </row>
    <row r="699" customFormat="false" ht="15.75" hidden="false" customHeight="true" outlineLevel="0" collapsed="false">
      <c r="A699" s="12"/>
      <c r="B699" s="12"/>
      <c r="C699" s="12"/>
      <c r="D699" s="12"/>
      <c r="E699" s="12"/>
      <c r="F699" s="12"/>
      <c r="G699" s="12"/>
      <c r="H699" s="12"/>
      <c r="I699" s="12"/>
    </row>
    <row r="700" customFormat="false" ht="15.75" hidden="false" customHeight="true" outlineLevel="0" collapsed="false">
      <c r="A700" s="12"/>
      <c r="B700" s="12"/>
      <c r="C700" s="12"/>
      <c r="D700" s="12"/>
      <c r="E700" s="12"/>
      <c r="F700" s="12"/>
      <c r="G700" s="12"/>
      <c r="H700" s="12"/>
      <c r="I700" s="12"/>
    </row>
    <row r="701" customFormat="false" ht="15.75" hidden="false" customHeight="true" outlineLevel="0" collapsed="false">
      <c r="A701" s="12"/>
      <c r="B701" s="12"/>
      <c r="C701" s="12"/>
      <c r="D701" s="12"/>
      <c r="E701" s="12"/>
      <c r="F701" s="12"/>
      <c r="G701" s="12"/>
      <c r="H701" s="12"/>
      <c r="I701" s="12"/>
    </row>
    <row r="702" customFormat="false" ht="15.75" hidden="false" customHeight="true" outlineLevel="0" collapsed="false">
      <c r="A702" s="12"/>
      <c r="B702" s="12"/>
      <c r="C702" s="12"/>
      <c r="D702" s="12"/>
      <c r="E702" s="12"/>
      <c r="F702" s="12"/>
      <c r="G702" s="12"/>
      <c r="H702" s="12"/>
      <c r="I702" s="12"/>
    </row>
    <row r="703" customFormat="false" ht="15.75" hidden="false" customHeight="true" outlineLevel="0" collapsed="false">
      <c r="A703" s="12"/>
      <c r="B703" s="12"/>
      <c r="C703" s="12"/>
      <c r="D703" s="12"/>
      <c r="E703" s="12"/>
      <c r="F703" s="12"/>
      <c r="G703" s="12"/>
      <c r="H703" s="12"/>
      <c r="I703" s="12"/>
    </row>
    <row r="704" customFormat="false" ht="15.75" hidden="false" customHeight="true" outlineLevel="0" collapsed="false">
      <c r="A704" s="12"/>
      <c r="B704" s="12"/>
      <c r="C704" s="12"/>
      <c r="D704" s="12"/>
      <c r="E704" s="12"/>
      <c r="F704" s="12"/>
      <c r="G704" s="12"/>
      <c r="H704" s="12"/>
      <c r="I704" s="12"/>
    </row>
    <row r="705" customFormat="false" ht="15.75" hidden="false" customHeight="true" outlineLevel="0" collapsed="false">
      <c r="A705" s="12"/>
      <c r="B705" s="12"/>
      <c r="C705" s="12"/>
      <c r="D705" s="12"/>
      <c r="E705" s="12"/>
      <c r="F705" s="12"/>
      <c r="G705" s="12"/>
      <c r="H705" s="12"/>
      <c r="I705" s="12"/>
    </row>
    <row r="706" customFormat="false" ht="15.75" hidden="false" customHeight="true" outlineLevel="0" collapsed="false">
      <c r="A706" s="12"/>
      <c r="B706" s="12"/>
      <c r="C706" s="12"/>
      <c r="D706" s="12"/>
      <c r="E706" s="12"/>
      <c r="F706" s="12"/>
      <c r="G706" s="12"/>
      <c r="H706" s="12"/>
      <c r="I706" s="12"/>
    </row>
    <row r="707" customFormat="false" ht="15.75" hidden="false" customHeight="true" outlineLevel="0" collapsed="false">
      <c r="A707" s="12"/>
      <c r="B707" s="12"/>
      <c r="C707" s="12"/>
      <c r="D707" s="12"/>
      <c r="E707" s="12"/>
      <c r="F707" s="12"/>
      <c r="G707" s="12"/>
      <c r="H707" s="12"/>
      <c r="I707" s="12"/>
    </row>
    <row r="708" customFormat="false" ht="15.75" hidden="false" customHeight="true" outlineLevel="0" collapsed="false">
      <c r="A708" s="12"/>
      <c r="B708" s="12"/>
      <c r="C708" s="12"/>
      <c r="D708" s="12"/>
      <c r="E708" s="12"/>
      <c r="F708" s="12"/>
      <c r="G708" s="12"/>
      <c r="H708" s="12"/>
      <c r="I708" s="12"/>
    </row>
    <row r="709" customFormat="false" ht="15.75" hidden="false" customHeight="true" outlineLevel="0" collapsed="false">
      <c r="A709" s="12"/>
      <c r="B709" s="12"/>
      <c r="C709" s="12"/>
      <c r="D709" s="12"/>
      <c r="E709" s="12"/>
      <c r="F709" s="12"/>
      <c r="G709" s="12"/>
      <c r="H709" s="12"/>
      <c r="I709" s="12"/>
    </row>
    <row r="710" customFormat="false" ht="15.75" hidden="false" customHeight="true" outlineLevel="0" collapsed="false">
      <c r="A710" s="12"/>
      <c r="B710" s="12"/>
      <c r="C710" s="12"/>
      <c r="D710" s="12"/>
      <c r="E710" s="12"/>
      <c r="F710" s="12"/>
      <c r="G710" s="12"/>
      <c r="H710" s="12"/>
      <c r="I710" s="12"/>
    </row>
    <row r="711" customFormat="false" ht="15.75" hidden="false" customHeight="true" outlineLevel="0" collapsed="false">
      <c r="A711" s="12"/>
      <c r="B711" s="12"/>
      <c r="C711" s="12"/>
      <c r="D711" s="12"/>
      <c r="E711" s="12"/>
      <c r="F711" s="12"/>
      <c r="G711" s="12"/>
      <c r="H711" s="12"/>
      <c r="I711" s="12"/>
    </row>
    <row r="712" customFormat="false" ht="15.75" hidden="false" customHeight="true" outlineLevel="0" collapsed="false">
      <c r="A712" s="12"/>
      <c r="B712" s="12"/>
      <c r="C712" s="12"/>
      <c r="D712" s="12"/>
      <c r="E712" s="12"/>
      <c r="F712" s="12"/>
      <c r="G712" s="12"/>
      <c r="H712" s="12"/>
      <c r="I712" s="12"/>
    </row>
    <row r="713" customFormat="false" ht="15.75" hidden="false" customHeight="true" outlineLevel="0" collapsed="false">
      <c r="A713" s="12"/>
      <c r="B713" s="12"/>
      <c r="C713" s="12"/>
      <c r="D713" s="12"/>
      <c r="E713" s="12"/>
      <c r="F713" s="12"/>
      <c r="G713" s="12"/>
      <c r="H713" s="12"/>
      <c r="I713" s="12"/>
    </row>
    <row r="714" customFormat="false" ht="15.75" hidden="false" customHeight="true" outlineLevel="0" collapsed="false">
      <c r="A714" s="12"/>
      <c r="B714" s="12"/>
      <c r="C714" s="12"/>
      <c r="D714" s="12"/>
      <c r="E714" s="12"/>
      <c r="F714" s="12"/>
      <c r="G714" s="12"/>
      <c r="H714" s="12"/>
      <c r="I714" s="12"/>
    </row>
    <row r="715" customFormat="false" ht="15.75" hidden="false" customHeight="true" outlineLevel="0" collapsed="false">
      <c r="A715" s="12"/>
      <c r="B715" s="12"/>
      <c r="C715" s="12"/>
      <c r="D715" s="12"/>
      <c r="E715" s="12"/>
      <c r="F715" s="12"/>
      <c r="G715" s="12"/>
      <c r="H715" s="12"/>
      <c r="I715" s="12"/>
    </row>
    <row r="716" customFormat="false" ht="15.75" hidden="false" customHeight="true" outlineLevel="0" collapsed="false">
      <c r="A716" s="12"/>
      <c r="B716" s="12"/>
      <c r="C716" s="12"/>
      <c r="D716" s="12"/>
      <c r="E716" s="12"/>
      <c r="F716" s="12"/>
      <c r="G716" s="12"/>
      <c r="H716" s="12"/>
      <c r="I716" s="12"/>
    </row>
    <row r="717" customFormat="false" ht="15.75" hidden="false" customHeight="true" outlineLevel="0" collapsed="false">
      <c r="A717" s="12"/>
      <c r="B717" s="12"/>
      <c r="C717" s="12"/>
      <c r="D717" s="12"/>
      <c r="E717" s="12"/>
      <c r="F717" s="12"/>
      <c r="G717" s="12"/>
      <c r="H717" s="12"/>
      <c r="I717" s="12"/>
    </row>
    <row r="718" customFormat="false" ht="15.75" hidden="false" customHeight="true" outlineLevel="0" collapsed="false">
      <c r="A718" s="12"/>
      <c r="B718" s="12"/>
      <c r="C718" s="12"/>
      <c r="D718" s="12"/>
      <c r="E718" s="12"/>
      <c r="F718" s="12"/>
      <c r="G718" s="12"/>
      <c r="H718" s="12"/>
      <c r="I718" s="12"/>
    </row>
    <row r="719" customFormat="false" ht="15.75" hidden="false" customHeight="true" outlineLevel="0" collapsed="false">
      <c r="A719" s="12"/>
      <c r="B719" s="12"/>
      <c r="C719" s="12"/>
      <c r="D719" s="12"/>
      <c r="E719" s="12"/>
      <c r="F719" s="12"/>
      <c r="G719" s="12"/>
      <c r="H719" s="12"/>
      <c r="I719" s="12"/>
    </row>
    <row r="720" customFormat="false" ht="15.75" hidden="false" customHeight="true" outlineLevel="0" collapsed="false">
      <c r="A720" s="12"/>
      <c r="B720" s="12"/>
      <c r="C720" s="12"/>
      <c r="D720" s="12"/>
      <c r="E720" s="12"/>
      <c r="F720" s="12"/>
      <c r="G720" s="12"/>
      <c r="H720" s="12"/>
      <c r="I720" s="12"/>
    </row>
    <row r="721" customFormat="false" ht="15.75" hidden="false" customHeight="true" outlineLevel="0" collapsed="false">
      <c r="A721" s="12"/>
      <c r="B721" s="12"/>
      <c r="C721" s="12"/>
      <c r="D721" s="12"/>
      <c r="E721" s="12"/>
      <c r="F721" s="12"/>
      <c r="G721" s="12"/>
      <c r="H721" s="12"/>
      <c r="I721" s="12"/>
    </row>
    <row r="722" customFormat="false" ht="15.75" hidden="false" customHeight="true" outlineLevel="0" collapsed="false">
      <c r="A722" s="12"/>
      <c r="B722" s="12"/>
      <c r="C722" s="12"/>
      <c r="D722" s="12"/>
      <c r="E722" s="12"/>
      <c r="F722" s="12"/>
      <c r="G722" s="12"/>
      <c r="H722" s="12"/>
      <c r="I722" s="12"/>
    </row>
    <row r="723" customFormat="false" ht="15.75" hidden="false" customHeight="true" outlineLevel="0" collapsed="false">
      <c r="A723" s="12"/>
      <c r="B723" s="12"/>
      <c r="C723" s="12"/>
      <c r="D723" s="12"/>
      <c r="E723" s="12"/>
      <c r="F723" s="12"/>
      <c r="G723" s="12"/>
      <c r="H723" s="12"/>
      <c r="I723" s="12"/>
    </row>
    <row r="724" customFormat="false" ht="15.75" hidden="false" customHeight="true" outlineLevel="0" collapsed="false">
      <c r="A724" s="12"/>
      <c r="B724" s="12"/>
      <c r="C724" s="12"/>
      <c r="D724" s="12"/>
      <c r="E724" s="12"/>
      <c r="F724" s="12"/>
      <c r="G724" s="12"/>
      <c r="H724" s="12"/>
      <c r="I724" s="12"/>
    </row>
    <row r="725" customFormat="false" ht="15.75" hidden="false" customHeight="true" outlineLevel="0" collapsed="false">
      <c r="A725" s="12"/>
      <c r="B725" s="12"/>
      <c r="C725" s="12"/>
      <c r="D725" s="12"/>
      <c r="E725" s="12"/>
      <c r="F725" s="12"/>
      <c r="G725" s="12"/>
      <c r="H725" s="12"/>
      <c r="I725" s="12"/>
    </row>
    <row r="726" customFormat="false" ht="15.75" hidden="false" customHeight="true" outlineLevel="0" collapsed="false">
      <c r="A726" s="12"/>
      <c r="B726" s="12"/>
      <c r="C726" s="12"/>
      <c r="D726" s="12"/>
      <c r="E726" s="12"/>
      <c r="F726" s="12"/>
      <c r="G726" s="12"/>
      <c r="H726" s="12"/>
      <c r="I726" s="12"/>
    </row>
    <row r="727" customFormat="false" ht="15.75" hidden="false" customHeight="true" outlineLevel="0" collapsed="false">
      <c r="A727" s="12"/>
      <c r="B727" s="12"/>
      <c r="C727" s="12"/>
      <c r="D727" s="12"/>
      <c r="E727" s="12"/>
      <c r="F727" s="12"/>
      <c r="G727" s="12"/>
      <c r="H727" s="12"/>
      <c r="I727" s="12"/>
    </row>
    <row r="728" customFormat="false" ht="15.75" hidden="false" customHeight="true" outlineLevel="0" collapsed="false">
      <c r="A728" s="12"/>
      <c r="B728" s="12"/>
      <c r="C728" s="12"/>
      <c r="D728" s="12"/>
      <c r="E728" s="12"/>
      <c r="F728" s="12"/>
      <c r="G728" s="12"/>
      <c r="H728" s="12"/>
      <c r="I728" s="12"/>
    </row>
    <row r="729" customFormat="false" ht="15.75" hidden="false" customHeight="true" outlineLevel="0" collapsed="false">
      <c r="A729" s="12"/>
      <c r="B729" s="12"/>
      <c r="C729" s="12"/>
      <c r="D729" s="12"/>
      <c r="E729" s="12"/>
      <c r="F729" s="12"/>
      <c r="G729" s="12"/>
      <c r="H729" s="12"/>
      <c r="I729" s="12"/>
    </row>
    <row r="730" customFormat="false" ht="15.75" hidden="false" customHeight="true" outlineLevel="0" collapsed="false">
      <c r="A730" s="12"/>
      <c r="B730" s="12"/>
      <c r="C730" s="12"/>
      <c r="D730" s="12"/>
      <c r="E730" s="12"/>
      <c r="F730" s="12"/>
      <c r="G730" s="12"/>
      <c r="H730" s="12"/>
      <c r="I730" s="12"/>
    </row>
    <row r="731" customFormat="false" ht="15.75" hidden="false" customHeight="true" outlineLevel="0" collapsed="false">
      <c r="A731" s="12"/>
      <c r="B731" s="12"/>
      <c r="C731" s="12"/>
      <c r="D731" s="12"/>
      <c r="E731" s="12"/>
      <c r="F731" s="12"/>
      <c r="G731" s="12"/>
      <c r="H731" s="12"/>
      <c r="I731" s="12"/>
    </row>
    <row r="732" customFormat="false" ht="15.75" hidden="false" customHeight="true" outlineLevel="0" collapsed="false">
      <c r="A732" s="12"/>
      <c r="B732" s="12"/>
      <c r="C732" s="12"/>
      <c r="D732" s="12"/>
      <c r="E732" s="12"/>
      <c r="F732" s="12"/>
      <c r="G732" s="12"/>
      <c r="H732" s="12"/>
      <c r="I732" s="12"/>
    </row>
    <row r="733" customFormat="false" ht="15.75" hidden="false" customHeight="true" outlineLevel="0" collapsed="false">
      <c r="A733" s="12"/>
      <c r="B733" s="12"/>
      <c r="C733" s="12"/>
      <c r="D733" s="12"/>
      <c r="E733" s="12"/>
      <c r="F733" s="12"/>
      <c r="G733" s="12"/>
      <c r="H733" s="12"/>
      <c r="I733" s="12"/>
    </row>
    <row r="734" customFormat="false" ht="15.75" hidden="false" customHeight="true" outlineLevel="0" collapsed="false">
      <c r="A734" s="12"/>
      <c r="B734" s="12"/>
      <c r="C734" s="12"/>
      <c r="D734" s="12"/>
      <c r="E734" s="12"/>
      <c r="F734" s="12"/>
      <c r="G734" s="12"/>
      <c r="H734" s="12"/>
      <c r="I734" s="12"/>
    </row>
    <row r="735" customFormat="false" ht="15.75" hidden="false" customHeight="true" outlineLevel="0" collapsed="false">
      <c r="A735" s="12"/>
      <c r="B735" s="12"/>
      <c r="C735" s="12"/>
      <c r="D735" s="12"/>
      <c r="E735" s="12"/>
      <c r="F735" s="12"/>
      <c r="G735" s="12"/>
      <c r="H735" s="12"/>
      <c r="I735" s="12"/>
    </row>
    <row r="736" customFormat="false" ht="15.75" hidden="false" customHeight="true" outlineLevel="0" collapsed="false">
      <c r="A736" s="12"/>
      <c r="B736" s="12"/>
      <c r="C736" s="12"/>
      <c r="D736" s="12"/>
      <c r="E736" s="12"/>
      <c r="F736" s="12"/>
      <c r="G736" s="12"/>
      <c r="H736" s="12"/>
      <c r="I736" s="12"/>
    </row>
    <row r="737" customFormat="false" ht="15.75" hidden="false" customHeight="true" outlineLevel="0" collapsed="false">
      <c r="A737" s="12"/>
      <c r="B737" s="12"/>
      <c r="C737" s="12"/>
      <c r="D737" s="12"/>
      <c r="E737" s="12"/>
      <c r="F737" s="12"/>
      <c r="G737" s="12"/>
      <c r="H737" s="12"/>
      <c r="I737" s="12"/>
    </row>
    <row r="738" customFormat="false" ht="15.75" hidden="false" customHeight="true" outlineLevel="0" collapsed="false">
      <c r="A738" s="12"/>
      <c r="B738" s="12"/>
      <c r="C738" s="12"/>
      <c r="D738" s="12"/>
      <c r="E738" s="12"/>
      <c r="F738" s="12"/>
      <c r="G738" s="12"/>
      <c r="H738" s="12"/>
      <c r="I738" s="12"/>
    </row>
    <row r="739" customFormat="false" ht="15.75" hidden="false" customHeight="true" outlineLevel="0" collapsed="false">
      <c r="A739" s="12"/>
      <c r="B739" s="12"/>
      <c r="C739" s="12"/>
      <c r="D739" s="12"/>
      <c r="E739" s="12"/>
      <c r="F739" s="12"/>
      <c r="G739" s="12"/>
      <c r="H739" s="12"/>
      <c r="I739" s="12"/>
    </row>
    <row r="740" customFormat="false" ht="15.75" hidden="false" customHeight="true" outlineLevel="0" collapsed="false">
      <c r="A740" s="12"/>
      <c r="B740" s="12"/>
      <c r="C740" s="12"/>
      <c r="D740" s="12"/>
      <c r="E740" s="12"/>
      <c r="F740" s="12"/>
      <c r="G740" s="12"/>
      <c r="H740" s="12"/>
      <c r="I740" s="12"/>
    </row>
    <row r="741" customFormat="false" ht="15.75" hidden="false" customHeight="true" outlineLevel="0" collapsed="false">
      <c r="A741" s="12"/>
      <c r="B741" s="12"/>
      <c r="C741" s="12"/>
      <c r="D741" s="12"/>
      <c r="E741" s="12"/>
      <c r="F741" s="12"/>
      <c r="G741" s="12"/>
      <c r="H741" s="12"/>
      <c r="I741" s="12"/>
    </row>
    <row r="742" customFormat="false" ht="15.75" hidden="false" customHeight="true" outlineLevel="0" collapsed="false">
      <c r="A742" s="12"/>
      <c r="B742" s="12"/>
      <c r="C742" s="12"/>
      <c r="D742" s="12"/>
      <c r="E742" s="12"/>
      <c r="F742" s="12"/>
      <c r="G742" s="12"/>
      <c r="H742" s="12"/>
      <c r="I742" s="12"/>
    </row>
    <row r="743" customFormat="false" ht="15.75" hidden="false" customHeight="true" outlineLevel="0" collapsed="false">
      <c r="A743" s="12"/>
      <c r="B743" s="12"/>
      <c r="C743" s="12"/>
      <c r="D743" s="12"/>
      <c r="E743" s="12"/>
      <c r="F743" s="12"/>
      <c r="G743" s="12"/>
      <c r="H743" s="12"/>
      <c r="I743" s="12"/>
    </row>
    <row r="744" customFormat="false" ht="15.75" hidden="false" customHeight="true" outlineLevel="0" collapsed="false">
      <c r="A744" s="12"/>
      <c r="B744" s="12"/>
      <c r="C744" s="12"/>
      <c r="D744" s="12"/>
      <c r="E744" s="12"/>
      <c r="F744" s="12"/>
      <c r="G744" s="12"/>
      <c r="H744" s="12"/>
      <c r="I744" s="12"/>
    </row>
    <row r="745" customFormat="false" ht="15.75" hidden="false" customHeight="true" outlineLevel="0" collapsed="false">
      <c r="A745" s="12"/>
      <c r="B745" s="12"/>
      <c r="C745" s="12"/>
      <c r="D745" s="12"/>
      <c r="E745" s="12"/>
      <c r="F745" s="12"/>
      <c r="G745" s="12"/>
      <c r="H745" s="12"/>
      <c r="I745" s="12"/>
    </row>
    <row r="746" customFormat="false" ht="15.75" hidden="false" customHeight="true" outlineLevel="0" collapsed="false">
      <c r="A746" s="12"/>
      <c r="B746" s="12"/>
      <c r="C746" s="12"/>
      <c r="D746" s="12"/>
      <c r="E746" s="12"/>
      <c r="F746" s="12"/>
      <c r="G746" s="12"/>
      <c r="H746" s="12"/>
      <c r="I746" s="12"/>
    </row>
    <row r="747" customFormat="false" ht="15.75" hidden="false" customHeight="true" outlineLevel="0" collapsed="false">
      <c r="A747" s="12"/>
      <c r="B747" s="12"/>
      <c r="C747" s="12"/>
      <c r="D747" s="12"/>
      <c r="E747" s="12"/>
      <c r="F747" s="12"/>
      <c r="G747" s="12"/>
      <c r="H747" s="12"/>
      <c r="I747" s="12"/>
    </row>
    <row r="748" customFormat="false" ht="15.75" hidden="false" customHeight="true" outlineLevel="0" collapsed="false">
      <c r="A748" s="12"/>
      <c r="B748" s="12"/>
      <c r="C748" s="12"/>
      <c r="D748" s="12"/>
      <c r="E748" s="12"/>
      <c r="F748" s="12"/>
      <c r="G748" s="12"/>
      <c r="H748" s="12"/>
      <c r="I748" s="12"/>
    </row>
    <row r="749" customFormat="false" ht="15.75" hidden="false" customHeight="true" outlineLevel="0" collapsed="false">
      <c r="A749" s="12"/>
      <c r="B749" s="12"/>
      <c r="C749" s="12"/>
      <c r="D749" s="12"/>
      <c r="E749" s="12"/>
      <c r="F749" s="12"/>
      <c r="G749" s="12"/>
      <c r="H749" s="12"/>
      <c r="I749" s="12"/>
    </row>
    <row r="750" customFormat="false" ht="15.75" hidden="false" customHeight="true" outlineLevel="0" collapsed="false">
      <c r="A750" s="12"/>
      <c r="B750" s="12"/>
      <c r="C750" s="12"/>
      <c r="D750" s="12"/>
      <c r="E750" s="12"/>
      <c r="F750" s="12"/>
      <c r="G750" s="12"/>
      <c r="H750" s="12"/>
      <c r="I750" s="12"/>
    </row>
    <row r="751" customFormat="false" ht="15.75" hidden="false" customHeight="true" outlineLevel="0" collapsed="false">
      <c r="A751" s="12"/>
      <c r="B751" s="12"/>
      <c r="C751" s="12"/>
      <c r="D751" s="12"/>
      <c r="E751" s="12"/>
      <c r="F751" s="12"/>
      <c r="G751" s="12"/>
      <c r="H751" s="12"/>
      <c r="I751" s="12"/>
    </row>
    <row r="752" customFormat="false" ht="15.75" hidden="false" customHeight="true" outlineLevel="0" collapsed="false">
      <c r="A752" s="12"/>
      <c r="B752" s="12"/>
      <c r="C752" s="12"/>
      <c r="D752" s="12"/>
      <c r="E752" s="12"/>
      <c r="F752" s="12"/>
      <c r="G752" s="12"/>
      <c r="H752" s="12"/>
      <c r="I752" s="12"/>
    </row>
    <row r="753" customFormat="false" ht="15.75" hidden="false" customHeight="true" outlineLevel="0" collapsed="false">
      <c r="A753" s="12"/>
      <c r="B753" s="12"/>
      <c r="C753" s="12"/>
      <c r="D753" s="12"/>
      <c r="E753" s="12"/>
      <c r="F753" s="12"/>
      <c r="G753" s="12"/>
      <c r="H753" s="12"/>
      <c r="I753" s="12"/>
    </row>
    <row r="754" customFormat="false" ht="15.75" hidden="false" customHeight="true" outlineLevel="0" collapsed="false">
      <c r="A754" s="12"/>
      <c r="B754" s="12"/>
      <c r="C754" s="12"/>
      <c r="D754" s="12"/>
      <c r="E754" s="12"/>
      <c r="F754" s="12"/>
      <c r="G754" s="12"/>
      <c r="H754" s="12"/>
      <c r="I754" s="12"/>
    </row>
    <row r="755" customFormat="false" ht="15.75" hidden="false" customHeight="true" outlineLevel="0" collapsed="false">
      <c r="A755" s="12"/>
      <c r="B755" s="12"/>
      <c r="C755" s="12"/>
      <c r="D755" s="12"/>
      <c r="E755" s="12"/>
      <c r="F755" s="12"/>
      <c r="G755" s="12"/>
      <c r="H755" s="12"/>
      <c r="I755" s="12"/>
    </row>
    <row r="756" customFormat="false" ht="15.75" hidden="false" customHeight="true" outlineLevel="0" collapsed="false">
      <c r="A756" s="12"/>
      <c r="B756" s="12"/>
      <c r="C756" s="12"/>
      <c r="D756" s="12"/>
      <c r="E756" s="12"/>
      <c r="F756" s="12"/>
      <c r="G756" s="12"/>
      <c r="H756" s="12"/>
      <c r="I756" s="12"/>
    </row>
    <row r="757" customFormat="false" ht="15.75" hidden="false" customHeight="true" outlineLevel="0" collapsed="false">
      <c r="A757" s="12"/>
      <c r="B757" s="12"/>
      <c r="C757" s="12"/>
      <c r="D757" s="12"/>
      <c r="E757" s="12"/>
      <c r="F757" s="12"/>
      <c r="G757" s="12"/>
      <c r="H757" s="12"/>
      <c r="I757" s="12"/>
    </row>
    <row r="758" customFormat="false" ht="15.75" hidden="false" customHeight="true" outlineLevel="0" collapsed="false">
      <c r="A758" s="12"/>
      <c r="B758" s="12"/>
      <c r="C758" s="12"/>
      <c r="D758" s="12"/>
      <c r="E758" s="12"/>
      <c r="F758" s="12"/>
      <c r="G758" s="12"/>
      <c r="H758" s="12"/>
      <c r="I758" s="12"/>
    </row>
    <row r="759" customFormat="false" ht="15.75" hidden="false" customHeight="true" outlineLevel="0" collapsed="false">
      <c r="A759" s="12"/>
      <c r="B759" s="12"/>
      <c r="C759" s="12"/>
      <c r="D759" s="12"/>
      <c r="E759" s="12"/>
      <c r="F759" s="12"/>
      <c r="G759" s="12"/>
      <c r="H759" s="12"/>
      <c r="I759" s="12"/>
    </row>
    <row r="760" customFormat="false" ht="15.75" hidden="false" customHeight="true" outlineLevel="0" collapsed="false">
      <c r="A760" s="12"/>
      <c r="B760" s="12"/>
      <c r="C760" s="12"/>
      <c r="D760" s="12"/>
      <c r="E760" s="12"/>
      <c r="F760" s="12"/>
      <c r="G760" s="12"/>
      <c r="H760" s="12"/>
      <c r="I760" s="12"/>
    </row>
    <row r="761" customFormat="false" ht="15.75" hidden="false" customHeight="true" outlineLevel="0" collapsed="false">
      <c r="A761" s="12"/>
      <c r="B761" s="12"/>
      <c r="C761" s="12"/>
      <c r="D761" s="12"/>
      <c r="E761" s="12"/>
      <c r="F761" s="12"/>
      <c r="G761" s="12"/>
      <c r="H761" s="12"/>
      <c r="I761" s="12"/>
    </row>
    <row r="762" customFormat="false" ht="15.75" hidden="false" customHeight="true" outlineLevel="0" collapsed="false">
      <c r="A762" s="12"/>
      <c r="B762" s="12"/>
      <c r="C762" s="12"/>
      <c r="D762" s="12"/>
      <c r="E762" s="12"/>
      <c r="F762" s="12"/>
      <c r="G762" s="12"/>
      <c r="H762" s="12"/>
      <c r="I762" s="12"/>
    </row>
    <row r="763" customFormat="false" ht="15.75" hidden="false" customHeight="true" outlineLevel="0" collapsed="false">
      <c r="A763" s="12"/>
      <c r="B763" s="12"/>
      <c r="C763" s="12"/>
      <c r="D763" s="12"/>
      <c r="E763" s="12"/>
      <c r="F763" s="12"/>
      <c r="G763" s="12"/>
      <c r="H763" s="12"/>
      <c r="I763" s="12"/>
    </row>
    <row r="764" customFormat="false" ht="15.75" hidden="false" customHeight="true" outlineLevel="0" collapsed="false">
      <c r="A764" s="12"/>
      <c r="B764" s="12"/>
      <c r="C764" s="12"/>
      <c r="D764" s="12"/>
      <c r="E764" s="12"/>
      <c r="F764" s="12"/>
      <c r="G764" s="12"/>
      <c r="H764" s="12"/>
      <c r="I764" s="12"/>
    </row>
    <row r="765" customFormat="false" ht="15.75" hidden="false" customHeight="true" outlineLevel="0" collapsed="false">
      <c r="A765" s="12"/>
      <c r="B765" s="12"/>
      <c r="C765" s="12"/>
      <c r="D765" s="12"/>
      <c r="E765" s="12"/>
      <c r="F765" s="12"/>
      <c r="G765" s="12"/>
      <c r="H765" s="12"/>
      <c r="I765" s="12"/>
    </row>
    <row r="766" customFormat="false" ht="15.75" hidden="false" customHeight="true" outlineLevel="0" collapsed="false">
      <c r="A766" s="12"/>
      <c r="B766" s="12"/>
      <c r="C766" s="12"/>
      <c r="D766" s="12"/>
      <c r="E766" s="12"/>
      <c r="F766" s="12"/>
      <c r="G766" s="12"/>
      <c r="H766" s="12"/>
      <c r="I766" s="12"/>
    </row>
    <row r="767" customFormat="false" ht="15.75" hidden="false" customHeight="true" outlineLevel="0" collapsed="false">
      <c r="A767" s="12"/>
      <c r="B767" s="12"/>
      <c r="C767" s="12"/>
      <c r="D767" s="12"/>
      <c r="E767" s="12"/>
      <c r="F767" s="12"/>
      <c r="G767" s="12"/>
      <c r="H767" s="12"/>
      <c r="I767" s="12"/>
    </row>
    <row r="768" customFormat="false" ht="15.75" hidden="false" customHeight="true" outlineLevel="0" collapsed="false">
      <c r="A768" s="12"/>
      <c r="B768" s="12"/>
      <c r="C768" s="12"/>
      <c r="D768" s="12"/>
      <c r="E768" s="12"/>
      <c r="F768" s="12"/>
      <c r="G768" s="12"/>
      <c r="H768" s="12"/>
      <c r="I768" s="12"/>
    </row>
    <row r="769" customFormat="false" ht="15.75" hidden="false" customHeight="true" outlineLevel="0" collapsed="false">
      <c r="A769" s="12"/>
      <c r="B769" s="12"/>
      <c r="C769" s="12"/>
      <c r="D769" s="12"/>
      <c r="E769" s="12"/>
      <c r="F769" s="12"/>
      <c r="G769" s="12"/>
      <c r="H769" s="12"/>
      <c r="I769" s="12"/>
    </row>
    <row r="770" customFormat="false" ht="15.75" hidden="false" customHeight="true" outlineLevel="0" collapsed="false">
      <c r="A770" s="12"/>
      <c r="B770" s="12"/>
      <c r="C770" s="12"/>
      <c r="D770" s="12"/>
      <c r="E770" s="12"/>
      <c r="F770" s="12"/>
      <c r="G770" s="12"/>
      <c r="H770" s="12"/>
      <c r="I770" s="12"/>
    </row>
    <row r="771" customFormat="false" ht="15.75" hidden="false" customHeight="true" outlineLevel="0" collapsed="false">
      <c r="A771" s="12"/>
      <c r="B771" s="12"/>
      <c r="C771" s="12"/>
      <c r="D771" s="12"/>
      <c r="E771" s="12"/>
      <c r="F771" s="12"/>
      <c r="G771" s="12"/>
      <c r="H771" s="12"/>
      <c r="I771" s="12"/>
    </row>
    <row r="772" customFormat="false" ht="15.75" hidden="false" customHeight="true" outlineLevel="0" collapsed="false">
      <c r="A772" s="12"/>
      <c r="B772" s="12"/>
      <c r="C772" s="12"/>
      <c r="D772" s="12"/>
      <c r="E772" s="12"/>
      <c r="F772" s="12"/>
      <c r="G772" s="12"/>
      <c r="H772" s="12"/>
      <c r="I772" s="12"/>
    </row>
    <row r="773" customFormat="false" ht="15.75" hidden="false" customHeight="true" outlineLevel="0" collapsed="false">
      <c r="A773" s="12"/>
      <c r="B773" s="12"/>
      <c r="C773" s="12"/>
      <c r="D773" s="12"/>
      <c r="E773" s="12"/>
      <c r="F773" s="12"/>
      <c r="G773" s="12"/>
      <c r="H773" s="12"/>
      <c r="I773" s="12"/>
    </row>
    <row r="774" customFormat="false" ht="15.75" hidden="false" customHeight="true" outlineLevel="0" collapsed="false">
      <c r="A774" s="12"/>
      <c r="B774" s="12"/>
      <c r="C774" s="12"/>
      <c r="D774" s="12"/>
      <c r="E774" s="12"/>
      <c r="F774" s="12"/>
      <c r="G774" s="12"/>
      <c r="H774" s="12"/>
      <c r="I774" s="12"/>
    </row>
    <row r="775" customFormat="false" ht="15.75" hidden="false" customHeight="true" outlineLevel="0" collapsed="false">
      <c r="A775" s="12"/>
      <c r="B775" s="12"/>
      <c r="C775" s="12"/>
      <c r="D775" s="12"/>
      <c r="E775" s="12"/>
      <c r="F775" s="12"/>
      <c r="G775" s="12"/>
      <c r="H775" s="12"/>
      <c r="I775" s="12"/>
    </row>
    <row r="776" customFormat="false" ht="15.75" hidden="false" customHeight="true" outlineLevel="0" collapsed="false">
      <c r="A776" s="12"/>
      <c r="B776" s="12"/>
      <c r="C776" s="12"/>
      <c r="D776" s="12"/>
      <c r="E776" s="12"/>
      <c r="F776" s="12"/>
      <c r="G776" s="12"/>
      <c r="H776" s="12"/>
      <c r="I776" s="12"/>
    </row>
    <row r="777" customFormat="false" ht="15.75" hidden="false" customHeight="true" outlineLevel="0" collapsed="false">
      <c r="A777" s="12"/>
      <c r="B777" s="12"/>
      <c r="C777" s="12"/>
      <c r="D777" s="12"/>
      <c r="E777" s="12"/>
      <c r="F777" s="12"/>
      <c r="G777" s="12"/>
      <c r="H777" s="12"/>
      <c r="I777" s="12"/>
    </row>
    <row r="778" customFormat="false" ht="15.75" hidden="false" customHeight="true" outlineLevel="0" collapsed="false">
      <c r="A778" s="12"/>
      <c r="B778" s="12"/>
      <c r="C778" s="12"/>
      <c r="D778" s="12"/>
      <c r="E778" s="12"/>
      <c r="F778" s="12"/>
      <c r="G778" s="12"/>
      <c r="H778" s="12"/>
      <c r="I778" s="12"/>
    </row>
    <row r="779" customFormat="false" ht="15.75" hidden="false" customHeight="true" outlineLevel="0" collapsed="false">
      <c r="A779" s="12"/>
      <c r="B779" s="12"/>
      <c r="C779" s="12"/>
      <c r="D779" s="12"/>
      <c r="E779" s="12"/>
      <c r="F779" s="12"/>
      <c r="G779" s="12"/>
      <c r="H779" s="12"/>
      <c r="I779" s="12"/>
    </row>
    <row r="780" customFormat="false" ht="15.75" hidden="false" customHeight="true" outlineLevel="0" collapsed="false">
      <c r="A780" s="12"/>
      <c r="B780" s="12"/>
      <c r="C780" s="12"/>
      <c r="D780" s="12"/>
      <c r="E780" s="12"/>
      <c r="F780" s="12"/>
      <c r="G780" s="12"/>
      <c r="H780" s="12"/>
      <c r="I780" s="12"/>
    </row>
    <row r="781" customFormat="false" ht="15.75" hidden="false" customHeight="true" outlineLevel="0" collapsed="false">
      <c r="A781" s="12"/>
      <c r="B781" s="12"/>
      <c r="C781" s="12"/>
      <c r="D781" s="12"/>
      <c r="E781" s="12"/>
      <c r="F781" s="12"/>
      <c r="G781" s="12"/>
      <c r="H781" s="12"/>
      <c r="I781" s="12"/>
    </row>
    <row r="782" customFormat="false" ht="15.75" hidden="false" customHeight="true" outlineLevel="0" collapsed="false">
      <c r="A782" s="12"/>
      <c r="B782" s="12"/>
      <c r="C782" s="12"/>
      <c r="D782" s="12"/>
      <c r="E782" s="12"/>
      <c r="F782" s="12"/>
      <c r="G782" s="12"/>
      <c r="H782" s="12"/>
      <c r="I782" s="12"/>
    </row>
    <row r="783" customFormat="false" ht="15.75" hidden="false" customHeight="true" outlineLevel="0" collapsed="false">
      <c r="A783" s="12"/>
      <c r="B783" s="12"/>
      <c r="C783" s="12"/>
      <c r="D783" s="12"/>
      <c r="E783" s="12"/>
      <c r="F783" s="12"/>
      <c r="G783" s="12"/>
      <c r="H783" s="12"/>
      <c r="I783" s="12"/>
    </row>
    <row r="784" customFormat="false" ht="15.75" hidden="false" customHeight="true" outlineLevel="0" collapsed="false">
      <c r="A784" s="12"/>
      <c r="B784" s="12"/>
      <c r="C784" s="12"/>
      <c r="D784" s="12"/>
      <c r="E784" s="12"/>
      <c r="F784" s="12"/>
      <c r="G784" s="12"/>
      <c r="H784" s="12"/>
      <c r="I784" s="12"/>
    </row>
    <row r="785" customFormat="false" ht="15.75" hidden="false" customHeight="true" outlineLevel="0" collapsed="false">
      <c r="A785" s="12"/>
      <c r="B785" s="12"/>
      <c r="C785" s="12"/>
      <c r="D785" s="12"/>
      <c r="E785" s="12"/>
      <c r="F785" s="12"/>
      <c r="G785" s="12"/>
      <c r="H785" s="12"/>
      <c r="I785" s="12"/>
    </row>
    <row r="786" customFormat="false" ht="15.75" hidden="false" customHeight="true" outlineLevel="0" collapsed="false">
      <c r="A786" s="12"/>
      <c r="B786" s="12"/>
      <c r="C786" s="12"/>
      <c r="D786" s="12"/>
      <c r="E786" s="12"/>
      <c r="F786" s="12"/>
      <c r="G786" s="12"/>
      <c r="H786" s="12"/>
      <c r="I786" s="12"/>
    </row>
    <row r="787" customFormat="false" ht="15.75" hidden="false" customHeight="true" outlineLevel="0" collapsed="false">
      <c r="A787" s="12"/>
      <c r="B787" s="12"/>
      <c r="C787" s="12"/>
      <c r="D787" s="12"/>
      <c r="E787" s="12"/>
      <c r="F787" s="12"/>
      <c r="G787" s="12"/>
      <c r="H787" s="12"/>
      <c r="I787" s="12"/>
    </row>
    <row r="788" customFormat="false" ht="15.75" hidden="false" customHeight="true" outlineLevel="0" collapsed="false">
      <c r="A788" s="12"/>
      <c r="B788" s="12"/>
      <c r="C788" s="12"/>
      <c r="D788" s="12"/>
      <c r="E788" s="12"/>
      <c r="F788" s="12"/>
      <c r="G788" s="12"/>
      <c r="H788" s="12"/>
      <c r="I788" s="12"/>
    </row>
    <row r="789" customFormat="false" ht="15.75" hidden="false" customHeight="true" outlineLevel="0" collapsed="false">
      <c r="A789" s="12"/>
      <c r="B789" s="12"/>
      <c r="C789" s="12"/>
      <c r="D789" s="12"/>
      <c r="E789" s="12"/>
      <c r="F789" s="12"/>
      <c r="G789" s="12"/>
      <c r="H789" s="12"/>
      <c r="I789" s="12"/>
    </row>
    <row r="790" customFormat="false" ht="15.75" hidden="false" customHeight="true" outlineLevel="0" collapsed="false">
      <c r="A790" s="12"/>
      <c r="B790" s="12"/>
      <c r="C790" s="12"/>
      <c r="D790" s="12"/>
      <c r="E790" s="12"/>
      <c r="F790" s="12"/>
      <c r="G790" s="12"/>
      <c r="H790" s="12"/>
      <c r="I790" s="12"/>
    </row>
    <row r="791" customFormat="false" ht="15.75" hidden="false" customHeight="true" outlineLevel="0" collapsed="false">
      <c r="A791" s="12"/>
      <c r="B791" s="12"/>
      <c r="C791" s="12"/>
      <c r="D791" s="12"/>
      <c r="E791" s="12"/>
      <c r="F791" s="12"/>
      <c r="G791" s="12"/>
      <c r="H791" s="12"/>
      <c r="I791" s="12"/>
    </row>
    <row r="792" customFormat="false" ht="15.75" hidden="false" customHeight="true" outlineLevel="0" collapsed="false">
      <c r="A792" s="12"/>
      <c r="B792" s="12"/>
      <c r="C792" s="12"/>
      <c r="D792" s="12"/>
      <c r="E792" s="12"/>
      <c r="F792" s="12"/>
      <c r="G792" s="12"/>
      <c r="H792" s="12"/>
      <c r="I792" s="12"/>
    </row>
    <row r="793" customFormat="false" ht="15.75" hidden="false" customHeight="true" outlineLevel="0" collapsed="false">
      <c r="A793" s="12"/>
      <c r="B793" s="12"/>
      <c r="C793" s="12"/>
      <c r="D793" s="12"/>
      <c r="E793" s="12"/>
      <c r="F793" s="12"/>
      <c r="G793" s="12"/>
      <c r="H793" s="12"/>
      <c r="I793" s="12"/>
    </row>
    <row r="794" customFormat="false" ht="15.75" hidden="false" customHeight="true" outlineLevel="0" collapsed="false">
      <c r="A794" s="12"/>
      <c r="B794" s="12"/>
      <c r="C794" s="12"/>
      <c r="D794" s="12"/>
      <c r="E794" s="12"/>
      <c r="F794" s="12"/>
      <c r="G794" s="12"/>
      <c r="H794" s="12"/>
      <c r="I794" s="12"/>
    </row>
    <row r="795" customFormat="false" ht="15.75" hidden="false" customHeight="true" outlineLevel="0" collapsed="false">
      <c r="A795" s="12"/>
      <c r="B795" s="12"/>
      <c r="C795" s="12"/>
      <c r="D795" s="12"/>
      <c r="E795" s="12"/>
      <c r="F795" s="12"/>
      <c r="G795" s="12"/>
      <c r="H795" s="12"/>
      <c r="I795" s="12"/>
    </row>
    <row r="796" customFormat="false" ht="15.75" hidden="false" customHeight="true" outlineLevel="0" collapsed="false">
      <c r="A796" s="12"/>
      <c r="B796" s="12"/>
      <c r="C796" s="12"/>
      <c r="D796" s="12"/>
      <c r="E796" s="12"/>
      <c r="F796" s="12"/>
      <c r="G796" s="12"/>
      <c r="H796" s="12"/>
      <c r="I796" s="12"/>
    </row>
    <row r="797" customFormat="false" ht="15.75" hidden="false" customHeight="true" outlineLevel="0" collapsed="false">
      <c r="A797" s="12"/>
      <c r="B797" s="12"/>
      <c r="C797" s="12"/>
      <c r="D797" s="12"/>
      <c r="E797" s="12"/>
      <c r="F797" s="12"/>
      <c r="G797" s="12"/>
      <c r="H797" s="12"/>
      <c r="I797" s="12"/>
    </row>
    <row r="798" customFormat="false" ht="15.75" hidden="false" customHeight="true" outlineLevel="0" collapsed="false">
      <c r="A798" s="12"/>
      <c r="B798" s="12"/>
      <c r="C798" s="12"/>
      <c r="D798" s="12"/>
      <c r="E798" s="12"/>
      <c r="F798" s="12"/>
      <c r="G798" s="12"/>
      <c r="H798" s="12"/>
      <c r="I798" s="12"/>
    </row>
    <row r="799" customFormat="false" ht="15.75" hidden="false" customHeight="true" outlineLevel="0" collapsed="false">
      <c r="A799" s="12"/>
      <c r="B799" s="12"/>
      <c r="C799" s="12"/>
      <c r="D799" s="12"/>
      <c r="E799" s="12"/>
      <c r="F799" s="12"/>
      <c r="G799" s="12"/>
      <c r="H799" s="12"/>
      <c r="I799" s="12"/>
    </row>
    <row r="800" customFormat="false" ht="15.75" hidden="false" customHeight="true" outlineLevel="0" collapsed="false">
      <c r="A800" s="12"/>
      <c r="B800" s="12"/>
      <c r="C800" s="12"/>
      <c r="D800" s="12"/>
      <c r="E800" s="12"/>
      <c r="F800" s="12"/>
      <c r="G800" s="12"/>
      <c r="H800" s="12"/>
      <c r="I800" s="12"/>
    </row>
    <row r="801" customFormat="false" ht="15.75" hidden="false" customHeight="true" outlineLevel="0" collapsed="false">
      <c r="A801" s="12"/>
      <c r="B801" s="12"/>
      <c r="C801" s="12"/>
      <c r="D801" s="12"/>
      <c r="E801" s="12"/>
      <c r="F801" s="12"/>
      <c r="G801" s="12"/>
      <c r="H801" s="12"/>
      <c r="I801" s="12"/>
    </row>
    <row r="802" customFormat="false" ht="15.75" hidden="false" customHeight="true" outlineLevel="0" collapsed="false">
      <c r="A802" s="12"/>
      <c r="B802" s="12"/>
      <c r="C802" s="12"/>
      <c r="D802" s="12"/>
      <c r="E802" s="12"/>
      <c r="F802" s="12"/>
      <c r="G802" s="12"/>
      <c r="H802" s="12"/>
      <c r="I802" s="12"/>
    </row>
    <row r="803" customFormat="false" ht="15.75" hidden="false" customHeight="true" outlineLevel="0" collapsed="false">
      <c r="A803" s="12"/>
      <c r="B803" s="12"/>
      <c r="C803" s="12"/>
      <c r="D803" s="12"/>
      <c r="E803" s="12"/>
      <c r="F803" s="12"/>
      <c r="G803" s="12"/>
      <c r="H803" s="12"/>
      <c r="I803" s="12"/>
    </row>
    <row r="804" customFormat="false" ht="15.75" hidden="false" customHeight="true" outlineLevel="0" collapsed="false">
      <c r="A804" s="12"/>
      <c r="B804" s="12"/>
      <c r="C804" s="12"/>
      <c r="D804" s="12"/>
      <c r="E804" s="12"/>
      <c r="F804" s="12"/>
      <c r="G804" s="12"/>
      <c r="H804" s="12"/>
      <c r="I804" s="12"/>
    </row>
    <row r="805" customFormat="false" ht="15.75" hidden="false" customHeight="true" outlineLevel="0" collapsed="false">
      <c r="A805" s="12"/>
      <c r="B805" s="12"/>
      <c r="C805" s="12"/>
      <c r="D805" s="12"/>
      <c r="E805" s="12"/>
      <c r="F805" s="12"/>
      <c r="G805" s="12"/>
      <c r="H805" s="12"/>
      <c r="I805" s="12"/>
    </row>
    <row r="806" customFormat="false" ht="15.75" hidden="false" customHeight="true" outlineLevel="0" collapsed="false">
      <c r="A806" s="12"/>
      <c r="B806" s="12"/>
      <c r="C806" s="12"/>
      <c r="D806" s="12"/>
      <c r="E806" s="12"/>
      <c r="F806" s="12"/>
      <c r="G806" s="12"/>
      <c r="H806" s="12"/>
      <c r="I806" s="12"/>
    </row>
    <row r="807" customFormat="false" ht="15.75" hidden="false" customHeight="true" outlineLevel="0" collapsed="false">
      <c r="A807" s="12"/>
      <c r="B807" s="12"/>
      <c r="C807" s="12"/>
      <c r="D807" s="12"/>
      <c r="E807" s="12"/>
      <c r="F807" s="12"/>
      <c r="G807" s="12"/>
      <c r="H807" s="12"/>
      <c r="I807" s="12"/>
    </row>
    <row r="808" customFormat="false" ht="15.75" hidden="false" customHeight="true" outlineLevel="0" collapsed="false">
      <c r="A808" s="12"/>
      <c r="B808" s="12"/>
      <c r="C808" s="12"/>
      <c r="D808" s="12"/>
      <c r="E808" s="12"/>
      <c r="F808" s="12"/>
      <c r="G808" s="12"/>
      <c r="H808" s="12"/>
      <c r="I808" s="12"/>
    </row>
    <row r="809" customFormat="false" ht="15.75" hidden="false" customHeight="true" outlineLevel="0" collapsed="false">
      <c r="A809" s="12"/>
      <c r="B809" s="12"/>
      <c r="C809" s="12"/>
      <c r="D809" s="12"/>
      <c r="E809" s="12"/>
      <c r="F809" s="12"/>
      <c r="G809" s="12"/>
      <c r="H809" s="12"/>
      <c r="I809" s="12"/>
    </row>
    <row r="810" customFormat="false" ht="15.75" hidden="false" customHeight="true" outlineLevel="0" collapsed="false">
      <c r="A810" s="12"/>
      <c r="B810" s="12"/>
      <c r="C810" s="12"/>
      <c r="D810" s="12"/>
      <c r="E810" s="12"/>
      <c r="F810" s="12"/>
      <c r="G810" s="12"/>
      <c r="H810" s="12"/>
      <c r="I810" s="12"/>
    </row>
    <row r="811" customFormat="false" ht="15.75" hidden="false" customHeight="true" outlineLevel="0" collapsed="false">
      <c r="A811" s="12"/>
      <c r="B811" s="12"/>
      <c r="C811" s="12"/>
      <c r="D811" s="12"/>
      <c r="E811" s="12"/>
      <c r="F811" s="12"/>
      <c r="G811" s="12"/>
      <c r="H811" s="12"/>
      <c r="I811" s="12"/>
    </row>
    <row r="812" customFormat="false" ht="15.75" hidden="false" customHeight="true" outlineLevel="0" collapsed="false">
      <c r="A812" s="12"/>
      <c r="B812" s="12"/>
      <c r="C812" s="12"/>
      <c r="D812" s="12"/>
      <c r="E812" s="12"/>
      <c r="F812" s="12"/>
      <c r="G812" s="12"/>
      <c r="H812" s="12"/>
      <c r="I812" s="12"/>
    </row>
    <row r="813" customFormat="false" ht="15.75" hidden="false" customHeight="true" outlineLevel="0" collapsed="false">
      <c r="A813" s="12"/>
      <c r="B813" s="12"/>
      <c r="C813" s="12"/>
      <c r="D813" s="12"/>
      <c r="E813" s="12"/>
      <c r="F813" s="12"/>
      <c r="G813" s="12"/>
      <c r="H813" s="12"/>
      <c r="I813" s="12"/>
    </row>
    <row r="814" customFormat="false" ht="15.75" hidden="false" customHeight="true" outlineLevel="0" collapsed="false">
      <c r="A814" s="12"/>
      <c r="B814" s="12"/>
      <c r="C814" s="12"/>
      <c r="D814" s="12"/>
      <c r="E814" s="12"/>
      <c r="F814" s="12"/>
      <c r="G814" s="12"/>
      <c r="H814" s="12"/>
      <c r="I814" s="12"/>
    </row>
    <row r="815" customFormat="false" ht="15.75" hidden="false" customHeight="true" outlineLevel="0" collapsed="false">
      <c r="A815" s="12"/>
      <c r="B815" s="12"/>
      <c r="C815" s="12"/>
      <c r="D815" s="12"/>
      <c r="E815" s="12"/>
      <c r="F815" s="12"/>
      <c r="G815" s="12"/>
      <c r="H815" s="12"/>
      <c r="I815" s="12"/>
    </row>
    <row r="816" customFormat="false" ht="15.75" hidden="false" customHeight="true" outlineLevel="0" collapsed="false">
      <c r="A816" s="12"/>
      <c r="B816" s="12"/>
      <c r="C816" s="12"/>
      <c r="D816" s="12"/>
      <c r="E816" s="12"/>
      <c r="F816" s="12"/>
      <c r="G816" s="12"/>
      <c r="H816" s="12"/>
      <c r="I816" s="12"/>
    </row>
    <row r="817" customFormat="false" ht="15.75" hidden="false" customHeight="true" outlineLevel="0" collapsed="false">
      <c r="A817" s="12"/>
      <c r="B817" s="12"/>
      <c r="C817" s="12"/>
      <c r="D817" s="12"/>
      <c r="E817" s="12"/>
      <c r="F817" s="12"/>
      <c r="G817" s="12"/>
      <c r="H817" s="12"/>
      <c r="I817" s="12"/>
    </row>
    <row r="818" customFormat="false" ht="15.75" hidden="false" customHeight="true" outlineLevel="0" collapsed="false">
      <c r="A818" s="12"/>
      <c r="B818" s="12"/>
      <c r="C818" s="12"/>
      <c r="D818" s="12"/>
      <c r="E818" s="12"/>
      <c r="F818" s="12"/>
      <c r="G818" s="12"/>
      <c r="H818" s="12"/>
      <c r="I818" s="12"/>
    </row>
    <row r="819" customFormat="false" ht="15.75" hidden="false" customHeight="true" outlineLevel="0" collapsed="false">
      <c r="A819" s="12"/>
      <c r="B819" s="12"/>
      <c r="C819" s="12"/>
      <c r="D819" s="12"/>
      <c r="E819" s="12"/>
      <c r="F819" s="12"/>
      <c r="G819" s="12"/>
      <c r="H819" s="12"/>
      <c r="I819" s="12"/>
    </row>
    <row r="820" customFormat="false" ht="15.75" hidden="false" customHeight="true" outlineLevel="0" collapsed="false">
      <c r="A820" s="12"/>
      <c r="B820" s="12"/>
      <c r="C820" s="12"/>
      <c r="D820" s="12"/>
      <c r="E820" s="12"/>
      <c r="F820" s="12"/>
      <c r="G820" s="12"/>
      <c r="H820" s="12"/>
      <c r="I820" s="12"/>
    </row>
    <row r="821" customFormat="false" ht="15.75" hidden="false" customHeight="true" outlineLevel="0" collapsed="false">
      <c r="A821" s="12"/>
      <c r="B821" s="12"/>
      <c r="C821" s="12"/>
      <c r="D821" s="12"/>
      <c r="E821" s="12"/>
      <c r="F821" s="12"/>
      <c r="G821" s="12"/>
      <c r="H821" s="12"/>
      <c r="I821" s="12"/>
    </row>
    <row r="822" customFormat="false" ht="15.75" hidden="false" customHeight="true" outlineLevel="0" collapsed="false">
      <c r="A822" s="12"/>
      <c r="B822" s="12"/>
      <c r="C822" s="12"/>
      <c r="D822" s="12"/>
      <c r="E822" s="12"/>
      <c r="F822" s="12"/>
      <c r="G822" s="12"/>
      <c r="H822" s="12"/>
      <c r="I822" s="12"/>
    </row>
    <row r="823" customFormat="false" ht="15.75" hidden="false" customHeight="true" outlineLevel="0" collapsed="false">
      <c r="A823" s="12"/>
      <c r="B823" s="12"/>
      <c r="C823" s="12"/>
      <c r="D823" s="12"/>
      <c r="E823" s="12"/>
      <c r="F823" s="12"/>
      <c r="G823" s="12"/>
      <c r="H823" s="12"/>
      <c r="I823" s="12"/>
    </row>
    <row r="824" customFormat="false" ht="15.75" hidden="false" customHeight="true" outlineLevel="0" collapsed="false">
      <c r="A824" s="12"/>
      <c r="B824" s="12"/>
      <c r="C824" s="12"/>
      <c r="D824" s="12"/>
      <c r="E824" s="12"/>
      <c r="F824" s="12"/>
      <c r="G824" s="12"/>
      <c r="H824" s="12"/>
      <c r="I824" s="12"/>
    </row>
    <row r="825" customFormat="false" ht="15.75" hidden="false" customHeight="true" outlineLevel="0" collapsed="false">
      <c r="A825" s="12"/>
      <c r="B825" s="12"/>
      <c r="C825" s="12"/>
      <c r="D825" s="12"/>
      <c r="E825" s="12"/>
      <c r="F825" s="12"/>
      <c r="G825" s="12"/>
      <c r="H825" s="12"/>
      <c r="I825" s="12"/>
    </row>
    <row r="826" customFormat="false" ht="15.75" hidden="false" customHeight="true" outlineLevel="0" collapsed="false">
      <c r="A826" s="12"/>
      <c r="B826" s="12"/>
      <c r="C826" s="12"/>
      <c r="D826" s="12"/>
      <c r="E826" s="12"/>
      <c r="F826" s="12"/>
      <c r="G826" s="12"/>
      <c r="H826" s="12"/>
      <c r="I826" s="12"/>
    </row>
    <row r="827" customFormat="false" ht="15.75" hidden="false" customHeight="true" outlineLevel="0" collapsed="false">
      <c r="A827" s="12"/>
      <c r="B827" s="12"/>
      <c r="C827" s="12"/>
      <c r="D827" s="12"/>
      <c r="E827" s="12"/>
      <c r="F827" s="12"/>
      <c r="G827" s="12"/>
      <c r="H827" s="12"/>
      <c r="I827" s="12"/>
    </row>
    <row r="828" customFormat="false" ht="15.75" hidden="false" customHeight="true" outlineLevel="0" collapsed="false">
      <c r="A828" s="12"/>
      <c r="B828" s="12"/>
      <c r="C828" s="12"/>
      <c r="D828" s="12"/>
      <c r="E828" s="12"/>
      <c r="F828" s="12"/>
      <c r="G828" s="12"/>
      <c r="H828" s="12"/>
      <c r="I828" s="12"/>
    </row>
    <row r="829" customFormat="false" ht="15.75" hidden="false" customHeight="true" outlineLevel="0" collapsed="false">
      <c r="A829" s="12"/>
      <c r="B829" s="12"/>
      <c r="C829" s="12"/>
      <c r="D829" s="12"/>
      <c r="E829" s="12"/>
      <c r="F829" s="12"/>
      <c r="G829" s="12"/>
      <c r="H829" s="12"/>
      <c r="I829" s="12"/>
    </row>
    <row r="830" customFormat="false" ht="15.75" hidden="false" customHeight="true" outlineLevel="0" collapsed="false">
      <c r="A830" s="12"/>
      <c r="B830" s="12"/>
      <c r="C830" s="12"/>
      <c r="D830" s="12"/>
      <c r="E830" s="12"/>
      <c r="F830" s="12"/>
      <c r="G830" s="12"/>
      <c r="H830" s="12"/>
      <c r="I830" s="12"/>
    </row>
    <row r="831" customFormat="false" ht="15.75" hidden="false" customHeight="true" outlineLevel="0" collapsed="false">
      <c r="A831" s="12"/>
      <c r="B831" s="12"/>
      <c r="C831" s="12"/>
      <c r="D831" s="12"/>
      <c r="E831" s="12"/>
      <c r="F831" s="12"/>
      <c r="G831" s="12"/>
      <c r="H831" s="12"/>
      <c r="I831" s="12"/>
    </row>
    <row r="832" customFormat="false" ht="15.75" hidden="false" customHeight="true" outlineLevel="0" collapsed="false">
      <c r="A832" s="12"/>
      <c r="B832" s="12"/>
      <c r="C832" s="12"/>
      <c r="D832" s="12"/>
      <c r="E832" s="12"/>
      <c r="F832" s="12"/>
      <c r="G832" s="12"/>
      <c r="H832" s="12"/>
      <c r="I832" s="12"/>
    </row>
    <row r="833" customFormat="false" ht="15.75" hidden="false" customHeight="true" outlineLevel="0" collapsed="false">
      <c r="A833" s="12"/>
      <c r="B833" s="12"/>
      <c r="C833" s="12"/>
      <c r="D833" s="12"/>
      <c r="E833" s="12"/>
      <c r="F833" s="12"/>
      <c r="G833" s="12"/>
      <c r="H833" s="12"/>
      <c r="I833" s="12"/>
    </row>
    <row r="834" customFormat="false" ht="15.75" hidden="false" customHeight="true" outlineLevel="0" collapsed="false">
      <c r="A834" s="12"/>
      <c r="B834" s="12"/>
      <c r="C834" s="12"/>
      <c r="D834" s="12"/>
      <c r="E834" s="12"/>
      <c r="F834" s="12"/>
      <c r="G834" s="12"/>
      <c r="H834" s="12"/>
      <c r="I834" s="12"/>
    </row>
    <row r="835" customFormat="false" ht="15.75" hidden="false" customHeight="true" outlineLevel="0" collapsed="false">
      <c r="A835" s="12"/>
      <c r="B835" s="12"/>
      <c r="C835" s="12"/>
      <c r="D835" s="12"/>
      <c r="E835" s="12"/>
      <c r="F835" s="12"/>
      <c r="G835" s="12"/>
      <c r="H835" s="12"/>
      <c r="I835" s="12"/>
    </row>
    <row r="836" customFormat="false" ht="15.75" hidden="false" customHeight="true" outlineLevel="0" collapsed="false">
      <c r="A836" s="12"/>
      <c r="B836" s="12"/>
      <c r="C836" s="12"/>
      <c r="D836" s="12"/>
      <c r="E836" s="12"/>
      <c r="F836" s="12"/>
      <c r="G836" s="12"/>
      <c r="H836" s="12"/>
      <c r="I836" s="12"/>
    </row>
    <row r="837" customFormat="false" ht="15.75" hidden="false" customHeight="true" outlineLevel="0" collapsed="false">
      <c r="A837" s="12"/>
      <c r="B837" s="12"/>
      <c r="C837" s="12"/>
      <c r="D837" s="12"/>
      <c r="E837" s="12"/>
      <c r="F837" s="12"/>
      <c r="G837" s="12"/>
      <c r="H837" s="12"/>
      <c r="I837" s="12"/>
    </row>
    <row r="838" customFormat="false" ht="15.75" hidden="false" customHeight="true" outlineLevel="0" collapsed="false">
      <c r="A838" s="12"/>
      <c r="B838" s="12"/>
      <c r="C838" s="12"/>
      <c r="D838" s="12"/>
      <c r="E838" s="12"/>
      <c r="F838" s="12"/>
      <c r="G838" s="12"/>
      <c r="H838" s="12"/>
      <c r="I838" s="12"/>
    </row>
    <row r="839" customFormat="false" ht="15.75" hidden="false" customHeight="true" outlineLevel="0" collapsed="false">
      <c r="A839" s="12"/>
      <c r="B839" s="12"/>
      <c r="C839" s="12"/>
      <c r="D839" s="12"/>
      <c r="E839" s="12"/>
      <c r="F839" s="12"/>
      <c r="G839" s="12"/>
      <c r="H839" s="12"/>
      <c r="I839" s="12"/>
    </row>
    <row r="840" customFormat="false" ht="15.75" hidden="false" customHeight="true" outlineLevel="0" collapsed="false">
      <c r="A840" s="12"/>
      <c r="B840" s="12"/>
      <c r="C840" s="12"/>
      <c r="D840" s="12"/>
      <c r="E840" s="12"/>
      <c r="F840" s="12"/>
      <c r="G840" s="12"/>
      <c r="H840" s="12"/>
      <c r="I840" s="12"/>
    </row>
    <row r="841" customFormat="false" ht="15.75" hidden="false" customHeight="true" outlineLevel="0" collapsed="false">
      <c r="A841" s="12"/>
      <c r="B841" s="12"/>
      <c r="C841" s="12"/>
      <c r="D841" s="12"/>
      <c r="E841" s="12"/>
      <c r="F841" s="12"/>
      <c r="G841" s="12"/>
      <c r="H841" s="12"/>
      <c r="I841" s="12"/>
    </row>
    <row r="842" customFormat="false" ht="15.75" hidden="false" customHeight="true" outlineLevel="0" collapsed="false">
      <c r="A842" s="12"/>
      <c r="B842" s="12"/>
      <c r="C842" s="12"/>
      <c r="D842" s="12"/>
      <c r="E842" s="12"/>
      <c r="F842" s="12"/>
      <c r="G842" s="12"/>
      <c r="H842" s="12"/>
      <c r="I842" s="12"/>
    </row>
    <row r="843" customFormat="false" ht="15.75" hidden="false" customHeight="true" outlineLevel="0" collapsed="false">
      <c r="A843" s="12"/>
      <c r="B843" s="12"/>
      <c r="C843" s="12"/>
      <c r="D843" s="12"/>
      <c r="E843" s="12"/>
      <c r="F843" s="12"/>
      <c r="G843" s="12"/>
      <c r="H843" s="12"/>
      <c r="I843" s="12"/>
    </row>
    <row r="844" customFormat="false" ht="15.75" hidden="false" customHeight="true" outlineLevel="0" collapsed="false">
      <c r="A844" s="12"/>
      <c r="B844" s="12"/>
      <c r="C844" s="12"/>
      <c r="D844" s="12"/>
      <c r="E844" s="12"/>
      <c r="F844" s="12"/>
      <c r="G844" s="12"/>
      <c r="H844" s="12"/>
      <c r="I844" s="12"/>
    </row>
    <row r="845" customFormat="false" ht="15.75" hidden="false" customHeight="true" outlineLevel="0" collapsed="false">
      <c r="A845" s="12"/>
      <c r="B845" s="12"/>
      <c r="C845" s="12"/>
      <c r="D845" s="12"/>
      <c r="E845" s="12"/>
      <c r="F845" s="12"/>
      <c r="G845" s="12"/>
      <c r="H845" s="12"/>
      <c r="I845" s="12"/>
    </row>
    <row r="846" customFormat="false" ht="15.75" hidden="false" customHeight="true" outlineLevel="0" collapsed="false">
      <c r="A846" s="12"/>
      <c r="B846" s="12"/>
      <c r="C846" s="12"/>
      <c r="D846" s="12"/>
      <c r="E846" s="12"/>
      <c r="F846" s="12"/>
      <c r="G846" s="12"/>
      <c r="H846" s="12"/>
      <c r="I846" s="12"/>
    </row>
    <row r="847" customFormat="false" ht="15.75" hidden="false" customHeight="true" outlineLevel="0" collapsed="false">
      <c r="A847" s="12"/>
      <c r="B847" s="12"/>
      <c r="C847" s="12"/>
      <c r="D847" s="12"/>
      <c r="E847" s="12"/>
      <c r="F847" s="12"/>
      <c r="G847" s="12"/>
      <c r="H847" s="12"/>
      <c r="I847" s="12"/>
    </row>
    <row r="848" customFormat="false" ht="15.75" hidden="false" customHeight="true" outlineLevel="0" collapsed="false">
      <c r="A848" s="12"/>
      <c r="B848" s="12"/>
      <c r="C848" s="12"/>
      <c r="D848" s="12"/>
      <c r="E848" s="12"/>
      <c r="F848" s="12"/>
      <c r="G848" s="12"/>
      <c r="H848" s="12"/>
      <c r="I848" s="12"/>
    </row>
    <row r="849" customFormat="false" ht="15.75" hidden="false" customHeight="true" outlineLevel="0" collapsed="false">
      <c r="A849" s="12"/>
      <c r="B849" s="12"/>
      <c r="C849" s="12"/>
      <c r="D849" s="12"/>
      <c r="E849" s="12"/>
      <c r="F849" s="12"/>
      <c r="G849" s="12"/>
      <c r="H849" s="12"/>
      <c r="I849" s="12"/>
    </row>
    <row r="850" customFormat="false" ht="15.75" hidden="false" customHeight="true" outlineLevel="0" collapsed="false">
      <c r="A850" s="12"/>
      <c r="B850" s="12"/>
      <c r="C850" s="12"/>
      <c r="D850" s="12"/>
      <c r="E850" s="12"/>
      <c r="F850" s="12"/>
      <c r="G850" s="12"/>
      <c r="H850" s="12"/>
      <c r="I850" s="12"/>
    </row>
    <row r="851" customFormat="false" ht="15.75" hidden="false" customHeight="true" outlineLevel="0" collapsed="false">
      <c r="A851" s="12"/>
      <c r="B851" s="12"/>
      <c r="C851" s="12"/>
      <c r="D851" s="12"/>
      <c r="E851" s="12"/>
      <c r="F851" s="12"/>
      <c r="G851" s="12"/>
      <c r="H851" s="12"/>
      <c r="I851" s="12"/>
    </row>
    <row r="852" customFormat="false" ht="15.75" hidden="false" customHeight="true" outlineLevel="0" collapsed="false">
      <c r="A852" s="12"/>
      <c r="B852" s="12"/>
      <c r="C852" s="12"/>
      <c r="D852" s="12"/>
      <c r="E852" s="12"/>
      <c r="F852" s="12"/>
      <c r="G852" s="12"/>
      <c r="H852" s="12"/>
      <c r="I852" s="12"/>
    </row>
    <row r="853" customFormat="false" ht="15.75" hidden="false" customHeight="true" outlineLevel="0" collapsed="false">
      <c r="A853" s="12"/>
      <c r="B853" s="12"/>
      <c r="C853" s="12"/>
      <c r="D853" s="12"/>
      <c r="E853" s="12"/>
      <c r="F853" s="12"/>
      <c r="G853" s="12"/>
      <c r="H853" s="12"/>
      <c r="I853" s="12"/>
    </row>
    <row r="854" customFormat="false" ht="15.75" hidden="false" customHeight="true" outlineLevel="0" collapsed="false">
      <c r="A854" s="12"/>
      <c r="B854" s="12"/>
      <c r="C854" s="12"/>
      <c r="D854" s="12"/>
      <c r="E854" s="12"/>
      <c r="F854" s="12"/>
      <c r="G854" s="12"/>
      <c r="H854" s="12"/>
      <c r="I854" s="12"/>
    </row>
    <row r="855" customFormat="false" ht="15.75" hidden="false" customHeight="true" outlineLevel="0" collapsed="false">
      <c r="A855" s="12"/>
      <c r="B855" s="12"/>
      <c r="C855" s="12"/>
      <c r="D855" s="12"/>
      <c r="E855" s="12"/>
      <c r="F855" s="12"/>
      <c r="G855" s="12"/>
      <c r="H855" s="12"/>
      <c r="I855" s="12"/>
    </row>
    <row r="856" customFormat="false" ht="15.75" hidden="false" customHeight="true" outlineLevel="0" collapsed="false">
      <c r="A856" s="12"/>
      <c r="B856" s="12"/>
      <c r="C856" s="12"/>
      <c r="D856" s="12"/>
      <c r="E856" s="12"/>
      <c r="F856" s="12"/>
      <c r="G856" s="12"/>
      <c r="H856" s="12"/>
      <c r="I856" s="12"/>
    </row>
    <row r="857" customFormat="false" ht="15.75" hidden="false" customHeight="true" outlineLevel="0" collapsed="false">
      <c r="A857" s="12"/>
      <c r="B857" s="12"/>
      <c r="C857" s="12"/>
      <c r="D857" s="12"/>
      <c r="E857" s="12"/>
      <c r="F857" s="12"/>
      <c r="G857" s="12"/>
      <c r="H857" s="12"/>
      <c r="I857" s="12"/>
    </row>
    <row r="858" customFormat="false" ht="15.75" hidden="false" customHeight="true" outlineLevel="0" collapsed="false">
      <c r="A858" s="12"/>
      <c r="B858" s="12"/>
      <c r="C858" s="12"/>
      <c r="D858" s="12"/>
      <c r="E858" s="12"/>
      <c r="F858" s="12"/>
      <c r="G858" s="12"/>
      <c r="H858" s="12"/>
      <c r="I858" s="12"/>
    </row>
    <row r="859" customFormat="false" ht="15.75" hidden="false" customHeight="true" outlineLevel="0" collapsed="false">
      <c r="A859" s="12"/>
      <c r="B859" s="12"/>
      <c r="C859" s="12"/>
      <c r="D859" s="12"/>
      <c r="E859" s="12"/>
      <c r="F859" s="12"/>
      <c r="G859" s="12"/>
      <c r="H859" s="12"/>
      <c r="I859" s="12"/>
    </row>
    <row r="860" customFormat="false" ht="15.75" hidden="false" customHeight="true" outlineLevel="0" collapsed="false">
      <c r="A860" s="12"/>
      <c r="B860" s="12"/>
      <c r="C860" s="12"/>
      <c r="D860" s="12"/>
      <c r="E860" s="12"/>
      <c r="F860" s="12"/>
      <c r="G860" s="12"/>
      <c r="H860" s="12"/>
      <c r="I860" s="12"/>
    </row>
    <row r="861" customFormat="false" ht="15.75" hidden="false" customHeight="true" outlineLevel="0" collapsed="false">
      <c r="A861" s="12"/>
      <c r="B861" s="12"/>
      <c r="C861" s="12"/>
      <c r="D861" s="12"/>
      <c r="E861" s="12"/>
      <c r="F861" s="12"/>
      <c r="G861" s="12"/>
      <c r="H861" s="12"/>
      <c r="I861" s="12"/>
    </row>
    <row r="862" customFormat="false" ht="15.75" hidden="false" customHeight="true" outlineLevel="0" collapsed="false">
      <c r="A862" s="12"/>
      <c r="B862" s="12"/>
      <c r="C862" s="12"/>
      <c r="D862" s="12"/>
      <c r="E862" s="12"/>
      <c r="F862" s="12"/>
      <c r="G862" s="12"/>
      <c r="H862" s="12"/>
      <c r="I862" s="12"/>
    </row>
    <row r="863" customFormat="false" ht="15.75" hidden="false" customHeight="true" outlineLevel="0" collapsed="false">
      <c r="A863" s="12"/>
      <c r="B863" s="12"/>
      <c r="C863" s="12"/>
      <c r="D863" s="12"/>
      <c r="E863" s="12"/>
      <c r="F863" s="12"/>
      <c r="G863" s="12"/>
      <c r="H863" s="12"/>
      <c r="I863" s="12"/>
    </row>
    <row r="864" customFormat="false" ht="15.75" hidden="false" customHeight="true" outlineLevel="0" collapsed="false">
      <c r="A864" s="12"/>
      <c r="B864" s="12"/>
      <c r="C864" s="12"/>
      <c r="D864" s="12"/>
      <c r="E864" s="12"/>
      <c r="F864" s="12"/>
      <c r="G864" s="12"/>
      <c r="H864" s="12"/>
      <c r="I864" s="12"/>
    </row>
    <row r="865" customFormat="false" ht="15.75" hidden="false" customHeight="true" outlineLevel="0" collapsed="false">
      <c r="A865" s="12"/>
      <c r="B865" s="12"/>
      <c r="C865" s="12"/>
      <c r="D865" s="12"/>
      <c r="E865" s="12"/>
      <c r="F865" s="12"/>
      <c r="G865" s="12"/>
      <c r="H865" s="12"/>
      <c r="I865" s="12"/>
    </row>
    <row r="866" customFormat="false" ht="15.75" hidden="false" customHeight="true" outlineLevel="0" collapsed="false">
      <c r="A866" s="12"/>
      <c r="B866" s="12"/>
      <c r="C866" s="12"/>
      <c r="D866" s="12"/>
      <c r="E866" s="12"/>
      <c r="F866" s="12"/>
      <c r="G866" s="12"/>
      <c r="H866" s="12"/>
      <c r="I866" s="12"/>
    </row>
    <row r="867" customFormat="false" ht="15.75" hidden="false" customHeight="true" outlineLevel="0" collapsed="false">
      <c r="A867" s="12"/>
      <c r="B867" s="12"/>
      <c r="C867" s="12"/>
      <c r="D867" s="12"/>
      <c r="E867" s="12"/>
      <c r="F867" s="12"/>
      <c r="G867" s="12"/>
      <c r="H867" s="12"/>
      <c r="I867" s="12"/>
    </row>
    <row r="868" customFormat="false" ht="15.75" hidden="false" customHeight="true" outlineLevel="0" collapsed="false">
      <c r="A868" s="12"/>
      <c r="B868" s="12"/>
      <c r="C868" s="12"/>
      <c r="D868" s="12"/>
      <c r="E868" s="12"/>
      <c r="F868" s="12"/>
      <c r="G868" s="12"/>
      <c r="H868" s="12"/>
      <c r="I868" s="12"/>
    </row>
    <row r="869" customFormat="false" ht="15.75" hidden="false" customHeight="true" outlineLevel="0" collapsed="false">
      <c r="A869" s="12"/>
      <c r="B869" s="12"/>
      <c r="C869" s="12"/>
      <c r="D869" s="12"/>
      <c r="E869" s="12"/>
      <c r="F869" s="12"/>
      <c r="G869" s="12"/>
      <c r="H869" s="12"/>
      <c r="I869" s="12"/>
    </row>
    <row r="870" customFormat="false" ht="15.75" hidden="false" customHeight="true" outlineLevel="0" collapsed="false">
      <c r="A870" s="12"/>
      <c r="B870" s="12"/>
      <c r="C870" s="12"/>
      <c r="D870" s="12"/>
      <c r="E870" s="12"/>
      <c r="F870" s="12"/>
      <c r="G870" s="12"/>
      <c r="H870" s="12"/>
      <c r="I870" s="12"/>
    </row>
    <row r="871" customFormat="false" ht="15.75" hidden="false" customHeight="true" outlineLevel="0" collapsed="false">
      <c r="A871" s="12"/>
      <c r="B871" s="12"/>
      <c r="C871" s="12"/>
      <c r="D871" s="12"/>
      <c r="E871" s="12"/>
      <c r="F871" s="12"/>
      <c r="G871" s="12"/>
      <c r="H871" s="12"/>
      <c r="I871" s="12"/>
    </row>
    <row r="872" customFormat="false" ht="15.75" hidden="false" customHeight="true" outlineLevel="0" collapsed="false">
      <c r="A872" s="12"/>
      <c r="B872" s="12"/>
      <c r="C872" s="12"/>
      <c r="D872" s="12"/>
      <c r="E872" s="12"/>
      <c r="F872" s="12"/>
      <c r="G872" s="12"/>
      <c r="H872" s="12"/>
      <c r="I872" s="12"/>
    </row>
    <row r="873" customFormat="false" ht="15.75" hidden="false" customHeight="true" outlineLevel="0" collapsed="false">
      <c r="A873" s="12"/>
      <c r="B873" s="12"/>
      <c r="C873" s="12"/>
      <c r="D873" s="12"/>
      <c r="E873" s="12"/>
      <c r="F873" s="12"/>
      <c r="G873" s="12"/>
      <c r="H873" s="12"/>
      <c r="I873" s="12"/>
    </row>
    <row r="874" customFormat="false" ht="15.75" hidden="false" customHeight="true" outlineLevel="0" collapsed="false">
      <c r="A874" s="12"/>
      <c r="B874" s="12"/>
      <c r="C874" s="12"/>
      <c r="D874" s="12"/>
      <c r="E874" s="12"/>
      <c r="F874" s="12"/>
      <c r="G874" s="12"/>
      <c r="H874" s="12"/>
      <c r="I874" s="12"/>
    </row>
    <row r="875" customFormat="false" ht="15.75" hidden="false" customHeight="true" outlineLevel="0" collapsed="false">
      <c r="A875" s="12"/>
      <c r="B875" s="12"/>
      <c r="C875" s="12"/>
      <c r="D875" s="12"/>
      <c r="E875" s="12"/>
      <c r="F875" s="12"/>
      <c r="G875" s="12"/>
      <c r="H875" s="12"/>
      <c r="I875" s="12"/>
    </row>
    <row r="876" customFormat="false" ht="15.75" hidden="false" customHeight="true" outlineLevel="0" collapsed="false">
      <c r="A876" s="12"/>
      <c r="B876" s="12"/>
      <c r="C876" s="12"/>
      <c r="D876" s="12"/>
      <c r="E876" s="12"/>
      <c r="F876" s="12"/>
      <c r="G876" s="12"/>
      <c r="H876" s="12"/>
      <c r="I876" s="12"/>
    </row>
    <row r="877" customFormat="false" ht="15.75" hidden="false" customHeight="true" outlineLevel="0" collapsed="false">
      <c r="A877" s="12"/>
      <c r="B877" s="12"/>
      <c r="C877" s="12"/>
      <c r="D877" s="12"/>
      <c r="E877" s="12"/>
      <c r="F877" s="12"/>
      <c r="G877" s="12"/>
      <c r="H877" s="12"/>
      <c r="I877" s="12"/>
    </row>
    <row r="878" customFormat="false" ht="15.75" hidden="false" customHeight="true" outlineLevel="0" collapsed="false">
      <c r="A878" s="12"/>
      <c r="B878" s="12"/>
      <c r="C878" s="12"/>
      <c r="D878" s="12"/>
      <c r="E878" s="12"/>
      <c r="F878" s="12"/>
      <c r="G878" s="12"/>
      <c r="H878" s="12"/>
      <c r="I878" s="12"/>
    </row>
    <row r="879" customFormat="false" ht="15.75" hidden="false" customHeight="true" outlineLevel="0" collapsed="false">
      <c r="A879" s="12"/>
      <c r="B879" s="12"/>
      <c r="C879" s="12"/>
      <c r="D879" s="12"/>
      <c r="E879" s="12"/>
      <c r="F879" s="12"/>
      <c r="G879" s="12"/>
      <c r="H879" s="12"/>
      <c r="I879" s="12"/>
    </row>
    <row r="880" customFormat="false" ht="15.75" hidden="false" customHeight="true" outlineLevel="0" collapsed="false">
      <c r="A880" s="12"/>
      <c r="B880" s="12"/>
      <c r="C880" s="12"/>
      <c r="D880" s="12"/>
      <c r="E880" s="12"/>
      <c r="F880" s="12"/>
      <c r="G880" s="12"/>
      <c r="H880" s="12"/>
      <c r="I880" s="12"/>
    </row>
    <row r="881" customFormat="false" ht="15.75" hidden="false" customHeight="true" outlineLevel="0" collapsed="false">
      <c r="A881" s="12"/>
      <c r="B881" s="12"/>
      <c r="C881" s="12"/>
      <c r="D881" s="12"/>
      <c r="E881" s="12"/>
      <c r="F881" s="12"/>
      <c r="G881" s="12"/>
      <c r="H881" s="12"/>
      <c r="I881" s="12"/>
    </row>
    <row r="882" customFormat="false" ht="15.75" hidden="false" customHeight="true" outlineLevel="0" collapsed="false">
      <c r="A882" s="12"/>
      <c r="B882" s="12"/>
      <c r="C882" s="12"/>
      <c r="D882" s="12"/>
      <c r="E882" s="12"/>
      <c r="F882" s="12"/>
      <c r="G882" s="12"/>
      <c r="H882" s="12"/>
      <c r="I882" s="12"/>
    </row>
    <row r="883" customFormat="false" ht="15.75" hidden="false" customHeight="true" outlineLevel="0" collapsed="false">
      <c r="A883" s="12"/>
      <c r="B883" s="12"/>
      <c r="C883" s="12"/>
      <c r="D883" s="12"/>
      <c r="E883" s="12"/>
      <c r="F883" s="12"/>
      <c r="G883" s="12"/>
      <c r="H883" s="12"/>
      <c r="I883" s="12"/>
    </row>
    <row r="884" customFormat="false" ht="15.75" hidden="false" customHeight="true" outlineLevel="0" collapsed="false">
      <c r="A884" s="12"/>
      <c r="B884" s="12"/>
      <c r="C884" s="12"/>
      <c r="D884" s="12"/>
      <c r="E884" s="12"/>
      <c r="F884" s="12"/>
      <c r="G884" s="12"/>
      <c r="H884" s="12"/>
      <c r="I884" s="12"/>
    </row>
    <row r="885" customFormat="false" ht="15.75" hidden="false" customHeight="true" outlineLevel="0" collapsed="false">
      <c r="A885" s="12"/>
      <c r="B885" s="12"/>
      <c r="C885" s="12"/>
      <c r="D885" s="12"/>
      <c r="E885" s="12"/>
      <c r="F885" s="12"/>
      <c r="G885" s="12"/>
      <c r="H885" s="12"/>
      <c r="I885" s="12"/>
    </row>
    <row r="886" customFormat="false" ht="15.75" hidden="false" customHeight="true" outlineLevel="0" collapsed="false">
      <c r="A886" s="12"/>
      <c r="B886" s="12"/>
      <c r="C886" s="12"/>
      <c r="D886" s="12"/>
      <c r="E886" s="12"/>
      <c r="F886" s="12"/>
      <c r="G886" s="12"/>
      <c r="H886" s="12"/>
      <c r="I886" s="12"/>
    </row>
    <row r="887" customFormat="false" ht="15.75" hidden="false" customHeight="true" outlineLevel="0" collapsed="false">
      <c r="A887" s="12"/>
      <c r="B887" s="12"/>
      <c r="C887" s="12"/>
      <c r="D887" s="12"/>
      <c r="E887" s="12"/>
      <c r="F887" s="12"/>
      <c r="G887" s="12"/>
      <c r="H887" s="12"/>
      <c r="I887" s="12"/>
    </row>
    <row r="888" customFormat="false" ht="15.75" hidden="false" customHeight="true" outlineLevel="0" collapsed="false">
      <c r="A888" s="12"/>
      <c r="B888" s="12"/>
      <c r="C888" s="12"/>
      <c r="D888" s="12"/>
      <c r="E888" s="12"/>
      <c r="F888" s="12"/>
      <c r="G888" s="12"/>
      <c r="H888" s="12"/>
      <c r="I888" s="12"/>
    </row>
    <row r="889" customFormat="false" ht="15.75" hidden="false" customHeight="true" outlineLevel="0" collapsed="false">
      <c r="A889" s="12"/>
      <c r="B889" s="12"/>
      <c r="C889" s="12"/>
      <c r="D889" s="12"/>
      <c r="E889" s="12"/>
      <c r="F889" s="12"/>
      <c r="G889" s="12"/>
      <c r="H889" s="12"/>
      <c r="I889" s="12"/>
    </row>
    <row r="890" customFormat="false" ht="15.75" hidden="false" customHeight="true" outlineLevel="0" collapsed="false">
      <c r="A890" s="12"/>
      <c r="B890" s="12"/>
      <c r="C890" s="12"/>
      <c r="D890" s="12"/>
      <c r="E890" s="12"/>
      <c r="F890" s="12"/>
      <c r="G890" s="12"/>
      <c r="H890" s="12"/>
      <c r="I890" s="12"/>
    </row>
    <row r="891" customFormat="false" ht="15.75" hidden="false" customHeight="true" outlineLevel="0" collapsed="false">
      <c r="A891" s="12"/>
      <c r="B891" s="12"/>
      <c r="C891" s="12"/>
      <c r="D891" s="12"/>
      <c r="E891" s="12"/>
      <c r="F891" s="12"/>
      <c r="G891" s="12"/>
      <c r="H891" s="12"/>
      <c r="I891" s="12"/>
    </row>
    <row r="892" customFormat="false" ht="15.75" hidden="false" customHeight="true" outlineLevel="0" collapsed="false">
      <c r="A892" s="12"/>
      <c r="B892" s="12"/>
      <c r="C892" s="12"/>
      <c r="D892" s="12"/>
      <c r="E892" s="12"/>
      <c r="F892" s="12"/>
      <c r="G892" s="12"/>
      <c r="H892" s="12"/>
      <c r="I892" s="12"/>
    </row>
    <row r="893" customFormat="false" ht="15.75" hidden="false" customHeight="true" outlineLevel="0" collapsed="false">
      <c r="A893" s="12"/>
      <c r="B893" s="12"/>
      <c r="C893" s="12"/>
      <c r="D893" s="12"/>
      <c r="E893" s="12"/>
      <c r="F893" s="12"/>
      <c r="G893" s="12"/>
      <c r="H893" s="12"/>
      <c r="I893" s="12"/>
    </row>
    <row r="894" customFormat="false" ht="15.75" hidden="false" customHeight="true" outlineLevel="0" collapsed="false">
      <c r="A894" s="12"/>
      <c r="B894" s="12"/>
      <c r="C894" s="12"/>
      <c r="D894" s="12"/>
      <c r="E894" s="12"/>
      <c r="F894" s="12"/>
      <c r="G894" s="12"/>
      <c r="H894" s="12"/>
      <c r="I894" s="12"/>
    </row>
    <row r="895" customFormat="false" ht="15.75" hidden="false" customHeight="true" outlineLevel="0" collapsed="false">
      <c r="A895" s="12"/>
      <c r="B895" s="12"/>
      <c r="C895" s="12"/>
      <c r="D895" s="12"/>
      <c r="E895" s="12"/>
      <c r="F895" s="12"/>
      <c r="G895" s="12"/>
      <c r="H895" s="12"/>
      <c r="I895" s="12"/>
    </row>
    <row r="896" customFormat="false" ht="15.75" hidden="false" customHeight="true" outlineLevel="0" collapsed="false">
      <c r="A896" s="12"/>
      <c r="B896" s="12"/>
      <c r="C896" s="12"/>
      <c r="D896" s="12"/>
      <c r="E896" s="12"/>
      <c r="F896" s="12"/>
      <c r="G896" s="12"/>
      <c r="H896" s="12"/>
      <c r="I896" s="12"/>
    </row>
    <row r="897" customFormat="false" ht="15.75" hidden="false" customHeight="true" outlineLevel="0" collapsed="false">
      <c r="A897" s="12"/>
      <c r="B897" s="12"/>
      <c r="C897" s="12"/>
      <c r="D897" s="12"/>
      <c r="E897" s="12"/>
      <c r="F897" s="12"/>
      <c r="G897" s="12"/>
      <c r="H897" s="12"/>
      <c r="I897" s="12"/>
    </row>
    <row r="898" customFormat="false" ht="15.75" hidden="false" customHeight="true" outlineLevel="0" collapsed="false">
      <c r="A898" s="12"/>
      <c r="B898" s="12"/>
      <c r="C898" s="12"/>
      <c r="D898" s="12"/>
      <c r="E898" s="12"/>
      <c r="F898" s="12"/>
      <c r="G898" s="12"/>
      <c r="H898" s="12"/>
      <c r="I898" s="12"/>
    </row>
    <row r="899" customFormat="false" ht="15.75" hidden="false" customHeight="true" outlineLevel="0" collapsed="false">
      <c r="A899" s="12"/>
      <c r="B899" s="12"/>
      <c r="C899" s="12"/>
      <c r="D899" s="12"/>
      <c r="E899" s="12"/>
      <c r="F899" s="12"/>
      <c r="G899" s="12"/>
      <c r="H899" s="12"/>
      <c r="I899" s="12"/>
    </row>
    <row r="900" customFormat="false" ht="15.75" hidden="false" customHeight="true" outlineLevel="0" collapsed="false">
      <c r="A900" s="12"/>
      <c r="B900" s="12"/>
      <c r="C900" s="12"/>
      <c r="D900" s="12"/>
      <c r="E900" s="12"/>
      <c r="F900" s="12"/>
      <c r="G900" s="12"/>
      <c r="H900" s="12"/>
      <c r="I900" s="12"/>
    </row>
    <row r="901" customFormat="false" ht="15.75" hidden="false" customHeight="true" outlineLevel="0" collapsed="false">
      <c r="A901" s="12"/>
      <c r="B901" s="12"/>
      <c r="C901" s="12"/>
      <c r="D901" s="12"/>
      <c r="E901" s="12"/>
      <c r="F901" s="12"/>
      <c r="G901" s="12"/>
      <c r="H901" s="12"/>
      <c r="I901" s="12"/>
    </row>
    <row r="902" customFormat="false" ht="15.75" hidden="false" customHeight="true" outlineLevel="0" collapsed="false">
      <c r="A902" s="12"/>
      <c r="B902" s="12"/>
      <c r="C902" s="12"/>
      <c r="D902" s="12"/>
      <c r="E902" s="12"/>
      <c r="F902" s="12"/>
      <c r="G902" s="12"/>
      <c r="H902" s="12"/>
      <c r="I902" s="12"/>
    </row>
    <row r="903" customFormat="false" ht="15.75" hidden="false" customHeight="true" outlineLevel="0" collapsed="false">
      <c r="A903" s="12"/>
      <c r="B903" s="12"/>
      <c r="C903" s="12"/>
      <c r="D903" s="12"/>
      <c r="E903" s="12"/>
      <c r="F903" s="12"/>
      <c r="G903" s="12"/>
      <c r="H903" s="12"/>
      <c r="I903" s="12"/>
    </row>
    <row r="904" customFormat="false" ht="15.75" hidden="false" customHeight="true" outlineLevel="0" collapsed="false">
      <c r="A904" s="12"/>
      <c r="B904" s="12"/>
      <c r="C904" s="12"/>
      <c r="D904" s="12"/>
      <c r="E904" s="12"/>
      <c r="F904" s="12"/>
      <c r="G904" s="12"/>
      <c r="H904" s="12"/>
      <c r="I904" s="12"/>
    </row>
    <row r="905" customFormat="false" ht="15.75" hidden="false" customHeight="true" outlineLevel="0" collapsed="false">
      <c r="A905" s="12"/>
      <c r="B905" s="12"/>
      <c r="C905" s="12"/>
      <c r="D905" s="12"/>
      <c r="E905" s="12"/>
      <c r="F905" s="12"/>
      <c r="G905" s="12"/>
      <c r="H905" s="12"/>
      <c r="I905" s="12"/>
    </row>
    <row r="906" customFormat="false" ht="15.75" hidden="false" customHeight="true" outlineLevel="0" collapsed="false">
      <c r="A906" s="12"/>
      <c r="B906" s="12"/>
      <c r="C906" s="12"/>
      <c r="D906" s="12"/>
      <c r="E906" s="12"/>
      <c r="F906" s="12"/>
      <c r="G906" s="12"/>
      <c r="H906" s="12"/>
      <c r="I906" s="12"/>
    </row>
    <row r="907" customFormat="false" ht="15.75" hidden="false" customHeight="true" outlineLevel="0" collapsed="false">
      <c r="A907" s="12"/>
      <c r="B907" s="12"/>
      <c r="C907" s="12"/>
      <c r="D907" s="12"/>
      <c r="E907" s="12"/>
      <c r="F907" s="12"/>
      <c r="G907" s="12"/>
      <c r="H907" s="12"/>
      <c r="I907" s="12"/>
    </row>
    <row r="908" customFormat="false" ht="15.75" hidden="false" customHeight="true" outlineLevel="0" collapsed="false">
      <c r="A908" s="12"/>
      <c r="B908" s="12"/>
      <c r="C908" s="12"/>
      <c r="D908" s="12"/>
      <c r="E908" s="12"/>
      <c r="F908" s="12"/>
      <c r="G908" s="12"/>
      <c r="H908" s="12"/>
      <c r="I908" s="12"/>
    </row>
    <row r="909" customFormat="false" ht="15.75" hidden="false" customHeight="true" outlineLevel="0" collapsed="false">
      <c r="A909" s="12"/>
      <c r="B909" s="12"/>
      <c r="C909" s="12"/>
      <c r="D909" s="12"/>
      <c r="E909" s="12"/>
      <c r="F909" s="12"/>
      <c r="G909" s="12"/>
      <c r="H909" s="12"/>
      <c r="I909" s="12"/>
    </row>
    <row r="910" customFormat="false" ht="15.75" hidden="false" customHeight="true" outlineLevel="0" collapsed="false">
      <c r="A910" s="12"/>
      <c r="B910" s="12"/>
      <c r="C910" s="12"/>
      <c r="D910" s="12"/>
      <c r="E910" s="12"/>
      <c r="F910" s="12"/>
      <c r="G910" s="12"/>
      <c r="H910" s="12"/>
      <c r="I910" s="12"/>
    </row>
    <row r="911" customFormat="false" ht="15.75" hidden="false" customHeight="true" outlineLevel="0" collapsed="false">
      <c r="A911" s="12"/>
      <c r="B911" s="12"/>
      <c r="C911" s="12"/>
      <c r="D911" s="12"/>
      <c r="E911" s="12"/>
      <c r="F911" s="12"/>
      <c r="G911" s="12"/>
      <c r="H911" s="12"/>
      <c r="I911" s="12"/>
    </row>
    <row r="912" customFormat="false" ht="15.75" hidden="false" customHeight="true" outlineLevel="0" collapsed="false">
      <c r="A912" s="12"/>
      <c r="B912" s="12"/>
      <c r="C912" s="12"/>
      <c r="D912" s="12"/>
      <c r="E912" s="12"/>
      <c r="F912" s="12"/>
      <c r="G912" s="12"/>
      <c r="H912" s="12"/>
      <c r="I912" s="12"/>
    </row>
    <row r="913" customFormat="false" ht="15.75" hidden="false" customHeight="true" outlineLevel="0" collapsed="false">
      <c r="A913" s="12"/>
      <c r="B913" s="12"/>
      <c r="C913" s="12"/>
      <c r="D913" s="12"/>
      <c r="E913" s="12"/>
      <c r="F913" s="12"/>
      <c r="G913" s="12"/>
      <c r="H913" s="12"/>
      <c r="I913" s="12"/>
    </row>
    <row r="914" customFormat="false" ht="15.75" hidden="false" customHeight="true" outlineLevel="0" collapsed="false">
      <c r="A914" s="12"/>
      <c r="B914" s="12"/>
      <c r="C914" s="12"/>
      <c r="D914" s="12"/>
      <c r="E914" s="12"/>
      <c r="F914" s="12"/>
      <c r="G914" s="12"/>
      <c r="H914" s="12"/>
      <c r="I914" s="12"/>
    </row>
    <row r="915" customFormat="false" ht="15.75" hidden="false" customHeight="true" outlineLevel="0" collapsed="false">
      <c r="A915" s="12"/>
      <c r="B915" s="12"/>
      <c r="C915" s="12"/>
      <c r="D915" s="12"/>
      <c r="E915" s="12"/>
      <c r="F915" s="12"/>
      <c r="G915" s="12"/>
      <c r="H915" s="12"/>
      <c r="I915" s="12"/>
    </row>
    <row r="916" customFormat="false" ht="15.75" hidden="false" customHeight="true" outlineLevel="0" collapsed="false">
      <c r="A916" s="12"/>
      <c r="B916" s="12"/>
      <c r="C916" s="12"/>
      <c r="D916" s="12"/>
      <c r="E916" s="12"/>
      <c r="F916" s="12"/>
      <c r="G916" s="12"/>
      <c r="H916" s="12"/>
      <c r="I916" s="12"/>
    </row>
    <row r="917" customFormat="false" ht="15.75" hidden="false" customHeight="true" outlineLevel="0" collapsed="false">
      <c r="A917" s="12"/>
      <c r="B917" s="12"/>
      <c r="C917" s="12"/>
      <c r="D917" s="12"/>
      <c r="E917" s="12"/>
      <c r="F917" s="12"/>
      <c r="G917" s="12"/>
      <c r="H917" s="12"/>
      <c r="I917" s="12"/>
    </row>
    <row r="918" customFormat="false" ht="15.75" hidden="false" customHeight="true" outlineLevel="0" collapsed="false">
      <c r="A918" s="12"/>
      <c r="B918" s="12"/>
      <c r="C918" s="12"/>
      <c r="D918" s="12"/>
      <c r="E918" s="12"/>
      <c r="F918" s="12"/>
      <c r="G918" s="12"/>
      <c r="H918" s="12"/>
      <c r="I918" s="12"/>
    </row>
    <row r="919" customFormat="false" ht="15.75" hidden="false" customHeight="true" outlineLevel="0" collapsed="false">
      <c r="A919" s="12"/>
      <c r="B919" s="12"/>
      <c r="C919" s="12"/>
      <c r="D919" s="12"/>
      <c r="E919" s="12"/>
      <c r="F919" s="12"/>
      <c r="G919" s="12"/>
      <c r="H919" s="12"/>
      <c r="I919" s="12"/>
    </row>
    <row r="920" customFormat="false" ht="15.75" hidden="false" customHeight="true" outlineLevel="0" collapsed="false">
      <c r="A920" s="12"/>
      <c r="B920" s="12"/>
      <c r="C920" s="12"/>
      <c r="D920" s="12"/>
      <c r="E920" s="12"/>
      <c r="F920" s="12"/>
      <c r="G920" s="12"/>
      <c r="H920" s="12"/>
      <c r="I920" s="12"/>
    </row>
    <row r="921" customFormat="false" ht="15.75" hidden="false" customHeight="true" outlineLevel="0" collapsed="false">
      <c r="A921" s="12"/>
      <c r="B921" s="12"/>
      <c r="C921" s="12"/>
      <c r="D921" s="12"/>
      <c r="E921" s="12"/>
      <c r="F921" s="12"/>
      <c r="G921" s="12"/>
      <c r="H921" s="12"/>
      <c r="I921" s="12"/>
    </row>
    <row r="922" customFormat="false" ht="15.75" hidden="false" customHeight="true" outlineLevel="0" collapsed="false">
      <c r="A922" s="12"/>
      <c r="B922" s="12"/>
      <c r="C922" s="12"/>
      <c r="D922" s="12"/>
      <c r="E922" s="12"/>
      <c r="F922" s="12"/>
      <c r="G922" s="12"/>
      <c r="H922" s="12"/>
      <c r="I922" s="12"/>
    </row>
    <row r="923" customFormat="false" ht="15.75" hidden="false" customHeight="true" outlineLevel="0" collapsed="false">
      <c r="A923" s="12"/>
      <c r="B923" s="12"/>
      <c r="C923" s="12"/>
      <c r="D923" s="12"/>
      <c r="E923" s="12"/>
      <c r="F923" s="12"/>
      <c r="G923" s="12"/>
      <c r="H923" s="12"/>
      <c r="I923" s="12"/>
    </row>
    <row r="924" customFormat="false" ht="15.75" hidden="false" customHeight="true" outlineLevel="0" collapsed="false">
      <c r="A924" s="12"/>
      <c r="B924" s="12"/>
      <c r="C924" s="12"/>
      <c r="D924" s="12"/>
      <c r="E924" s="12"/>
      <c r="F924" s="12"/>
      <c r="G924" s="12"/>
      <c r="H924" s="12"/>
      <c r="I924" s="12"/>
    </row>
    <row r="925" customFormat="false" ht="15.75" hidden="false" customHeight="true" outlineLevel="0" collapsed="false">
      <c r="A925" s="12"/>
      <c r="B925" s="12"/>
      <c r="C925" s="12"/>
      <c r="D925" s="12"/>
      <c r="E925" s="12"/>
      <c r="F925" s="12"/>
      <c r="G925" s="12"/>
      <c r="H925" s="12"/>
      <c r="I925" s="12"/>
    </row>
    <row r="926" customFormat="false" ht="15.75" hidden="false" customHeight="true" outlineLevel="0" collapsed="false">
      <c r="A926" s="12"/>
      <c r="B926" s="12"/>
      <c r="C926" s="12"/>
      <c r="D926" s="12"/>
      <c r="E926" s="12"/>
      <c r="F926" s="12"/>
      <c r="G926" s="12"/>
      <c r="H926" s="12"/>
      <c r="I926" s="12"/>
    </row>
    <row r="927" customFormat="false" ht="15.75" hidden="false" customHeight="true" outlineLevel="0" collapsed="false">
      <c r="A927" s="12"/>
      <c r="B927" s="12"/>
      <c r="C927" s="12"/>
      <c r="D927" s="12"/>
      <c r="E927" s="12"/>
      <c r="F927" s="12"/>
      <c r="G927" s="12"/>
      <c r="H927" s="12"/>
      <c r="I927" s="12"/>
    </row>
    <row r="928" customFormat="false" ht="15.75" hidden="false" customHeight="true" outlineLevel="0" collapsed="false">
      <c r="A928" s="12"/>
      <c r="B928" s="12"/>
      <c r="C928" s="12"/>
      <c r="D928" s="12"/>
      <c r="E928" s="12"/>
      <c r="F928" s="12"/>
      <c r="G928" s="12"/>
      <c r="H928" s="12"/>
      <c r="I928" s="12"/>
    </row>
    <row r="929" customFormat="false" ht="15.75" hidden="false" customHeight="true" outlineLevel="0" collapsed="false">
      <c r="A929" s="12"/>
      <c r="B929" s="12"/>
      <c r="C929" s="12"/>
      <c r="D929" s="12"/>
      <c r="E929" s="12"/>
      <c r="F929" s="12"/>
      <c r="G929" s="12"/>
      <c r="H929" s="12"/>
      <c r="I929" s="12"/>
    </row>
    <row r="930" customFormat="false" ht="15.75" hidden="false" customHeight="true" outlineLevel="0" collapsed="false">
      <c r="A930" s="12"/>
      <c r="B930" s="12"/>
      <c r="C930" s="12"/>
      <c r="D930" s="12"/>
      <c r="E930" s="12"/>
      <c r="F930" s="12"/>
      <c r="G930" s="12"/>
      <c r="H930" s="12"/>
      <c r="I930" s="12"/>
    </row>
    <row r="931" customFormat="false" ht="15.75" hidden="false" customHeight="true" outlineLevel="0" collapsed="false">
      <c r="A931" s="12"/>
      <c r="B931" s="12"/>
      <c r="C931" s="12"/>
      <c r="D931" s="12"/>
      <c r="E931" s="12"/>
      <c r="F931" s="12"/>
      <c r="G931" s="12"/>
      <c r="H931" s="12"/>
      <c r="I931" s="12"/>
    </row>
    <row r="932" customFormat="false" ht="15.75" hidden="false" customHeight="true" outlineLevel="0" collapsed="false">
      <c r="A932" s="12"/>
      <c r="B932" s="12"/>
      <c r="C932" s="12"/>
      <c r="D932" s="12"/>
      <c r="E932" s="12"/>
      <c r="F932" s="12"/>
      <c r="G932" s="12"/>
      <c r="H932" s="12"/>
      <c r="I932" s="12"/>
    </row>
    <row r="933" customFormat="false" ht="15.75" hidden="false" customHeight="true" outlineLevel="0" collapsed="false">
      <c r="A933" s="12"/>
      <c r="B933" s="12"/>
      <c r="C933" s="12"/>
      <c r="D933" s="12"/>
      <c r="E933" s="12"/>
      <c r="F933" s="12"/>
      <c r="G933" s="12"/>
      <c r="H933" s="12"/>
      <c r="I933" s="12"/>
    </row>
    <row r="934" customFormat="false" ht="15.75" hidden="false" customHeight="true" outlineLevel="0" collapsed="false">
      <c r="A934" s="12"/>
      <c r="B934" s="12"/>
      <c r="C934" s="12"/>
      <c r="D934" s="12"/>
      <c r="E934" s="12"/>
      <c r="F934" s="12"/>
      <c r="G934" s="12"/>
      <c r="H934" s="12"/>
      <c r="I934" s="12"/>
    </row>
    <row r="935" customFormat="false" ht="15.75" hidden="false" customHeight="true" outlineLevel="0" collapsed="false">
      <c r="A935" s="12"/>
      <c r="B935" s="12"/>
      <c r="C935" s="12"/>
      <c r="D935" s="12"/>
      <c r="E935" s="12"/>
      <c r="F935" s="12"/>
      <c r="G935" s="12"/>
      <c r="H935" s="12"/>
      <c r="I935" s="12"/>
    </row>
    <row r="936" customFormat="false" ht="15.75" hidden="false" customHeight="true" outlineLevel="0" collapsed="false">
      <c r="A936" s="12"/>
      <c r="B936" s="12"/>
      <c r="C936" s="12"/>
      <c r="D936" s="12"/>
      <c r="E936" s="12"/>
      <c r="F936" s="12"/>
      <c r="G936" s="12"/>
      <c r="H936" s="12"/>
      <c r="I936" s="12"/>
    </row>
    <row r="937" customFormat="false" ht="15.75" hidden="false" customHeight="true" outlineLevel="0" collapsed="false">
      <c r="A937" s="12"/>
      <c r="B937" s="12"/>
      <c r="C937" s="12"/>
      <c r="D937" s="12"/>
      <c r="E937" s="12"/>
      <c r="F937" s="12"/>
      <c r="G937" s="12"/>
      <c r="H937" s="12"/>
      <c r="I937" s="12"/>
    </row>
    <row r="938" customFormat="false" ht="15.75" hidden="false" customHeight="true" outlineLevel="0" collapsed="false">
      <c r="A938" s="12"/>
      <c r="B938" s="12"/>
      <c r="C938" s="12"/>
      <c r="D938" s="12"/>
      <c r="E938" s="12"/>
      <c r="F938" s="12"/>
      <c r="G938" s="12"/>
      <c r="H938" s="12"/>
      <c r="I938" s="12"/>
    </row>
    <row r="939" customFormat="false" ht="15.75" hidden="false" customHeight="true" outlineLevel="0" collapsed="false">
      <c r="A939" s="12"/>
      <c r="B939" s="12"/>
      <c r="C939" s="12"/>
      <c r="D939" s="12"/>
      <c r="E939" s="12"/>
      <c r="F939" s="12"/>
      <c r="G939" s="12"/>
      <c r="H939" s="12"/>
      <c r="I939" s="12"/>
    </row>
    <row r="940" customFormat="false" ht="15.75" hidden="false" customHeight="true" outlineLevel="0" collapsed="false">
      <c r="A940" s="12"/>
      <c r="B940" s="12"/>
      <c r="C940" s="12"/>
      <c r="D940" s="12"/>
      <c r="E940" s="12"/>
      <c r="F940" s="12"/>
      <c r="G940" s="12"/>
      <c r="H940" s="12"/>
      <c r="I940" s="12"/>
    </row>
    <row r="941" customFormat="false" ht="15.75" hidden="false" customHeight="true" outlineLevel="0" collapsed="false">
      <c r="A941" s="12"/>
      <c r="B941" s="12"/>
      <c r="C941" s="12"/>
      <c r="D941" s="12"/>
      <c r="E941" s="12"/>
      <c r="F941" s="12"/>
      <c r="G941" s="12"/>
      <c r="H941" s="12"/>
      <c r="I941" s="12"/>
    </row>
    <row r="942" customFormat="false" ht="15.75" hidden="false" customHeight="true" outlineLevel="0" collapsed="false">
      <c r="A942" s="12"/>
      <c r="B942" s="12"/>
      <c r="C942" s="12"/>
      <c r="D942" s="12"/>
      <c r="E942" s="12"/>
      <c r="F942" s="12"/>
      <c r="G942" s="12"/>
      <c r="H942" s="12"/>
      <c r="I942" s="12"/>
    </row>
    <row r="943" customFormat="false" ht="15.75" hidden="false" customHeight="true" outlineLevel="0" collapsed="false">
      <c r="A943" s="12"/>
      <c r="B943" s="12"/>
      <c r="C943" s="12"/>
      <c r="D943" s="12"/>
      <c r="E943" s="12"/>
      <c r="F943" s="12"/>
      <c r="G943" s="12"/>
      <c r="H943" s="12"/>
      <c r="I943" s="12"/>
    </row>
    <row r="944" customFormat="false" ht="15.75" hidden="false" customHeight="true" outlineLevel="0" collapsed="false">
      <c r="A944" s="12"/>
      <c r="B944" s="12"/>
      <c r="C944" s="12"/>
      <c r="D944" s="12"/>
      <c r="E944" s="12"/>
      <c r="F944" s="12"/>
      <c r="G944" s="12"/>
      <c r="H944" s="12"/>
      <c r="I944" s="12"/>
    </row>
    <row r="945" customFormat="false" ht="15.75" hidden="false" customHeight="true" outlineLevel="0" collapsed="false">
      <c r="A945" s="12"/>
      <c r="B945" s="12"/>
      <c r="C945" s="12"/>
      <c r="D945" s="12"/>
      <c r="E945" s="12"/>
      <c r="F945" s="12"/>
      <c r="G945" s="12"/>
      <c r="H945" s="12"/>
      <c r="I945" s="12"/>
    </row>
    <row r="946" customFormat="false" ht="15.75" hidden="false" customHeight="true" outlineLevel="0" collapsed="false">
      <c r="A946" s="12"/>
      <c r="B946" s="12"/>
      <c r="C946" s="12"/>
      <c r="D946" s="12"/>
      <c r="E946" s="12"/>
      <c r="F946" s="12"/>
      <c r="G946" s="12"/>
      <c r="H946" s="12"/>
      <c r="I946" s="12"/>
    </row>
    <row r="947" customFormat="false" ht="15.75" hidden="false" customHeight="true" outlineLevel="0" collapsed="false">
      <c r="A947" s="12"/>
      <c r="B947" s="12"/>
      <c r="C947" s="12"/>
      <c r="D947" s="12"/>
      <c r="E947" s="12"/>
      <c r="F947" s="12"/>
      <c r="G947" s="12"/>
      <c r="H947" s="12"/>
      <c r="I947" s="12"/>
    </row>
    <row r="948" customFormat="false" ht="15.75" hidden="false" customHeight="true" outlineLevel="0" collapsed="false">
      <c r="A948" s="12"/>
      <c r="B948" s="12"/>
      <c r="C948" s="12"/>
      <c r="D948" s="12"/>
      <c r="E948" s="12"/>
      <c r="F948" s="12"/>
      <c r="G948" s="12"/>
      <c r="H948" s="12"/>
      <c r="I948" s="12"/>
    </row>
    <row r="949" customFormat="false" ht="15.75" hidden="false" customHeight="true" outlineLevel="0" collapsed="false">
      <c r="A949" s="12"/>
      <c r="B949" s="12"/>
      <c r="C949" s="12"/>
      <c r="D949" s="12"/>
      <c r="E949" s="12"/>
      <c r="F949" s="12"/>
      <c r="G949" s="12"/>
      <c r="H949" s="12"/>
      <c r="I949" s="12"/>
    </row>
    <row r="950" customFormat="false" ht="15.75" hidden="false" customHeight="true" outlineLevel="0" collapsed="false">
      <c r="A950" s="12"/>
      <c r="B950" s="12"/>
      <c r="C950" s="12"/>
      <c r="D950" s="12"/>
      <c r="E950" s="12"/>
      <c r="F950" s="12"/>
      <c r="G950" s="12"/>
      <c r="H950" s="12"/>
      <c r="I950" s="12"/>
    </row>
    <row r="951" customFormat="false" ht="15.75" hidden="false" customHeight="true" outlineLevel="0" collapsed="false">
      <c r="A951" s="12"/>
      <c r="B951" s="12"/>
      <c r="C951" s="12"/>
      <c r="D951" s="12"/>
      <c r="E951" s="12"/>
      <c r="F951" s="12"/>
      <c r="G951" s="12"/>
      <c r="H951" s="12"/>
      <c r="I951" s="12"/>
    </row>
    <row r="952" customFormat="false" ht="15.75" hidden="false" customHeight="true" outlineLevel="0" collapsed="false">
      <c r="A952" s="12"/>
      <c r="B952" s="12"/>
      <c r="C952" s="12"/>
      <c r="D952" s="12"/>
      <c r="E952" s="12"/>
      <c r="F952" s="12"/>
      <c r="G952" s="12"/>
      <c r="H952" s="12"/>
      <c r="I952" s="12"/>
    </row>
    <row r="953" customFormat="false" ht="15.75" hidden="false" customHeight="true" outlineLevel="0" collapsed="false">
      <c r="A953" s="12"/>
      <c r="B953" s="12"/>
      <c r="C953" s="12"/>
      <c r="D953" s="12"/>
      <c r="E953" s="12"/>
      <c r="F953" s="12"/>
      <c r="G953" s="12"/>
      <c r="H953" s="12"/>
      <c r="I953" s="12"/>
    </row>
    <row r="954" customFormat="false" ht="15.75" hidden="false" customHeight="true" outlineLevel="0" collapsed="false">
      <c r="A954" s="12"/>
      <c r="B954" s="12"/>
      <c r="C954" s="12"/>
      <c r="D954" s="12"/>
      <c r="E954" s="12"/>
      <c r="F954" s="12"/>
      <c r="G954" s="12"/>
      <c r="H954" s="12"/>
      <c r="I954" s="12"/>
    </row>
    <row r="955" customFormat="false" ht="15.75" hidden="false" customHeight="true" outlineLevel="0" collapsed="false">
      <c r="A955" s="12"/>
      <c r="B955" s="12"/>
      <c r="C955" s="12"/>
      <c r="D955" s="12"/>
      <c r="E955" s="12"/>
      <c r="F955" s="12"/>
      <c r="G955" s="12"/>
      <c r="H955" s="12"/>
      <c r="I955" s="12"/>
    </row>
    <row r="956" customFormat="false" ht="15.75" hidden="false" customHeight="true" outlineLevel="0" collapsed="false">
      <c r="A956" s="12"/>
      <c r="B956" s="12"/>
      <c r="C956" s="12"/>
      <c r="D956" s="12"/>
      <c r="E956" s="12"/>
      <c r="F956" s="12"/>
      <c r="G956" s="12"/>
      <c r="H956" s="12"/>
      <c r="I956" s="12"/>
    </row>
    <row r="957" customFormat="false" ht="15.75" hidden="false" customHeight="true" outlineLevel="0" collapsed="false">
      <c r="A957" s="12"/>
      <c r="B957" s="12"/>
      <c r="C957" s="12"/>
      <c r="D957" s="12"/>
      <c r="E957" s="12"/>
      <c r="F957" s="12"/>
      <c r="G957" s="12"/>
      <c r="H957" s="12"/>
      <c r="I957" s="12"/>
    </row>
    <row r="958" customFormat="false" ht="15.75" hidden="false" customHeight="true" outlineLevel="0" collapsed="false">
      <c r="A958" s="12"/>
      <c r="B958" s="12"/>
      <c r="C958" s="12"/>
      <c r="D958" s="12"/>
      <c r="E958" s="12"/>
      <c r="F958" s="12"/>
      <c r="G958" s="12"/>
      <c r="H958" s="12"/>
      <c r="I958" s="12"/>
    </row>
    <row r="959" customFormat="false" ht="15.75" hidden="false" customHeight="true" outlineLevel="0" collapsed="false">
      <c r="A959" s="12"/>
      <c r="B959" s="12"/>
      <c r="C959" s="12"/>
      <c r="D959" s="12"/>
      <c r="E959" s="12"/>
      <c r="F959" s="12"/>
      <c r="G959" s="12"/>
      <c r="H959" s="12"/>
      <c r="I959" s="12"/>
    </row>
    <row r="960" customFormat="false" ht="15.75" hidden="false" customHeight="true" outlineLevel="0" collapsed="false">
      <c r="A960" s="12"/>
      <c r="B960" s="12"/>
      <c r="C960" s="12"/>
      <c r="D960" s="12"/>
      <c r="E960" s="12"/>
      <c r="F960" s="12"/>
      <c r="G960" s="12"/>
      <c r="H960" s="12"/>
      <c r="I960" s="12"/>
    </row>
    <row r="961" customFormat="false" ht="15.75" hidden="false" customHeight="true" outlineLevel="0" collapsed="false">
      <c r="A961" s="12"/>
      <c r="B961" s="12"/>
      <c r="C961" s="12"/>
      <c r="D961" s="12"/>
      <c r="E961" s="12"/>
      <c r="F961" s="12"/>
      <c r="G961" s="12"/>
      <c r="H961" s="12"/>
      <c r="I961" s="12"/>
    </row>
    <row r="962" customFormat="false" ht="15.75" hidden="false" customHeight="true" outlineLevel="0" collapsed="false">
      <c r="A962" s="12"/>
      <c r="B962" s="12"/>
      <c r="C962" s="12"/>
      <c r="D962" s="12"/>
      <c r="E962" s="12"/>
      <c r="F962" s="12"/>
      <c r="G962" s="12"/>
      <c r="H962" s="12"/>
      <c r="I962" s="12"/>
    </row>
    <row r="963" customFormat="false" ht="15.75" hidden="false" customHeight="true" outlineLevel="0" collapsed="false">
      <c r="A963" s="12"/>
      <c r="B963" s="12"/>
      <c r="C963" s="12"/>
      <c r="D963" s="12"/>
      <c r="E963" s="12"/>
      <c r="F963" s="12"/>
      <c r="G963" s="12"/>
      <c r="H963" s="12"/>
      <c r="I963" s="12"/>
    </row>
    <row r="964" customFormat="false" ht="15.75" hidden="false" customHeight="true" outlineLevel="0" collapsed="false">
      <c r="A964" s="12"/>
      <c r="B964" s="12"/>
      <c r="C964" s="12"/>
      <c r="D964" s="12"/>
      <c r="E964" s="12"/>
      <c r="F964" s="12"/>
      <c r="G964" s="12"/>
      <c r="H964" s="12"/>
      <c r="I964" s="12"/>
    </row>
    <row r="965" customFormat="false" ht="15.75" hidden="false" customHeight="true" outlineLevel="0" collapsed="false">
      <c r="A965" s="12"/>
      <c r="B965" s="12"/>
      <c r="C965" s="12"/>
      <c r="D965" s="12"/>
      <c r="E965" s="12"/>
      <c r="F965" s="12"/>
      <c r="G965" s="12"/>
      <c r="H965" s="12"/>
      <c r="I965" s="12"/>
    </row>
    <row r="966" customFormat="false" ht="15.75" hidden="false" customHeight="true" outlineLevel="0" collapsed="false">
      <c r="A966" s="12"/>
      <c r="B966" s="12"/>
      <c r="C966" s="12"/>
      <c r="D966" s="12"/>
      <c r="E966" s="12"/>
      <c r="F966" s="12"/>
      <c r="G966" s="12"/>
      <c r="H966" s="12"/>
      <c r="I966" s="12"/>
    </row>
    <row r="967" customFormat="false" ht="15.75" hidden="false" customHeight="true" outlineLevel="0" collapsed="false">
      <c r="A967" s="12"/>
      <c r="B967" s="12"/>
      <c r="C967" s="12"/>
      <c r="D967" s="12"/>
      <c r="E967" s="12"/>
      <c r="F967" s="12"/>
      <c r="G967" s="12"/>
      <c r="H967" s="12"/>
      <c r="I967" s="12"/>
    </row>
    <row r="968" customFormat="false" ht="15.75" hidden="false" customHeight="true" outlineLevel="0" collapsed="false">
      <c r="A968" s="12"/>
      <c r="B968" s="12"/>
      <c r="C968" s="12"/>
      <c r="D968" s="12"/>
      <c r="E968" s="12"/>
      <c r="F968" s="12"/>
      <c r="G968" s="12"/>
      <c r="H968" s="12"/>
      <c r="I968" s="12"/>
    </row>
    <row r="969" customFormat="false" ht="15.75" hidden="false" customHeight="true" outlineLevel="0" collapsed="false">
      <c r="A969" s="12"/>
      <c r="B969" s="12"/>
      <c r="C969" s="12"/>
      <c r="D969" s="12"/>
      <c r="E969" s="12"/>
      <c r="F969" s="12"/>
      <c r="G969" s="12"/>
      <c r="H969" s="12"/>
      <c r="I969" s="12"/>
    </row>
    <row r="970" customFormat="false" ht="15.75" hidden="false" customHeight="true" outlineLevel="0" collapsed="false">
      <c r="A970" s="12"/>
      <c r="B970" s="12"/>
      <c r="C970" s="12"/>
      <c r="D970" s="12"/>
      <c r="E970" s="12"/>
      <c r="F970" s="12"/>
      <c r="G970" s="12"/>
      <c r="H970" s="12"/>
      <c r="I970" s="12"/>
    </row>
    <row r="971" customFormat="false" ht="15.75" hidden="false" customHeight="true" outlineLevel="0" collapsed="false">
      <c r="A971" s="12"/>
      <c r="B971" s="12"/>
      <c r="C971" s="12"/>
      <c r="D971" s="12"/>
      <c r="E971" s="12"/>
      <c r="F971" s="12"/>
      <c r="G971" s="12"/>
      <c r="H971" s="12"/>
      <c r="I971" s="12"/>
    </row>
    <row r="972" customFormat="false" ht="15.75" hidden="false" customHeight="true" outlineLevel="0" collapsed="false">
      <c r="A972" s="12"/>
      <c r="B972" s="12"/>
      <c r="C972" s="12"/>
      <c r="D972" s="12"/>
      <c r="E972" s="12"/>
      <c r="F972" s="12"/>
      <c r="G972" s="12"/>
      <c r="H972" s="12"/>
      <c r="I972" s="12"/>
    </row>
    <row r="973" customFormat="false" ht="15.75" hidden="false" customHeight="true" outlineLevel="0" collapsed="false">
      <c r="A973" s="12"/>
      <c r="B973" s="12"/>
      <c r="C973" s="12"/>
      <c r="D973" s="12"/>
      <c r="E973" s="12"/>
      <c r="F973" s="12"/>
      <c r="G973" s="12"/>
      <c r="H973" s="12"/>
      <c r="I973" s="12"/>
    </row>
    <row r="974" customFormat="false" ht="15.75" hidden="false" customHeight="true" outlineLevel="0" collapsed="false">
      <c r="A974" s="12"/>
      <c r="B974" s="12"/>
      <c r="C974" s="12"/>
      <c r="D974" s="12"/>
      <c r="E974" s="12"/>
      <c r="F974" s="12"/>
      <c r="G974" s="12"/>
      <c r="H974" s="12"/>
      <c r="I974" s="12"/>
    </row>
    <row r="975" customFormat="false" ht="15.75" hidden="false" customHeight="true" outlineLevel="0" collapsed="false">
      <c r="A975" s="12"/>
      <c r="B975" s="12"/>
      <c r="C975" s="12"/>
      <c r="D975" s="12"/>
      <c r="E975" s="12"/>
      <c r="F975" s="12"/>
      <c r="G975" s="12"/>
      <c r="H975" s="12"/>
      <c r="I975" s="12"/>
    </row>
    <row r="976" customFormat="false" ht="15.75" hidden="false" customHeight="true" outlineLevel="0" collapsed="false">
      <c r="A976" s="12"/>
      <c r="B976" s="12"/>
      <c r="C976" s="12"/>
      <c r="D976" s="12"/>
      <c r="E976" s="12"/>
      <c r="F976" s="12"/>
      <c r="G976" s="12"/>
      <c r="H976" s="12"/>
      <c r="I976" s="12"/>
    </row>
    <row r="977" customFormat="false" ht="15.75" hidden="false" customHeight="true" outlineLevel="0" collapsed="false">
      <c r="A977" s="12"/>
      <c r="B977" s="12"/>
      <c r="C977" s="12"/>
      <c r="D977" s="12"/>
      <c r="E977" s="12"/>
      <c r="F977" s="12"/>
      <c r="G977" s="12"/>
      <c r="H977" s="12"/>
      <c r="I977" s="12"/>
    </row>
    <row r="978" customFormat="false" ht="15.75" hidden="false" customHeight="true" outlineLevel="0" collapsed="false">
      <c r="A978" s="12"/>
      <c r="B978" s="12"/>
      <c r="C978" s="12"/>
      <c r="D978" s="12"/>
      <c r="E978" s="12"/>
      <c r="F978" s="12"/>
      <c r="G978" s="12"/>
      <c r="H978" s="12"/>
      <c r="I978" s="12"/>
    </row>
    <row r="979" customFormat="false" ht="15.75" hidden="false" customHeight="true" outlineLevel="0" collapsed="false">
      <c r="A979" s="12"/>
      <c r="B979" s="12"/>
      <c r="C979" s="12"/>
      <c r="D979" s="12"/>
      <c r="E979" s="12"/>
      <c r="F979" s="12"/>
      <c r="G979" s="12"/>
      <c r="H979" s="12"/>
      <c r="I979" s="12"/>
    </row>
    <row r="980" customFormat="false" ht="15.75" hidden="false" customHeight="true" outlineLevel="0" collapsed="false">
      <c r="A980" s="12"/>
      <c r="B980" s="12"/>
      <c r="C980" s="12"/>
      <c r="D980" s="12"/>
      <c r="E980" s="12"/>
      <c r="F980" s="12"/>
      <c r="G980" s="12"/>
      <c r="H980" s="12"/>
      <c r="I980" s="12"/>
    </row>
    <row r="981" customFormat="false" ht="15.75" hidden="false" customHeight="true" outlineLevel="0" collapsed="false">
      <c r="A981" s="12"/>
      <c r="B981" s="12"/>
      <c r="C981" s="12"/>
      <c r="D981" s="12"/>
      <c r="E981" s="12"/>
      <c r="F981" s="12"/>
      <c r="G981" s="12"/>
      <c r="H981" s="12"/>
      <c r="I981" s="12"/>
    </row>
    <row r="982" customFormat="false" ht="15.75" hidden="false" customHeight="true" outlineLevel="0" collapsed="false">
      <c r="A982" s="12"/>
      <c r="B982" s="12"/>
      <c r="C982" s="12"/>
      <c r="D982" s="12"/>
      <c r="E982" s="12"/>
      <c r="F982" s="12"/>
      <c r="G982" s="12"/>
      <c r="H982" s="12"/>
      <c r="I982" s="12"/>
    </row>
    <row r="983" customFormat="false" ht="15.75" hidden="false" customHeight="true" outlineLevel="0" collapsed="false">
      <c r="A983" s="12"/>
      <c r="B983" s="12"/>
      <c r="C983" s="12"/>
      <c r="D983" s="12"/>
      <c r="E983" s="12"/>
      <c r="F983" s="12"/>
      <c r="G983" s="12"/>
      <c r="H983" s="12"/>
      <c r="I983" s="12"/>
    </row>
    <row r="984" customFormat="false" ht="15.75" hidden="false" customHeight="true" outlineLevel="0" collapsed="false">
      <c r="A984" s="12"/>
      <c r="B984" s="12"/>
      <c r="C984" s="12"/>
      <c r="D984" s="12"/>
      <c r="E984" s="12"/>
      <c r="F984" s="12"/>
      <c r="G984" s="12"/>
      <c r="H984" s="12"/>
      <c r="I984" s="12"/>
    </row>
    <row r="985" customFormat="false" ht="15.75" hidden="false" customHeight="true" outlineLevel="0" collapsed="false">
      <c r="A985" s="12"/>
      <c r="B985" s="12"/>
      <c r="C985" s="12"/>
      <c r="D985" s="12"/>
      <c r="E985" s="12"/>
      <c r="F985" s="12"/>
      <c r="G985" s="12"/>
      <c r="H985" s="12"/>
      <c r="I985" s="12"/>
    </row>
    <row r="986" customFormat="false" ht="15.75" hidden="false" customHeight="true" outlineLevel="0" collapsed="false">
      <c r="A986" s="12"/>
      <c r="B986" s="12"/>
      <c r="C986" s="12"/>
      <c r="D986" s="12"/>
      <c r="E986" s="12"/>
      <c r="F986" s="12"/>
      <c r="G986" s="12"/>
      <c r="H986" s="12"/>
      <c r="I986" s="12"/>
    </row>
    <row r="987" customFormat="false" ht="15.75" hidden="false" customHeight="true" outlineLevel="0" collapsed="false">
      <c r="A987" s="12"/>
      <c r="B987" s="12"/>
      <c r="C987" s="12"/>
      <c r="D987" s="12"/>
      <c r="E987" s="12"/>
      <c r="F987" s="12"/>
      <c r="G987" s="12"/>
      <c r="H987" s="12"/>
      <c r="I987" s="12"/>
    </row>
    <row r="988" customFormat="false" ht="15.75" hidden="false" customHeight="true" outlineLevel="0" collapsed="false">
      <c r="A988" s="12"/>
      <c r="B988" s="12"/>
      <c r="C988" s="12"/>
      <c r="D988" s="12"/>
      <c r="E988" s="12"/>
      <c r="F988" s="12"/>
      <c r="G988" s="12"/>
      <c r="H988" s="12"/>
      <c r="I988" s="12"/>
    </row>
    <row r="989" customFormat="false" ht="15.75" hidden="false" customHeight="true" outlineLevel="0" collapsed="false">
      <c r="A989" s="12"/>
      <c r="B989" s="12"/>
      <c r="C989" s="12"/>
      <c r="D989" s="12"/>
      <c r="E989" s="12"/>
      <c r="F989" s="12"/>
      <c r="G989" s="12"/>
      <c r="H989" s="12"/>
      <c r="I989" s="12"/>
    </row>
    <row r="990" customFormat="false" ht="15.75" hidden="false" customHeight="true" outlineLevel="0" collapsed="false">
      <c r="A990" s="12"/>
      <c r="B990" s="12"/>
      <c r="C990" s="12"/>
      <c r="D990" s="12"/>
      <c r="E990" s="12"/>
      <c r="F990" s="12"/>
      <c r="G990" s="12"/>
      <c r="H990" s="12"/>
      <c r="I990" s="12"/>
    </row>
    <row r="991" customFormat="false" ht="15.75" hidden="false" customHeight="true" outlineLevel="0" collapsed="false">
      <c r="A991" s="12"/>
      <c r="B991" s="12"/>
      <c r="C991" s="12"/>
      <c r="D991" s="12"/>
      <c r="E991" s="12"/>
      <c r="F991" s="12"/>
      <c r="G991" s="12"/>
      <c r="H991" s="12"/>
      <c r="I991" s="12"/>
    </row>
    <row r="992" customFormat="false" ht="15.75" hidden="false" customHeight="true" outlineLevel="0" collapsed="false">
      <c r="A992" s="12"/>
      <c r="B992" s="12"/>
      <c r="C992" s="12"/>
      <c r="D992" s="12"/>
      <c r="E992" s="12"/>
      <c r="F992" s="12"/>
      <c r="G992" s="12"/>
      <c r="H992" s="12"/>
      <c r="I992" s="12"/>
    </row>
    <row r="993" customFormat="false" ht="15.75" hidden="false" customHeight="true" outlineLevel="0" collapsed="false">
      <c r="A993" s="12"/>
      <c r="B993" s="12"/>
      <c r="C993" s="12"/>
      <c r="D993" s="12"/>
      <c r="E993" s="12"/>
      <c r="F993" s="12"/>
      <c r="G993" s="12"/>
      <c r="H993" s="12"/>
      <c r="I993" s="12"/>
    </row>
    <row r="994" customFormat="false" ht="15.75" hidden="false" customHeight="true" outlineLevel="0" collapsed="false">
      <c r="A994" s="12"/>
      <c r="B994" s="12"/>
      <c r="C994" s="12"/>
      <c r="D994" s="12"/>
      <c r="E994" s="12"/>
      <c r="F994" s="12"/>
      <c r="G994" s="12"/>
      <c r="H994" s="12"/>
      <c r="I994" s="12"/>
    </row>
    <row r="995" customFormat="false" ht="15.75" hidden="false" customHeight="true" outlineLevel="0" collapsed="false">
      <c r="A995" s="12"/>
      <c r="B995" s="12"/>
      <c r="C995" s="12"/>
      <c r="D995" s="12"/>
      <c r="E995" s="12"/>
      <c r="F995" s="12"/>
      <c r="G995" s="12"/>
      <c r="H995" s="12"/>
      <c r="I995" s="12"/>
    </row>
    <row r="996" customFormat="false" ht="15.75" hidden="false" customHeight="true" outlineLevel="0" collapsed="false">
      <c r="A996" s="12"/>
      <c r="B996" s="12"/>
      <c r="C996" s="12"/>
      <c r="D996" s="12"/>
      <c r="E996" s="12"/>
      <c r="F996" s="12"/>
      <c r="G996" s="12"/>
      <c r="H996" s="12"/>
      <c r="I996" s="12"/>
    </row>
    <row r="997" customFormat="false" ht="15.75" hidden="false" customHeight="true" outlineLevel="0" collapsed="false">
      <c r="A997" s="12"/>
      <c r="B997" s="12"/>
      <c r="C997" s="12"/>
      <c r="D997" s="12"/>
      <c r="E997" s="12"/>
      <c r="F997" s="12"/>
      <c r="G997" s="12"/>
      <c r="H997" s="12"/>
      <c r="I997" s="12"/>
    </row>
    <row r="998" customFormat="false" ht="15.75" hidden="false" customHeight="true" outlineLevel="0" collapsed="false">
      <c r="A998" s="12"/>
      <c r="B998" s="12"/>
      <c r="C998" s="12"/>
      <c r="D998" s="12"/>
      <c r="E998" s="12"/>
      <c r="F998" s="12"/>
      <c r="G998" s="12"/>
      <c r="H998" s="12"/>
      <c r="I998" s="12"/>
    </row>
    <row r="999" customFormat="false" ht="15.75" hidden="false" customHeight="true" outlineLevel="0" collapsed="false">
      <c r="A999" s="12"/>
      <c r="B999" s="12"/>
      <c r="C999" s="12"/>
      <c r="D999" s="12"/>
      <c r="E999" s="12"/>
      <c r="F999" s="12"/>
      <c r="G999" s="12"/>
      <c r="H999" s="12"/>
      <c r="I999" s="12"/>
    </row>
    <row r="1000" customFormat="false" ht="15.75" hidden="false" customHeight="true" outlineLevel="0" collapsed="false">
      <c r="A1000" s="12"/>
      <c r="B1000" s="12"/>
      <c r="C1000" s="12"/>
      <c r="D1000" s="12"/>
      <c r="E1000" s="12"/>
      <c r="F1000" s="12"/>
      <c r="G1000" s="12"/>
      <c r="H1000" s="12"/>
      <c r="I1000" s="12"/>
    </row>
  </sheetData>
  <sheetProtection sheet="true" formatCells="false" formatColumns="false" formatRows="false" sort="false" autoFilter="false"/>
  <mergeCells count="1">
    <mergeCell ref="A1:I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sheetPr filterMode="false">
    <tabColor rgb="FFA6A6A6"/>
    <pageSetUpPr fitToPage="fals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0"/>
    <col collapsed="false" customWidth="true" hidden="false" outlineLevel="0" max="2" min="2" style="1" width="90"/>
    <col collapsed="false" customWidth="true" hidden="false" outlineLevel="0" max="26" min="3" style="1" width="8.63"/>
  </cols>
  <sheetData>
    <row r="1" customFormat="false" ht="27.75" hidden="false" customHeight="true" outlineLevel="0" collapsed="false">
      <c r="A1" s="492" t="s">
        <v>3800</v>
      </c>
      <c r="B1" s="493" t="s">
        <v>26</v>
      </c>
    </row>
    <row r="2" customFormat="false" ht="24" hidden="false" customHeight="true" outlineLevel="0" collapsed="false">
      <c r="A2" s="494" t="s">
        <v>3801</v>
      </c>
      <c r="B2" s="495" t="s">
        <v>3802</v>
      </c>
    </row>
    <row r="3" customFormat="false" ht="24" hidden="false" customHeight="true" outlineLevel="0" collapsed="false">
      <c r="A3" s="494" t="s">
        <v>3803</v>
      </c>
      <c r="B3" s="495" t="s">
        <v>3804</v>
      </c>
    </row>
    <row r="4" customFormat="false" ht="24" hidden="false" customHeight="true" outlineLevel="0" collapsed="false">
      <c r="A4" s="494" t="s">
        <v>3805</v>
      </c>
      <c r="B4" s="495" t="s">
        <v>3806</v>
      </c>
    </row>
    <row r="5" customFormat="false" ht="24" hidden="false" customHeight="true" outlineLevel="0" collapsed="false">
      <c r="A5" s="494" t="s">
        <v>3807</v>
      </c>
      <c r="B5" s="495" t="s">
        <v>3808</v>
      </c>
    </row>
    <row r="6" customFormat="false" ht="24" hidden="false" customHeight="true" outlineLevel="0" collapsed="false">
      <c r="A6" s="494" t="s">
        <v>3809</v>
      </c>
      <c r="B6" s="495" t="s">
        <v>3810</v>
      </c>
    </row>
    <row r="7" customFormat="false" ht="24" hidden="false" customHeight="true" outlineLevel="0" collapsed="false">
      <c r="A7" s="494" t="s">
        <v>3811</v>
      </c>
      <c r="B7" s="495" t="s">
        <v>3812</v>
      </c>
    </row>
    <row r="8" customFormat="false" ht="24" hidden="false" customHeight="true" outlineLevel="0" collapsed="false">
      <c r="A8" s="494" t="s">
        <v>3813</v>
      </c>
      <c r="B8" s="495" t="s">
        <v>3814</v>
      </c>
    </row>
    <row r="9" customFormat="false" ht="24" hidden="false" customHeight="true" outlineLevel="0" collapsed="false">
      <c r="A9" s="494" t="s">
        <v>3815</v>
      </c>
      <c r="B9" s="495" t="s">
        <v>3816</v>
      </c>
    </row>
    <row r="10" customFormat="false" ht="24" hidden="false" customHeight="true" outlineLevel="0" collapsed="false">
      <c r="A10" s="494" t="s">
        <v>3817</v>
      </c>
      <c r="B10" s="495" t="s">
        <v>3818</v>
      </c>
    </row>
    <row r="11" customFormat="false" ht="24" hidden="false" customHeight="true" outlineLevel="0" collapsed="false">
      <c r="A11" s="494" t="s">
        <v>3270</v>
      </c>
      <c r="B11" s="495" t="s">
        <v>3819</v>
      </c>
    </row>
    <row r="12" customFormat="false" ht="24" hidden="false" customHeight="true" outlineLevel="0" collapsed="false">
      <c r="A12" s="496" t="s">
        <v>224</v>
      </c>
      <c r="B12" s="497" t="s">
        <v>3820</v>
      </c>
    </row>
    <row r="13" customFormat="false" ht="15" hidden="false" customHeight="true" outlineLevel="0" collapsed="false">
      <c r="A13" s="12"/>
      <c r="B13" s="12"/>
    </row>
    <row r="14" customFormat="false" ht="15" hidden="false" customHeight="true" outlineLevel="0" collapsed="false">
      <c r="A14" s="12"/>
      <c r="B14" s="12"/>
    </row>
    <row r="15" customFormat="false" ht="15" hidden="false" customHeight="true" outlineLevel="0" collapsed="false">
      <c r="A15" s="498" t="s">
        <v>3821</v>
      </c>
      <c r="B15" s="499" t="s">
        <v>10</v>
      </c>
    </row>
    <row r="16" customFormat="false" ht="15" hidden="false" customHeight="true" outlineLevel="0" collapsed="false">
      <c r="A16" s="494" t="s">
        <v>3822</v>
      </c>
      <c r="B16" s="495" t="n">
        <v>2084</v>
      </c>
    </row>
    <row r="17" customFormat="false" ht="24.75" hidden="false" customHeight="true" outlineLevel="0" collapsed="false">
      <c r="A17" s="494" t="s">
        <v>3823</v>
      </c>
      <c r="B17" s="495" t="n">
        <v>0</v>
      </c>
    </row>
    <row r="18" customFormat="false" ht="15" hidden="false" customHeight="true" outlineLevel="0" collapsed="false">
      <c r="A18" s="494" t="s">
        <v>3824</v>
      </c>
      <c r="B18" s="495" t="n">
        <v>3</v>
      </c>
    </row>
    <row r="19" customFormat="false" ht="24.75" hidden="false" customHeight="true" outlineLevel="0" collapsed="false">
      <c r="A19" s="496" t="s">
        <v>3825</v>
      </c>
      <c r="B19" s="497" t="s">
        <v>3826</v>
      </c>
    </row>
    <row r="20" customFormat="false" ht="15" hidden="false" customHeight="true" outlineLevel="0" collapsed="false">
      <c r="A20" s="12"/>
      <c r="B20" s="12"/>
    </row>
    <row r="21" customFormat="false" ht="15.75" hidden="false" customHeight="true" outlineLevel="0" collapsed="false">
      <c r="A21" s="12"/>
      <c r="B21" s="12"/>
    </row>
    <row r="22" customFormat="false" ht="15.75" hidden="false" customHeight="true" outlineLevel="0" collapsed="false">
      <c r="A22" s="12"/>
      <c r="B22" s="12"/>
    </row>
    <row r="23" customFormat="false" ht="15.75" hidden="false" customHeight="true" outlineLevel="0" collapsed="false">
      <c r="A23" s="12"/>
      <c r="B23" s="12"/>
    </row>
    <row r="24" customFormat="false" ht="15.75" hidden="false" customHeight="true" outlineLevel="0" collapsed="false">
      <c r="A24" s="12"/>
      <c r="B24" s="12"/>
    </row>
    <row r="25" customFormat="false" ht="15.75" hidden="false" customHeight="true" outlineLevel="0" collapsed="false">
      <c r="A25" s="12"/>
      <c r="B25" s="12"/>
    </row>
    <row r="26" customFormat="false" ht="15.75" hidden="false" customHeight="true" outlineLevel="0" collapsed="false">
      <c r="A26" s="12"/>
      <c r="B26" s="12"/>
    </row>
    <row r="27" customFormat="false" ht="15.75" hidden="false" customHeight="true" outlineLevel="0" collapsed="false">
      <c r="A27" s="12"/>
      <c r="B27" s="12"/>
    </row>
    <row r="28" customFormat="false" ht="15.75" hidden="false" customHeight="true" outlineLevel="0" collapsed="false">
      <c r="A28" s="12"/>
      <c r="B28" s="12"/>
    </row>
    <row r="29" customFormat="false" ht="15.75" hidden="false" customHeight="true" outlineLevel="0" collapsed="false">
      <c r="A29" s="12"/>
      <c r="B29" s="12"/>
    </row>
    <row r="30" customFormat="false" ht="15.75" hidden="false" customHeight="true" outlineLevel="0" collapsed="false">
      <c r="A30" s="12"/>
      <c r="B30" s="12"/>
    </row>
    <row r="31" customFormat="false" ht="15.75" hidden="false" customHeight="true" outlineLevel="0" collapsed="false">
      <c r="A31" s="12"/>
      <c r="B31" s="12"/>
    </row>
    <row r="32" customFormat="false" ht="15.75" hidden="false" customHeight="true" outlineLevel="0" collapsed="false">
      <c r="A32" s="12"/>
      <c r="B32" s="12"/>
    </row>
    <row r="33" customFormat="false" ht="15.75" hidden="false" customHeight="true" outlineLevel="0" collapsed="false">
      <c r="A33" s="12"/>
      <c r="B33" s="12"/>
    </row>
    <row r="34" customFormat="false" ht="15.75" hidden="false" customHeight="true" outlineLevel="0" collapsed="false">
      <c r="A34" s="12"/>
      <c r="B34" s="12"/>
    </row>
    <row r="35" customFormat="false" ht="15.75" hidden="false" customHeight="true" outlineLevel="0" collapsed="false">
      <c r="A35" s="12"/>
      <c r="B35" s="12"/>
    </row>
    <row r="36" customFormat="false" ht="15.75" hidden="false" customHeight="true" outlineLevel="0" collapsed="false">
      <c r="A36" s="12"/>
      <c r="B36" s="12"/>
    </row>
    <row r="37" customFormat="false" ht="15.75" hidden="false" customHeight="true" outlineLevel="0" collapsed="false">
      <c r="A37" s="12"/>
      <c r="B37" s="12"/>
    </row>
    <row r="38" customFormat="false" ht="15.75" hidden="false" customHeight="true" outlineLevel="0" collapsed="false">
      <c r="A38" s="12"/>
      <c r="B38" s="12"/>
    </row>
    <row r="39" customFormat="false" ht="15.75" hidden="false" customHeight="true" outlineLevel="0" collapsed="false">
      <c r="A39" s="12"/>
      <c r="B39" s="12"/>
    </row>
    <row r="40" customFormat="false" ht="15.75" hidden="false" customHeight="true" outlineLevel="0" collapsed="false">
      <c r="A40" s="12"/>
      <c r="B40" s="12"/>
    </row>
    <row r="41" customFormat="false" ht="15.75" hidden="false" customHeight="true" outlineLevel="0" collapsed="false">
      <c r="A41" s="12"/>
      <c r="B41" s="12"/>
    </row>
    <row r="42" customFormat="false" ht="15.75" hidden="false" customHeight="true" outlineLevel="0" collapsed="false">
      <c r="A42" s="12"/>
      <c r="B42" s="12"/>
    </row>
    <row r="43" customFormat="false" ht="15.75" hidden="false" customHeight="true" outlineLevel="0" collapsed="false">
      <c r="A43" s="12"/>
      <c r="B43" s="12"/>
    </row>
    <row r="44" customFormat="false" ht="15.75" hidden="false" customHeight="true" outlineLevel="0" collapsed="false">
      <c r="A44" s="12"/>
      <c r="B44" s="12"/>
    </row>
    <row r="45" customFormat="false" ht="15.75" hidden="false" customHeight="true" outlineLevel="0" collapsed="false">
      <c r="A45" s="12"/>
      <c r="B45" s="12"/>
    </row>
    <row r="46" customFormat="false" ht="15.75" hidden="false" customHeight="true" outlineLevel="0" collapsed="false">
      <c r="A46" s="12"/>
      <c r="B46" s="12"/>
    </row>
    <row r="47" customFormat="false" ht="15.75" hidden="false" customHeight="true" outlineLevel="0" collapsed="false">
      <c r="A47" s="12"/>
      <c r="B47" s="12"/>
    </row>
    <row r="48" customFormat="false" ht="15.75" hidden="false" customHeight="true" outlineLevel="0" collapsed="false">
      <c r="A48" s="12"/>
      <c r="B48" s="12"/>
    </row>
    <row r="49" customFormat="false" ht="15.75" hidden="false" customHeight="true" outlineLevel="0" collapsed="false">
      <c r="A49" s="12"/>
      <c r="B49" s="12"/>
    </row>
    <row r="50" customFormat="false" ht="15.75" hidden="false" customHeight="true" outlineLevel="0" collapsed="false">
      <c r="A50" s="12"/>
      <c r="B50" s="12"/>
    </row>
    <row r="51" customFormat="false" ht="15.75" hidden="false" customHeight="true" outlineLevel="0" collapsed="false">
      <c r="A51" s="12"/>
      <c r="B51" s="12"/>
    </row>
    <row r="52" customFormat="false" ht="15.75" hidden="false" customHeight="true" outlineLevel="0" collapsed="false">
      <c r="A52" s="12"/>
      <c r="B52" s="12"/>
    </row>
    <row r="53" customFormat="false" ht="15.75" hidden="false" customHeight="true" outlineLevel="0" collapsed="false">
      <c r="A53" s="12"/>
      <c r="B53" s="12"/>
    </row>
    <row r="54" customFormat="false" ht="15.75" hidden="false" customHeight="true" outlineLevel="0" collapsed="false">
      <c r="A54" s="12"/>
      <c r="B54" s="12"/>
    </row>
    <row r="55" customFormat="false" ht="15.75" hidden="false" customHeight="true" outlineLevel="0" collapsed="false">
      <c r="A55" s="12"/>
      <c r="B55" s="12"/>
    </row>
    <row r="56" customFormat="false" ht="15.75" hidden="false" customHeight="true" outlineLevel="0" collapsed="false">
      <c r="A56" s="12"/>
      <c r="B56" s="12"/>
    </row>
    <row r="57" customFormat="false" ht="15.75" hidden="false" customHeight="true" outlineLevel="0" collapsed="false">
      <c r="A57" s="12"/>
      <c r="B57" s="12"/>
    </row>
    <row r="58" customFormat="false" ht="15.75" hidden="false" customHeight="true" outlineLevel="0" collapsed="false">
      <c r="A58" s="12"/>
      <c r="B58" s="12"/>
    </row>
    <row r="59" customFormat="false" ht="15.75" hidden="false" customHeight="true" outlineLevel="0" collapsed="false">
      <c r="A59" s="12"/>
      <c r="B59" s="12"/>
    </row>
    <row r="60" customFormat="false" ht="15.75" hidden="false" customHeight="true" outlineLevel="0" collapsed="false">
      <c r="A60" s="12"/>
      <c r="B60" s="12"/>
    </row>
    <row r="61" customFormat="false" ht="15.75" hidden="false" customHeight="true" outlineLevel="0" collapsed="false">
      <c r="A61" s="12"/>
      <c r="B61" s="12"/>
    </row>
    <row r="62" customFormat="false" ht="15.75" hidden="false" customHeight="true" outlineLevel="0" collapsed="false">
      <c r="A62" s="12"/>
      <c r="B62" s="12"/>
    </row>
    <row r="63" customFormat="false" ht="15.75" hidden="false" customHeight="true" outlineLevel="0" collapsed="false">
      <c r="A63" s="12"/>
      <c r="B63" s="12"/>
    </row>
    <row r="64" customFormat="false" ht="15.75" hidden="false" customHeight="true" outlineLevel="0" collapsed="false">
      <c r="A64" s="12"/>
      <c r="B64" s="12"/>
    </row>
    <row r="65" customFormat="false" ht="15.75" hidden="false" customHeight="true" outlineLevel="0" collapsed="false">
      <c r="A65" s="12"/>
      <c r="B65" s="12"/>
    </row>
    <row r="66" customFormat="false" ht="15.75" hidden="false" customHeight="true" outlineLevel="0" collapsed="false">
      <c r="A66" s="12"/>
      <c r="B66" s="12"/>
    </row>
    <row r="67" customFormat="false" ht="15.75" hidden="false" customHeight="true" outlineLevel="0" collapsed="false">
      <c r="A67" s="12"/>
      <c r="B67" s="12"/>
    </row>
    <row r="68" customFormat="false" ht="15.75" hidden="false" customHeight="true" outlineLevel="0" collapsed="false">
      <c r="A68" s="12"/>
      <c r="B68" s="12"/>
    </row>
    <row r="69" customFormat="false" ht="15.75" hidden="false" customHeight="true" outlineLevel="0" collapsed="false">
      <c r="A69" s="12"/>
      <c r="B69" s="12"/>
    </row>
    <row r="70" customFormat="false" ht="15.75" hidden="false" customHeight="true" outlineLevel="0" collapsed="false">
      <c r="A70" s="12"/>
      <c r="B70" s="12"/>
    </row>
    <row r="71" customFormat="false" ht="15.75" hidden="false" customHeight="true" outlineLevel="0" collapsed="false">
      <c r="A71" s="12"/>
      <c r="B71" s="12"/>
    </row>
    <row r="72" customFormat="false" ht="15.75" hidden="false" customHeight="true" outlineLevel="0" collapsed="false">
      <c r="A72" s="12"/>
      <c r="B72" s="12"/>
    </row>
    <row r="73" customFormat="false" ht="15.75" hidden="false" customHeight="true" outlineLevel="0" collapsed="false">
      <c r="A73" s="12"/>
      <c r="B73" s="12"/>
    </row>
    <row r="74" customFormat="false" ht="15.75" hidden="false" customHeight="true" outlineLevel="0" collapsed="false">
      <c r="A74" s="12"/>
      <c r="B74" s="12"/>
    </row>
    <row r="75" customFormat="false" ht="15.75" hidden="false" customHeight="true" outlineLevel="0" collapsed="false">
      <c r="A75" s="12"/>
      <c r="B75" s="12"/>
    </row>
    <row r="76" customFormat="false" ht="15.75" hidden="false" customHeight="true" outlineLevel="0" collapsed="false">
      <c r="A76" s="12"/>
      <c r="B76" s="12"/>
    </row>
    <row r="77" customFormat="false" ht="15.75" hidden="false" customHeight="true" outlineLevel="0" collapsed="false">
      <c r="A77" s="12"/>
      <c r="B77" s="12"/>
    </row>
    <row r="78" customFormat="false" ht="15.75" hidden="false" customHeight="true" outlineLevel="0" collapsed="false">
      <c r="A78" s="12"/>
      <c r="B78" s="12"/>
    </row>
    <row r="79" customFormat="false" ht="15.75" hidden="false" customHeight="true" outlineLevel="0" collapsed="false">
      <c r="A79" s="12"/>
      <c r="B79" s="12"/>
    </row>
    <row r="80" customFormat="false" ht="15.75" hidden="false" customHeight="true" outlineLevel="0" collapsed="false">
      <c r="A80" s="12"/>
      <c r="B80" s="12"/>
    </row>
    <row r="81" customFormat="false" ht="15.75" hidden="false" customHeight="true" outlineLevel="0" collapsed="false">
      <c r="A81" s="12"/>
      <c r="B81" s="12"/>
    </row>
    <row r="82" customFormat="false" ht="15.75" hidden="false" customHeight="true" outlineLevel="0" collapsed="false">
      <c r="A82" s="12"/>
      <c r="B82" s="12"/>
    </row>
    <row r="83" customFormat="false" ht="15.75" hidden="false" customHeight="true" outlineLevel="0" collapsed="false">
      <c r="A83" s="12"/>
      <c r="B83" s="12"/>
    </row>
    <row r="84" customFormat="false" ht="15.75" hidden="false" customHeight="true" outlineLevel="0" collapsed="false">
      <c r="A84" s="12"/>
      <c r="B84" s="12"/>
    </row>
    <row r="85" customFormat="false" ht="15.75" hidden="false" customHeight="true" outlineLevel="0" collapsed="false">
      <c r="A85" s="12"/>
      <c r="B85" s="12"/>
    </row>
    <row r="86" customFormat="false" ht="15.75" hidden="false" customHeight="true" outlineLevel="0" collapsed="false">
      <c r="A86" s="12"/>
      <c r="B86" s="12"/>
    </row>
    <row r="87" customFormat="false" ht="15.75" hidden="false" customHeight="true" outlineLevel="0" collapsed="false">
      <c r="A87" s="12"/>
      <c r="B87" s="12"/>
    </row>
    <row r="88" customFormat="false" ht="15.75" hidden="false" customHeight="true" outlineLevel="0" collapsed="false">
      <c r="A88" s="12"/>
      <c r="B88" s="12"/>
    </row>
    <row r="89" customFormat="false" ht="15.75" hidden="false" customHeight="true" outlineLevel="0" collapsed="false">
      <c r="A89" s="12"/>
      <c r="B89" s="12"/>
    </row>
    <row r="90" customFormat="false" ht="15.75" hidden="false" customHeight="true" outlineLevel="0" collapsed="false">
      <c r="A90" s="12"/>
      <c r="B90" s="12"/>
    </row>
    <row r="91" customFormat="false" ht="15.75" hidden="false" customHeight="true" outlineLevel="0" collapsed="false">
      <c r="A91" s="12"/>
      <c r="B91" s="12"/>
    </row>
    <row r="92" customFormat="false" ht="15.75" hidden="false" customHeight="true" outlineLevel="0" collapsed="false">
      <c r="A92" s="12"/>
      <c r="B92" s="12"/>
    </row>
    <row r="93" customFormat="false" ht="15.75" hidden="false" customHeight="true" outlineLevel="0" collapsed="false">
      <c r="A93" s="12"/>
      <c r="B93" s="12"/>
    </row>
    <row r="94" customFormat="false" ht="15.75" hidden="false" customHeight="true" outlineLevel="0" collapsed="false">
      <c r="A94" s="12"/>
      <c r="B94" s="12"/>
    </row>
    <row r="95" customFormat="false" ht="15.75" hidden="false" customHeight="true" outlineLevel="0" collapsed="false">
      <c r="A95" s="12"/>
      <c r="B95" s="12"/>
    </row>
    <row r="96" customFormat="false" ht="15.75" hidden="false" customHeight="true" outlineLevel="0" collapsed="false">
      <c r="A96" s="12"/>
      <c r="B96" s="12"/>
    </row>
    <row r="97" customFormat="false" ht="15.75" hidden="false" customHeight="true" outlineLevel="0" collapsed="false">
      <c r="A97" s="12"/>
      <c r="B97" s="12"/>
    </row>
    <row r="98" customFormat="false" ht="15.75" hidden="false" customHeight="true" outlineLevel="0" collapsed="false">
      <c r="A98" s="12"/>
      <c r="B98" s="12"/>
    </row>
    <row r="99" customFormat="false" ht="15.75" hidden="false" customHeight="true" outlineLevel="0" collapsed="false">
      <c r="A99" s="12"/>
      <c r="B99" s="12"/>
    </row>
    <row r="100" customFormat="false" ht="15.75" hidden="false" customHeight="true" outlineLevel="0" collapsed="false">
      <c r="A100" s="12"/>
      <c r="B100" s="12"/>
    </row>
    <row r="101" customFormat="false" ht="15.75" hidden="false" customHeight="true" outlineLevel="0" collapsed="false">
      <c r="A101" s="12"/>
      <c r="B101" s="12"/>
    </row>
    <row r="102" customFormat="false" ht="15.75" hidden="false" customHeight="true" outlineLevel="0" collapsed="false">
      <c r="A102" s="12"/>
      <c r="B102" s="12"/>
    </row>
    <row r="103" customFormat="false" ht="15.75" hidden="false" customHeight="true" outlineLevel="0" collapsed="false">
      <c r="A103" s="12"/>
      <c r="B103" s="12"/>
    </row>
    <row r="104" customFormat="false" ht="15.75" hidden="false" customHeight="true" outlineLevel="0" collapsed="false">
      <c r="A104" s="12"/>
      <c r="B104" s="12"/>
    </row>
    <row r="105" customFormat="false" ht="15.75" hidden="false" customHeight="true" outlineLevel="0" collapsed="false">
      <c r="A105" s="12"/>
      <c r="B105" s="12"/>
    </row>
    <row r="106" customFormat="false" ht="15.75" hidden="false" customHeight="true" outlineLevel="0" collapsed="false">
      <c r="A106" s="12"/>
      <c r="B106" s="12"/>
    </row>
    <row r="107" customFormat="false" ht="15.75" hidden="false" customHeight="true" outlineLevel="0" collapsed="false">
      <c r="A107" s="12"/>
      <c r="B107" s="12"/>
    </row>
    <row r="108" customFormat="false" ht="15.75" hidden="false" customHeight="true" outlineLevel="0" collapsed="false">
      <c r="A108" s="12"/>
      <c r="B108" s="12"/>
    </row>
    <row r="109" customFormat="false" ht="15.75" hidden="false" customHeight="true" outlineLevel="0" collapsed="false">
      <c r="A109" s="12"/>
      <c r="B109" s="12"/>
    </row>
    <row r="110" customFormat="false" ht="15.75" hidden="false" customHeight="true" outlineLevel="0" collapsed="false">
      <c r="A110" s="12"/>
      <c r="B110" s="12"/>
    </row>
    <row r="111" customFormat="false" ht="15.75" hidden="false" customHeight="true" outlineLevel="0" collapsed="false">
      <c r="A111" s="12"/>
      <c r="B111" s="12"/>
    </row>
    <row r="112" customFormat="false" ht="15.75" hidden="false" customHeight="true" outlineLevel="0" collapsed="false">
      <c r="A112" s="12"/>
      <c r="B112" s="12"/>
    </row>
    <row r="113" customFormat="false" ht="15.75" hidden="false" customHeight="true" outlineLevel="0" collapsed="false">
      <c r="A113" s="12"/>
      <c r="B113" s="12"/>
    </row>
    <row r="114" customFormat="false" ht="15.75" hidden="false" customHeight="true" outlineLevel="0" collapsed="false">
      <c r="A114" s="12"/>
      <c r="B114" s="12"/>
    </row>
    <row r="115" customFormat="false" ht="15.75" hidden="false" customHeight="true" outlineLevel="0" collapsed="false">
      <c r="A115" s="12"/>
      <c r="B115" s="12"/>
    </row>
    <row r="116" customFormat="false" ht="15.75" hidden="false" customHeight="true" outlineLevel="0" collapsed="false">
      <c r="A116" s="12"/>
      <c r="B116" s="12"/>
    </row>
    <row r="117" customFormat="false" ht="15.75" hidden="false" customHeight="true" outlineLevel="0" collapsed="false">
      <c r="A117" s="12"/>
      <c r="B117" s="12"/>
    </row>
    <row r="118" customFormat="false" ht="15.75" hidden="false" customHeight="true" outlineLevel="0" collapsed="false">
      <c r="A118" s="12"/>
      <c r="B118" s="12"/>
    </row>
    <row r="119" customFormat="false" ht="15.75" hidden="false" customHeight="true" outlineLevel="0" collapsed="false">
      <c r="A119" s="12"/>
      <c r="B119" s="12"/>
    </row>
    <row r="120" customFormat="false" ht="15.75" hidden="false" customHeight="true" outlineLevel="0" collapsed="false">
      <c r="A120" s="12"/>
      <c r="B120" s="12"/>
    </row>
    <row r="121" customFormat="false" ht="15.75" hidden="false" customHeight="true" outlineLevel="0" collapsed="false">
      <c r="A121" s="12"/>
      <c r="B121" s="12"/>
    </row>
    <row r="122" customFormat="false" ht="15.75" hidden="false" customHeight="true" outlineLevel="0" collapsed="false">
      <c r="A122" s="12"/>
      <c r="B122" s="12"/>
    </row>
    <row r="123" customFormat="false" ht="15.75" hidden="false" customHeight="true" outlineLevel="0" collapsed="false">
      <c r="A123" s="12"/>
      <c r="B123" s="12"/>
    </row>
    <row r="124" customFormat="false" ht="15.75" hidden="false" customHeight="true" outlineLevel="0" collapsed="false">
      <c r="A124" s="12"/>
      <c r="B124" s="12"/>
    </row>
    <row r="125" customFormat="false" ht="15.75" hidden="false" customHeight="true" outlineLevel="0" collapsed="false">
      <c r="A125" s="12"/>
      <c r="B125" s="12"/>
    </row>
    <row r="126" customFormat="false" ht="15.75" hidden="false" customHeight="true" outlineLevel="0" collapsed="false">
      <c r="A126" s="12"/>
      <c r="B126" s="12"/>
    </row>
    <row r="127" customFormat="false" ht="15.75" hidden="false" customHeight="true" outlineLevel="0" collapsed="false">
      <c r="A127" s="12"/>
      <c r="B127" s="12"/>
    </row>
    <row r="128" customFormat="false" ht="15.75" hidden="false" customHeight="true" outlineLevel="0" collapsed="false">
      <c r="A128" s="12"/>
      <c r="B128" s="12"/>
    </row>
    <row r="129" customFormat="false" ht="15.75" hidden="false" customHeight="true" outlineLevel="0" collapsed="false">
      <c r="A129" s="12"/>
      <c r="B129" s="12"/>
    </row>
    <row r="130" customFormat="false" ht="15.75" hidden="false" customHeight="true" outlineLevel="0" collapsed="false">
      <c r="A130" s="12"/>
      <c r="B130" s="12"/>
    </row>
    <row r="131" customFormat="false" ht="15.75" hidden="false" customHeight="true" outlineLevel="0" collapsed="false">
      <c r="A131" s="12"/>
      <c r="B131" s="12"/>
    </row>
    <row r="132" customFormat="false" ht="15.75" hidden="false" customHeight="true" outlineLevel="0" collapsed="false">
      <c r="A132" s="12"/>
      <c r="B132" s="12"/>
    </row>
    <row r="133" customFormat="false" ht="15.75" hidden="false" customHeight="true" outlineLevel="0" collapsed="false">
      <c r="A133" s="12"/>
      <c r="B133" s="12"/>
    </row>
    <row r="134" customFormat="false" ht="15.75" hidden="false" customHeight="true" outlineLevel="0" collapsed="false">
      <c r="A134" s="12"/>
      <c r="B134" s="12"/>
    </row>
    <row r="135" customFormat="false" ht="15.75" hidden="false" customHeight="true" outlineLevel="0" collapsed="false">
      <c r="A135" s="12"/>
      <c r="B135" s="12"/>
    </row>
    <row r="136" customFormat="false" ht="15.75" hidden="false" customHeight="true" outlineLevel="0" collapsed="false">
      <c r="A136" s="12"/>
      <c r="B136" s="12"/>
    </row>
    <row r="137" customFormat="false" ht="15.75" hidden="false" customHeight="true" outlineLevel="0" collapsed="false">
      <c r="A137" s="12"/>
      <c r="B137" s="12"/>
    </row>
    <row r="138" customFormat="false" ht="15.75" hidden="false" customHeight="true" outlineLevel="0" collapsed="false">
      <c r="A138" s="12"/>
      <c r="B138" s="12"/>
    </row>
    <row r="139" customFormat="false" ht="15.75" hidden="false" customHeight="true" outlineLevel="0" collapsed="false">
      <c r="A139" s="12"/>
      <c r="B139" s="12"/>
    </row>
    <row r="140" customFormat="false" ht="15.75" hidden="false" customHeight="true" outlineLevel="0" collapsed="false">
      <c r="A140" s="12"/>
      <c r="B140" s="12"/>
    </row>
    <row r="141" customFormat="false" ht="15.75" hidden="false" customHeight="true" outlineLevel="0" collapsed="false">
      <c r="A141" s="12"/>
      <c r="B141" s="12"/>
    </row>
    <row r="142" customFormat="false" ht="15.75" hidden="false" customHeight="true" outlineLevel="0" collapsed="false">
      <c r="A142" s="12"/>
      <c r="B142" s="12"/>
    </row>
    <row r="143" customFormat="false" ht="15.75" hidden="false" customHeight="true" outlineLevel="0" collapsed="false">
      <c r="A143" s="12"/>
      <c r="B143" s="12"/>
    </row>
    <row r="144" customFormat="false" ht="15.75" hidden="false" customHeight="true" outlineLevel="0" collapsed="false">
      <c r="A144" s="12"/>
      <c r="B144" s="12"/>
    </row>
    <row r="145" customFormat="false" ht="15.75" hidden="false" customHeight="true" outlineLevel="0" collapsed="false">
      <c r="A145" s="12"/>
      <c r="B145" s="12"/>
    </row>
    <row r="146" customFormat="false" ht="15.75" hidden="false" customHeight="true" outlineLevel="0" collapsed="false">
      <c r="A146" s="12"/>
      <c r="B146" s="12"/>
    </row>
    <row r="147" customFormat="false" ht="15.75" hidden="false" customHeight="true" outlineLevel="0" collapsed="false">
      <c r="A147" s="12"/>
      <c r="B147" s="12"/>
    </row>
    <row r="148" customFormat="false" ht="15.75" hidden="false" customHeight="true" outlineLevel="0" collapsed="false">
      <c r="A148" s="12"/>
      <c r="B148" s="12"/>
    </row>
    <row r="149" customFormat="false" ht="15.75" hidden="false" customHeight="true" outlineLevel="0" collapsed="false">
      <c r="A149" s="12"/>
      <c r="B149" s="12"/>
    </row>
    <row r="150" customFormat="false" ht="15.75" hidden="false" customHeight="true" outlineLevel="0" collapsed="false">
      <c r="A150" s="12"/>
      <c r="B150" s="12"/>
    </row>
    <row r="151" customFormat="false" ht="15.75" hidden="false" customHeight="true" outlineLevel="0" collapsed="false">
      <c r="A151" s="12"/>
      <c r="B151" s="12"/>
    </row>
    <row r="152" customFormat="false" ht="15.75" hidden="false" customHeight="true" outlineLevel="0" collapsed="false">
      <c r="A152" s="12"/>
      <c r="B152" s="12"/>
    </row>
    <row r="153" customFormat="false" ht="15.75" hidden="false" customHeight="true" outlineLevel="0" collapsed="false">
      <c r="A153" s="12"/>
      <c r="B153" s="12"/>
    </row>
    <row r="154" customFormat="false" ht="15.75" hidden="false" customHeight="true" outlineLevel="0" collapsed="false">
      <c r="A154" s="12"/>
      <c r="B154" s="12"/>
    </row>
    <row r="155" customFormat="false" ht="15.75" hidden="false" customHeight="true" outlineLevel="0" collapsed="false">
      <c r="A155" s="12"/>
      <c r="B155" s="12"/>
    </row>
    <row r="156" customFormat="false" ht="15.75" hidden="false" customHeight="true" outlineLevel="0" collapsed="false">
      <c r="A156" s="12"/>
      <c r="B156" s="12"/>
    </row>
    <row r="157" customFormat="false" ht="15.75" hidden="false" customHeight="true" outlineLevel="0" collapsed="false">
      <c r="A157" s="12"/>
      <c r="B157" s="12"/>
    </row>
    <row r="158" customFormat="false" ht="15.75" hidden="false" customHeight="true" outlineLevel="0" collapsed="false">
      <c r="A158" s="12"/>
      <c r="B158" s="12"/>
    </row>
    <row r="159" customFormat="false" ht="15.75" hidden="false" customHeight="true" outlineLevel="0" collapsed="false">
      <c r="A159" s="12"/>
      <c r="B159" s="12"/>
    </row>
    <row r="160" customFormat="false" ht="15.75" hidden="false" customHeight="true" outlineLevel="0" collapsed="false">
      <c r="A160" s="12"/>
      <c r="B160" s="12"/>
    </row>
    <row r="161" customFormat="false" ht="15.75" hidden="false" customHeight="true" outlineLevel="0" collapsed="false">
      <c r="A161" s="12"/>
      <c r="B161" s="12"/>
    </row>
    <row r="162" customFormat="false" ht="15.75" hidden="false" customHeight="true" outlineLevel="0" collapsed="false">
      <c r="A162" s="12"/>
      <c r="B162" s="12"/>
    </row>
    <row r="163" customFormat="false" ht="15.75" hidden="false" customHeight="true" outlineLevel="0" collapsed="false">
      <c r="A163" s="12"/>
      <c r="B163" s="12"/>
    </row>
    <row r="164" customFormat="false" ht="15.75" hidden="false" customHeight="true" outlineLevel="0" collapsed="false">
      <c r="A164" s="12"/>
      <c r="B164" s="12"/>
    </row>
    <row r="165" customFormat="false" ht="15.75" hidden="false" customHeight="true" outlineLevel="0" collapsed="false">
      <c r="A165" s="12"/>
      <c r="B165" s="12"/>
    </row>
    <row r="166" customFormat="false" ht="15.75" hidden="false" customHeight="true" outlineLevel="0" collapsed="false">
      <c r="A166" s="12"/>
      <c r="B166" s="12"/>
    </row>
    <row r="167" customFormat="false" ht="15.75" hidden="false" customHeight="true" outlineLevel="0" collapsed="false">
      <c r="A167" s="12"/>
      <c r="B167" s="12"/>
    </row>
    <row r="168" customFormat="false" ht="15.75" hidden="false" customHeight="true" outlineLevel="0" collapsed="false">
      <c r="A168" s="12"/>
      <c r="B168" s="12"/>
    </row>
    <row r="169" customFormat="false" ht="15.75" hidden="false" customHeight="true" outlineLevel="0" collapsed="false">
      <c r="A169" s="12"/>
      <c r="B169" s="12"/>
    </row>
    <row r="170" customFormat="false" ht="15.75" hidden="false" customHeight="true" outlineLevel="0" collapsed="false">
      <c r="A170" s="12"/>
      <c r="B170" s="12"/>
    </row>
    <row r="171" customFormat="false" ht="15.75" hidden="false" customHeight="true" outlineLevel="0" collapsed="false">
      <c r="A171" s="12"/>
      <c r="B171" s="12"/>
    </row>
    <row r="172" customFormat="false" ht="15.75" hidden="false" customHeight="true" outlineLevel="0" collapsed="false">
      <c r="A172" s="12"/>
      <c r="B172" s="12"/>
    </row>
    <row r="173" customFormat="false" ht="15.75" hidden="false" customHeight="true" outlineLevel="0" collapsed="false">
      <c r="A173" s="12"/>
      <c r="B173" s="12"/>
    </row>
    <row r="174" customFormat="false" ht="15.75" hidden="false" customHeight="true" outlineLevel="0" collapsed="false">
      <c r="A174" s="12"/>
      <c r="B174" s="12"/>
    </row>
    <row r="175" customFormat="false" ht="15.75" hidden="false" customHeight="true" outlineLevel="0" collapsed="false">
      <c r="A175" s="12"/>
      <c r="B175" s="12"/>
    </row>
    <row r="176" customFormat="false" ht="15.75" hidden="false" customHeight="true" outlineLevel="0" collapsed="false">
      <c r="A176" s="12"/>
      <c r="B176" s="12"/>
    </row>
    <row r="177" customFormat="false" ht="15.75" hidden="false" customHeight="true" outlineLevel="0" collapsed="false">
      <c r="A177" s="12"/>
      <c r="B177" s="12"/>
    </row>
    <row r="178" customFormat="false" ht="15.75" hidden="false" customHeight="true" outlineLevel="0" collapsed="false">
      <c r="A178" s="12"/>
      <c r="B178" s="12"/>
    </row>
    <row r="179" customFormat="false" ht="15.75" hidden="false" customHeight="true" outlineLevel="0" collapsed="false">
      <c r="A179" s="12"/>
      <c r="B179" s="12"/>
    </row>
    <row r="180" customFormat="false" ht="15.75" hidden="false" customHeight="true" outlineLevel="0" collapsed="false">
      <c r="A180" s="12"/>
      <c r="B180" s="12"/>
    </row>
    <row r="181" customFormat="false" ht="15.75" hidden="false" customHeight="true" outlineLevel="0" collapsed="false">
      <c r="A181" s="12"/>
      <c r="B181" s="12"/>
    </row>
    <row r="182" customFormat="false" ht="15.75" hidden="false" customHeight="true" outlineLevel="0" collapsed="false">
      <c r="A182" s="12"/>
      <c r="B182" s="12"/>
    </row>
    <row r="183" customFormat="false" ht="15.75" hidden="false" customHeight="true" outlineLevel="0" collapsed="false">
      <c r="A183" s="12"/>
      <c r="B183" s="12"/>
    </row>
    <row r="184" customFormat="false" ht="15.75" hidden="false" customHeight="true" outlineLevel="0" collapsed="false">
      <c r="A184" s="12"/>
      <c r="B184" s="12"/>
    </row>
    <row r="185" customFormat="false" ht="15.75" hidden="false" customHeight="true" outlineLevel="0" collapsed="false">
      <c r="A185" s="12"/>
      <c r="B185" s="12"/>
    </row>
    <row r="186" customFormat="false" ht="15.75" hidden="false" customHeight="true" outlineLevel="0" collapsed="false">
      <c r="A186" s="12"/>
      <c r="B186" s="12"/>
    </row>
    <row r="187" customFormat="false" ht="15.75" hidden="false" customHeight="true" outlineLevel="0" collapsed="false">
      <c r="A187" s="12"/>
      <c r="B187" s="12"/>
    </row>
    <row r="188" customFormat="false" ht="15.75" hidden="false" customHeight="true" outlineLevel="0" collapsed="false">
      <c r="A188" s="12"/>
      <c r="B188" s="12"/>
    </row>
    <row r="189" customFormat="false" ht="15.75" hidden="false" customHeight="true" outlineLevel="0" collapsed="false">
      <c r="A189" s="12"/>
      <c r="B189" s="12"/>
    </row>
    <row r="190" customFormat="false" ht="15.75" hidden="false" customHeight="true" outlineLevel="0" collapsed="false">
      <c r="A190" s="12"/>
      <c r="B190" s="12"/>
    </row>
    <row r="191" customFormat="false" ht="15.75" hidden="false" customHeight="true" outlineLevel="0" collapsed="false">
      <c r="A191" s="12"/>
      <c r="B191" s="12"/>
    </row>
    <row r="192" customFormat="false" ht="15.75" hidden="false" customHeight="true" outlineLevel="0" collapsed="false">
      <c r="A192" s="12"/>
      <c r="B192" s="12"/>
    </row>
    <row r="193" customFormat="false" ht="15.75" hidden="false" customHeight="true" outlineLevel="0" collapsed="false">
      <c r="A193" s="12"/>
      <c r="B193" s="12"/>
    </row>
    <row r="194" customFormat="false" ht="15.75" hidden="false" customHeight="true" outlineLevel="0" collapsed="false">
      <c r="A194" s="12"/>
      <c r="B194" s="12"/>
    </row>
    <row r="195" customFormat="false" ht="15.75" hidden="false" customHeight="true" outlineLevel="0" collapsed="false">
      <c r="A195" s="12"/>
      <c r="B195" s="12"/>
    </row>
    <row r="196" customFormat="false" ht="15.75" hidden="false" customHeight="true" outlineLevel="0" collapsed="false">
      <c r="A196" s="12"/>
      <c r="B196" s="12"/>
    </row>
    <row r="197" customFormat="false" ht="15.75" hidden="false" customHeight="true" outlineLevel="0" collapsed="false">
      <c r="A197" s="12"/>
      <c r="B197" s="12"/>
    </row>
    <row r="198" customFormat="false" ht="15.75" hidden="false" customHeight="true" outlineLevel="0" collapsed="false">
      <c r="A198" s="12"/>
      <c r="B198" s="12"/>
    </row>
    <row r="199" customFormat="false" ht="15.75" hidden="false" customHeight="true" outlineLevel="0" collapsed="false">
      <c r="A199" s="12"/>
      <c r="B199" s="12"/>
    </row>
    <row r="200" customFormat="false" ht="15.75" hidden="false" customHeight="true" outlineLevel="0" collapsed="false">
      <c r="A200" s="12"/>
      <c r="B200" s="12"/>
    </row>
    <row r="201" customFormat="false" ht="15.75" hidden="false" customHeight="true" outlineLevel="0" collapsed="false">
      <c r="A201" s="12"/>
      <c r="B201" s="12"/>
    </row>
    <row r="202" customFormat="false" ht="15.75" hidden="false" customHeight="true" outlineLevel="0" collapsed="false">
      <c r="A202" s="12"/>
      <c r="B202" s="12"/>
    </row>
    <row r="203" customFormat="false" ht="15.75" hidden="false" customHeight="true" outlineLevel="0" collapsed="false">
      <c r="A203" s="12"/>
      <c r="B203" s="12"/>
    </row>
    <row r="204" customFormat="false" ht="15.75" hidden="false" customHeight="true" outlineLevel="0" collapsed="false">
      <c r="A204" s="12"/>
      <c r="B204" s="12"/>
    </row>
    <row r="205" customFormat="false" ht="15.75" hidden="false" customHeight="true" outlineLevel="0" collapsed="false">
      <c r="A205" s="12"/>
      <c r="B205" s="12"/>
    </row>
    <row r="206" customFormat="false" ht="15.75" hidden="false" customHeight="true" outlineLevel="0" collapsed="false">
      <c r="A206" s="12"/>
      <c r="B206" s="12"/>
    </row>
    <row r="207" customFormat="false" ht="15.75" hidden="false" customHeight="true" outlineLevel="0" collapsed="false">
      <c r="A207" s="12"/>
      <c r="B207" s="12"/>
    </row>
    <row r="208" customFormat="false" ht="15.75" hidden="false" customHeight="true" outlineLevel="0" collapsed="false">
      <c r="A208" s="12"/>
      <c r="B208" s="12"/>
    </row>
    <row r="209" customFormat="false" ht="15.75" hidden="false" customHeight="true" outlineLevel="0" collapsed="false">
      <c r="A209" s="12"/>
      <c r="B209" s="12"/>
    </row>
    <row r="210" customFormat="false" ht="15.75" hidden="false" customHeight="true" outlineLevel="0" collapsed="false">
      <c r="A210" s="12"/>
      <c r="B210" s="12"/>
    </row>
    <row r="211" customFormat="false" ht="15.75" hidden="false" customHeight="true" outlineLevel="0" collapsed="false">
      <c r="A211" s="12"/>
      <c r="B211" s="12"/>
    </row>
    <row r="212" customFormat="false" ht="15.75" hidden="false" customHeight="true" outlineLevel="0" collapsed="false">
      <c r="A212" s="12"/>
      <c r="B212" s="12"/>
    </row>
    <row r="213" customFormat="false" ht="15.75" hidden="false" customHeight="true" outlineLevel="0" collapsed="false">
      <c r="A213" s="12"/>
      <c r="B213" s="12"/>
    </row>
    <row r="214" customFormat="false" ht="15.75" hidden="false" customHeight="true" outlineLevel="0" collapsed="false">
      <c r="A214" s="12"/>
      <c r="B214" s="12"/>
    </row>
    <row r="215" customFormat="false" ht="15.75" hidden="false" customHeight="true" outlineLevel="0" collapsed="false">
      <c r="A215" s="12"/>
      <c r="B215" s="12"/>
    </row>
    <row r="216" customFormat="false" ht="15.75" hidden="false" customHeight="true" outlineLevel="0" collapsed="false">
      <c r="A216" s="12"/>
      <c r="B216" s="12"/>
    </row>
    <row r="217" customFormat="false" ht="15.75" hidden="false" customHeight="true" outlineLevel="0" collapsed="false">
      <c r="A217" s="12"/>
      <c r="B217" s="12"/>
    </row>
    <row r="218" customFormat="false" ht="15.75" hidden="false" customHeight="true" outlineLevel="0" collapsed="false">
      <c r="A218" s="12"/>
      <c r="B218" s="12"/>
    </row>
    <row r="219" customFormat="false" ht="15.75" hidden="false" customHeight="true" outlineLevel="0" collapsed="false">
      <c r="A219" s="12"/>
      <c r="B219" s="12"/>
    </row>
    <row r="220" customFormat="false" ht="15.75" hidden="false" customHeight="true" outlineLevel="0" collapsed="false">
      <c r="A220" s="12"/>
      <c r="B220" s="12"/>
    </row>
    <row r="221" customFormat="false" ht="15.75" hidden="false" customHeight="true" outlineLevel="0" collapsed="false">
      <c r="A221" s="12"/>
      <c r="B221" s="12"/>
    </row>
    <row r="222" customFormat="false" ht="15.75" hidden="false" customHeight="true" outlineLevel="0" collapsed="false">
      <c r="A222" s="12"/>
      <c r="B222" s="12"/>
    </row>
    <row r="223" customFormat="false" ht="15.75" hidden="false" customHeight="true" outlineLevel="0" collapsed="false">
      <c r="A223" s="12"/>
      <c r="B223" s="12"/>
    </row>
    <row r="224" customFormat="false" ht="15.75" hidden="false" customHeight="true" outlineLevel="0" collapsed="false">
      <c r="A224" s="12"/>
      <c r="B224" s="12"/>
    </row>
    <row r="225" customFormat="false" ht="15.75" hidden="false" customHeight="true" outlineLevel="0" collapsed="false">
      <c r="A225" s="12"/>
      <c r="B225" s="12"/>
    </row>
    <row r="226" customFormat="false" ht="15.75" hidden="false" customHeight="true" outlineLevel="0" collapsed="false">
      <c r="A226" s="12"/>
      <c r="B226" s="12"/>
    </row>
    <row r="227" customFormat="false" ht="15.75" hidden="false" customHeight="true" outlineLevel="0" collapsed="false">
      <c r="A227" s="12"/>
      <c r="B227" s="12"/>
    </row>
    <row r="228" customFormat="false" ht="15.75" hidden="false" customHeight="true" outlineLevel="0" collapsed="false">
      <c r="A228" s="12"/>
      <c r="B228" s="12"/>
    </row>
    <row r="229" customFormat="false" ht="15.75" hidden="false" customHeight="true" outlineLevel="0" collapsed="false">
      <c r="A229" s="12"/>
      <c r="B229" s="12"/>
    </row>
    <row r="230" customFormat="false" ht="15.75" hidden="false" customHeight="true" outlineLevel="0" collapsed="false">
      <c r="A230" s="12"/>
      <c r="B230" s="12"/>
    </row>
    <row r="231" customFormat="false" ht="15.75" hidden="false" customHeight="true" outlineLevel="0" collapsed="false">
      <c r="A231" s="12"/>
      <c r="B231" s="12"/>
    </row>
    <row r="232" customFormat="false" ht="15.75" hidden="false" customHeight="true" outlineLevel="0" collapsed="false">
      <c r="A232" s="12"/>
      <c r="B232" s="12"/>
    </row>
    <row r="233" customFormat="false" ht="15.75" hidden="false" customHeight="true" outlineLevel="0" collapsed="false">
      <c r="A233" s="12"/>
      <c r="B233" s="12"/>
    </row>
    <row r="234" customFormat="false" ht="15.75" hidden="false" customHeight="true" outlineLevel="0" collapsed="false">
      <c r="A234" s="12"/>
      <c r="B234" s="12"/>
    </row>
    <row r="235" customFormat="false" ht="15.75" hidden="false" customHeight="true" outlineLevel="0" collapsed="false">
      <c r="A235" s="12"/>
      <c r="B235" s="12"/>
    </row>
    <row r="236" customFormat="false" ht="15.75" hidden="false" customHeight="true" outlineLevel="0" collapsed="false">
      <c r="A236" s="12"/>
      <c r="B236" s="12"/>
    </row>
    <row r="237" customFormat="false" ht="15.75" hidden="false" customHeight="true" outlineLevel="0" collapsed="false">
      <c r="A237" s="12"/>
      <c r="B237" s="12"/>
    </row>
    <row r="238" customFormat="false" ht="15.75" hidden="false" customHeight="true" outlineLevel="0" collapsed="false">
      <c r="A238" s="12"/>
      <c r="B238" s="12"/>
    </row>
    <row r="239" customFormat="false" ht="15.75" hidden="false" customHeight="true" outlineLevel="0" collapsed="false">
      <c r="A239" s="12"/>
      <c r="B239" s="12"/>
    </row>
    <row r="240" customFormat="false" ht="15.75" hidden="false" customHeight="true" outlineLevel="0" collapsed="false">
      <c r="A240" s="12"/>
      <c r="B240" s="12"/>
    </row>
    <row r="241" customFormat="false" ht="15.75" hidden="false" customHeight="true" outlineLevel="0" collapsed="false">
      <c r="A241" s="12"/>
      <c r="B241" s="12"/>
    </row>
    <row r="242" customFormat="false" ht="15.75" hidden="false" customHeight="true" outlineLevel="0" collapsed="false">
      <c r="A242" s="12"/>
      <c r="B242" s="12"/>
    </row>
    <row r="243" customFormat="false" ht="15.75" hidden="false" customHeight="true" outlineLevel="0" collapsed="false">
      <c r="A243" s="12"/>
      <c r="B243" s="12"/>
    </row>
    <row r="244" customFormat="false" ht="15.75" hidden="false" customHeight="true" outlineLevel="0" collapsed="false">
      <c r="A244" s="12"/>
      <c r="B244" s="12"/>
    </row>
    <row r="245" customFormat="false" ht="15.75" hidden="false" customHeight="true" outlineLevel="0" collapsed="false">
      <c r="A245" s="12"/>
      <c r="B245" s="12"/>
    </row>
    <row r="246" customFormat="false" ht="15.75" hidden="false" customHeight="true" outlineLevel="0" collapsed="false">
      <c r="A246" s="12"/>
      <c r="B246" s="12"/>
    </row>
    <row r="247" customFormat="false" ht="15.75" hidden="false" customHeight="true" outlineLevel="0" collapsed="false">
      <c r="A247" s="12"/>
      <c r="B247" s="12"/>
    </row>
    <row r="248" customFormat="false" ht="15.75" hidden="false" customHeight="true" outlineLevel="0" collapsed="false">
      <c r="A248" s="12"/>
      <c r="B248" s="12"/>
    </row>
    <row r="249" customFormat="false" ht="15.75" hidden="false" customHeight="true" outlineLevel="0" collapsed="false">
      <c r="A249" s="12"/>
      <c r="B249" s="12"/>
    </row>
    <row r="250" customFormat="false" ht="15.75" hidden="false" customHeight="true" outlineLevel="0" collapsed="false">
      <c r="A250" s="12"/>
      <c r="B250" s="12"/>
    </row>
    <row r="251" customFormat="false" ht="15.75" hidden="false" customHeight="true" outlineLevel="0" collapsed="false">
      <c r="A251" s="12"/>
      <c r="B251" s="12"/>
    </row>
    <row r="252" customFormat="false" ht="15.75" hidden="false" customHeight="true" outlineLevel="0" collapsed="false">
      <c r="A252" s="12"/>
      <c r="B252" s="12"/>
    </row>
    <row r="253" customFormat="false" ht="15.75" hidden="false" customHeight="true" outlineLevel="0" collapsed="false">
      <c r="A253" s="12"/>
      <c r="B253" s="12"/>
    </row>
    <row r="254" customFormat="false" ht="15.75" hidden="false" customHeight="true" outlineLevel="0" collapsed="false">
      <c r="A254" s="12"/>
      <c r="B254" s="12"/>
    </row>
    <row r="255" customFormat="false" ht="15.75" hidden="false" customHeight="true" outlineLevel="0" collapsed="false">
      <c r="A255" s="12"/>
      <c r="B255" s="12"/>
    </row>
    <row r="256" customFormat="false" ht="15.75" hidden="false" customHeight="true" outlineLevel="0" collapsed="false">
      <c r="A256" s="12"/>
      <c r="B256" s="12"/>
    </row>
    <row r="257" customFormat="false" ht="15.75" hidden="false" customHeight="true" outlineLevel="0" collapsed="false">
      <c r="A257" s="12"/>
      <c r="B257" s="12"/>
    </row>
    <row r="258" customFormat="false" ht="15.75" hidden="false" customHeight="true" outlineLevel="0" collapsed="false">
      <c r="A258" s="12"/>
      <c r="B258" s="12"/>
    </row>
    <row r="259" customFormat="false" ht="15.75" hidden="false" customHeight="true" outlineLevel="0" collapsed="false">
      <c r="A259" s="12"/>
      <c r="B259" s="12"/>
    </row>
    <row r="260" customFormat="false" ht="15.75" hidden="false" customHeight="true" outlineLevel="0" collapsed="false">
      <c r="A260" s="12"/>
      <c r="B260" s="12"/>
    </row>
    <row r="261" customFormat="false" ht="15.75" hidden="false" customHeight="true" outlineLevel="0" collapsed="false">
      <c r="A261" s="12"/>
      <c r="B261" s="12"/>
    </row>
    <row r="262" customFormat="false" ht="15.75" hidden="false" customHeight="true" outlineLevel="0" collapsed="false">
      <c r="A262" s="12"/>
      <c r="B262" s="12"/>
    </row>
    <row r="263" customFormat="false" ht="15.75" hidden="false" customHeight="true" outlineLevel="0" collapsed="false">
      <c r="A263" s="12"/>
      <c r="B263" s="12"/>
    </row>
    <row r="264" customFormat="false" ht="15.75" hidden="false" customHeight="true" outlineLevel="0" collapsed="false">
      <c r="A264" s="12"/>
      <c r="B264" s="12"/>
    </row>
    <row r="265" customFormat="false" ht="15.75" hidden="false" customHeight="true" outlineLevel="0" collapsed="false">
      <c r="A265" s="12"/>
      <c r="B265" s="12"/>
    </row>
    <row r="266" customFormat="false" ht="15.75" hidden="false" customHeight="true" outlineLevel="0" collapsed="false">
      <c r="A266" s="12"/>
      <c r="B266" s="12"/>
    </row>
    <row r="267" customFormat="false" ht="15.75" hidden="false" customHeight="true" outlineLevel="0" collapsed="false">
      <c r="A267" s="12"/>
      <c r="B267" s="12"/>
    </row>
    <row r="268" customFormat="false" ht="15.75" hidden="false" customHeight="true" outlineLevel="0" collapsed="false">
      <c r="A268" s="12"/>
      <c r="B268" s="12"/>
    </row>
    <row r="269" customFormat="false" ht="15.75" hidden="false" customHeight="true" outlineLevel="0" collapsed="false">
      <c r="A269" s="12"/>
      <c r="B269" s="12"/>
    </row>
    <row r="270" customFormat="false" ht="15.75" hidden="false" customHeight="true" outlineLevel="0" collapsed="false">
      <c r="A270" s="12"/>
      <c r="B270" s="12"/>
    </row>
    <row r="271" customFormat="false" ht="15.75" hidden="false" customHeight="true" outlineLevel="0" collapsed="false">
      <c r="A271" s="12"/>
      <c r="B271" s="12"/>
    </row>
    <row r="272" customFormat="false" ht="15.75" hidden="false" customHeight="true" outlineLevel="0" collapsed="false">
      <c r="A272" s="12"/>
      <c r="B272" s="12"/>
    </row>
    <row r="273" customFormat="false" ht="15.75" hidden="false" customHeight="true" outlineLevel="0" collapsed="false">
      <c r="A273" s="12"/>
      <c r="B273" s="12"/>
    </row>
    <row r="274" customFormat="false" ht="15.75" hidden="false" customHeight="true" outlineLevel="0" collapsed="false">
      <c r="A274" s="12"/>
      <c r="B274" s="12"/>
    </row>
    <row r="275" customFormat="false" ht="15.75" hidden="false" customHeight="true" outlineLevel="0" collapsed="false">
      <c r="A275" s="12"/>
      <c r="B275" s="12"/>
    </row>
    <row r="276" customFormat="false" ht="15.75" hidden="false" customHeight="true" outlineLevel="0" collapsed="false">
      <c r="A276" s="12"/>
      <c r="B276" s="12"/>
    </row>
    <row r="277" customFormat="false" ht="15.75" hidden="false" customHeight="true" outlineLevel="0" collapsed="false">
      <c r="A277" s="12"/>
      <c r="B277" s="12"/>
    </row>
    <row r="278" customFormat="false" ht="15.75" hidden="false" customHeight="true" outlineLevel="0" collapsed="false">
      <c r="A278" s="12"/>
      <c r="B278" s="12"/>
    </row>
    <row r="279" customFormat="false" ht="15.75" hidden="false" customHeight="true" outlineLevel="0" collapsed="false">
      <c r="A279" s="12"/>
      <c r="B279" s="12"/>
    </row>
    <row r="280" customFormat="false" ht="15.75" hidden="false" customHeight="true" outlineLevel="0" collapsed="false">
      <c r="A280" s="12"/>
      <c r="B280" s="12"/>
    </row>
    <row r="281" customFormat="false" ht="15.75" hidden="false" customHeight="true" outlineLevel="0" collapsed="false">
      <c r="A281" s="12"/>
      <c r="B281" s="12"/>
    </row>
    <row r="282" customFormat="false" ht="15.75" hidden="false" customHeight="true" outlineLevel="0" collapsed="false">
      <c r="A282" s="12"/>
      <c r="B282" s="12"/>
    </row>
    <row r="283" customFormat="false" ht="15.75" hidden="false" customHeight="true" outlineLevel="0" collapsed="false">
      <c r="A283" s="12"/>
      <c r="B283" s="12"/>
    </row>
    <row r="284" customFormat="false" ht="15.75" hidden="false" customHeight="true" outlineLevel="0" collapsed="false">
      <c r="A284" s="12"/>
      <c r="B284" s="12"/>
    </row>
    <row r="285" customFormat="false" ht="15.75" hidden="false" customHeight="true" outlineLevel="0" collapsed="false">
      <c r="A285" s="12"/>
      <c r="B285" s="12"/>
    </row>
    <row r="286" customFormat="false" ht="15.75" hidden="false" customHeight="true" outlineLevel="0" collapsed="false">
      <c r="A286" s="12"/>
      <c r="B286" s="12"/>
    </row>
    <row r="287" customFormat="false" ht="15.75" hidden="false" customHeight="true" outlineLevel="0" collapsed="false">
      <c r="A287" s="12"/>
      <c r="B287" s="12"/>
    </row>
    <row r="288" customFormat="false" ht="15.75" hidden="false" customHeight="true" outlineLevel="0" collapsed="false">
      <c r="A288" s="12"/>
      <c r="B288" s="12"/>
    </row>
    <row r="289" customFormat="false" ht="15.75" hidden="false" customHeight="true" outlineLevel="0" collapsed="false">
      <c r="A289" s="12"/>
      <c r="B289" s="12"/>
    </row>
    <row r="290" customFormat="false" ht="15.75" hidden="false" customHeight="true" outlineLevel="0" collapsed="false">
      <c r="A290" s="12"/>
      <c r="B290" s="12"/>
    </row>
    <row r="291" customFormat="false" ht="15.75" hidden="false" customHeight="true" outlineLevel="0" collapsed="false">
      <c r="A291" s="12"/>
      <c r="B291" s="12"/>
    </row>
    <row r="292" customFormat="false" ht="15.75" hidden="false" customHeight="true" outlineLevel="0" collapsed="false">
      <c r="A292" s="12"/>
      <c r="B292" s="12"/>
    </row>
    <row r="293" customFormat="false" ht="15.75" hidden="false" customHeight="true" outlineLevel="0" collapsed="false">
      <c r="A293" s="12"/>
      <c r="B293" s="12"/>
    </row>
    <row r="294" customFormat="false" ht="15.75" hidden="false" customHeight="true" outlineLevel="0" collapsed="false">
      <c r="A294" s="12"/>
      <c r="B294" s="12"/>
    </row>
    <row r="295" customFormat="false" ht="15.75" hidden="false" customHeight="true" outlineLevel="0" collapsed="false">
      <c r="A295" s="12"/>
      <c r="B295" s="12"/>
    </row>
    <row r="296" customFormat="false" ht="15.75" hidden="false" customHeight="true" outlineLevel="0" collapsed="false">
      <c r="A296" s="12"/>
      <c r="B296" s="12"/>
    </row>
    <row r="297" customFormat="false" ht="15.75" hidden="false" customHeight="true" outlineLevel="0" collapsed="false">
      <c r="A297" s="12"/>
      <c r="B297" s="12"/>
    </row>
    <row r="298" customFormat="false" ht="15.75" hidden="false" customHeight="true" outlineLevel="0" collapsed="false">
      <c r="A298" s="12"/>
      <c r="B298" s="12"/>
    </row>
    <row r="299" customFormat="false" ht="15.75" hidden="false" customHeight="true" outlineLevel="0" collapsed="false">
      <c r="A299" s="12"/>
      <c r="B299" s="12"/>
    </row>
    <row r="300" customFormat="false" ht="15.75" hidden="false" customHeight="true" outlineLevel="0" collapsed="false">
      <c r="A300" s="12"/>
      <c r="B300" s="12"/>
    </row>
    <row r="301" customFormat="false" ht="15.75" hidden="false" customHeight="true" outlineLevel="0" collapsed="false">
      <c r="A301" s="12"/>
      <c r="B301" s="12"/>
    </row>
    <row r="302" customFormat="false" ht="15.75" hidden="false" customHeight="true" outlineLevel="0" collapsed="false">
      <c r="A302" s="12"/>
      <c r="B302" s="12"/>
    </row>
    <row r="303" customFormat="false" ht="15.75" hidden="false" customHeight="true" outlineLevel="0" collapsed="false">
      <c r="A303" s="12"/>
      <c r="B303" s="12"/>
    </row>
    <row r="304" customFormat="false" ht="15.75" hidden="false" customHeight="true" outlineLevel="0" collapsed="false">
      <c r="A304" s="12"/>
      <c r="B304" s="12"/>
    </row>
    <row r="305" customFormat="false" ht="15.75" hidden="false" customHeight="true" outlineLevel="0" collapsed="false">
      <c r="A305" s="12"/>
      <c r="B305" s="12"/>
    </row>
    <row r="306" customFormat="false" ht="15.75" hidden="false" customHeight="true" outlineLevel="0" collapsed="false">
      <c r="A306" s="12"/>
      <c r="B306" s="12"/>
    </row>
    <row r="307" customFormat="false" ht="15.75" hidden="false" customHeight="true" outlineLevel="0" collapsed="false">
      <c r="A307" s="12"/>
      <c r="B307" s="12"/>
    </row>
    <row r="308" customFormat="false" ht="15.75" hidden="false" customHeight="true" outlineLevel="0" collapsed="false">
      <c r="A308" s="12"/>
      <c r="B308" s="12"/>
    </row>
    <row r="309" customFormat="false" ht="15.75" hidden="false" customHeight="true" outlineLevel="0" collapsed="false">
      <c r="A309" s="12"/>
      <c r="B309" s="12"/>
    </row>
    <row r="310" customFormat="false" ht="15.75" hidden="false" customHeight="true" outlineLevel="0" collapsed="false">
      <c r="A310" s="12"/>
      <c r="B310" s="12"/>
    </row>
    <row r="311" customFormat="false" ht="15.75" hidden="false" customHeight="true" outlineLevel="0" collapsed="false">
      <c r="A311" s="12"/>
      <c r="B311" s="12"/>
    </row>
    <row r="312" customFormat="false" ht="15.75" hidden="false" customHeight="true" outlineLevel="0" collapsed="false">
      <c r="A312" s="12"/>
      <c r="B312" s="12"/>
    </row>
    <row r="313" customFormat="false" ht="15.75" hidden="false" customHeight="true" outlineLevel="0" collapsed="false">
      <c r="A313" s="12"/>
      <c r="B313" s="12"/>
    </row>
    <row r="314" customFormat="false" ht="15.75" hidden="false" customHeight="true" outlineLevel="0" collapsed="false">
      <c r="A314" s="12"/>
      <c r="B314" s="12"/>
    </row>
    <row r="315" customFormat="false" ht="15.75" hidden="false" customHeight="true" outlineLevel="0" collapsed="false">
      <c r="A315" s="12"/>
      <c r="B315" s="12"/>
    </row>
    <row r="316" customFormat="false" ht="15.75" hidden="false" customHeight="true" outlineLevel="0" collapsed="false">
      <c r="A316" s="12"/>
      <c r="B316" s="12"/>
    </row>
    <row r="317" customFormat="false" ht="15.75" hidden="false" customHeight="true" outlineLevel="0" collapsed="false">
      <c r="A317" s="12"/>
      <c r="B317" s="12"/>
    </row>
    <row r="318" customFormat="false" ht="15.75" hidden="false" customHeight="true" outlineLevel="0" collapsed="false">
      <c r="A318" s="12"/>
      <c r="B318" s="12"/>
    </row>
    <row r="319" customFormat="false" ht="15.75" hidden="false" customHeight="true" outlineLevel="0" collapsed="false">
      <c r="A319" s="12"/>
      <c r="B319" s="12"/>
    </row>
    <row r="320" customFormat="false" ht="15.75" hidden="false" customHeight="true" outlineLevel="0" collapsed="false">
      <c r="A320" s="12"/>
      <c r="B320" s="12"/>
    </row>
    <row r="321" customFormat="false" ht="15.75" hidden="false" customHeight="true" outlineLevel="0" collapsed="false">
      <c r="A321" s="12"/>
      <c r="B321" s="12"/>
    </row>
    <row r="322" customFormat="false" ht="15.75" hidden="false" customHeight="true" outlineLevel="0" collapsed="false">
      <c r="A322" s="12"/>
      <c r="B322" s="12"/>
    </row>
    <row r="323" customFormat="false" ht="15.75" hidden="false" customHeight="true" outlineLevel="0" collapsed="false">
      <c r="A323" s="12"/>
      <c r="B323" s="12"/>
    </row>
    <row r="324" customFormat="false" ht="15.75" hidden="false" customHeight="true" outlineLevel="0" collapsed="false">
      <c r="A324" s="12"/>
      <c r="B324" s="12"/>
    </row>
    <row r="325" customFormat="false" ht="15.75" hidden="false" customHeight="true" outlineLevel="0" collapsed="false">
      <c r="A325" s="12"/>
      <c r="B325" s="12"/>
    </row>
    <row r="326" customFormat="false" ht="15.75" hidden="false" customHeight="true" outlineLevel="0" collapsed="false">
      <c r="A326" s="12"/>
      <c r="B326" s="12"/>
    </row>
    <row r="327" customFormat="false" ht="15.75" hidden="false" customHeight="true" outlineLevel="0" collapsed="false">
      <c r="A327" s="12"/>
      <c r="B327" s="12"/>
    </row>
    <row r="328" customFormat="false" ht="15.75" hidden="false" customHeight="true" outlineLevel="0" collapsed="false">
      <c r="A328" s="12"/>
      <c r="B328" s="12"/>
    </row>
    <row r="329" customFormat="false" ht="15.75" hidden="false" customHeight="true" outlineLevel="0" collapsed="false">
      <c r="A329" s="12"/>
      <c r="B329" s="12"/>
    </row>
    <row r="330" customFormat="false" ht="15.75" hidden="false" customHeight="true" outlineLevel="0" collapsed="false">
      <c r="A330" s="12"/>
      <c r="B330" s="12"/>
    </row>
    <row r="331" customFormat="false" ht="15.75" hidden="false" customHeight="true" outlineLevel="0" collapsed="false">
      <c r="A331" s="12"/>
      <c r="B331" s="12"/>
    </row>
    <row r="332" customFormat="false" ht="15.75" hidden="false" customHeight="true" outlineLevel="0" collapsed="false">
      <c r="A332" s="12"/>
      <c r="B332" s="12"/>
    </row>
    <row r="333" customFormat="false" ht="15.75" hidden="false" customHeight="true" outlineLevel="0" collapsed="false">
      <c r="A333" s="12"/>
      <c r="B333" s="12"/>
    </row>
    <row r="334" customFormat="false" ht="15.75" hidden="false" customHeight="true" outlineLevel="0" collapsed="false">
      <c r="A334" s="12"/>
      <c r="B334" s="12"/>
    </row>
    <row r="335" customFormat="false" ht="15.75" hidden="false" customHeight="true" outlineLevel="0" collapsed="false">
      <c r="A335" s="12"/>
      <c r="B335" s="12"/>
    </row>
    <row r="336" customFormat="false" ht="15.75" hidden="false" customHeight="true" outlineLevel="0" collapsed="false">
      <c r="A336" s="12"/>
      <c r="B336" s="12"/>
    </row>
    <row r="337" customFormat="false" ht="15.75" hidden="false" customHeight="true" outlineLevel="0" collapsed="false">
      <c r="A337" s="12"/>
      <c r="B337" s="12"/>
    </row>
    <row r="338" customFormat="false" ht="15.75" hidden="false" customHeight="true" outlineLevel="0" collapsed="false">
      <c r="A338" s="12"/>
      <c r="B338" s="12"/>
    </row>
    <row r="339" customFormat="false" ht="15.75" hidden="false" customHeight="true" outlineLevel="0" collapsed="false">
      <c r="A339" s="12"/>
      <c r="B339" s="12"/>
    </row>
    <row r="340" customFormat="false" ht="15.75" hidden="false" customHeight="true" outlineLevel="0" collapsed="false">
      <c r="A340" s="12"/>
      <c r="B340" s="12"/>
    </row>
    <row r="341" customFormat="false" ht="15.75" hidden="false" customHeight="true" outlineLevel="0" collapsed="false">
      <c r="A341" s="12"/>
      <c r="B341" s="12"/>
    </row>
    <row r="342" customFormat="false" ht="15.75" hidden="false" customHeight="true" outlineLevel="0" collapsed="false">
      <c r="A342" s="12"/>
      <c r="B342" s="12"/>
    </row>
    <row r="343" customFormat="false" ht="15.75" hidden="false" customHeight="true" outlineLevel="0" collapsed="false">
      <c r="A343" s="12"/>
      <c r="B343" s="12"/>
    </row>
    <row r="344" customFormat="false" ht="15.75" hidden="false" customHeight="true" outlineLevel="0" collapsed="false">
      <c r="A344" s="12"/>
      <c r="B344" s="12"/>
    </row>
    <row r="345" customFormat="false" ht="15.75" hidden="false" customHeight="true" outlineLevel="0" collapsed="false">
      <c r="A345" s="12"/>
      <c r="B345" s="12"/>
    </row>
    <row r="346" customFormat="false" ht="15.75" hidden="false" customHeight="true" outlineLevel="0" collapsed="false">
      <c r="A346" s="12"/>
      <c r="B346" s="12"/>
    </row>
    <row r="347" customFormat="false" ht="15.75" hidden="false" customHeight="true" outlineLevel="0" collapsed="false">
      <c r="A347" s="12"/>
      <c r="B347" s="12"/>
    </row>
    <row r="348" customFormat="false" ht="15.75" hidden="false" customHeight="true" outlineLevel="0" collapsed="false">
      <c r="A348" s="12"/>
      <c r="B348" s="12"/>
    </row>
    <row r="349" customFormat="false" ht="15.75" hidden="false" customHeight="true" outlineLevel="0" collapsed="false">
      <c r="A349" s="12"/>
      <c r="B349" s="12"/>
    </row>
    <row r="350" customFormat="false" ht="15.75" hidden="false" customHeight="true" outlineLevel="0" collapsed="false">
      <c r="A350" s="12"/>
      <c r="B350" s="12"/>
    </row>
    <row r="351" customFormat="false" ht="15.75" hidden="false" customHeight="true" outlineLevel="0" collapsed="false">
      <c r="A351" s="12"/>
      <c r="B351" s="12"/>
    </row>
    <row r="352" customFormat="false" ht="15.75" hidden="false" customHeight="true" outlineLevel="0" collapsed="false">
      <c r="A352" s="12"/>
      <c r="B352" s="12"/>
    </row>
    <row r="353" customFormat="false" ht="15.75" hidden="false" customHeight="true" outlineLevel="0" collapsed="false">
      <c r="A353" s="12"/>
      <c r="B353" s="12"/>
    </row>
    <row r="354" customFormat="false" ht="15.75" hidden="false" customHeight="true" outlineLevel="0" collapsed="false">
      <c r="A354" s="12"/>
      <c r="B354" s="12"/>
    </row>
    <row r="355" customFormat="false" ht="15.75" hidden="false" customHeight="true" outlineLevel="0" collapsed="false">
      <c r="A355" s="12"/>
      <c r="B355" s="12"/>
    </row>
    <row r="356" customFormat="false" ht="15.75" hidden="false" customHeight="true" outlineLevel="0" collapsed="false">
      <c r="A356" s="12"/>
      <c r="B356" s="12"/>
    </row>
    <row r="357" customFormat="false" ht="15.75" hidden="false" customHeight="true" outlineLevel="0" collapsed="false">
      <c r="A357" s="12"/>
      <c r="B357" s="12"/>
    </row>
    <row r="358" customFormat="false" ht="15.75" hidden="false" customHeight="true" outlineLevel="0" collapsed="false">
      <c r="A358" s="12"/>
      <c r="B358" s="12"/>
    </row>
    <row r="359" customFormat="false" ht="15.75" hidden="false" customHeight="true" outlineLevel="0" collapsed="false">
      <c r="A359" s="12"/>
      <c r="B359" s="12"/>
    </row>
    <row r="360" customFormat="false" ht="15.75" hidden="false" customHeight="true" outlineLevel="0" collapsed="false">
      <c r="A360" s="12"/>
      <c r="B360" s="12"/>
    </row>
    <row r="361" customFormat="false" ht="15.75" hidden="false" customHeight="true" outlineLevel="0" collapsed="false">
      <c r="A361" s="12"/>
      <c r="B361" s="12"/>
    </row>
    <row r="362" customFormat="false" ht="15.75" hidden="false" customHeight="true" outlineLevel="0" collapsed="false">
      <c r="A362" s="12"/>
      <c r="B362" s="12"/>
    </row>
    <row r="363" customFormat="false" ht="15.75" hidden="false" customHeight="true" outlineLevel="0" collapsed="false">
      <c r="A363" s="12"/>
      <c r="B363" s="12"/>
    </row>
    <row r="364" customFormat="false" ht="15.75" hidden="false" customHeight="true" outlineLevel="0" collapsed="false">
      <c r="A364" s="12"/>
      <c r="B364" s="12"/>
    </row>
    <row r="365" customFormat="false" ht="15.75" hidden="false" customHeight="true" outlineLevel="0" collapsed="false">
      <c r="A365" s="12"/>
      <c r="B365" s="12"/>
    </row>
    <row r="366" customFormat="false" ht="15.75" hidden="false" customHeight="true" outlineLevel="0" collapsed="false">
      <c r="A366" s="12"/>
      <c r="B366" s="12"/>
    </row>
    <row r="367" customFormat="false" ht="15.75" hidden="false" customHeight="true" outlineLevel="0" collapsed="false">
      <c r="A367" s="12"/>
      <c r="B367" s="12"/>
    </row>
    <row r="368" customFormat="false" ht="15.75" hidden="false" customHeight="true" outlineLevel="0" collapsed="false">
      <c r="A368" s="12"/>
      <c r="B368" s="12"/>
    </row>
    <row r="369" customFormat="false" ht="15.75" hidden="false" customHeight="true" outlineLevel="0" collapsed="false">
      <c r="A369" s="12"/>
      <c r="B369" s="12"/>
    </row>
    <row r="370" customFormat="false" ht="15.75" hidden="false" customHeight="true" outlineLevel="0" collapsed="false">
      <c r="A370" s="12"/>
      <c r="B370" s="12"/>
    </row>
    <row r="371" customFormat="false" ht="15.75" hidden="false" customHeight="true" outlineLevel="0" collapsed="false">
      <c r="A371" s="12"/>
      <c r="B371" s="12"/>
    </row>
    <row r="372" customFormat="false" ht="15.75" hidden="false" customHeight="true" outlineLevel="0" collapsed="false">
      <c r="A372" s="12"/>
      <c r="B372" s="12"/>
    </row>
    <row r="373" customFormat="false" ht="15.75" hidden="false" customHeight="true" outlineLevel="0" collapsed="false">
      <c r="A373" s="12"/>
      <c r="B373" s="12"/>
    </row>
    <row r="374" customFormat="false" ht="15.75" hidden="false" customHeight="true" outlineLevel="0" collapsed="false">
      <c r="A374" s="12"/>
      <c r="B374" s="12"/>
    </row>
    <row r="375" customFormat="false" ht="15.75" hidden="false" customHeight="true" outlineLevel="0" collapsed="false">
      <c r="A375" s="12"/>
      <c r="B375" s="12"/>
    </row>
    <row r="376" customFormat="false" ht="15.75" hidden="false" customHeight="true" outlineLevel="0" collapsed="false">
      <c r="A376" s="12"/>
      <c r="B376" s="12"/>
    </row>
    <row r="377" customFormat="false" ht="15.75" hidden="false" customHeight="true" outlineLevel="0" collapsed="false">
      <c r="A377" s="12"/>
      <c r="B377" s="12"/>
    </row>
    <row r="378" customFormat="false" ht="15.75" hidden="false" customHeight="true" outlineLevel="0" collapsed="false">
      <c r="A378" s="12"/>
      <c r="B378" s="12"/>
    </row>
    <row r="379" customFormat="false" ht="15.75" hidden="false" customHeight="true" outlineLevel="0" collapsed="false">
      <c r="A379" s="12"/>
      <c r="B379" s="12"/>
    </row>
    <row r="380" customFormat="false" ht="15.75" hidden="false" customHeight="true" outlineLevel="0" collapsed="false">
      <c r="A380" s="12"/>
      <c r="B380" s="12"/>
    </row>
    <row r="381" customFormat="false" ht="15.75" hidden="false" customHeight="true" outlineLevel="0" collapsed="false">
      <c r="A381" s="12"/>
      <c r="B381" s="12"/>
    </row>
    <row r="382" customFormat="false" ht="15.75" hidden="false" customHeight="true" outlineLevel="0" collapsed="false">
      <c r="A382" s="12"/>
      <c r="B382" s="12"/>
    </row>
    <row r="383" customFormat="false" ht="15.75" hidden="false" customHeight="true" outlineLevel="0" collapsed="false">
      <c r="A383" s="12"/>
      <c r="B383" s="12"/>
    </row>
    <row r="384" customFormat="false" ht="15.75" hidden="false" customHeight="true" outlineLevel="0" collapsed="false">
      <c r="A384" s="12"/>
      <c r="B384" s="12"/>
    </row>
    <row r="385" customFormat="false" ht="15.75" hidden="false" customHeight="true" outlineLevel="0" collapsed="false">
      <c r="A385" s="12"/>
      <c r="B385" s="12"/>
    </row>
    <row r="386" customFormat="false" ht="15.75" hidden="false" customHeight="true" outlineLevel="0" collapsed="false">
      <c r="A386" s="12"/>
      <c r="B386" s="12"/>
    </row>
    <row r="387" customFormat="false" ht="15.75" hidden="false" customHeight="true" outlineLevel="0" collapsed="false">
      <c r="A387" s="12"/>
      <c r="B387" s="12"/>
    </row>
    <row r="388" customFormat="false" ht="15.75" hidden="false" customHeight="true" outlineLevel="0" collapsed="false">
      <c r="A388" s="12"/>
      <c r="B388" s="12"/>
    </row>
    <row r="389" customFormat="false" ht="15.75" hidden="false" customHeight="true" outlineLevel="0" collapsed="false">
      <c r="A389" s="12"/>
      <c r="B389" s="12"/>
    </row>
    <row r="390" customFormat="false" ht="15.75" hidden="false" customHeight="true" outlineLevel="0" collapsed="false">
      <c r="A390" s="12"/>
      <c r="B390" s="12"/>
    </row>
    <row r="391" customFormat="false" ht="15.75" hidden="false" customHeight="true" outlineLevel="0" collapsed="false">
      <c r="A391" s="12"/>
      <c r="B391" s="12"/>
    </row>
    <row r="392" customFormat="false" ht="15.75" hidden="false" customHeight="true" outlineLevel="0" collapsed="false">
      <c r="A392" s="12"/>
      <c r="B392" s="12"/>
    </row>
    <row r="393" customFormat="false" ht="15.75" hidden="false" customHeight="true" outlineLevel="0" collapsed="false">
      <c r="A393" s="12"/>
      <c r="B393" s="12"/>
    </row>
    <row r="394" customFormat="false" ht="15.75" hidden="false" customHeight="true" outlineLevel="0" collapsed="false">
      <c r="A394" s="12"/>
      <c r="B394" s="12"/>
    </row>
    <row r="395" customFormat="false" ht="15.75" hidden="false" customHeight="true" outlineLevel="0" collapsed="false">
      <c r="A395" s="12"/>
      <c r="B395" s="12"/>
    </row>
    <row r="396" customFormat="false" ht="15.75" hidden="false" customHeight="true" outlineLevel="0" collapsed="false">
      <c r="A396" s="12"/>
      <c r="B396" s="12"/>
    </row>
    <row r="397" customFormat="false" ht="15.75" hidden="false" customHeight="true" outlineLevel="0" collapsed="false">
      <c r="A397" s="12"/>
      <c r="B397" s="12"/>
    </row>
    <row r="398" customFormat="false" ht="15.75" hidden="false" customHeight="true" outlineLevel="0" collapsed="false">
      <c r="A398" s="12"/>
      <c r="B398" s="12"/>
    </row>
    <row r="399" customFormat="false" ht="15.75" hidden="false" customHeight="true" outlineLevel="0" collapsed="false">
      <c r="A399" s="12"/>
      <c r="B399" s="12"/>
    </row>
    <row r="400" customFormat="false" ht="15.75" hidden="false" customHeight="true" outlineLevel="0" collapsed="false">
      <c r="A400" s="12"/>
      <c r="B400" s="12"/>
    </row>
    <row r="401" customFormat="false" ht="15.75" hidden="false" customHeight="true" outlineLevel="0" collapsed="false">
      <c r="A401" s="12"/>
      <c r="B401" s="12"/>
    </row>
    <row r="402" customFormat="false" ht="15.75" hidden="false" customHeight="true" outlineLevel="0" collapsed="false">
      <c r="A402" s="12"/>
      <c r="B402" s="12"/>
    </row>
    <row r="403" customFormat="false" ht="15.75" hidden="false" customHeight="true" outlineLevel="0" collapsed="false">
      <c r="A403" s="12"/>
      <c r="B403" s="12"/>
    </row>
    <row r="404" customFormat="false" ht="15.75" hidden="false" customHeight="true" outlineLevel="0" collapsed="false">
      <c r="A404" s="12"/>
      <c r="B404" s="12"/>
    </row>
    <row r="405" customFormat="false" ht="15.75" hidden="false" customHeight="true" outlineLevel="0" collapsed="false">
      <c r="A405" s="12"/>
      <c r="B405" s="12"/>
    </row>
    <row r="406" customFormat="false" ht="15.75" hidden="false" customHeight="true" outlineLevel="0" collapsed="false">
      <c r="A406" s="12"/>
      <c r="B406" s="12"/>
    </row>
    <row r="407" customFormat="false" ht="15.75" hidden="false" customHeight="true" outlineLevel="0" collapsed="false">
      <c r="A407" s="12"/>
      <c r="B407" s="12"/>
    </row>
    <row r="408" customFormat="false" ht="15.75" hidden="false" customHeight="true" outlineLevel="0" collapsed="false">
      <c r="A408" s="12"/>
      <c r="B408" s="12"/>
    </row>
    <row r="409" customFormat="false" ht="15.75" hidden="false" customHeight="true" outlineLevel="0" collapsed="false">
      <c r="A409" s="12"/>
      <c r="B409" s="12"/>
    </row>
    <row r="410" customFormat="false" ht="15.75" hidden="false" customHeight="true" outlineLevel="0" collapsed="false">
      <c r="A410" s="12"/>
      <c r="B410" s="12"/>
    </row>
    <row r="411" customFormat="false" ht="15.75" hidden="false" customHeight="true" outlineLevel="0" collapsed="false">
      <c r="A411" s="12"/>
      <c r="B411" s="12"/>
    </row>
    <row r="412" customFormat="false" ht="15.75" hidden="false" customHeight="true" outlineLevel="0" collapsed="false">
      <c r="A412" s="12"/>
      <c r="B412" s="12"/>
    </row>
    <row r="413" customFormat="false" ht="15.75" hidden="false" customHeight="true" outlineLevel="0" collapsed="false">
      <c r="A413" s="12"/>
      <c r="B413" s="12"/>
    </row>
    <row r="414" customFormat="false" ht="15.75" hidden="false" customHeight="true" outlineLevel="0" collapsed="false">
      <c r="A414" s="12"/>
      <c r="B414" s="12"/>
    </row>
    <row r="415" customFormat="false" ht="15.75" hidden="false" customHeight="true" outlineLevel="0" collapsed="false">
      <c r="A415" s="12"/>
      <c r="B415" s="12"/>
    </row>
    <row r="416" customFormat="false" ht="15.75" hidden="false" customHeight="true" outlineLevel="0" collapsed="false">
      <c r="A416" s="12"/>
      <c r="B416" s="12"/>
    </row>
    <row r="417" customFormat="false" ht="15.75" hidden="false" customHeight="true" outlineLevel="0" collapsed="false">
      <c r="A417" s="12"/>
      <c r="B417" s="12"/>
    </row>
    <row r="418" customFormat="false" ht="15.75" hidden="false" customHeight="true" outlineLevel="0" collapsed="false">
      <c r="A418" s="12"/>
      <c r="B418" s="12"/>
    </row>
    <row r="419" customFormat="false" ht="15.75" hidden="false" customHeight="true" outlineLevel="0" collapsed="false">
      <c r="A419" s="12"/>
      <c r="B419" s="12"/>
    </row>
    <row r="420" customFormat="false" ht="15.75" hidden="false" customHeight="true" outlineLevel="0" collapsed="false">
      <c r="A420" s="12"/>
      <c r="B420" s="12"/>
    </row>
    <row r="421" customFormat="false" ht="15.75" hidden="false" customHeight="true" outlineLevel="0" collapsed="false">
      <c r="A421" s="12"/>
      <c r="B421" s="12"/>
    </row>
    <row r="422" customFormat="false" ht="15.75" hidden="false" customHeight="true" outlineLevel="0" collapsed="false">
      <c r="A422" s="12"/>
      <c r="B422" s="12"/>
    </row>
    <row r="423" customFormat="false" ht="15.75" hidden="false" customHeight="true" outlineLevel="0" collapsed="false">
      <c r="A423" s="12"/>
      <c r="B423" s="12"/>
    </row>
    <row r="424" customFormat="false" ht="15.75" hidden="false" customHeight="true" outlineLevel="0" collapsed="false">
      <c r="A424" s="12"/>
      <c r="B424" s="12"/>
    </row>
    <row r="425" customFormat="false" ht="15.75" hidden="false" customHeight="true" outlineLevel="0" collapsed="false">
      <c r="A425" s="12"/>
      <c r="B425" s="12"/>
    </row>
    <row r="426" customFormat="false" ht="15.75" hidden="false" customHeight="true" outlineLevel="0" collapsed="false">
      <c r="A426" s="12"/>
      <c r="B426" s="12"/>
    </row>
    <row r="427" customFormat="false" ht="15.75" hidden="false" customHeight="true" outlineLevel="0" collapsed="false">
      <c r="A427" s="12"/>
      <c r="B427" s="12"/>
    </row>
    <row r="428" customFormat="false" ht="15.75" hidden="false" customHeight="true" outlineLevel="0" collapsed="false">
      <c r="A428" s="12"/>
      <c r="B428" s="12"/>
    </row>
    <row r="429" customFormat="false" ht="15.75" hidden="false" customHeight="true" outlineLevel="0" collapsed="false">
      <c r="A429" s="12"/>
      <c r="B429" s="12"/>
    </row>
    <row r="430" customFormat="false" ht="15.75" hidden="false" customHeight="true" outlineLevel="0" collapsed="false">
      <c r="A430" s="12"/>
      <c r="B430" s="12"/>
    </row>
    <row r="431" customFormat="false" ht="15.75" hidden="false" customHeight="true" outlineLevel="0" collapsed="false">
      <c r="A431" s="12"/>
      <c r="B431" s="12"/>
    </row>
    <row r="432" customFormat="false" ht="15.75" hidden="false" customHeight="true" outlineLevel="0" collapsed="false">
      <c r="A432" s="12"/>
      <c r="B432" s="12"/>
    </row>
    <row r="433" customFormat="false" ht="15.75" hidden="false" customHeight="true" outlineLevel="0" collapsed="false">
      <c r="A433" s="12"/>
      <c r="B433" s="12"/>
    </row>
    <row r="434" customFormat="false" ht="15.75" hidden="false" customHeight="true" outlineLevel="0" collapsed="false">
      <c r="A434" s="12"/>
      <c r="B434" s="12"/>
    </row>
    <row r="435" customFormat="false" ht="15.75" hidden="false" customHeight="true" outlineLevel="0" collapsed="false">
      <c r="A435" s="12"/>
      <c r="B435" s="12"/>
    </row>
    <row r="436" customFormat="false" ht="15.75" hidden="false" customHeight="true" outlineLevel="0" collapsed="false">
      <c r="A436" s="12"/>
      <c r="B436" s="12"/>
    </row>
    <row r="437" customFormat="false" ht="15.75" hidden="false" customHeight="true" outlineLevel="0" collapsed="false">
      <c r="A437" s="12"/>
      <c r="B437" s="12"/>
    </row>
    <row r="438" customFormat="false" ht="15.75" hidden="false" customHeight="true" outlineLevel="0" collapsed="false">
      <c r="A438" s="12"/>
      <c r="B438" s="12"/>
    </row>
    <row r="439" customFormat="false" ht="15.75" hidden="false" customHeight="true" outlineLevel="0" collapsed="false">
      <c r="A439" s="12"/>
      <c r="B439" s="12"/>
    </row>
    <row r="440" customFormat="false" ht="15.75" hidden="false" customHeight="true" outlineLevel="0" collapsed="false">
      <c r="A440" s="12"/>
      <c r="B440" s="12"/>
    </row>
    <row r="441" customFormat="false" ht="15.75" hidden="false" customHeight="true" outlineLevel="0" collapsed="false">
      <c r="A441" s="12"/>
      <c r="B441" s="12"/>
    </row>
    <row r="442" customFormat="false" ht="15.75" hidden="false" customHeight="true" outlineLevel="0" collapsed="false">
      <c r="A442" s="12"/>
      <c r="B442" s="12"/>
    </row>
    <row r="443" customFormat="false" ht="15.75" hidden="false" customHeight="true" outlineLevel="0" collapsed="false">
      <c r="A443" s="12"/>
      <c r="B443" s="12"/>
    </row>
    <row r="444" customFormat="false" ht="15.75" hidden="false" customHeight="true" outlineLevel="0" collapsed="false">
      <c r="A444" s="12"/>
      <c r="B444" s="12"/>
    </row>
    <row r="445" customFormat="false" ht="15.75" hidden="false" customHeight="true" outlineLevel="0" collapsed="false">
      <c r="A445" s="12"/>
      <c r="B445" s="12"/>
    </row>
    <row r="446" customFormat="false" ht="15.75" hidden="false" customHeight="true" outlineLevel="0" collapsed="false">
      <c r="A446" s="12"/>
      <c r="B446" s="12"/>
    </row>
    <row r="447" customFormat="false" ht="15.75" hidden="false" customHeight="true" outlineLevel="0" collapsed="false">
      <c r="A447" s="12"/>
      <c r="B447" s="12"/>
    </row>
    <row r="448" customFormat="false" ht="15.75" hidden="false" customHeight="true" outlineLevel="0" collapsed="false">
      <c r="A448" s="12"/>
      <c r="B448" s="12"/>
    </row>
    <row r="449" customFormat="false" ht="15.75" hidden="false" customHeight="true" outlineLevel="0" collapsed="false">
      <c r="A449" s="12"/>
      <c r="B449" s="12"/>
    </row>
    <row r="450" customFormat="false" ht="15.75" hidden="false" customHeight="true" outlineLevel="0" collapsed="false">
      <c r="A450" s="12"/>
      <c r="B450" s="12"/>
    </row>
    <row r="451" customFormat="false" ht="15.75" hidden="false" customHeight="true" outlineLevel="0" collapsed="false">
      <c r="A451" s="12"/>
      <c r="B451" s="12"/>
    </row>
    <row r="452" customFormat="false" ht="15.75" hidden="false" customHeight="true" outlineLevel="0" collapsed="false">
      <c r="A452" s="12"/>
      <c r="B452" s="12"/>
    </row>
    <row r="453" customFormat="false" ht="15.75" hidden="false" customHeight="true" outlineLevel="0" collapsed="false">
      <c r="A453" s="12"/>
      <c r="B453" s="12"/>
    </row>
    <row r="454" customFormat="false" ht="15.75" hidden="false" customHeight="true" outlineLevel="0" collapsed="false">
      <c r="A454" s="12"/>
      <c r="B454" s="12"/>
    </row>
    <row r="455" customFormat="false" ht="15.75" hidden="false" customHeight="true" outlineLevel="0" collapsed="false">
      <c r="A455" s="12"/>
      <c r="B455" s="12"/>
    </row>
    <row r="456" customFormat="false" ht="15.75" hidden="false" customHeight="true" outlineLevel="0" collapsed="false">
      <c r="A456" s="12"/>
      <c r="B456" s="12"/>
    </row>
    <row r="457" customFormat="false" ht="15.75" hidden="false" customHeight="true" outlineLevel="0" collapsed="false">
      <c r="A457" s="12"/>
      <c r="B457" s="12"/>
    </row>
    <row r="458" customFormat="false" ht="15.75" hidden="false" customHeight="true" outlineLevel="0" collapsed="false">
      <c r="A458" s="12"/>
      <c r="B458" s="12"/>
    </row>
    <row r="459" customFormat="false" ht="15.75" hidden="false" customHeight="true" outlineLevel="0" collapsed="false">
      <c r="A459" s="12"/>
      <c r="B459" s="12"/>
    </row>
    <row r="460" customFormat="false" ht="15.75" hidden="false" customHeight="true" outlineLevel="0" collapsed="false">
      <c r="A460" s="12"/>
      <c r="B460" s="12"/>
    </row>
    <row r="461" customFormat="false" ht="15.75" hidden="false" customHeight="true" outlineLevel="0" collapsed="false">
      <c r="A461" s="12"/>
      <c r="B461" s="12"/>
    </row>
    <row r="462" customFormat="false" ht="15.75" hidden="false" customHeight="true" outlineLevel="0" collapsed="false">
      <c r="A462" s="12"/>
      <c r="B462" s="12"/>
    </row>
    <row r="463" customFormat="false" ht="15.75" hidden="false" customHeight="true" outlineLevel="0" collapsed="false">
      <c r="A463" s="12"/>
      <c r="B463" s="12"/>
    </row>
    <row r="464" customFormat="false" ht="15.75" hidden="false" customHeight="true" outlineLevel="0" collapsed="false">
      <c r="A464" s="12"/>
      <c r="B464" s="12"/>
    </row>
    <row r="465" customFormat="false" ht="15.75" hidden="false" customHeight="true" outlineLevel="0" collapsed="false">
      <c r="A465" s="12"/>
      <c r="B465" s="12"/>
    </row>
    <row r="466" customFormat="false" ht="15.75" hidden="false" customHeight="true" outlineLevel="0" collapsed="false">
      <c r="A466" s="12"/>
      <c r="B466" s="12"/>
    </row>
    <row r="467" customFormat="false" ht="15.75" hidden="false" customHeight="true" outlineLevel="0" collapsed="false">
      <c r="A467" s="12"/>
      <c r="B467" s="12"/>
    </row>
    <row r="468" customFormat="false" ht="15.75" hidden="false" customHeight="true" outlineLevel="0" collapsed="false">
      <c r="A468" s="12"/>
      <c r="B468" s="12"/>
    </row>
    <row r="469" customFormat="false" ht="15.75" hidden="false" customHeight="true" outlineLevel="0" collapsed="false">
      <c r="A469" s="12"/>
      <c r="B469" s="12"/>
    </row>
    <row r="470" customFormat="false" ht="15.75" hidden="false" customHeight="true" outlineLevel="0" collapsed="false">
      <c r="A470" s="12"/>
      <c r="B470" s="12"/>
    </row>
    <row r="471" customFormat="false" ht="15.75" hidden="false" customHeight="true" outlineLevel="0" collapsed="false">
      <c r="A471" s="12"/>
      <c r="B471" s="12"/>
    </row>
    <row r="472" customFormat="false" ht="15.75" hidden="false" customHeight="true" outlineLevel="0" collapsed="false">
      <c r="A472" s="12"/>
      <c r="B472" s="12"/>
    </row>
    <row r="473" customFormat="false" ht="15.75" hidden="false" customHeight="true" outlineLevel="0" collapsed="false">
      <c r="A473" s="12"/>
      <c r="B473" s="12"/>
    </row>
    <row r="474" customFormat="false" ht="15.75" hidden="false" customHeight="true" outlineLevel="0" collapsed="false">
      <c r="A474" s="12"/>
      <c r="B474" s="12"/>
    </row>
    <row r="475" customFormat="false" ht="15.75" hidden="false" customHeight="true" outlineLevel="0" collapsed="false">
      <c r="A475" s="12"/>
      <c r="B475" s="12"/>
    </row>
    <row r="476" customFormat="false" ht="15.75" hidden="false" customHeight="true" outlineLevel="0" collapsed="false">
      <c r="A476" s="12"/>
      <c r="B476" s="12"/>
    </row>
    <row r="477" customFormat="false" ht="15.75" hidden="false" customHeight="true" outlineLevel="0" collapsed="false">
      <c r="A477" s="12"/>
      <c r="B477" s="12"/>
    </row>
    <row r="478" customFormat="false" ht="15.75" hidden="false" customHeight="true" outlineLevel="0" collapsed="false">
      <c r="A478" s="12"/>
      <c r="B478" s="12"/>
    </row>
    <row r="479" customFormat="false" ht="15.75" hidden="false" customHeight="true" outlineLevel="0" collapsed="false">
      <c r="A479" s="12"/>
      <c r="B479" s="12"/>
    </row>
    <row r="480" customFormat="false" ht="15.75" hidden="false" customHeight="true" outlineLevel="0" collapsed="false">
      <c r="A480" s="12"/>
      <c r="B480" s="12"/>
    </row>
    <row r="481" customFormat="false" ht="15.75" hidden="false" customHeight="true" outlineLevel="0" collapsed="false">
      <c r="A481" s="12"/>
      <c r="B481" s="12"/>
    </row>
    <row r="482" customFormat="false" ht="15.75" hidden="false" customHeight="true" outlineLevel="0" collapsed="false">
      <c r="A482" s="12"/>
      <c r="B482" s="12"/>
    </row>
    <row r="483" customFormat="false" ht="15.75" hidden="false" customHeight="true" outlineLevel="0" collapsed="false">
      <c r="A483" s="12"/>
      <c r="B483" s="12"/>
    </row>
    <row r="484" customFormat="false" ht="15.75" hidden="false" customHeight="true" outlineLevel="0" collapsed="false">
      <c r="A484" s="12"/>
      <c r="B484" s="12"/>
    </row>
    <row r="485" customFormat="false" ht="15.75" hidden="false" customHeight="true" outlineLevel="0" collapsed="false">
      <c r="A485" s="12"/>
      <c r="B485" s="12"/>
    </row>
    <row r="486" customFormat="false" ht="15.75" hidden="false" customHeight="true" outlineLevel="0" collapsed="false">
      <c r="A486" s="12"/>
      <c r="B486" s="12"/>
    </row>
    <row r="487" customFormat="false" ht="15.75" hidden="false" customHeight="true" outlineLevel="0" collapsed="false">
      <c r="A487" s="12"/>
      <c r="B487" s="12"/>
    </row>
    <row r="488" customFormat="false" ht="15.75" hidden="false" customHeight="true" outlineLevel="0" collapsed="false">
      <c r="A488" s="12"/>
      <c r="B488" s="12"/>
    </row>
    <row r="489" customFormat="false" ht="15.75" hidden="false" customHeight="true" outlineLevel="0" collapsed="false">
      <c r="A489" s="12"/>
      <c r="B489" s="12"/>
    </row>
    <row r="490" customFormat="false" ht="15.75" hidden="false" customHeight="true" outlineLevel="0" collapsed="false">
      <c r="A490" s="12"/>
      <c r="B490" s="12"/>
    </row>
    <row r="491" customFormat="false" ht="15.75" hidden="false" customHeight="true" outlineLevel="0" collapsed="false">
      <c r="A491" s="12"/>
      <c r="B491" s="12"/>
    </row>
    <row r="492" customFormat="false" ht="15.75" hidden="false" customHeight="true" outlineLevel="0" collapsed="false">
      <c r="A492" s="12"/>
      <c r="B492" s="12"/>
    </row>
    <row r="493" customFormat="false" ht="15.75" hidden="false" customHeight="true" outlineLevel="0" collapsed="false">
      <c r="A493" s="12"/>
      <c r="B493" s="12"/>
    </row>
    <row r="494" customFormat="false" ht="15.75" hidden="false" customHeight="true" outlineLevel="0" collapsed="false">
      <c r="A494" s="12"/>
      <c r="B494" s="12"/>
    </row>
    <row r="495" customFormat="false" ht="15.75" hidden="false" customHeight="true" outlineLevel="0" collapsed="false">
      <c r="A495" s="12"/>
      <c r="B495" s="12"/>
    </row>
    <row r="496" customFormat="false" ht="15.75" hidden="false" customHeight="true" outlineLevel="0" collapsed="false">
      <c r="A496" s="12"/>
      <c r="B496" s="12"/>
    </row>
    <row r="497" customFormat="false" ht="15.75" hidden="false" customHeight="true" outlineLevel="0" collapsed="false">
      <c r="A497" s="12"/>
      <c r="B497" s="12"/>
    </row>
    <row r="498" customFormat="false" ht="15.75" hidden="false" customHeight="true" outlineLevel="0" collapsed="false">
      <c r="A498" s="12"/>
      <c r="B498" s="12"/>
    </row>
    <row r="499" customFormat="false" ht="15.75" hidden="false" customHeight="true" outlineLevel="0" collapsed="false">
      <c r="A499" s="12"/>
      <c r="B499" s="12"/>
    </row>
    <row r="500" customFormat="false" ht="15.75" hidden="false" customHeight="true" outlineLevel="0" collapsed="false">
      <c r="A500" s="12"/>
      <c r="B500" s="12"/>
    </row>
    <row r="501" customFormat="false" ht="15.75" hidden="false" customHeight="true" outlineLevel="0" collapsed="false">
      <c r="A501" s="12"/>
      <c r="B501" s="12"/>
    </row>
    <row r="502" customFormat="false" ht="15.75" hidden="false" customHeight="true" outlineLevel="0" collapsed="false">
      <c r="A502" s="12"/>
      <c r="B502" s="12"/>
    </row>
    <row r="503" customFormat="false" ht="15.75" hidden="false" customHeight="true" outlineLevel="0" collapsed="false">
      <c r="A503" s="12"/>
      <c r="B503" s="12"/>
    </row>
    <row r="504" customFormat="false" ht="15.75" hidden="false" customHeight="true" outlineLevel="0" collapsed="false">
      <c r="A504" s="12"/>
      <c r="B504" s="12"/>
    </row>
    <row r="505" customFormat="false" ht="15.75" hidden="false" customHeight="true" outlineLevel="0" collapsed="false">
      <c r="A505" s="12"/>
      <c r="B505" s="12"/>
    </row>
    <row r="506" customFormat="false" ht="15.75" hidden="false" customHeight="true" outlineLevel="0" collapsed="false">
      <c r="A506" s="12"/>
      <c r="B506" s="12"/>
    </row>
    <row r="507" customFormat="false" ht="15.75" hidden="false" customHeight="true" outlineLevel="0" collapsed="false">
      <c r="A507" s="12"/>
      <c r="B507" s="12"/>
    </row>
    <row r="508" customFormat="false" ht="15.75" hidden="false" customHeight="true" outlineLevel="0" collapsed="false">
      <c r="A508" s="12"/>
      <c r="B508" s="12"/>
    </row>
    <row r="509" customFormat="false" ht="15.75" hidden="false" customHeight="true" outlineLevel="0" collapsed="false">
      <c r="A509" s="12"/>
      <c r="B509" s="12"/>
    </row>
    <row r="510" customFormat="false" ht="15.75" hidden="false" customHeight="true" outlineLevel="0" collapsed="false">
      <c r="A510" s="12"/>
      <c r="B510" s="12"/>
    </row>
    <row r="511" customFormat="false" ht="15.75" hidden="false" customHeight="true" outlineLevel="0" collapsed="false">
      <c r="A511" s="12"/>
      <c r="B511" s="12"/>
    </row>
    <row r="512" customFormat="false" ht="15.75" hidden="false" customHeight="true" outlineLevel="0" collapsed="false">
      <c r="A512" s="12"/>
      <c r="B512" s="12"/>
    </row>
    <row r="513" customFormat="false" ht="15.75" hidden="false" customHeight="true" outlineLevel="0" collapsed="false">
      <c r="A513" s="12"/>
      <c r="B513" s="12"/>
    </row>
    <row r="514" customFormat="false" ht="15.75" hidden="false" customHeight="true" outlineLevel="0" collapsed="false">
      <c r="A514" s="12"/>
      <c r="B514" s="12"/>
    </row>
    <row r="515" customFormat="false" ht="15.75" hidden="false" customHeight="true" outlineLevel="0" collapsed="false">
      <c r="A515" s="12"/>
      <c r="B515" s="12"/>
    </row>
    <row r="516" customFormat="false" ht="15.75" hidden="false" customHeight="true" outlineLevel="0" collapsed="false">
      <c r="A516" s="12"/>
      <c r="B516" s="12"/>
    </row>
    <row r="517" customFormat="false" ht="15.75" hidden="false" customHeight="true" outlineLevel="0" collapsed="false">
      <c r="A517" s="12"/>
      <c r="B517" s="12"/>
    </row>
    <row r="518" customFormat="false" ht="15.75" hidden="false" customHeight="true" outlineLevel="0" collapsed="false">
      <c r="A518" s="12"/>
      <c r="B518" s="12"/>
    </row>
    <row r="519" customFormat="false" ht="15.75" hidden="false" customHeight="true" outlineLevel="0" collapsed="false">
      <c r="A519" s="12"/>
      <c r="B519" s="12"/>
    </row>
    <row r="520" customFormat="false" ht="15.75" hidden="false" customHeight="true" outlineLevel="0" collapsed="false">
      <c r="A520" s="12"/>
      <c r="B520" s="12"/>
    </row>
    <row r="521" customFormat="false" ht="15.75" hidden="false" customHeight="true" outlineLevel="0" collapsed="false">
      <c r="A521" s="12"/>
      <c r="B521" s="12"/>
    </row>
    <row r="522" customFormat="false" ht="15.75" hidden="false" customHeight="true" outlineLevel="0" collapsed="false">
      <c r="A522" s="12"/>
      <c r="B522" s="12"/>
    </row>
    <row r="523" customFormat="false" ht="15.75" hidden="false" customHeight="true" outlineLevel="0" collapsed="false">
      <c r="A523" s="12"/>
      <c r="B523" s="12"/>
    </row>
    <row r="524" customFormat="false" ht="15.75" hidden="false" customHeight="true" outlineLevel="0" collapsed="false">
      <c r="A524" s="12"/>
      <c r="B524" s="12"/>
    </row>
    <row r="525" customFormat="false" ht="15.75" hidden="false" customHeight="true" outlineLevel="0" collapsed="false">
      <c r="A525" s="12"/>
      <c r="B525" s="12"/>
    </row>
    <row r="526" customFormat="false" ht="15.75" hidden="false" customHeight="true" outlineLevel="0" collapsed="false">
      <c r="A526" s="12"/>
      <c r="B526" s="12"/>
    </row>
    <row r="527" customFormat="false" ht="15.75" hidden="false" customHeight="true" outlineLevel="0" collapsed="false">
      <c r="A527" s="12"/>
      <c r="B527" s="12"/>
    </row>
    <row r="528" customFormat="false" ht="15.75" hidden="false" customHeight="true" outlineLevel="0" collapsed="false">
      <c r="A528" s="12"/>
      <c r="B528" s="12"/>
    </row>
    <row r="529" customFormat="false" ht="15.75" hidden="false" customHeight="true" outlineLevel="0" collapsed="false">
      <c r="A529" s="12"/>
      <c r="B529" s="12"/>
    </row>
    <row r="530" customFormat="false" ht="15.75" hidden="false" customHeight="true" outlineLevel="0" collapsed="false">
      <c r="A530" s="12"/>
      <c r="B530" s="12"/>
    </row>
    <row r="531" customFormat="false" ht="15.75" hidden="false" customHeight="true" outlineLevel="0" collapsed="false">
      <c r="A531" s="12"/>
      <c r="B531" s="12"/>
    </row>
    <row r="532" customFormat="false" ht="15.75" hidden="false" customHeight="true" outlineLevel="0" collapsed="false">
      <c r="A532" s="12"/>
      <c r="B532" s="12"/>
    </row>
    <row r="533" customFormat="false" ht="15.75" hidden="false" customHeight="true" outlineLevel="0" collapsed="false">
      <c r="A533" s="12"/>
      <c r="B533" s="12"/>
    </row>
    <row r="534" customFormat="false" ht="15.75" hidden="false" customHeight="true" outlineLevel="0" collapsed="false">
      <c r="A534" s="12"/>
      <c r="B534" s="12"/>
    </row>
    <row r="535" customFormat="false" ht="15.75" hidden="false" customHeight="true" outlineLevel="0" collapsed="false">
      <c r="A535" s="12"/>
      <c r="B535" s="12"/>
    </row>
    <row r="536" customFormat="false" ht="15.75" hidden="false" customHeight="true" outlineLevel="0" collapsed="false">
      <c r="A536" s="12"/>
      <c r="B536" s="12"/>
    </row>
    <row r="537" customFormat="false" ht="15.75" hidden="false" customHeight="true" outlineLevel="0" collapsed="false">
      <c r="A537" s="12"/>
      <c r="B537" s="12"/>
    </row>
    <row r="538" customFormat="false" ht="15.75" hidden="false" customHeight="true" outlineLevel="0" collapsed="false">
      <c r="A538" s="12"/>
      <c r="B538" s="12"/>
    </row>
    <row r="539" customFormat="false" ht="15.75" hidden="false" customHeight="true" outlineLevel="0" collapsed="false">
      <c r="A539" s="12"/>
      <c r="B539" s="12"/>
    </row>
    <row r="540" customFormat="false" ht="15.75" hidden="false" customHeight="true" outlineLevel="0" collapsed="false">
      <c r="A540" s="12"/>
      <c r="B540" s="12"/>
    </row>
    <row r="541" customFormat="false" ht="15.75" hidden="false" customHeight="true" outlineLevel="0" collapsed="false">
      <c r="A541" s="12"/>
      <c r="B541" s="12"/>
    </row>
    <row r="542" customFormat="false" ht="15.75" hidden="false" customHeight="true" outlineLevel="0" collapsed="false">
      <c r="A542" s="12"/>
      <c r="B542" s="12"/>
    </row>
    <row r="543" customFormat="false" ht="15.75" hidden="false" customHeight="true" outlineLevel="0" collapsed="false">
      <c r="A543" s="12"/>
      <c r="B543" s="12"/>
    </row>
    <row r="544" customFormat="false" ht="15.75" hidden="false" customHeight="true" outlineLevel="0" collapsed="false">
      <c r="A544" s="12"/>
      <c r="B544" s="12"/>
    </row>
    <row r="545" customFormat="false" ht="15.75" hidden="false" customHeight="true" outlineLevel="0" collapsed="false">
      <c r="A545" s="12"/>
      <c r="B545" s="12"/>
    </row>
    <row r="546" customFormat="false" ht="15.75" hidden="false" customHeight="true" outlineLevel="0" collapsed="false">
      <c r="A546" s="12"/>
      <c r="B546" s="12"/>
    </row>
    <row r="547" customFormat="false" ht="15.75" hidden="false" customHeight="true" outlineLevel="0" collapsed="false">
      <c r="A547" s="12"/>
      <c r="B547" s="12"/>
    </row>
    <row r="548" customFormat="false" ht="15.75" hidden="false" customHeight="true" outlineLevel="0" collapsed="false">
      <c r="A548" s="12"/>
      <c r="B548" s="12"/>
    </row>
    <row r="549" customFormat="false" ht="15.75" hidden="false" customHeight="true" outlineLevel="0" collapsed="false">
      <c r="A549" s="12"/>
      <c r="B549" s="12"/>
    </row>
    <row r="550" customFormat="false" ht="15.75" hidden="false" customHeight="true" outlineLevel="0" collapsed="false">
      <c r="A550" s="12"/>
      <c r="B550" s="12"/>
    </row>
    <row r="551" customFormat="false" ht="15.75" hidden="false" customHeight="true" outlineLevel="0" collapsed="false">
      <c r="A551" s="12"/>
      <c r="B551" s="12"/>
    </row>
    <row r="552" customFormat="false" ht="15.75" hidden="false" customHeight="true" outlineLevel="0" collapsed="false">
      <c r="A552" s="12"/>
      <c r="B552" s="12"/>
    </row>
    <row r="553" customFormat="false" ht="15.75" hidden="false" customHeight="true" outlineLevel="0" collapsed="false">
      <c r="A553" s="12"/>
      <c r="B553" s="12"/>
    </row>
    <row r="554" customFormat="false" ht="15.75" hidden="false" customHeight="true" outlineLevel="0" collapsed="false">
      <c r="A554" s="12"/>
      <c r="B554" s="12"/>
    </row>
    <row r="555" customFormat="false" ht="15.75" hidden="false" customHeight="true" outlineLevel="0" collapsed="false">
      <c r="A555" s="12"/>
      <c r="B555" s="12"/>
    </row>
    <row r="556" customFormat="false" ht="15.75" hidden="false" customHeight="true" outlineLevel="0" collapsed="false">
      <c r="A556" s="12"/>
      <c r="B556" s="12"/>
    </row>
    <row r="557" customFormat="false" ht="15.75" hidden="false" customHeight="true" outlineLevel="0" collapsed="false">
      <c r="A557" s="12"/>
      <c r="B557" s="12"/>
    </row>
    <row r="558" customFormat="false" ht="15.75" hidden="false" customHeight="true" outlineLevel="0" collapsed="false">
      <c r="A558" s="12"/>
      <c r="B558" s="12"/>
    </row>
    <row r="559" customFormat="false" ht="15.75" hidden="false" customHeight="true" outlineLevel="0" collapsed="false">
      <c r="A559" s="12"/>
      <c r="B559" s="12"/>
    </row>
    <row r="560" customFormat="false" ht="15.75" hidden="false" customHeight="true" outlineLevel="0" collapsed="false">
      <c r="A560" s="12"/>
      <c r="B560" s="12"/>
    </row>
    <row r="561" customFormat="false" ht="15.75" hidden="false" customHeight="true" outlineLevel="0" collapsed="false">
      <c r="A561" s="12"/>
      <c r="B561" s="12"/>
    </row>
    <row r="562" customFormat="false" ht="15.75" hidden="false" customHeight="true" outlineLevel="0" collapsed="false">
      <c r="A562" s="12"/>
      <c r="B562" s="12"/>
    </row>
    <row r="563" customFormat="false" ht="15.75" hidden="false" customHeight="true" outlineLevel="0" collapsed="false">
      <c r="A563" s="12"/>
      <c r="B563" s="12"/>
    </row>
    <row r="564" customFormat="false" ht="15.75" hidden="false" customHeight="true" outlineLevel="0" collapsed="false">
      <c r="A564" s="12"/>
      <c r="B564" s="12"/>
    </row>
    <row r="565" customFormat="false" ht="15.75" hidden="false" customHeight="true" outlineLevel="0" collapsed="false">
      <c r="A565" s="12"/>
      <c r="B565" s="12"/>
    </row>
    <row r="566" customFormat="false" ht="15.75" hidden="false" customHeight="true" outlineLevel="0" collapsed="false">
      <c r="A566" s="12"/>
      <c r="B566" s="12"/>
    </row>
    <row r="567" customFormat="false" ht="15.75" hidden="false" customHeight="true" outlineLevel="0" collapsed="false">
      <c r="A567" s="12"/>
      <c r="B567" s="12"/>
    </row>
    <row r="568" customFormat="false" ht="15.75" hidden="false" customHeight="true" outlineLevel="0" collapsed="false">
      <c r="A568" s="12"/>
      <c r="B568" s="12"/>
    </row>
    <row r="569" customFormat="false" ht="15.75" hidden="false" customHeight="true" outlineLevel="0" collapsed="false">
      <c r="A569" s="12"/>
      <c r="B569" s="12"/>
    </row>
    <row r="570" customFormat="false" ht="15.75" hidden="false" customHeight="true" outlineLevel="0" collapsed="false">
      <c r="A570" s="12"/>
      <c r="B570" s="12"/>
    </row>
    <row r="571" customFormat="false" ht="15.75" hidden="false" customHeight="true" outlineLevel="0" collapsed="false">
      <c r="A571" s="12"/>
      <c r="B571" s="12"/>
    </row>
    <row r="572" customFormat="false" ht="15.75" hidden="false" customHeight="true" outlineLevel="0" collapsed="false">
      <c r="A572" s="12"/>
      <c r="B572" s="12"/>
    </row>
    <row r="573" customFormat="false" ht="15.75" hidden="false" customHeight="true" outlineLevel="0" collapsed="false">
      <c r="A573" s="12"/>
      <c r="B573" s="12"/>
    </row>
    <row r="574" customFormat="false" ht="15.75" hidden="false" customHeight="true" outlineLevel="0" collapsed="false">
      <c r="A574" s="12"/>
      <c r="B574" s="12"/>
    </row>
    <row r="575" customFormat="false" ht="15.75" hidden="false" customHeight="true" outlineLevel="0" collapsed="false">
      <c r="A575" s="12"/>
      <c r="B575" s="12"/>
    </row>
    <row r="576" customFormat="false" ht="15.75" hidden="false" customHeight="true" outlineLevel="0" collapsed="false">
      <c r="A576" s="12"/>
      <c r="B576" s="12"/>
    </row>
    <row r="577" customFormat="false" ht="15.75" hidden="false" customHeight="true" outlineLevel="0" collapsed="false">
      <c r="A577" s="12"/>
      <c r="B577" s="12"/>
    </row>
    <row r="578" customFormat="false" ht="15.75" hidden="false" customHeight="true" outlineLevel="0" collapsed="false">
      <c r="A578" s="12"/>
      <c r="B578" s="12"/>
    </row>
    <row r="579" customFormat="false" ht="15.75" hidden="false" customHeight="true" outlineLevel="0" collapsed="false">
      <c r="A579" s="12"/>
      <c r="B579" s="12"/>
    </row>
    <row r="580" customFormat="false" ht="15.75" hidden="false" customHeight="true" outlineLevel="0" collapsed="false">
      <c r="A580" s="12"/>
      <c r="B580" s="12"/>
    </row>
    <row r="581" customFormat="false" ht="15.75" hidden="false" customHeight="true" outlineLevel="0" collapsed="false">
      <c r="A581" s="12"/>
      <c r="B581" s="12"/>
    </row>
    <row r="582" customFormat="false" ht="15.75" hidden="false" customHeight="true" outlineLevel="0" collapsed="false">
      <c r="A582" s="12"/>
      <c r="B582" s="12"/>
    </row>
    <row r="583" customFormat="false" ht="15.75" hidden="false" customHeight="true" outlineLevel="0" collapsed="false">
      <c r="A583" s="12"/>
      <c r="B583" s="12"/>
    </row>
    <row r="584" customFormat="false" ht="15.75" hidden="false" customHeight="true" outlineLevel="0" collapsed="false">
      <c r="A584" s="12"/>
      <c r="B584" s="12"/>
    </row>
    <row r="585" customFormat="false" ht="15.75" hidden="false" customHeight="true" outlineLevel="0" collapsed="false">
      <c r="A585" s="12"/>
      <c r="B585" s="12"/>
    </row>
    <row r="586" customFormat="false" ht="15.75" hidden="false" customHeight="true" outlineLevel="0" collapsed="false">
      <c r="A586" s="12"/>
      <c r="B586" s="12"/>
    </row>
    <row r="587" customFormat="false" ht="15.75" hidden="false" customHeight="true" outlineLevel="0" collapsed="false">
      <c r="A587" s="12"/>
      <c r="B587" s="12"/>
    </row>
    <row r="588" customFormat="false" ht="15.75" hidden="false" customHeight="true" outlineLevel="0" collapsed="false">
      <c r="A588" s="12"/>
      <c r="B588" s="12"/>
    </row>
    <row r="589" customFormat="false" ht="15.75" hidden="false" customHeight="true" outlineLevel="0" collapsed="false">
      <c r="A589" s="12"/>
      <c r="B589" s="12"/>
    </row>
    <row r="590" customFormat="false" ht="15.75" hidden="false" customHeight="true" outlineLevel="0" collapsed="false">
      <c r="A590" s="12"/>
      <c r="B590" s="12"/>
    </row>
    <row r="591" customFormat="false" ht="15.75" hidden="false" customHeight="true" outlineLevel="0" collapsed="false">
      <c r="A591" s="12"/>
      <c r="B591" s="12"/>
    </row>
    <row r="592" customFormat="false" ht="15.75" hidden="false" customHeight="true" outlineLevel="0" collapsed="false">
      <c r="A592" s="12"/>
      <c r="B592" s="12"/>
    </row>
    <row r="593" customFormat="false" ht="15.75" hidden="false" customHeight="true" outlineLevel="0" collapsed="false">
      <c r="A593" s="12"/>
      <c r="B593" s="12"/>
    </row>
    <row r="594" customFormat="false" ht="15.75" hidden="false" customHeight="true" outlineLevel="0" collapsed="false">
      <c r="A594" s="12"/>
      <c r="B594" s="12"/>
    </row>
    <row r="595" customFormat="false" ht="15.75" hidden="false" customHeight="true" outlineLevel="0" collapsed="false">
      <c r="A595" s="12"/>
      <c r="B595" s="12"/>
    </row>
    <row r="596" customFormat="false" ht="15.75" hidden="false" customHeight="true" outlineLevel="0" collapsed="false">
      <c r="A596" s="12"/>
      <c r="B596" s="12"/>
    </row>
    <row r="597" customFormat="false" ht="15.75" hidden="false" customHeight="true" outlineLevel="0" collapsed="false">
      <c r="A597" s="12"/>
      <c r="B597" s="12"/>
    </row>
    <row r="598" customFormat="false" ht="15.75" hidden="false" customHeight="true" outlineLevel="0" collapsed="false">
      <c r="A598" s="12"/>
      <c r="B598" s="12"/>
    </row>
    <row r="599" customFormat="false" ht="15.75" hidden="false" customHeight="true" outlineLevel="0" collapsed="false">
      <c r="A599" s="12"/>
      <c r="B599" s="12"/>
    </row>
    <row r="600" customFormat="false" ht="15.75" hidden="false" customHeight="true" outlineLevel="0" collapsed="false">
      <c r="A600" s="12"/>
      <c r="B600" s="12"/>
    </row>
    <row r="601" customFormat="false" ht="15.75" hidden="false" customHeight="true" outlineLevel="0" collapsed="false">
      <c r="A601" s="12"/>
      <c r="B601" s="12"/>
    </row>
    <row r="602" customFormat="false" ht="15.75" hidden="false" customHeight="true" outlineLevel="0" collapsed="false">
      <c r="A602" s="12"/>
      <c r="B602" s="12"/>
    </row>
    <row r="603" customFormat="false" ht="15.75" hidden="false" customHeight="true" outlineLevel="0" collapsed="false">
      <c r="A603" s="12"/>
      <c r="B603" s="12"/>
    </row>
    <row r="604" customFormat="false" ht="15.75" hidden="false" customHeight="true" outlineLevel="0" collapsed="false">
      <c r="A604" s="12"/>
      <c r="B604" s="12"/>
    </row>
    <row r="605" customFormat="false" ht="15.75" hidden="false" customHeight="true" outlineLevel="0" collapsed="false">
      <c r="A605" s="12"/>
      <c r="B605" s="12"/>
    </row>
    <row r="606" customFormat="false" ht="15.75" hidden="false" customHeight="true" outlineLevel="0" collapsed="false">
      <c r="A606" s="12"/>
      <c r="B606" s="12"/>
    </row>
    <row r="607" customFormat="false" ht="15.75" hidden="false" customHeight="true" outlineLevel="0" collapsed="false">
      <c r="A607" s="12"/>
      <c r="B607" s="12"/>
    </row>
    <row r="608" customFormat="false" ht="15.75" hidden="false" customHeight="true" outlineLevel="0" collapsed="false">
      <c r="A608" s="12"/>
      <c r="B608" s="12"/>
    </row>
    <row r="609" customFormat="false" ht="15.75" hidden="false" customHeight="true" outlineLevel="0" collapsed="false">
      <c r="A609" s="12"/>
      <c r="B609" s="12"/>
    </row>
    <row r="610" customFormat="false" ht="15.75" hidden="false" customHeight="true" outlineLevel="0" collapsed="false">
      <c r="A610" s="12"/>
      <c r="B610" s="12"/>
    </row>
    <row r="611" customFormat="false" ht="15.75" hidden="false" customHeight="true" outlineLevel="0" collapsed="false">
      <c r="A611" s="12"/>
      <c r="B611" s="12"/>
    </row>
    <row r="612" customFormat="false" ht="15.75" hidden="false" customHeight="true" outlineLevel="0" collapsed="false">
      <c r="A612" s="12"/>
      <c r="B612" s="12"/>
    </row>
    <row r="613" customFormat="false" ht="15.75" hidden="false" customHeight="true" outlineLevel="0" collapsed="false">
      <c r="A613" s="12"/>
      <c r="B613" s="12"/>
    </row>
    <row r="614" customFormat="false" ht="15.75" hidden="false" customHeight="true" outlineLevel="0" collapsed="false">
      <c r="A614" s="12"/>
      <c r="B614" s="12"/>
    </row>
    <row r="615" customFormat="false" ht="15.75" hidden="false" customHeight="true" outlineLevel="0" collapsed="false">
      <c r="A615" s="12"/>
      <c r="B615" s="12"/>
    </row>
    <row r="616" customFormat="false" ht="15.75" hidden="false" customHeight="true" outlineLevel="0" collapsed="false">
      <c r="A616" s="12"/>
      <c r="B616" s="12"/>
    </row>
    <row r="617" customFormat="false" ht="15.75" hidden="false" customHeight="true" outlineLevel="0" collapsed="false">
      <c r="A617" s="12"/>
      <c r="B617" s="12"/>
    </row>
    <row r="618" customFormat="false" ht="15.75" hidden="false" customHeight="true" outlineLevel="0" collapsed="false">
      <c r="A618" s="12"/>
      <c r="B618" s="12"/>
    </row>
    <row r="619" customFormat="false" ht="15.75" hidden="false" customHeight="true" outlineLevel="0" collapsed="false">
      <c r="A619" s="12"/>
      <c r="B619" s="12"/>
    </row>
    <row r="620" customFormat="false" ht="15.75" hidden="false" customHeight="true" outlineLevel="0" collapsed="false">
      <c r="A620" s="12"/>
      <c r="B620" s="12"/>
    </row>
    <row r="621" customFormat="false" ht="15.75" hidden="false" customHeight="true" outlineLevel="0" collapsed="false">
      <c r="A621" s="12"/>
      <c r="B621" s="12"/>
    </row>
    <row r="622" customFormat="false" ht="15.75" hidden="false" customHeight="true" outlineLevel="0" collapsed="false">
      <c r="A622" s="12"/>
      <c r="B622" s="12"/>
    </row>
    <row r="623" customFormat="false" ht="15.75" hidden="false" customHeight="true" outlineLevel="0" collapsed="false">
      <c r="A623" s="12"/>
      <c r="B623" s="12"/>
    </row>
    <row r="624" customFormat="false" ht="15.75" hidden="false" customHeight="true" outlineLevel="0" collapsed="false">
      <c r="A624" s="12"/>
      <c r="B624" s="12"/>
    </row>
    <row r="625" customFormat="false" ht="15.75" hidden="false" customHeight="true" outlineLevel="0" collapsed="false">
      <c r="A625" s="12"/>
      <c r="B625" s="12"/>
    </row>
    <row r="626" customFormat="false" ht="15.75" hidden="false" customHeight="true" outlineLevel="0" collapsed="false">
      <c r="A626" s="12"/>
      <c r="B626" s="12"/>
    </row>
    <row r="627" customFormat="false" ht="15.75" hidden="false" customHeight="true" outlineLevel="0" collapsed="false">
      <c r="A627" s="12"/>
      <c r="B627" s="12"/>
    </row>
    <row r="628" customFormat="false" ht="15.75" hidden="false" customHeight="true" outlineLevel="0" collapsed="false">
      <c r="A628" s="12"/>
      <c r="B628" s="12"/>
    </row>
    <row r="629" customFormat="false" ht="15.75" hidden="false" customHeight="true" outlineLevel="0" collapsed="false">
      <c r="A629" s="12"/>
      <c r="B629" s="12"/>
    </row>
    <row r="630" customFormat="false" ht="15.75" hidden="false" customHeight="true" outlineLevel="0" collapsed="false">
      <c r="A630" s="12"/>
      <c r="B630" s="12"/>
    </row>
    <row r="631" customFormat="false" ht="15.75" hidden="false" customHeight="true" outlineLevel="0" collapsed="false">
      <c r="A631" s="12"/>
      <c r="B631" s="12"/>
    </row>
    <row r="632" customFormat="false" ht="15.75" hidden="false" customHeight="true" outlineLevel="0" collapsed="false">
      <c r="A632" s="12"/>
      <c r="B632" s="12"/>
    </row>
    <row r="633" customFormat="false" ht="15.75" hidden="false" customHeight="true" outlineLevel="0" collapsed="false">
      <c r="A633" s="12"/>
      <c r="B633" s="12"/>
    </row>
    <row r="634" customFormat="false" ht="15.75" hidden="false" customHeight="true" outlineLevel="0" collapsed="false">
      <c r="A634" s="12"/>
      <c r="B634" s="12"/>
    </row>
    <row r="635" customFormat="false" ht="15.75" hidden="false" customHeight="true" outlineLevel="0" collapsed="false">
      <c r="A635" s="12"/>
      <c r="B635" s="12"/>
    </row>
    <row r="636" customFormat="false" ht="15.75" hidden="false" customHeight="true" outlineLevel="0" collapsed="false">
      <c r="A636" s="12"/>
      <c r="B636" s="12"/>
    </row>
    <row r="637" customFormat="false" ht="15.75" hidden="false" customHeight="true" outlineLevel="0" collapsed="false">
      <c r="A637" s="12"/>
      <c r="B637" s="12"/>
    </row>
    <row r="638" customFormat="false" ht="15.75" hidden="false" customHeight="true" outlineLevel="0" collapsed="false">
      <c r="A638" s="12"/>
      <c r="B638" s="12"/>
    </row>
    <row r="639" customFormat="false" ht="15.75" hidden="false" customHeight="true" outlineLevel="0" collapsed="false">
      <c r="A639" s="12"/>
      <c r="B639" s="12"/>
    </row>
    <row r="640" customFormat="false" ht="15.75" hidden="false" customHeight="true" outlineLevel="0" collapsed="false">
      <c r="A640" s="12"/>
      <c r="B640" s="12"/>
    </row>
    <row r="641" customFormat="false" ht="15.75" hidden="false" customHeight="true" outlineLevel="0" collapsed="false">
      <c r="A641" s="12"/>
      <c r="B641" s="12"/>
    </row>
    <row r="642" customFormat="false" ht="15.75" hidden="false" customHeight="true" outlineLevel="0" collapsed="false">
      <c r="A642" s="12"/>
      <c r="B642" s="12"/>
    </row>
    <row r="643" customFormat="false" ht="15.75" hidden="false" customHeight="true" outlineLevel="0" collapsed="false">
      <c r="A643" s="12"/>
      <c r="B643" s="12"/>
    </row>
    <row r="644" customFormat="false" ht="15.75" hidden="false" customHeight="true" outlineLevel="0" collapsed="false">
      <c r="A644" s="12"/>
      <c r="B644" s="12"/>
    </row>
    <row r="645" customFormat="false" ht="15.75" hidden="false" customHeight="true" outlineLevel="0" collapsed="false">
      <c r="A645" s="12"/>
      <c r="B645" s="12"/>
    </row>
    <row r="646" customFormat="false" ht="15.75" hidden="false" customHeight="true" outlineLevel="0" collapsed="false">
      <c r="A646" s="12"/>
      <c r="B646" s="12"/>
    </row>
    <row r="647" customFormat="false" ht="15.75" hidden="false" customHeight="true" outlineLevel="0" collapsed="false">
      <c r="A647" s="12"/>
      <c r="B647" s="12"/>
    </row>
    <row r="648" customFormat="false" ht="15.75" hidden="false" customHeight="true" outlineLevel="0" collapsed="false">
      <c r="A648" s="12"/>
      <c r="B648" s="12"/>
    </row>
    <row r="649" customFormat="false" ht="15.75" hidden="false" customHeight="true" outlineLevel="0" collapsed="false">
      <c r="A649" s="12"/>
      <c r="B649" s="12"/>
    </row>
    <row r="650" customFormat="false" ht="15.75" hidden="false" customHeight="true" outlineLevel="0" collapsed="false">
      <c r="A650" s="12"/>
      <c r="B650" s="12"/>
    </row>
    <row r="651" customFormat="false" ht="15.75" hidden="false" customHeight="true" outlineLevel="0" collapsed="false">
      <c r="A651" s="12"/>
      <c r="B651" s="12"/>
    </row>
    <row r="652" customFormat="false" ht="15.75" hidden="false" customHeight="true" outlineLevel="0" collapsed="false">
      <c r="A652" s="12"/>
      <c r="B652" s="12"/>
    </row>
    <row r="653" customFormat="false" ht="15.75" hidden="false" customHeight="true" outlineLevel="0" collapsed="false">
      <c r="A653" s="12"/>
      <c r="B653" s="12"/>
    </row>
    <row r="654" customFormat="false" ht="15.75" hidden="false" customHeight="true" outlineLevel="0" collapsed="false">
      <c r="A654" s="12"/>
      <c r="B654" s="12"/>
    </row>
    <row r="655" customFormat="false" ht="15.75" hidden="false" customHeight="true" outlineLevel="0" collapsed="false">
      <c r="A655" s="12"/>
      <c r="B655" s="12"/>
    </row>
    <row r="656" customFormat="false" ht="15.75" hidden="false" customHeight="true" outlineLevel="0" collapsed="false">
      <c r="A656" s="12"/>
      <c r="B656" s="12"/>
    </row>
    <row r="657" customFormat="false" ht="15.75" hidden="false" customHeight="true" outlineLevel="0" collapsed="false">
      <c r="A657" s="12"/>
      <c r="B657" s="12"/>
    </row>
    <row r="658" customFormat="false" ht="15.75" hidden="false" customHeight="true" outlineLevel="0" collapsed="false">
      <c r="A658" s="12"/>
      <c r="B658" s="12"/>
    </row>
    <row r="659" customFormat="false" ht="15.75" hidden="false" customHeight="true" outlineLevel="0" collapsed="false">
      <c r="A659" s="12"/>
      <c r="B659" s="12"/>
    </row>
    <row r="660" customFormat="false" ht="15.75" hidden="false" customHeight="true" outlineLevel="0" collapsed="false">
      <c r="A660" s="12"/>
      <c r="B660" s="12"/>
    </row>
    <row r="661" customFormat="false" ht="15.75" hidden="false" customHeight="true" outlineLevel="0" collapsed="false">
      <c r="A661" s="12"/>
      <c r="B661" s="12"/>
    </row>
    <row r="662" customFormat="false" ht="15.75" hidden="false" customHeight="true" outlineLevel="0" collapsed="false">
      <c r="A662" s="12"/>
      <c r="B662" s="12"/>
    </row>
    <row r="663" customFormat="false" ht="15.75" hidden="false" customHeight="true" outlineLevel="0" collapsed="false">
      <c r="A663" s="12"/>
      <c r="B663" s="12"/>
    </row>
    <row r="664" customFormat="false" ht="15.75" hidden="false" customHeight="true" outlineLevel="0" collapsed="false">
      <c r="A664" s="12"/>
      <c r="B664" s="12"/>
    </row>
    <row r="665" customFormat="false" ht="15.75" hidden="false" customHeight="true" outlineLevel="0" collapsed="false">
      <c r="A665" s="12"/>
      <c r="B665" s="12"/>
    </row>
    <row r="666" customFormat="false" ht="15.75" hidden="false" customHeight="true" outlineLevel="0" collapsed="false">
      <c r="A666" s="12"/>
      <c r="B666" s="12"/>
    </row>
    <row r="667" customFormat="false" ht="15.75" hidden="false" customHeight="true" outlineLevel="0" collapsed="false">
      <c r="A667" s="12"/>
      <c r="B667" s="12"/>
    </row>
    <row r="668" customFormat="false" ht="15.75" hidden="false" customHeight="true" outlineLevel="0" collapsed="false">
      <c r="A668" s="12"/>
      <c r="B668" s="12"/>
    </row>
    <row r="669" customFormat="false" ht="15.75" hidden="false" customHeight="true" outlineLevel="0" collapsed="false">
      <c r="A669" s="12"/>
      <c r="B669" s="12"/>
    </row>
    <row r="670" customFormat="false" ht="15.75" hidden="false" customHeight="true" outlineLevel="0" collapsed="false">
      <c r="A670" s="12"/>
      <c r="B670" s="12"/>
    </row>
    <row r="671" customFormat="false" ht="15.75" hidden="false" customHeight="true" outlineLevel="0" collapsed="false">
      <c r="A671" s="12"/>
      <c r="B671" s="12"/>
    </row>
    <row r="672" customFormat="false" ht="15.75" hidden="false" customHeight="true" outlineLevel="0" collapsed="false">
      <c r="A672" s="12"/>
      <c r="B672" s="12"/>
    </row>
    <row r="673" customFormat="false" ht="15.75" hidden="false" customHeight="true" outlineLevel="0" collapsed="false">
      <c r="A673" s="12"/>
      <c r="B673" s="12"/>
    </row>
    <row r="674" customFormat="false" ht="15.75" hidden="false" customHeight="true" outlineLevel="0" collapsed="false">
      <c r="A674" s="12"/>
      <c r="B674" s="12"/>
    </row>
    <row r="675" customFormat="false" ht="15.75" hidden="false" customHeight="true" outlineLevel="0" collapsed="false">
      <c r="A675" s="12"/>
      <c r="B675" s="12"/>
    </row>
    <row r="676" customFormat="false" ht="15.75" hidden="false" customHeight="true" outlineLevel="0" collapsed="false">
      <c r="A676" s="12"/>
      <c r="B676" s="12"/>
    </row>
    <row r="677" customFormat="false" ht="15.75" hidden="false" customHeight="true" outlineLevel="0" collapsed="false">
      <c r="A677" s="12"/>
      <c r="B677" s="12"/>
    </row>
    <row r="678" customFormat="false" ht="15.75" hidden="false" customHeight="true" outlineLevel="0" collapsed="false">
      <c r="A678" s="12"/>
      <c r="B678" s="12"/>
    </row>
    <row r="679" customFormat="false" ht="15.75" hidden="false" customHeight="true" outlineLevel="0" collapsed="false">
      <c r="A679" s="12"/>
      <c r="B679" s="12"/>
    </row>
    <row r="680" customFormat="false" ht="15.75" hidden="false" customHeight="true" outlineLevel="0" collapsed="false">
      <c r="A680" s="12"/>
      <c r="B680" s="12"/>
    </row>
    <row r="681" customFormat="false" ht="15.75" hidden="false" customHeight="true" outlineLevel="0" collapsed="false">
      <c r="A681" s="12"/>
      <c r="B681" s="12"/>
    </row>
    <row r="682" customFormat="false" ht="15.75" hidden="false" customHeight="true" outlineLevel="0" collapsed="false">
      <c r="A682" s="12"/>
      <c r="B682" s="12"/>
    </row>
    <row r="683" customFormat="false" ht="15.75" hidden="false" customHeight="true" outlineLevel="0" collapsed="false">
      <c r="A683" s="12"/>
      <c r="B683" s="12"/>
    </row>
    <row r="684" customFormat="false" ht="15.75" hidden="false" customHeight="true" outlineLevel="0" collapsed="false">
      <c r="A684" s="12"/>
      <c r="B684" s="12"/>
    </row>
    <row r="685" customFormat="false" ht="15.75" hidden="false" customHeight="true" outlineLevel="0" collapsed="false">
      <c r="A685" s="12"/>
      <c r="B685" s="12"/>
    </row>
    <row r="686" customFormat="false" ht="15.75" hidden="false" customHeight="true" outlineLevel="0" collapsed="false">
      <c r="A686" s="12"/>
      <c r="B686" s="12"/>
    </row>
    <row r="687" customFormat="false" ht="15.75" hidden="false" customHeight="true" outlineLevel="0" collapsed="false">
      <c r="A687" s="12"/>
      <c r="B687" s="12"/>
    </row>
    <row r="688" customFormat="false" ht="15.75" hidden="false" customHeight="true" outlineLevel="0" collapsed="false">
      <c r="A688" s="12"/>
      <c r="B688" s="12"/>
    </row>
    <row r="689" customFormat="false" ht="15.75" hidden="false" customHeight="true" outlineLevel="0" collapsed="false">
      <c r="A689" s="12"/>
      <c r="B689" s="12"/>
    </row>
    <row r="690" customFormat="false" ht="15.75" hidden="false" customHeight="true" outlineLevel="0" collapsed="false">
      <c r="A690" s="12"/>
      <c r="B690" s="12"/>
    </row>
    <row r="691" customFormat="false" ht="15.75" hidden="false" customHeight="true" outlineLevel="0" collapsed="false">
      <c r="A691" s="12"/>
      <c r="B691" s="12"/>
    </row>
    <row r="692" customFormat="false" ht="15.75" hidden="false" customHeight="true" outlineLevel="0" collapsed="false">
      <c r="A692" s="12"/>
      <c r="B692" s="12"/>
    </row>
    <row r="693" customFormat="false" ht="15.75" hidden="false" customHeight="true" outlineLevel="0" collapsed="false">
      <c r="A693" s="12"/>
      <c r="B693" s="12"/>
    </row>
    <row r="694" customFormat="false" ht="15.75" hidden="false" customHeight="true" outlineLevel="0" collapsed="false">
      <c r="A694" s="12"/>
      <c r="B694" s="12"/>
    </row>
    <row r="695" customFormat="false" ht="15.75" hidden="false" customHeight="true" outlineLevel="0" collapsed="false">
      <c r="A695" s="12"/>
      <c r="B695" s="12"/>
    </row>
    <row r="696" customFormat="false" ht="15.75" hidden="false" customHeight="true" outlineLevel="0" collapsed="false">
      <c r="A696" s="12"/>
      <c r="B696" s="12"/>
    </row>
    <row r="697" customFormat="false" ht="15.75" hidden="false" customHeight="true" outlineLevel="0" collapsed="false">
      <c r="A697" s="12"/>
      <c r="B697" s="12"/>
    </row>
    <row r="698" customFormat="false" ht="15.75" hidden="false" customHeight="true" outlineLevel="0" collapsed="false">
      <c r="A698" s="12"/>
      <c r="B698" s="12"/>
    </row>
    <row r="699" customFormat="false" ht="15.75" hidden="false" customHeight="true" outlineLevel="0" collapsed="false">
      <c r="A699" s="12"/>
      <c r="B699" s="12"/>
    </row>
    <row r="700" customFormat="false" ht="15.75" hidden="false" customHeight="true" outlineLevel="0" collapsed="false">
      <c r="A700" s="12"/>
      <c r="B700" s="12"/>
    </row>
    <row r="701" customFormat="false" ht="15.75" hidden="false" customHeight="true" outlineLevel="0" collapsed="false">
      <c r="A701" s="12"/>
      <c r="B701" s="12"/>
    </row>
    <row r="702" customFormat="false" ht="15.75" hidden="false" customHeight="true" outlineLevel="0" collapsed="false">
      <c r="A702" s="12"/>
      <c r="B702" s="12"/>
    </row>
    <row r="703" customFormat="false" ht="15.75" hidden="false" customHeight="true" outlineLevel="0" collapsed="false">
      <c r="A703" s="12"/>
      <c r="B703" s="12"/>
    </row>
    <row r="704" customFormat="false" ht="15.75" hidden="false" customHeight="true" outlineLevel="0" collapsed="false">
      <c r="A704" s="12"/>
      <c r="B704" s="12"/>
    </row>
    <row r="705" customFormat="false" ht="15.75" hidden="false" customHeight="true" outlineLevel="0" collapsed="false">
      <c r="A705" s="12"/>
      <c r="B705" s="12"/>
    </row>
    <row r="706" customFormat="false" ht="15.75" hidden="false" customHeight="true" outlineLevel="0" collapsed="false">
      <c r="A706" s="12"/>
      <c r="B706" s="12"/>
    </row>
    <row r="707" customFormat="false" ht="15.75" hidden="false" customHeight="true" outlineLevel="0" collapsed="false">
      <c r="A707" s="12"/>
      <c r="B707" s="12"/>
    </row>
    <row r="708" customFormat="false" ht="15.75" hidden="false" customHeight="true" outlineLevel="0" collapsed="false">
      <c r="A708" s="12"/>
      <c r="B708" s="12"/>
    </row>
    <row r="709" customFormat="false" ht="15.75" hidden="false" customHeight="true" outlineLevel="0" collapsed="false">
      <c r="A709" s="12"/>
      <c r="B709" s="12"/>
    </row>
    <row r="710" customFormat="false" ht="15.75" hidden="false" customHeight="true" outlineLevel="0" collapsed="false">
      <c r="A710" s="12"/>
      <c r="B710" s="12"/>
    </row>
    <row r="711" customFormat="false" ht="15.75" hidden="false" customHeight="true" outlineLevel="0" collapsed="false">
      <c r="A711" s="12"/>
      <c r="B711" s="12"/>
    </row>
    <row r="712" customFormat="false" ht="15.75" hidden="false" customHeight="true" outlineLevel="0" collapsed="false">
      <c r="A712" s="12"/>
      <c r="B712" s="12"/>
    </row>
    <row r="713" customFormat="false" ht="15.75" hidden="false" customHeight="true" outlineLevel="0" collapsed="false">
      <c r="A713" s="12"/>
      <c r="B713" s="12"/>
    </row>
    <row r="714" customFormat="false" ht="15.75" hidden="false" customHeight="true" outlineLevel="0" collapsed="false">
      <c r="A714" s="12"/>
      <c r="B714" s="12"/>
    </row>
    <row r="715" customFormat="false" ht="15.75" hidden="false" customHeight="true" outlineLevel="0" collapsed="false">
      <c r="A715" s="12"/>
      <c r="B715" s="12"/>
    </row>
    <row r="716" customFormat="false" ht="15.75" hidden="false" customHeight="true" outlineLevel="0" collapsed="false">
      <c r="A716" s="12"/>
      <c r="B716" s="12"/>
    </row>
    <row r="717" customFormat="false" ht="15.75" hidden="false" customHeight="true" outlineLevel="0" collapsed="false">
      <c r="A717" s="12"/>
      <c r="B717" s="12"/>
    </row>
    <row r="718" customFormat="false" ht="15.75" hidden="false" customHeight="true" outlineLevel="0" collapsed="false">
      <c r="A718" s="12"/>
      <c r="B718" s="12"/>
    </row>
    <row r="719" customFormat="false" ht="15.75" hidden="false" customHeight="true" outlineLevel="0" collapsed="false">
      <c r="A719" s="12"/>
      <c r="B719" s="12"/>
    </row>
    <row r="720" customFormat="false" ht="15.75" hidden="false" customHeight="true" outlineLevel="0" collapsed="false">
      <c r="A720" s="12"/>
      <c r="B720" s="12"/>
    </row>
    <row r="721" customFormat="false" ht="15.75" hidden="false" customHeight="true" outlineLevel="0" collapsed="false">
      <c r="A721" s="12"/>
      <c r="B721" s="12"/>
    </row>
    <row r="722" customFormat="false" ht="15.75" hidden="false" customHeight="true" outlineLevel="0" collapsed="false">
      <c r="A722" s="12"/>
      <c r="B722" s="12"/>
    </row>
    <row r="723" customFormat="false" ht="15.75" hidden="false" customHeight="true" outlineLevel="0" collapsed="false">
      <c r="A723" s="12"/>
      <c r="B723" s="12"/>
    </row>
    <row r="724" customFormat="false" ht="15.75" hidden="false" customHeight="true" outlineLevel="0" collapsed="false">
      <c r="A724" s="12"/>
      <c r="B724" s="12"/>
    </row>
    <row r="725" customFormat="false" ht="15.75" hidden="false" customHeight="true" outlineLevel="0" collapsed="false">
      <c r="A725" s="12"/>
      <c r="B725" s="12"/>
    </row>
    <row r="726" customFormat="false" ht="15.75" hidden="false" customHeight="true" outlineLevel="0" collapsed="false">
      <c r="A726" s="12"/>
      <c r="B726" s="12"/>
    </row>
    <row r="727" customFormat="false" ht="15.75" hidden="false" customHeight="true" outlineLevel="0" collapsed="false">
      <c r="A727" s="12"/>
      <c r="B727" s="12"/>
    </row>
    <row r="728" customFormat="false" ht="15.75" hidden="false" customHeight="true" outlineLevel="0" collapsed="false">
      <c r="A728" s="12"/>
      <c r="B728" s="12"/>
    </row>
    <row r="729" customFormat="false" ht="15.75" hidden="false" customHeight="true" outlineLevel="0" collapsed="false">
      <c r="A729" s="12"/>
      <c r="B729" s="12"/>
    </row>
    <row r="730" customFormat="false" ht="15.75" hidden="false" customHeight="true" outlineLevel="0" collapsed="false">
      <c r="A730" s="12"/>
      <c r="B730" s="12"/>
    </row>
    <row r="731" customFormat="false" ht="15.75" hidden="false" customHeight="true" outlineLevel="0" collapsed="false">
      <c r="A731" s="12"/>
      <c r="B731" s="12"/>
    </row>
    <row r="732" customFormat="false" ht="15.75" hidden="false" customHeight="true" outlineLevel="0" collapsed="false">
      <c r="A732" s="12"/>
      <c r="B732" s="12"/>
    </row>
    <row r="733" customFormat="false" ht="15.75" hidden="false" customHeight="true" outlineLevel="0" collapsed="false">
      <c r="A733" s="12"/>
      <c r="B733" s="12"/>
    </row>
    <row r="734" customFormat="false" ht="15.75" hidden="false" customHeight="true" outlineLevel="0" collapsed="false">
      <c r="A734" s="12"/>
      <c r="B734" s="12"/>
    </row>
    <row r="735" customFormat="false" ht="15.75" hidden="false" customHeight="true" outlineLevel="0" collapsed="false">
      <c r="A735" s="12"/>
      <c r="B735" s="12"/>
    </row>
    <row r="736" customFormat="false" ht="15.75" hidden="false" customHeight="true" outlineLevel="0" collapsed="false">
      <c r="A736" s="12"/>
      <c r="B736" s="12"/>
    </row>
    <row r="737" customFormat="false" ht="15.75" hidden="false" customHeight="true" outlineLevel="0" collapsed="false">
      <c r="A737" s="12"/>
      <c r="B737" s="12"/>
    </row>
    <row r="738" customFormat="false" ht="15.75" hidden="false" customHeight="true" outlineLevel="0" collapsed="false">
      <c r="A738" s="12"/>
      <c r="B738" s="12"/>
    </row>
    <row r="739" customFormat="false" ht="15.75" hidden="false" customHeight="true" outlineLevel="0" collapsed="false">
      <c r="A739" s="12"/>
      <c r="B739" s="12"/>
    </row>
    <row r="740" customFormat="false" ht="15.75" hidden="false" customHeight="true" outlineLevel="0" collapsed="false">
      <c r="A740" s="12"/>
      <c r="B740" s="12"/>
    </row>
    <row r="741" customFormat="false" ht="15.75" hidden="false" customHeight="true" outlineLevel="0" collapsed="false">
      <c r="A741" s="12"/>
      <c r="B741" s="12"/>
    </row>
    <row r="742" customFormat="false" ht="15.75" hidden="false" customHeight="true" outlineLevel="0" collapsed="false">
      <c r="A742" s="12"/>
      <c r="B742" s="12"/>
    </row>
    <row r="743" customFormat="false" ht="15.75" hidden="false" customHeight="true" outlineLevel="0" collapsed="false">
      <c r="A743" s="12"/>
      <c r="B743" s="12"/>
    </row>
    <row r="744" customFormat="false" ht="15.75" hidden="false" customHeight="true" outlineLevel="0" collapsed="false">
      <c r="A744" s="12"/>
      <c r="B744" s="12"/>
    </row>
    <row r="745" customFormat="false" ht="15.75" hidden="false" customHeight="true" outlineLevel="0" collapsed="false">
      <c r="A745" s="12"/>
      <c r="B745" s="12"/>
    </row>
    <row r="746" customFormat="false" ht="15.75" hidden="false" customHeight="true" outlineLevel="0" collapsed="false">
      <c r="A746" s="12"/>
      <c r="B746" s="12"/>
    </row>
    <row r="747" customFormat="false" ht="15.75" hidden="false" customHeight="true" outlineLevel="0" collapsed="false">
      <c r="A747" s="12"/>
      <c r="B747" s="12"/>
    </row>
    <row r="748" customFormat="false" ht="15.75" hidden="false" customHeight="true" outlineLevel="0" collapsed="false">
      <c r="A748" s="12"/>
      <c r="B748" s="12"/>
    </row>
    <row r="749" customFormat="false" ht="15.75" hidden="false" customHeight="true" outlineLevel="0" collapsed="false">
      <c r="A749" s="12"/>
      <c r="B749" s="12"/>
    </row>
    <row r="750" customFormat="false" ht="15.75" hidden="false" customHeight="true" outlineLevel="0" collapsed="false">
      <c r="A750" s="12"/>
      <c r="B750" s="12"/>
    </row>
    <row r="751" customFormat="false" ht="15.75" hidden="false" customHeight="true" outlineLevel="0" collapsed="false">
      <c r="A751" s="12"/>
      <c r="B751" s="12"/>
    </row>
    <row r="752" customFormat="false" ht="15.75" hidden="false" customHeight="true" outlineLevel="0" collapsed="false">
      <c r="A752" s="12"/>
      <c r="B752" s="12"/>
    </row>
    <row r="753" customFormat="false" ht="15.75" hidden="false" customHeight="true" outlineLevel="0" collapsed="false">
      <c r="A753" s="12"/>
      <c r="B753" s="12"/>
    </row>
    <row r="754" customFormat="false" ht="15.75" hidden="false" customHeight="true" outlineLevel="0" collapsed="false">
      <c r="A754" s="12"/>
      <c r="B754" s="12"/>
    </row>
    <row r="755" customFormat="false" ht="15.75" hidden="false" customHeight="true" outlineLevel="0" collapsed="false">
      <c r="A755" s="12"/>
      <c r="B755" s="12"/>
    </row>
    <row r="756" customFormat="false" ht="15.75" hidden="false" customHeight="true" outlineLevel="0" collapsed="false">
      <c r="A756" s="12"/>
      <c r="B756" s="12"/>
    </row>
    <row r="757" customFormat="false" ht="15.75" hidden="false" customHeight="true" outlineLevel="0" collapsed="false">
      <c r="A757" s="12"/>
      <c r="B757" s="12"/>
    </row>
    <row r="758" customFormat="false" ht="15.75" hidden="false" customHeight="true" outlineLevel="0" collapsed="false">
      <c r="A758" s="12"/>
      <c r="B758" s="12"/>
    </row>
    <row r="759" customFormat="false" ht="15.75" hidden="false" customHeight="true" outlineLevel="0" collapsed="false">
      <c r="A759" s="12"/>
      <c r="B759" s="12"/>
    </row>
    <row r="760" customFormat="false" ht="15.75" hidden="false" customHeight="true" outlineLevel="0" collapsed="false">
      <c r="A760" s="12"/>
      <c r="B760" s="12"/>
    </row>
    <row r="761" customFormat="false" ht="15.75" hidden="false" customHeight="true" outlineLevel="0" collapsed="false">
      <c r="A761" s="12"/>
      <c r="B761" s="12"/>
    </row>
    <row r="762" customFormat="false" ht="15.75" hidden="false" customHeight="true" outlineLevel="0" collapsed="false">
      <c r="A762" s="12"/>
      <c r="B762" s="12"/>
    </row>
    <row r="763" customFormat="false" ht="15.75" hidden="false" customHeight="true" outlineLevel="0" collapsed="false">
      <c r="A763" s="12"/>
      <c r="B763" s="12"/>
    </row>
    <row r="764" customFormat="false" ht="15.75" hidden="false" customHeight="true" outlineLevel="0" collapsed="false">
      <c r="A764" s="12"/>
      <c r="B764" s="12"/>
    </row>
    <row r="765" customFormat="false" ht="15.75" hidden="false" customHeight="true" outlineLevel="0" collapsed="false">
      <c r="A765" s="12"/>
      <c r="B765" s="12"/>
    </row>
    <row r="766" customFormat="false" ht="15.75" hidden="false" customHeight="true" outlineLevel="0" collapsed="false">
      <c r="A766" s="12"/>
      <c r="B766" s="12"/>
    </row>
    <row r="767" customFormat="false" ht="15.75" hidden="false" customHeight="true" outlineLevel="0" collapsed="false">
      <c r="A767" s="12"/>
      <c r="B767" s="12"/>
    </row>
    <row r="768" customFormat="false" ht="15.75" hidden="false" customHeight="true" outlineLevel="0" collapsed="false">
      <c r="A768" s="12"/>
      <c r="B768" s="12"/>
    </row>
    <row r="769" customFormat="false" ht="15.75" hidden="false" customHeight="true" outlineLevel="0" collapsed="false">
      <c r="A769" s="12"/>
      <c r="B769" s="12"/>
    </row>
    <row r="770" customFormat="false" ht="15.75" hidden="false" customHeight="true" outlineLevel="0" collapsed="false">
      <c r="A770" s="12"/>
      <c r="B770" s="12"/>
    </row>
    <row r="771" customFormat="false" ht="15.75" hidden="false" customHeight="true" outlineLevel="0" collapsed="false">
      <c r="A771" s="12"/>
      <c r="B771" s="12"/>
    </row>
    <row r="772" customFormat="false" ht="15.75" hidden="false" customHeight="true" outlineLevel="0" collapsed="false">
      <c r="A772" s="12"/>
      <c r="B772" s="12"/>
    </row>
    <row r="773" customFormat="false" ht="15.75" hidden="false" customHeight="true" outlineLevel="0" collapsed="false">
      <c r="A773" s="12"/>
      <c r="B773" s="12"/>
    </row>
    <row r="774" customFormat="false" ht="15.75" hidden="false" customHeight="true" outlineLevel="0" collapsed="false">
      <c r="A774" s="12"/>
      <c r="B774" s="12"/>
    </row>
    <row r="775" customFormat="false" ht="15.75" hidden="false" customHeight="true" outlineLevel="0" collapsed="false">
      <c r="A775" s="12"/>
      <c r="B775" s="12"/>
    </row>
    <row r="776" customFormat="false" ht="15.75" hidden="false" customHeight="true" outlineLevel="0" collapsed="false">
      <c r="A776" s="12"/>
      <c r="B776" s="12"/>
    </row>
    <row r="777" customFormat="false" ht="15.75" hidden="false" customHeight="true" outlineLevel="0" collapsed="false">
      <c r="A777" s="12"/>
      <c r="B777" s="12"/>
    </row>
    <row r="778" customFormat="false" ht="15.75" hidden="false" customHeight="true" outlineLevel="0" collapsed="false">
      <c r="A778" s="12"/>
      <c r="B778" s="12"/>
    </row>
    <row r="779" customFormat="false" ht="15.75" hidden="false" customHeight="true" outlineLevel="0" collapsed="false">
      <c r="A779" s="12"/>
      <c r="B779" s="12"/>
    </row>
    <row r="780" customFormat="false" ht="15.75" hidden="false" customHeight="true" outlineLevel="0" collapsed="false">
      <c r="A780" s="12"/>
      <c r="B780" s="12"/>
    </row>
    <row r="781" customFormat="false" ht="15.75" hidden="false" customHeight="true" outlineLevel="0" collapsed="false">
      <c r="A781" s="12"/>
      <c r="B781" s="12"/>
    </row>
    <row r="782" customFormat="false" ht="15.75" hidden="false" customHeight="true" outlineLevel="0" collapsed="false">
      <c r="A782" s="12"/>
      <c r="B782" s="12"/>
    </row>
    <row r="783" customFormat="false" ht="15.75" hidden="false" customHeight="true" outlineLevel="0" collapsed="false">
      <c r="A783" s="12"/>
      <c r="B783" s="12"/>
    </row>
    <row r="784" customFormat="false" ht="15.75" hidden="false" customHeight="true" outlineLevel="0" collapsed="false">
      <c r="A784" s="12"/>
      <c r="B784" s="12"/>
    </row>
    <row r="785" customFormat="false" ht="15.75" hidden="false" customHeight="true" outlineLevel="0" collapsed="false">
      <c r="A785" s="12"/>
      <c r="B785" s="12"/>
    </row>
    <row r="786" customFormat="false" ht="15.75" hidden="false" customHeight="true" outlineLevel="0" collapsed="false">
      <c r="A786" s="12"/>
      <c r="B786" s="12"/>
    </row>
    <row r="787" customFormat="false" ht="15.75" hidden="false" customHeight="true" outlineLevel="0" collapsed="false">
      <c r="A787" s="12"/>
      <c r="B787" s="12"/>
    </row>
    <row r="788" customFormat="false" ht="15.75" hidden="false" customHeight="true" outlineLevel="0" collapsed="false">
      <c r="A788" s="12"/>
      <c r="B788" s="12"/>
    </row>
    <row r="789" customFormat="false" ht="15.75" hidden="false" customHeight="true" outlineLevel="0" collapsed="false">
      <c r="A789" s="12"/>
      <c r="B789" s="12"/>
    </row>
    <row r="790" customFormat="false" ht="15.75" hidden="false" customHeight="true" outlineLevel="0" collapsed="false">
      <c r="A790" s="12"/>
      <c r="B790" s="12"/>
    </row>
    <row r="791" customFormat="false" ht="15.75" hidden="false" customHeight="true" outlineLevel="0" collapsed="false">
      <c r="A791" s="12"/>
      <c r="B791" s="12"/>
    </row>
    <row r="792" customFormat="false" ht="15.75" hidden="false" customHeight="true" outlineLevel="0" collapsed="false">
      <c r="A792" s="12"/>
      <c r="B792" s="12"/>
    </row>
    <row r="793" customFormat="false" ht="15.75" hidden="false" customHeight="true" outlineLevel="0" collapsed="false">
      <c r="A793" s="12"/>
      <c r="B793" s="12"/>
    </row>
    <row r="794" customFormat="false" ht="15.75" hidden="false" customHeight="true" outlineLevel="0" collapsed="false">
      <c r="A794" s="12"/>
      <c r="B794" s="12"/>
    </row>
    <row r="795" customFormat="false" ht="15.75" hidden="false" customHeight="true" outlineLevel="0" collapsed="false">
      <c r="A795" s="12"/>
      <c r="B795" s="12"/>
    </row>
    <row r="796" customFormat="false" ht="15.75" hidden="false" customHeight="true" outlineLevel="0" collapsed="false">
      <c r="A796" s="12"/>
      <c r="B796" s="12"/>
    </row>
    <row r="797" customFormat="false" ht="15.75" hidden="false" customHeight="true" outlineLevel="0" collapsed="false">
      <c r="A797" s="12"/>
      <c r="B797" s="12"/>
    </row>
    <row r="798" customFormat="false" ht="15.75" hidden="false" customHeight="true" outlineLevel="0" collapsed="false">
      <c r="A798" s="12"/>
      <c r="B798" s="12"/>
    </row>
    <row r="799" customFormat="false" ht="15.75" hidden="false" customHeight="true" outlineLevel="0" collapsed="false">
      <c r="A799" s="12"/>
      <c r="B799" s="12"/>
    </row>
    <row r="800" customFormat="false" ht="15.75" hidden="false" customHeight="true" outlineLevel="0" collapsed="false">
      <c r="A800" s="12"/>
      <c r="B800" s="12"/>
    </row>
    <row r="801" customFormat="false" ht="15.75" hidden="false" customHeight="true" outlineLevel="0" collapsed="false">
      <c r="A801" s="12"/>
      <c r="B801" s="12"/>
    </row>
    <row r="802" customFormat="false" ht="15.75" hidden="false" customHeight="true" outlineLevel="0" collapsed="false">
      <c r="A802" s="12"/>
      <c r="B802" s="12"/>
    </row>
    <row r="803" customFormat="false" ht="15.75" hidden="false" customHeight="true" outlineLevel="0" collapsed="false">
      <c r="A803" s="12"/>
      <c r="B803" s="12"/>
    </row>
    <row r="804" customFormat="false" ht="15.75" hidden="false" customHeight="true" outlineLevel="0" collapsed="false">
      <c r="A804" s="12"/>
      <c r="B804" s="12"/>
    </row>
    <row r="805" customFormat="false" ht="15.75" hidden="false" customHeight="true" outlineLevel="0" collapsed="false">
      <c r="A805" s="12"/>
      <c r="B805" s="12"/>
    </row>
    <row r="806" customFormat="false" ht="15.75" hidden="false" customHeight="true" outlineLevel="0" collapsed="false">
      <c r="A806" s="12"/>
      <c r="B806" s="12"/>
    </row>
    <row r="807" customFormat="false" ht="15.75" hidden="false" customHeight="true" outlineLevel="0" collapsed="false">
      <c r="A807" s="12"/>
      <c r="B807" s="12"/>
    </row>
    <row r="808" customFormat="false" ht="15.75" hidden="false" customHeight="true" outlineLevel="0" collapsed="false">
      <c r="A808" s="12"/>
      <c r="B808" s="12"/>
    </row>
    <row r="809" customFormat="false" ht="15.75" hidden="false" customHeight="true" outlineLevel="0" collapsed="false">
      <c r="A809" s="12"/>
      <c r="B809" s="12"/>
    </row>
    <row r="810" customFormat="false" ht="15.75" hidden="false" customHeight="true" outlineLevel="0" collapsed="false">
      <c r="A810" s="12"/>
      <c r="B810" s="12"/>
    </row>
    <row r="811" customFormat="false" ht="15.75" hidden="false" customHeight="true" outlineLevel="0" collapsed="false">
      <c r="A811" s="12"/>
      <c r="B811" s="12"/>
    </row>
    <row r="812" customFormat="false" ht="15.75" hidden="false" customHeight="true" outlineLevel="0" collapsed="false">
      <c r="A812" s="12"/>
      <c r="B812" s="12"/>
    </row>
    <row r="813" customFormat="false" ht="15.75" hidden="false" customHeight="true" outlineLevel="0" collapsed="false">
      <c r="A813" s="12"/>
      <c r="B813" s="12"/>
    </row>
    <row r="814" customFormat="false" ht="15.75" hidden="false" customHeight="true" outlineLevel="0" collapsed="false">
      <c r="A814" s="12"/>
      <c r="B814" s="12"/>
    </row>
    <row r="815" customFormat="false" ht="15.75" hidden="false" customHeight="true" outlineLevel="0" collapsed="false">
      <c r="A815" s="12"/>
      <c r="B815" s="12"/>
    </row>
    <row r="816" customFormat="false" ht="15.75" hidden="false" customHeight="true" outlineLevel="0" collapsed="false">
      <c r="A816" s="12"/>
      <c r="B816" s="12"/>
    </row>
    <row r="817" customFormat="false" ht="15.75" hidden="false" customHeight="true" outlineLevel="0" collapsed="false">
      <c r="A817" s="12"/>
      <c r="B817" s="12"/>
    </row>
    <row r="818" customFormat="false" ht="15.75" hidden="false" customHeight="true" outlineLevel="0" collapsed="false">
      <c r="A818" s="12"/>
      <c r="B818" s="12"/>
    </row>
    <row r="819" customFormat="false" ht="15.75" hidden="false" customHeight="true" outlineLevel="0" collapsed="false">
      <c r="A819" s="12"/>
      <c r="B819" s="12"/>
    </row>
    <row r="820" customFormat="false" ht="15.75" hidden="false" customHeight="true" outlineLevel="0" collapsed="false">
      <c r="A820" s="12"/>
      <c r="B820" s="12"/>
    </row>
    <row r="821" customFormat="false" ht="15.75" hidden="false" customHeight="true" outlineLevel="0" collapsed="false">
      <c r="A821" s="12"/>
      <c r="B821" s="12"/>
    </row>
    <row r="822" customFormat="false" ht="15.75" hidden="false" customHeight="true" outlineLevel="0" collapsed="false">
      <c r="A822" s="12"/>
      <c r="B822" s="12"/>
    </row>
    <row r="823" customFormat="false" ht="15.75" hidden="false" customHeight="true" outlineLevel="0" collapsed="false">
      <c r="A823" s="12"/>
      <c r="B823" s="12"/>
    </row>
    <row r="824" customFormat="false" ht="15.75" hidden="false" customHeight="true" outlineLevel="0" collapsed="false">
      <c r="A824" s="12"/>
      <c r="B824" s="12"/>
    </row>
    <row r="825" customFormat="false" ht="15.75" hidden="false" customHeight="true" outlineLevel="0" collapsed="false">
      <c r="A825" s="12"/>
      <c r="B825" s="12"/>
    </row>
    <row r="826" customFormat="false" ht="15.75" hidden="false" customHeight="true" outlineLevel="0" collapsed="false">
      <c r="A826" s="12"/>
      <c r="B826" s="12"/>
    </row>
    <row r="827" customFormat="false" ht="15.75" hidden="false" customHeight="true" outlineLevel="0" collapsed="false">
      <c r="A827" s="12"/>
      <c r="B827" s="12"/>
    </row>
    <row r="828" customFormat="false" ht="15.75" hidden="false" customHeight="true" outlineLevel="0" collapsed="false">
      <c r="A828" s="12"/>
      <c r="B828" s="12"/>
    </row>
    <row r="829" customFormat="false" ht="15.75" hidden="false" customHeight="true" outlineLevel="0" collapsed="false">
      <c r="A829" s="12"/>
      <c r="B829" s="12"/>
    </row>
    <row r="830" customFormat="false" ht="15.75" hidden="false" customHeight="true" outlineLevel="0" collapsed="false">
      <c r="A830" s="12"/>
      <c r="B830" s="12"/>
    </row>
    <row r="831" customFormat="false" ht="15.75" hidden="false" customHeight="true" outlineLevel="0" collapsed="false">
      <c r="A831" s="12"/>
      <c r="B831" s="12"/>
    </row>
    <row r="832" customFormat="false" ht="15.75" hidden="false" customHeight="true" outlineLevel="0" collapsed="false">
      <c r="A832" s="12"/>
      <c r="B832" s="12"/>
    </row>
    <row r="833" customFormat="false" ht="15.75" hidden="false" customHeight="true" outlineLevel="0" collapsed="false">
      <c r="A833" s="12"/>
      <c r="B833" s="12"/>
    </row>
    <row r="834" customFormat="false" ht="15.75" hidden="false" customHeight="true" outlineLevel="0" collapsed="false">
      <c r="A834" s="12"/>
      <c r="B834" s="12"/>
    </row>
    <row r="835" customFormat="false" ht="15.75" hidden="false" customHeight="true" outlineLevel="0" collapsed="false">
      <c r="A835" s="12"/>
      <c r="B835" s="12"/>
    </row>
    <row r="836" customFormat="false" ht="15.75" hidden="false" customHeight="true" outlineLevel="0" collapsed="false">
      <c r="A836" s="12"/>
      <c r="B836" s="12"/>
    </row>
    <row r="837" customFormat="false" ht="15.75" hidden="false" customHeight="true" outlineLevel="0" collapsed="false">
      <c r="A837" s="12"/>
      <c r="B837" s="12"/>
    </row>
    <row r="838" customFormat="false" ht="15.75" hidden="false" customHeight="true" outlineLevel="0" collapsed="false">
      <c r="A838" s="12"/>
      <c r="B838" s="12"/>
    </row>
    <row r="839" customFormat="false" ht="15.75" hidden="false" customHeight="true" outlineLevel="0" collapsed="false">
      <c r="A839" s="12"/>
      <c r="B839" s="12"/>
    </row>
    <row r="840" customFormat="false" ht="15.75" hidden="false" customHeight="true" outlineLevel="0" collapsed="false">
      <c r="A840" s="12"/>
      <c r="B840" s="12"/>
    </row>
    <row r="841" customFormat="false" ht="15.75" hidden="false" customHeight="true" outlineLevel="0" collapsed="false">
      <c r="A841" s="12"/>
      <c r="B841" s="12"/>
    </row>
    <row r="842" customFormat="false" ht="15.75" hidden="false" customHeight="true" outlineLevel="0" collapsed="false">
      <c r="A842" s="12"/>
      <c r="B842" s="12"/>
    </row>
    <row r="843" customFormat="false" ht="15.75" hidden="false" customHeight="true" outlineLevel="0" collapsed="false">
      <c r="A843" s="12"/>
      <c r="B843" s="12"/>
    </row>
    <row r="844" customFormat="false" ht="15.75" hidden="false" customHeight="true" outlineLevel="0" collapsed="false">
      <c r="A844" s="12"/>
      <c r="B844" s="12"/>
    </row>
    <row r="845" customFormat="false" ht="15.75" hidden="false" customHeight="true" outlineLevel="0" collapsed="false">
      <c r="A845" s="12"/>
      <c r="B845" s="12"/>
    </row>
    <row r="846" customFormat="false" ht="15.75" hidden="false" customHeight="true" outlineLevel="0" collapsed="false">
      <c r="A846" s="12"/>
      <c r="B846" s="12"/>
    </row>
    <row r="847" customFormat="false" ht="15.75" hidden="false" customHeight="true" outlineLevel="0" collapsed="false">
      <c r="A847" s="12"/>
      <c r="B847" s="12"/>
    </row>
    <row r="848" customFormat="false" ht="15.75" hidden="false" customHeight="true" outlineLevel="0" collapsed="false">
      <c r="A848" s="12"/>
      <c r="B848" s="12"/>
    </row>
    <row r="849" customFormat="false" ht="15.75" hidden="false" customHeight="true" outlineLevel="0" collapsed="false">
      <c r="A849" s="12"/>
      <c r="B849" s="12"/>
    </row>
    <row r="850" customFormat="false" ht="15.75" hidden="false" customHeight="true" outlineLevel="0" collapsed="false">
      <c r="A850" s="12"/>
      <c r="B850" s="12"/>
    </row>
    <row r="851" customFormat="false" ht="15.75" hidden="false" customHeight="true" outlineLevel="0" collapsed="false">
      <c r="A851" s="12"/>
      <c r="B851" s="12"/>
    </row>
    <row r="852" customFormat="false" ht="15.75" hidden="false" customHeight="true" outlineLevel="0" collapsed="false">
      <c r="A852" s="12"/>
      <c r="B852" s="12"/>
    </row>
    <row r="853" customFormat="false" ht="15.75" hidden="false" customHeight="true" outlineLevel="0" collapsed="false">
      <c r="A853" s="12"/>
      <c r="B853" s="12"/>
    </row>
    <row r="854" customFormat="false" ht="15.75" hidden="false" customHeight="true" outlineLevel="0" collapsed="false">
      <c r="A854" s="12"/>
      <c r="B854" s="12"/>
    </row>
    <row r="855" customFormat="false" ht="15.75" hidden="false" customHeight="true" outlineLevel="0" collapsed="false">
      <c r="A855" s="12"/>
      <c r="B855" s="12"/>
    </row>
    <row r="856" customFormat="false" ht="15.75" hidden="false" customHeight="true" outlineLevel="0" collapsed="false">
      <c r="A856" s="12"/>
      <c r="B856" s="12"/>
    </row>
    <row r="857" customFormat="false" ht="15.75" hidden="false" customHeight="true" outlineLevel="0" collapsed="false">
      <c r="A857" s="12"/>
      <c r="B857" s="12"/>
    </row>
    <row r="858" customFormat="false" ht="15.75" hidden="false" customHeight="true" outlineLevel="0" collapsed="false">
      <c r="A858" s="12"/>
      <c r="B858" s="12"/>
    </row>
    <row r="859" customFormat="false" ht="15.75" hidden="false" customHeight="true" outlineLevel="0" collapsed="false">
      <c r="A859" s="12"/>
      <c r="B859" s="12"/>
    </row>
    <row r="860" customFormat="false" ht="15.75" hidden="false" customHeight="true" outlineLevel="0" collapsed="false">
      <c r="A860" s="12"/>
      <c r="B860" s="12"/>
    </row>
    <row r="861" customFormat="false" ht="15.75" hidden="false" customHeight="true" outlineLevel="0" collapsed="false">
      <c r="A861" s="12"/>
      <c r="B861" s="12"/>
    </row>
    <row r="862" customFormat="false" ht="15.75" hidden="false" customHeight="true" outlineLevel="0" collapsed="false">
      <c r="A862" s="12"/>
      <c r="B862" s="12"/>
    </row>
    <row r="863" customFormat="false" ht="15.75" hidden="false" customHeight="true" outlineLevel="0" collapsed="false">
      <c r="A863" s="12"/>
      <c r="B863" s="12"/>
    </row>
    <row r="864" customFormat="false" ht="15.75" hidden="false" customHeight="true" outlineLevel="0" collapsed="false">
      <c r="A864" s="12"/>
      <c r="B864" s="12"/>
    </row>
    <row r="865" customFormat="false" ht="15.75" hidden="false" customHeight="true" outlineLevel="0" collapsed="false">
      <c r="A865" s="12"/>
      <c r="B865" s="12"/>
    </row>
    <row r="866" customFormat="false" ht="15.75" hidden="false" customHeight="true" outlineLevel="0" collapsed="false">
      <c r="A866" s="12"/>
      <c r="B866" s="12"/>
    </row>
    <row r="867" customFormat="false" ht="15.75" hidden="false" customHeight="true" outlineLevel="0" collapsed="false">
      <c r="A867" s="12"/>
      <c r="B867" s="12"/>
    </row>
    <row r="868" customFormat="false" ht="15.75" hidden="false" customHeight="true" outlineLevel="0" collapsed="false">
      <c r="A868" s="12"/>
      <c r="B868" s="12"/>
    </row>
    <row r="869" customFormat="false" ht="15.75" hidden="false" customHeight="true" outlineLevel="0" collapsed="false">
      <c r="A869" s="12"/>
      <c r="B869" s="12"/>
    </row>
    <row r="870" customFormat="false" ht="15.75" hidden="false" customHeight="true" outlineLevel="0" collapsed="false">
      <c r="A870" s="12"/>
      <c r="B870" s="12"/>
    </row>
    <row r="871" customFormat="false" ht="15.75" hidden="false" customHeight="true" outlineLevel="0" collapsed="false">
      <c r="A871" s="12"/>
      <c r="B871" s="12"/>
    </row>
    <row r="872" customFormat="false" ht="15.75" hidden="false" customHeight="true" outlineLevel="0" collapsed="false">
      <c r="A872" s="12"/>
      <c r="B872" s="12"/>
    </row>
    <row r="873" customFormat="false" ht="15.75" hidden="false" customHeight="true" outlineLevel="0" collapsed="false">
      <c r="A873" s="12"/>
      <c r="B873" s="12"/>
    </row>
    <row r="874" customFormat="false" ht="15.75" hidden="false" customHeight="true" outlineLevel="0" collapsed="false">
      <c r="A874" s="12"/>
      <c r="B874" s="12"/>
    </row>
    <row r="875" customFormat="false" ht="15.75" hidden="false" customHeight="true" outlineLevel="0" collapsed="false">
      <c r="A875" s="12"/>
      <c r="B875" s="12"/>
    </row>
    <row r="876" customFormat="false" ht="15.75" hidden="false" customHeight="true" outlineLevel="0" collapsed="false">
      <c r="A876" s="12"/>
      <c r="B876" s="12"/>
    </row>
    <row r="877" customFormat="false" ht="15.75" hidden="false" customHeight="true" outlineLevel="0" collapsed="false">
      <c r="A877" s="12"/>
      <c r="B877" s="12"/>
    </row>
    <row r="878" customFormat="false" ht="15.75" hidden="false" customHeight="true" outlineLevel="0" collapsed="false">
      <c r="A878" s="12"/>
      <c r="B878" s="12"/>
    </row>
    <row r="879" customFormat="false" ht="15.75" hidden="false" customHeight="true" outlineLevel="0" collapsed="false">
      <c r="A879" s="12"/>
      <c r="B879" s="12"/>
    </row>
    <row r="880" customFormat="false" ht="15.75" hidden="false" customHeight="true" outlineLevel="0" collapsed="false">
      <c r="A880" s="12"/>
      <c r="B880" s="12"/>
    </row>
    <row r="881" customFormat="false" ht="15.75" hidden="false" customHeight="true" outlineLevel="0" collapsed="false">
      <c r="A881" s="12"/>
      <c r="B881" s="12"/>
    </row>
    <row r="882" customFormat="false" ht="15.75" hidden="false" customHeight="true" outlineLevel="0" collapsed="false">
      <c r="A882" s="12"/>
      <c r="B882" s="12"/>
    </row>
    <row r="883" customFormat="false" ht="15.75" hidden="false" customHeight="true" outlineLevel="0" collapsed="false">
      <c r="A883" s="12"/>
      <c r="B883" s="12"/>
    </row>
    <row r="884" customFormat="false" ht="15.75" hidden="false" customHeight="true" outlineLevel="0" collapsed="false">
      <c r="A884" s="12"/>
      <c r="B884" s="12"/>
    </row>
    <row r="885" customFormat="false" ht="15.75" hidden="false" customHeight="true" outlineLevel="0" collapsed="false">
      <c r="A885" s="12"/>
      <c r="B885" s="12"/>
    </row>
    <row r="886" customFormat="false" ht="15.75" hidden="false" customHeight="true" outlineLevel="0" collapsed="false">
      <c r="A886" s="12"/>
      <c r="B886" s="12"/>
    </row>
    <row r="887" customFormat="false" ht="15.75" hidden="false" customHeight="true" outlineLevel="0" collapsed="false">
      <c r="A887" s="12"/>
      <c r="B887" s="12"/>
    </row>
    <row r="888" customFormat="false" ht="15.75" hidden="false" customHeight="true" outlineLevel="0" collapsed="false">
      <c r="A888" s="12"/>
      <c r="B888" s="12"/>
    </row>
    <row r="889" customFormat="false" ht="15.75" hidden="false" customHeight="true" outlineLevel="0" collapsed="false">
      <c r="A889" s="12"/>
      <c r="B889" s="12"/>
    </row>
    <row r="890" customFormat="false" ht="15.75" hidden="false" customHeight="true" outlineLevel="0" collapsed="false">
      <c r="A890" s="12"/>
      <c r="B890" s="12"/>
    </row>
    <row r="891" customFormat="false" ht="15.75" hidden="false" customHeight="true" outlineLevel="0" collapsed="false">
      <c r="A891" s="12"/>
      <c r="B891" s="12"/>
    </row>
    <row r="892" customFormat="false" ht="15.75" hidden="false" customHeight="true" outlineLevel="0" collapsed="false">
      <c r="A892" s="12"/>
      <c r="B892" s="12"/>
    </row>
    <row r="893" customFormat="false" ht="15.75" hidden="false" customHeight="true" outlineLevel="0" collapsed="false">
      <c r="A893" s="12"/>
      <c r="B893" s="12"/>
    </row>
    <row r="894" customFormat="false" ht="15.75" hidden="false" customHeight="true" outlineLevel="0" collapsed="false">
      <c r="A894" s="12"/>
      <c r="B894" s="12"/>
    </row>
    <row r="895" customFormat="false" ht="15.75" hidden="false" customHeight="true" outlineLevel="0" collapsed="false">
      <c r="A895" s="12"/>
      <c r="B895" s="12"/>
    </row>
    <row r="896" customFormat="false" ht="15.75" hidden="false" customHeight="true" outlineLevel="0" collapsed="false">
      <c r="A896" s="12"/>
      <c r="B896" s="12"/>
    </row>
    <row r="897" customFormat="false" ht="15.75" hidden="false" customHeight="true" outlineLevel="0" collapsed="false">
      <c r="A897" s="12"/>
      <c r="B897" s="12"/>
    </row>
    <row r="898" customFormat="false" ht="15.75" hidden="false" customHeight="true" outlineLevel="0" collapsed="false">
      <c r="A898" s="12"/>
      <c r="B898" s="12"/>
    </row>
    <row r="899" customFormat="false" ht="15.75" hidden="false" customHeight="true" outlineLevel="0" collapsed="false">
      <c r="A899" s="12"/>
      <c r="B899" s="12"/>
    </row>
    <row r="900" customFormat="false" ht="15.75" hidden="false" customHeight="true" outlineLevel="0" collapsed="false">
      <c r="A900" s="12"/>
      <c r="B900" s="12"/>
    </row>
    <row r="901" customFormat="false" ht="15.75" hidden="false" customHeight="true" outlineLevel="0" collapsed="false">
      <c r="A901" s="12"/>
      <c r="B901" s="12"/>
    </row>
    <row r="902" customFormat="false" ht="15.75" hidden="false" customHeight="true" outlineLevel="0" collapsed="false">
      <c r="A902" s="12"/>
      <c r="B902" s="12"/>
    </row>
    <row r="903" customFormat="false" ht="15.75" hidden="false" customHeight="true" outlineLevel="0" collapsed="false">
      <c r="A903" s="12"/>
      <c r="B903" s="12"/>
    </row>
    <row r="904" customFormat="false" ht="15.75" hidden="false" customHeight="true" outlineLevel="0" collapsed="false">
      <c r="A904" s="12"/>
      <c r="B904" s="12"/>
    </row>
    <row r="905" customFormat="false" ht="15.75" hidden="false" customHeight="true" outlineLevel="0" collapsed="false">
      <c r="A905" s="12"/>
      <c r="B905" s="12"/>
    </row>
    <row r="906" customFormat="false" ht="15.75" hidden="false" customHeight="true" outlineLevel="0" collapsed="false">
      <c r="A906" s="12"/>
      <c r="B906" s="12"/>
    </row>
    <row r="907" customFormat="false" ht="15.75" hidden="false" customHeight="true" outlineLevel="0" collapsed="false">
      <c r="A907" s="12"/>
      <c r="B907" s="12"/>
    </row>
    <row r="908" customFormat="false" ht="15.75" hidden="false" customHeight="true" outlineLevel="0" collapsed="false">
      <c r="A908" s="12"/>
      <c r="B908" s="12"/>
    </row>
    <row r="909" customFormat="false" ht="15.75" hidden="false" customHeight="true" outlineLevel="0" collapsed="false">
      <c r="A909" s="12"/>
      <c r="B909" s="12"/>
    </row>
    <row r="910" customFormat="false" ht="15.75" hidden="false" customHeight="true" outlineLevel="0" collapsed="false">
      <c r="A910" s="12"/>
      <c r="B910" s="12"/>
    </row>
    <row r="911" customFormat="false" ht="15.75" hidden="false" customHeight="true" outlineLevel="0" collapsed="false">
      <c r="A911" s="12"/>
      <c r="B911" s="12"/>
    </row>
    <row r="912" customFormat="false" ht="15.75" hidden="false" customHeight="true" outlineLevel="0" collapsed="false">
      <c r="A912" s="12"/>
      <c r="B912" s="12"/>
    </row>
    <row r="913" customFormat="false" ht="15.75" hidden="false" customHeight="true" outlineLevel="0" collapsed="false">
      <c r="A913" s="12"/>
      <c r="B913" s="12"/>
    </row>
    <row r="914" customFormat="false" ht="15.75" hidden="false" customHeight="true" outlineLevel="0" collapsed="false">
      <c r="A914" s="12"/>
      <c r="B914" s="12"/>
    </row>
    <row r="915" customFormat="false" ht="15.75" hidden="false" customHeight="true" outlineLevel="0" collapsed="false">
      <c r="A915" s="12"/>
      <c r="B915" s="12"/>
    </row>
    <row r="916" customFormat="false" ht="15.75" hidden="false" customHeight="true" outlineLevel="0" collapsed="false">
      <c r="A916" s="12"/>
      <c r="B916" s="12"/>
    </row>
    <row r="917" customFormat="false" ht="15.75" hidden="false" customHeight="true" outlineLevel="0" collapsed="false">
      <c r="A917" s="12"/>
      <c r="B917" s="12"/>
    </row>
    <row r="918" customFormat="false" ht="15.75" hidden="false" customHeight="true" outlineLevel="0" collapsed="false">
      <c r="A918" s="12"/>
      <c r="B918" s="12"/>
    </row>
    <row r="919" customFormat="false" ht="15.75" hidden="false" customHeight="true" outlineLevel="0" collapsed="false">
      <c r="A919" s="12"/>
      <c r="B919" s="12"/>
    </row>
    <row r="920" customFormat="false" ht="15.75" hidden="false" customHeight="true" outlineLevel="0" collapsed="false">
      <c r="A920" s="12"/>
      <c r="B920" s="12"/>
    </row>
    <row r="921" customFormat="false" ht="15.75" hidden="false" customHeight="true" outlineLevel="0" collapsed="false">
      <c r="A921" s="12"/>
      <c r="B921" s="12"/>
    </row>
    <row r="922" customFormat="false" ht="15.75" hidden="false" customHeight="true" outlineLevel="0" collapsed="false">
      <c r="A922" s="12"/>
      <c r="B922" s="12"/>
    </row>
    <row r="923" customFormat="false" ht="15.75" hidden="false" customHeight="true" outlineLevel="0" collapsed="false">
      <c r="A923" s="12"/>
      <c r="B923" s="12"/>
    </row>
    <row r="924" customFormat="false" ht="15.75" hidden="false" customHeight="true" outlineLevel="0" collapsed="false">
      <c r="A924" s="12"/>
      <c r="B924" s="12"/>
    </row>
    <row r="925" customFormat="false" ht="15.75" hidden="false" customHeight="true" outlineLevel="0" collapsed="false">
      <c r="A925" s="12"/>
      <c r="B925" s="12"/>
    </row>
    <row r="926" customFormat="false" ht="15.75" hidden="false" customHeight="true" outlineLevel="0" collapsed="false">
      <c r="A926" s="12"/>
      <c r="B926" s="12"/>
    </row>
    <row r="927" customFormat="false" ht="15.75" hidden="false" customHeight="true" outlineLevel="0" collapsed="false">
      <c r="A927" s="12"/>
      <c r="B927" s="12"/>
    </row>
    <row r="928" customFormat="false" ht="15.75" hidden="false" customHeight="true" outlineLevel="0" collapsed="false">
      <c r="A928" s="12"/>
      <c r="B928" s="12"/>
    </row>
    <row r="929" customFormat="false" ht="15.75" hidden="false" customHeight="true" outlineLevel="0" collapsed="false">
      <c r="A929" s="12"/>
      <c r="B929" s="12"/>
    </row>
    <row r="930" customFormat="false" ht="15.75" hidden="false" customHeight="true" outlineLevel="0" collapsed="false">
      <c r="A930" s="12"/>
      <c r="B930" s="12"/>
    </row>
    <row r="931" customFormat="false" ht="15.75" hidden="false" customHeight="true" outlineLevel="0" collapsed="false">
      <c r="A931" s="12"/>
      <c r="B931" s="12"/>
    </row>
    <row r="932" customFormat="false" ht="15.75" hidden="false" customHeight="true" outlineLevel="0" collapsed="false">
      <c r="A932" s="12"/>
      <c r="B932" s="12"/>
    </row>
    <row r="933" customFormat="false" ht="15.75" hidden="false" customHeight="true" outlineLevel="0" collapsed="false">
      <c r="A933" s="12"/>
      <c r="B933" s="12"/>
    </row>
    <row r="934" customFormat="false" ht="15.75" hidden="false" customHeight="true" outlineLevel="0" collapsed="false">
      <c r="A934" s="12"/>
      <c r="B934" s="12"/>
    </row>
    <row r="935" customFormat="false" ht="15.75" hidden="false" customHeight="true" outlineLevel="0" collapsed="false">
      <c r="A935" s="12"/>
      <c r="B935" s="12"/>
    </row>
    <row r="936" customFormat="false" ht="15.75" hidden="false" customHeight="true" outlineLevel="0" collapsed="false">
      <c r="A936" s="12"/>
      <c r="B936" s="12"/>
    </row>
    <row r="937" customFormat="false" ht="15.75" hidden="false" customHeight="true" outlineLevel="0" collapsed="false">
      <c r="A937" s="12"/>
      <c r="B937" s="12"/>
    </row>
    <row r="938" customFormat="false" ht="15.75" hidden="false" customHeight="true" outlineLevel="0" collapsed="false">
      <c r="A938" s="12"/>
      <c r="B938" s="12"/>
    </row>
    <row r="939" customFormat="false" ht="15.75" hidden="false" customHeight="true" outlineLevel="0" collapsed="false">
      <c r="A939" s="12"/>
      <c r="B939" s="12"/>
    </row>
    <row r="940" customFormat="false" ht="15.75" hidden="false" customHeight="true" outlineLevel="0" collapsed="false">
      <c r="A940" s="12"/>
      <c r="B940" s="12"/>
    </row>
    <row r="941" customFormat="false" ht="15.75" hidden="false" customHeight="true" outlineLevel="0" collapsed="false">
      <c r="A941" s="12"/>
      <c r="B941" s="12"/>
    </row>
    <row r="942" customFormat="false" ht="15.75" hidden="false" customHeight="true" outlineLevel="0" collapsed="false">
      <c r="A942" s="12"/>
      <c r="B942" s="12"/>
    </row>
    <row r="943" customFormat="false" ht="15.75" hidden="false" customHeight="true" outlineLevel="0" collapsed="false">
      <c r="A943" s="12"/>
      <c r="B943" s="12"/>
    </row>
    <row r="944" customFormat="false" ht="15.75" hidden="false" customHeight="true" outlineLevel="0" collapsed="false">
      <c r="A944" s="12"/>
      <c r="B944" s="12"/>
    </row>
    <row r="945" customFormat="false" ht="15.75" hidden="false" customHeight="true" outlineLevel="0" collapsed="false">
      <c r="A945" s="12"/>
      <c r="B945" s="12"/>
    </row>
    <row r="946" customFormat="false" ht="15.75" hidden="false" customHeight="true" outlineLevel="0" collapsed="false">
      <c r="A946" s="12"/>
      <c r="B946" s="12"/>
    </row>
    <row r="947" customFormat="false" ht="15.75" hidden="false" customHeight="true" outlineLevel="0" collapsed="false">
      <c r="A947" s="12"/>
      <c r="B947" s="12"/>
    </row>
    <row r="948" customFormat="false" ht="15.75" hidden="false" customHeight="true" outlineLevel="0" collapsed="false">
      <c r="A948" s="12"/>
      <c r="B948" s="12"/>
    </row>
    <row r="949" customFormat="false" ht="15.75" hidden="false" customHeight="true" outlineLevel="0" collapsed="false">
      <c r="A949" s="12"/>
      <c r="B949" s="12"/>
    </row>
    <row r="950" customFormat="false" ht="15.75" hidden="false" customHeight="true" outlineLevel="0" collapsed="false">
      <c r="A950" s="12"/>
      <c r="B950" s="12"/>
    </row>
    <row r="951" customFormat="false" ht="15.75" hidden="false" customHeight="true" outlineLevel="0" collapsed="false">
      <c r="A951" s="12"/>
      <c r="B951" s="12"/>
    </row>
    <row r="952" customFormat="false" ht="15.75" hidden="false" customHeight="true" outlineLevel="0" collapsed="false">
      <c r="A952" s="12"/>
      <c r="B952" s="12"/>
    </row>
    <row r="953" customFormat="false" ht="15.75" hidden="false" customHeight="true" outlineLevel="0" collapsed="false">
      <c r="A953" s="12"/>
      <c r="B953" s="12"/>
    </row>
    <row r="954" customFormat="false" ht="15.75" hidden="false" customHeight="true" outlineLevel="0" collapsed="false">
      <c r="A954" s="12"/>
      <c r="B954" s="12"/>
    </row>
    <row r="955" customFormat="false" ht="15.75" hidden="false" customHeight="true" outlineLevel="0" collapsed="false">
      <c r="A955" s="12"/>
      <c r="B955" s="12"/>
    </row>
    <row r="956" customFormat="false" ht="15.75" hidden="false" customHeight="true" outlineLevel="0" collapsed="false">
      <c r="A956" s="12"/>
      <c r="B956" s="12"/>
    </row>
    <row r="957" customFormat="false" ht="15.75" hidden="false" customHeight="true" outlineLevel="0" collapsed="false">
      <c r="A957" s="12"/>
      <c r="B957" s="12"/>
    </row>
    <row r="958" customFormat="false" ht="15.75" hidden="false" customHeight="true" outlineLevel="0" collapsed="false">
      <c r="A958" s="12"/>
      <c r="B958" s="12"/>
    </row>
    <row r="959" customFormat="false" ht="15.75" hidden="false" customHeight="true" outlineLevel="0" collapsed="false">
      <c r="A959" s="12"/>
      <c r="B959" s="12"/>
    </row>
    <row r="960" customFormat="false" ht="15.75" hidden="false" customHeight="true" outlineLevel="0" collapsed="false">
      <c r="A960" s="12"/>
      <c r="B960" s="12"/>
    </row>
    <row r="961" customFormat="false" ht="15.75" hidden="false" customHeight="true" outlineLevel="0" collapsed="false">
      <c r="A961" s="12"/>
      <c r="B961" s="12"/>
    </row>
    <row r="962" customFormat="false" ht="15.75" hidden="false" customHeight="true" outlineLevel="0" collapsed="false">
      <c r="A962" s="12"/>
      <c r="B962" s="12"/>
    </row>
    <row r="963" customFormat="false" ht="15.75" hidden="false" customHeight="true" outlineLevel="0" collapsed="false">
      <c r="A963" s="12"/>
      <c r="B963" s="12"/>
    </row>
    <row r="964" customFormat="false" ht="15.75" hidden="false" customHeight="true" outlineLevel="0" collapsed="false">
      <c r="A964" s="12"/>
      <c r="B964" s="12"/>
    </row>
    <row r="965" customFormat="false" ht="15.75" hidden="false" customHeight="true" outlineLevel="0" collapsed="false">
      <c r="A965" s="12"/>
      <c r="B965" s="12"/>
    </row>
    <row r="966" customFormat="false" ht="15.75" hidden="false" customHeight="true" outlineLevel="0" collapsed="false">
      <c r="A966" s="12"/>
      <c r="B966" s="12"/>
    </row>
    <row r="967" customFormat="false" ht="15.75" hidden="false" customHeight="true" outlineLevel="0" collapsed="false">
      <c r="A967" s="12"/>
      <c r="B967" s="12"/>
    </row>
    <row r="968" customFormat="false" ht="15.75" hidden="false" customHeight="true" outlineLevel="0" collapsed="false">
      <c r="A968" s="12"/>
      <c r="B968" s="12"/>
    </row>
    <row r="969" customFormat="false" ht="15.75" hidden="false" customHeight="true" outlineLevel="0" collapsed="false">
      <c r="A969" s="12"/>
      <c r="B969" s="12"/>
    </row>
    <row r="970" customFormat="false" ht="15.75" hidden="false" customHeight="true" outlineLevel="0" collapsed="false">
      <c r="A970" s="12"/>
      <c r="B970" s="12"/>
    </row>
    <row r="971" customFormat="false" ht="15.75" hidden="false" customHeight="true" outlineLevel="0" collapsed="false">
      <c r="A971" s="12"/>
      <c r="B971" s="12"/>
    </row>
    <row r="972" customFormat="false" ht="15.75" hidden="false" customHeight="true" outlineLevel="0" collapsed="false">
      <c r="A972" s="12"/>
      <c r="B972" s="12"/>
    </row>
    <row r="973" customFormat="false" ht="15.75" hidden="false" customHeight="true" outlineLevel="0" collapsed="false">
      <c r="A973" s="12"/>
      <c r="B973" s="12"/>
    </row>
    <row r="974" customFormat="false" ht="15.75" hidden="false" customHeight="true" outlineLevel="0" collapsed="false">
      <c r="A974" s="12"/>
      <c r="B974" s="12"/>
    </row>
    <row r="975" customFormat="false" ht="15.75" hidden="false" customHeight="true" outlineLevel="0" collapsed="false">
      <c r="A975" s="12"/>
      <c r="B975" s="12"/>
    </row>
    <row r="976" customFormat="false" ht="15.75" hidden="false" customHeight="true" outlineLevel="0" collapsed="false">
      <c r="A976" s="12"/>
      <c r="B976" s="12"/>
    </row>
    <row r="977" customFormat="false" ht="15.75" hidden="false" customHeight="true" outlineLevel="0" collapsed="false">
      <c r="A977" s="12"/>
      <c r="B977" s="12"/>
    </row>
    <row r="978" customFormat="false" ht="15.75" hidden="false" customHeight="true" outlineLevel="0" collapsed="false">
      <c r="A978" s="12"/>
      <c r="B978" s="12"/>
    </row>
    <row r="979" customFormat="false" ht="15.75" hidden="false" customHeight="true" outlineLevel="0" collapsed="false">
      <c r="A979" s="12"/>
      <c r="B979" s="12"/>
    </row>
    <row r="980" customFormat="false" ht="15.75" hidden="false" customHeight="true" outlineLevel="0" collapsed="false">
      <c r="A980" s="12"/>
      <c r="B980" s="12"/>
    </row>
    <row r="981" customFormat="false" ht="15.75" hidden="false" customHeight="true" outlineLevel="0" collapsed="false">
      <c r="A981" s="12"/>
      <c r="B981" s="12"/>
    </row>
    <row r="982" customFormat="false" ht="15.75" hidden="false" customHeight="true" outlineLevel="0" collapsed="false">
      <c r="A982" s="12"/>
      <c r="B982" s="12"/>
    </row>
    <row r="983" customFormat="false" ht="15.75" hidden="false" customHeight="true" outlineLevel="0" collapsed="false">
      <c r="A983" s="12"/>
      <c r="B983" s="12"/>
    </row>
    <row r="984" customFormat="false" ht="15.75" hidden="false" customHeight="true" outlineLevel="0" collapsed="false">
      <c r="A984" s="12"/>
      <c r="B984" s="12"/>
    </row>
    <row r="985" customFormat="false" ht="15.75" hidden="false" customHeight="true" outlineLevel="0" collapsed="false">
      <c r="A985" s="12"/>
      <c r="B985" s="12"/>
    </row>
    <row r="986" customFormat="false" ht="15.75" hidden="false" customHeight="true" outlineLevel="0" collapsed="false">
      <c r="A986" s="12"/>
      <c r="B986" s="12"/>
    </row>
    <row r="987" customFormat="false" ht="15.75" hidden="false" customHeight="true" outlineLevel="0" collapsed="false">
      <c r="A987" s="12"/>
      <c r="B987" s="12"/>
    </row>
    <row r="988" customFormat="false" ht="15.75" hidden="false" customHeight="true" outlineLevel="0" collapsed="false">
      <c r="A988" s="12"/>
      <c r="B988" s="12"/>
    </row>
    <row r="989" customFormat="false" ht="15.75" hidden="false" customHeight="true" outlineLevel="0" collapsed="false">
      <c r="A989" s="12"/>
      <c r="B989" s="12"/>
    </row>
    <row r="990" customFormat="false" ht="15.75" hidden="false" customHeight="true" outlineLevel="0" collapsed="false">
      <c r="A990" s="12"/>
      <c r="B990" s="12"/>
    </row>
    <row r="991" customFormat="false" ht="15.75" hidden="false" customHeight="true" outlineLevel="0" collapsed="false">
      <c r="A991" s="12"/>
      <c r="B991" s="12"/>
    </row>
    <row r="992" customFormat="false" ht="15.75" hidden="false" customHeight="true" outlineLevel="0" collapsed="false">
      <c r="A992" s="12"/>
      <c r="B992" s="12"/>
    </row>
    <row r="993" customFormat="false" ht="15.75" hidden="false" customHeight="true" outlineLevel="0" collapsed="false">
      <c r="A993" s="12"/>
      <c r="B993" s="12"/>
    </row>
    <row r="994" customFormat="false" ht="15.75" hidden="false" customHeight="true" outlineLevel="0" collapsed="false">
      <c r="A994" s="12"/>
      <c r="B994" s="12"/>
    </row>
    <row r="995" customFormat="false" ht="15.75" hidden="false" customHeight="true" outlineLevel="0" collapsed="false">
      <c r="A995" s="12"/>
      <c r="B995" s="12"/>
    </row>
    <row r="996" customFormat="false" ht="15.75" hidden="false" customHeight="true" outlineLevel="0" collapsed="false">
      <c r="A996" s="12"/>
      <c r="B996" s="12"/>
    </row>
    <row r="997" customFormat="false" ht="15.75" hidden="false" customHeight="true" outlineLevel="0" collapsed="false">
      <c r="A997" s="12"/>
      <c r="B997" s="12"/>
    </row>
    <row r="998" customFormat="false" ht="15.75" hidden="false" customHeight="true" outlineLevel="0" collapsed="false">
      <c r="A998" s="12"/>
      <c r="B998" s="12"/>
    </row>
    <row r="999" customFormat="false" ht="15.75" hidden="false" customHeight="true" outlineLevel="0" collapsed="false">
      <c r="A999" s="12"/>
      <c r="B999" s="12"/>
    </row>
    <row r="1000" customFormat="false" ht="15.75" hidden="false" customHeight="true" outlineLevel="0" collapsed="false">
      <c r="A1000" s="12"/>
      <c r="B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40"/>
    <col collapsed="false" customWidth="true" hidden="false" outlineLevel="0" max="4" min="4" style="1" width="45"/>
    <col collapsed="false" customWidth="true" hidden="false" outlineLevel="0" max="26" min="5" style="1" width="8.63"/>
  </cols>
  <sheetData>
    <row r="1" customFormat="false" ht="18" hidden="false" customHeight="true" outlineLevel="0" collapsed="false">
      <c r="A1" s="126" t="s">
        <v>3827</v>
      </c>
      <c r="B1" s="126"/>
      <c r="C1" s="126"/>
      <c r="D1" s="126"/>
    </row>
    <row r="2" customFormat="false" ht="15" hidden="false" customHeight="true" outlineLevel="0" collapsed="false">
      <c r="A2" s="500" t="s">
        <v>3383</v>
      </c>
      <c r="B2" s="500" t="s">
        <v>26</v>
      </c>
      <c r="C2" s="500" t="s">
        <v>3828</v>
      </c>
      <c r="D2" s="500" t="s">
        <v>315</v>
      </c>
    </row>
    <row r="3" customFormat="false" ht="15" hidden="false" customHeight="true" outlineLevel="0" collapsed="false">
      <c r="A3" s="501" t="s">
        <v>3829</v>
      </c>
      <c r="B3" s="501" t="s">
        <v>350</v>
      </c>
      <c r="C3" s="501" t="s">
        <v>3830</v>
      </c>
      <c r="D3" s="501" t="s">
        <v>3831</v>
      </c>
    </row>
    <row r="4" customFormat="false" ht="15" hidden="false" customHeight="true" outlineLevel="0" collapsed="false">
      <c r="A4" s="501" t="s">
        <v>3832</v>
      </c>
      <c r="B4" s="501" t="s">
        <v>350</v>
      </c>
      <c r="C4" s="501" t="s">
        <v>3833</v>
      </c>
      <c r="D4" s="501" t="s">
        <v>3834</v>
      </c>
    </row>
    <row r="5" customFormat="false" ht="15" hidden="false" customHeight="true" outlineLevel="0" collapsed="false">
      <c r="A5" s="501" t="s">
        <v>3835</v>
      </c>
      <c r="B5" s="501" t="s">
        <v>350</v>
      </c>
      <c r="C5" s="501" t="s">
        <v>3836</v>
      </c>
      <c r="D5" s="501" t="s">
        <v>3837</v>
      </c>
    </row>
    <row r="6" customFormat="false" ht="15" hidden="false" customHeight="true" outlineLevel="0" collapsed="false">
      <c r="A6" s="501" t="s">
        <v>3838</v>
      </c>
      <c r="B6" s="501" t="s">
        <v>350</v>
      </c>
      <c r="C6" s="501" t="s">
        <v>3839</v>
      </c>
      <c r="D6" s="501" t="s">
        <v>3840</v>
      </c>
    </row>
    <row r="7" customFormat="false" ht="15" hidden="false" customHeight="true" outlineLevel="0" collapsed="false">
      <c r="A7" s="501" t="s">
        <v>3841</v>
      </c>
      <c r="B7" s="501" t="s">
        <v>350</v>
      </c>
      <c r="C7" s="501" t="s">
        <v>3842</v>
      </c>
      <c r="D7" s="501" t="s">
        <v>3843</v>
      </c>
    </row>
    <row r="8" customFormat="false" ht="15" hidden="false" customHeight="true" outlineLevel="0" collapsed="false">
      <c r="A8" s="501" t="s">
        <v>3844</v>
      </c>
      <c r="B8" s="501" t="s">
        <v>350</v>
      </c>
      <c r="C8" s="501" t="s">
        <v>3845</v>
      </c>
      <c r="D8" s="501" t="s">
        <v>3846</v>
      </c>
    </row>
    <row r="9" customFormat="false" ht="15" hidden="false" customHeight="true" outlineLevel="0" collapsed="false">
      <c r="A9" s="501" t="s">
        <v>3847</v>
      </c>
      <c r="B9" s="501" t="s">
        <v>350</v>
      </c>
      <c r="C9" s="501" t="s">
        <v>3848</v>
      </c>
      <c r="D9" s="501" t="s">
        <v>3849</v>
      </c>
    </row>
    <row r="10" customFormat="false" ht="15" hidden="false" customHeight="true" outlineLevel="0" collapsed="false">
      <c r="A10" s="501" t="s">
        <v>3850</v>
      </c>
      <c r="B10" s="501" t="s">
        <v>350</v>
      </c>
      <c r="C10" s="501" t="s">
        <v>3851</v>
      </c>
      <c r="D10" s="501" t="s">
        <v>3852</v>
      </c>
    </row>
    <row r="11" customFormat="false" ht="15" hidden="false" customHeight="true" outlineLevel="0" collapsed="false">
      <c r="A11" s="501" t="s">
        <v>3853</v>
      </c>
      <c r="B11" s="501" t="s">
        <v>350</v>
      </c>
      <c r="C11" s="501" t="s">
        <v>3854</v>
      </c>
      <c r="D11" s="501" t="s">
        <v>3855</v>
      </c>
    </row>
    <row r="12" customFormat="false" ht="15" hidden="false" customHeight="true" outlineLevel="0" collapsed="false">
      <c r="A12" s="501" t="s">
        <v>3856</v>
      </c>
      <c r="B12" s="501" t="s">
        <v>350</v>
      </c>
      <c r="C12" s="501" t="s">
        <v>3857</v>
      </c>
      <c r="D12" s="501" t="s">
        <v>3858</v>
      </c>
    </row>
    <row r="13" customFormat="false" ht="15" hidden="false" customHeight="true" outlineLevel="0" collapsed="false">
      <c r="A13" s="12"/>
      <c r="B13" s="12"/>
      <c r="C13" s="12"/>
      <c r="D13" s="12"/>
    </row>
    <row r="14" customFormat="false" ht="15" hidden="false" customHeight="true" outlineLevel="0" collapsed="false">
      <c r="A14" s="12"/>
      <c r="B14" s="12"/>
      <c r="C14" s="12"/>
      <c r="D14" s="12"/>
    </row>
    <row r="15" customFormat="false" ht="15" hidden="false" customHeight="true" outlineLevel="0" collapsed="false">
      <c r="A15" s="12"/>
      <c r="B15" s="12"/>
      <c r="C15" s="12"/>
      <c r="D15" s="12"/>
    </row>
    <row r="16" customFormat="false" ht="15" hidden="false" customHeight="true" outlineLevel="0" collapsed="false">
      <c r="A16" s="12"/>
      <c r="B16" s="12"/>
      <c r="C16" s="12"/>
      <c r="D16" s="12"/>
    </row>
    <row r="17" customFormat="false" ht="15" hidden="false" customHeight="true" outlineLevel="0" collapsed="false">
      <c r="A17" s="12"/>
      <c r="B17" s="12"/>
      <c r="C17" s="12"/>
      <c r="D17" s="12"/>
    </row>
    <row r="18" customFormat="false" ht="15" hidden="false" customHeight="true" outlineLevel="0" collapsed="false">
      <c r="A18" s="12"/>
      <c r="B18" s="12"/>
      <c r="C18" s="12"/>
      <c r="D18" s="12"/>
    </row>
    <row r="19" customFormat="false" ht="15" hidden="false" customHeight="true" outlineLevel="0" collapsed="false">
      <c r="A19" s="12"/>
      <c r="B19" s="12"/>
      <c r="C19" s="12"/>
      <c r="D19" s="12"/>
    </row>
    <row r="20" customFormat="false" ht="15" hidden="false" customHeight="true" outlineLevel="0" collapsed="false">
      <c r="A20" s="12"/>
      <c r="B20" s="12"/>
      <c r="C20" s="12"/>
      <c r="D20" s="12"/>
    </row>
    <row r="21" customFormat="false" ht="15.75" hidden="false" customHeight="true" outlineLevel="0" collapsed="false">
      <c r="A21" s="12"/>
      <c r="B21" s="12"/>
      <c r="C21" s="12"/>
      <c r="D21" s="12"/>
    </row>
    <row r="22" customFormat="false" ht="15.75" hidden="false" customHeight="true" outlineLevel="0" collapsed="false">
      <c r="A22" s="12"/>
      <c r="B22" s="12"/>
      <c r="C22" s="12"/>
      <c r="D22" s="12"/>
    </row>
    <row r="23" customFormat="false" ht="15.75" hidden="false" customHeight="true" outlineLevel="0" collapsed="false">
      <c r="A23" s="12"/>
      <c r="B23" s="12"/>
      <c r="C23" s="12"/>
      <c r="D23" s="12"/>
    </row>
    <row r="24" customFormat="false" ht="15.75" hidden="false" customHeight="true" outlineLevel="0" collapsed="false">
      <c r="A24" s="12"/>
      <c r="B24" s="12"/>
      <c r="C24" s="12"/>
      <c r="D24" s="12"/>
    </row>
    <row r="25" customFormat="false" ht="15.75" hidden="false" customHeight="true" outlineLevel="0" collapsed="false">
      <c r="A25" s="12"/>
      <c r="B25" s="12"/>
      <c r="C25" s="12"/>
      <c r="D25" s="12"/>
    </row>
    <row r="26" customFormat="false" ht="15.75" hidden="false" customHeight="true" outlineLevel="0" collapsed="false">
      <c r="A26" s="12"/>
      <c r="B26" s="12"/>
      <c r="C26" s="12"/>
      <c r="D26" s="12"/>
    </row>
    <row r="27" customFormat="false" ht="15.75" hidden="false" customHeight="true" outlineLevel="0" collapsed="false">
      <c r="A27" s="12"/>
      <c r="B27" s="12"/>
      <c r="C27" s="12"/>
      <c r="D27" s="12"/>
    </row>
    <row r="28" customFormat="false" ht="15.75" hidden="false" customHeight="true" outlineLevel="0" collapsed="false">
      <c r="A28" s="12"/>
      <c r="B28" s="12"/>
      <c r="C28" s="12"/>
      <c r="D28" s="12"/>
    </row>
    <row r="29" customFormat="false" ht="15.75" hidden="false" customHeight="true" outlineLevel="0" collapsed="false">
      <c r="A29" s="12"/>
      <c r="B29" s="12"/>
      <c r="C29" s="12"/>
      <c r="D29" s="12"/>
    </row>
    <row r="30" customFormat="false" ht="15.75" hidden="false" customHeight="true" outlineLevel="0" collapsed="false">
      <c r="A30" s="12"/>
      <c r="B30" s="12"/>
      <c r="C30" s="12"/>
      <c r="D30" s="12"/>
    </row>
    <row r="31" customFormat="false" ht="15.75" hidden="false" customHeight="true" outlineLevel="0" collapsed="false">
      <c r="A31" s="12"/>
      <c r="B31" s="12"/>
      <c r="C31" s="12"/>
      <c r="D31" s="12"/>
    </row>
    <row r="32" customFormat="false" ht="15.75" hidden="false" customHeight="true" outlineLevel="0" collapsed="false">
      <c r="A32" s="12"/>
      <c r="B32" s="12"/>
      <c r="C32" s="12"/>
      <c r="D32" s="12"/>
    </row>
    <row r="33" customFormat="false" ht="15.75" hidden="false" customHeight="true" outlineLevel="0" collapsed="false">
      <c r="A33" s="12"/>
      <c r="B33" s="12"/>
      <c r="C33" s="12"/>
      <c r="D33" s="12"/>
    </row>
    <row r="34" customFormat="false" ht="15.75" hidden="false" customHeight="true" outlineLevel="0" collapsed="false">
      <c r="A34" s="12"/>
      <c r="B34" s="12"/>
      <c r="C34" s="12"/>
      <c r="D34" s="12"/>
    </row>
    <row r="35" customFormat="false" ht="15.75" hidden="false" customHeight="true" outlineLevel="0" collapsed="false">
      <c r="A35" s="12"/>
      <c r="B35" s="12"/>
      <c r="C35" s="12"/>
      <c r="D35" s="12"/>
    </row>
    <row r="36" customFormat="false" ht="15.75" hidden="false" customHeight="true" outlineLevel="0" collapsed="false">
      <c r="A36" s="12"/>
      <c r="B36" s="12"/>
      <c r="C36" s="12"/>
      <c r="D36" s="12"/>
    </row>
    <row r="37" customFormat="false" ht="15.75" hidden="false" customHeight="true" outlineLevel="0" collapsed="false">
      <c r="A37" s="12"/>
      <c r="B37" s="12"/>
      <c r="C37" s="12"/>
      <c r="D37" s="12"/>
    </row>
    <row r="38" customFormat="false" ht="15.75" hidden="false" customHeight="true" outlineLevel="0" collapsed="false">
      <c r="A38" s="12"/>
      <c r="B38" s="12"/>
      <c r="C38" s="12"/>
      <c r="D38" s="12"/>
    </row>
    <row r="39" customFormat="false" ht="15.75" hidden="false" customHeight="true" outlineLevel="0" collapsed="false">
      <c r="A39" s="12"/>
      <c r="B39" s="12"/>
      <c r="C39" s="12"/>
      <c r="D39" s="12"/>
    </row>
    <row r="40" customFormat="false" ht="15.75" hidden="false" customHeight="true" outlineLevel="0" collapsed="false">
      <c r="A40" s="12"/>
      <c r="B40" s="12"/>
      <c r="C40" s="12"/>
      <c r="D40" s="12"/>
    </row>
    <row r="41" customFormat="false" ht="15.75" hidden="false" customHeight="true" outlineLevel="0" collapsed="false">
      <c r="A41" s="12"/>
      <c r="B41" s="12"/>
      <c r="C41" s="12"/>
      <c r="D41" s="12"/>
    </row>
    <row r="42" customFormat="false" ht="15.75" hidden="false" customHeight="true" outlineLevel="0" collapsed="false">
      <c r="A42" s="12"/>
      <c r="B42" s="12"/>
      <c r="C42" s="12"/>
      <c r="D42" s="12"/>
    </row>
    <row r="43" customFormat="false" ht="15.75" hidden="false" customHeight="true" outlineLevel="0" collapsed="false">
      <c r="A43" s="12"/>
      <c r="B43" s="12"/>
      <c r="C43" s="12"/>
      <c r="D43" s="12"/>
    </row>
    <row r="44" customFormat="false" ht="15.75" hidden="false" customHeight="true" outlineLevel="0" collapsed="false">
      <c r="A44" s="12"/>
      <c r="B44" s="12"/>
      <c r="C44" s="12"/>
      <c r="D44" s="12"/>
    </row>
    <row r="45" customFormat="false" ht="15.75" hidden="false" customHeight="true" outlineLevel="0" collapsed="false">
      <c r="A45" s="12"/>
      <c r="B45" s="12"/>
      <c r="C45" s="12"/>
      <c r="D45" s="12"/>
    </row>
    <row r="46" customFormat="false" ht="15.75" hidden="false" customHeight="true" outlineLevel="0" collapsed="false">
      <c r="A46" s="12"/>
      <c r="B46" s="12"/>
      <c r="C46" s="12"/>
      <c r="D46" s="12"/>
    </row>
    <row r="47" customFormat="false" ht="15.75" hidden="false" customHeight="true" outlineLevel="0" collapsed="false">
      <c r="A47" s="12"/>
      <c r="B47" s="12"/>
      <c r="C47" s="12"/>
      <c r="D47" s="12"/>
    </row>
    <row r="48" customFormat="false" ht="15.75" hidden="false" customHeight="true" outlineLevel="0" collapsed="false">
      <c r="A48" s="12"/>
      <c r="B48" s="12"/>
      <c r="C48" s="12"/>
      <c r="D48" s="12"/>
    </row>
    <row r="49" customFormat="false" ht="15.75" hidden="false" customHeight="true" outlineLevel="0" collapsed="false">
      <c r="A49" s="12"/>
      <c r="B49" s="12"/>
      <c r="C49" s="12"/>
      <c r="D49" s="12"/>
    </row>
    <row r="50" customFormat="false" ht="15.75" hidden="false" customHeight="true" outlineLevel="0" collapsed="false">
      <c r="A50" s="12"/>
      <c r="B50" s="12"/>
      <c r="C50" s="12"/>
      <c r="D50" s="12"/>
    </row>
    <row r="51" customFormat="false" ht="15.75" hidden="false" customHeight="true" outlineLevel="0" collapsed="false">
      <c r="A51" s="12"/>
      <c r="B51" s="12"/>
      <c r="C51" s="12"/>
      <c r="D51" s="12"/>
    </row>
    <row r="52" customFormat="false" ht="15.75" hidden="false" customHeight="true" outlineLevel="0" collapsed="false">
      <c r="A52" s="12"/>
      <c r="B52" s="12"/>
      <c r="C52" s="12"/>
      <c r="D52" s="12"/>
    </row>
    <row r="53" customFormat="false" ht="15.75" hidden="false" customHeight="true" outlineLevel="0" collapsed="false">
      <c r="A53" s="12"/>
      <c r="B53" s="12"/>
      <c r="C53" s="12"/>
      <c r="D53" s="12"/>
    </row>
    <row r="54" customFormat="false" ht="15.75" hidden="false" customHeight="true" outlineLevel="0" collapsed="false">
      <c r="A54" s="12"/>
      <c r="B54" s="12"/>
      <c r="C54" s="12"/>
      <c r="D54" s="12"/>
    </row>
    <row r="55" customFormat="false" ht="15.75" hidden="false" customHeight="true" outlineLevel="0" collapsed="false">
      <c r="A55" s="12"/>
      <c r="B55" s="12"/>
      <c r="C55" s="12"/>
      <c r="D55" s="12"/>
    </row>
    <row r="56" customFormat="false" ht="15.75" hidden="false" customHeight="true" outlineLevel="0" collapsed="false">
      <c r="A56" s="12"/>
      <c r="B56" s="12"/>
      <c r="C56" s="12"/>
      <c r="D56" s="12"/>
    </row>
    <row r="57" customFormat="false" ht="15.75" hidden="false" customHeight="true" outlineLevel="0" collapsed="false">
      <c r="A57" s="12"/>
      <c r="B57" s="12"/>
      <c r="C57" s="12"/>
      <c r="D57" s="12"/>
    </row>
    <row r="58" customFormat="false" ht="15.75" hidden="false" customHeight="true" outlineLevel="0" collapsed="false">
      <c r="A58" s="12"/>
      <c r="B58" s="12"/>
      <c r="C58" s="12"/>
      <c r="D58" s="12"/>
    </row>
    <row r="59" customFormat="false" ht="15.75" hidden="false" customHeight="true" outlineLevel="0" collapsed="false">
      <c r="A59" s="12"/>
      <c r="B59" s="12"/>
      <c r="C59" s="12"/>
      <c r="D59" s="12"/>
    </row>
    <row r="60" customFormat="false" ht="15.75" hidden="false" customHeight="true" outlineLevel="0" collapsed="false">
      <c r="A60" s="12"/>
      <c r="B60" s="12"/>
      <c r="C60" s="12"/>
      <c r="D60" s="12"/>
    </row>
    <row r="61" customFormat="false" ht="15.75" hidden="false" customHeight="true" outlineLevel="0" collapsed="false">
      <c r="A61" s="12"/>
      <c r="B61" s="12"/>
      <c r="C61" s="12"/>
      <c r="D61" s="12"/>
    </row>
    <row r="62" customFormat="false" ht="15.75" hidden="false" customHeight="true" outlineLevel="0" collapsed="false">
      <c r="A62" s="12"/>
      <c r="B62" s="12"/>
      <c r="C62" s="12"/>
      <c r="D62" s="12"/>
    </row>
    <row r="63" customFormat="false" ht="15.75" hidden="false" customHeight="true" outlineLevel="0" collapsed="false">
      <c r="A63" s="12"/>
      <c r="B63" s="12"/>
      <c r="C63" s="12"/>
      <c r="D63" s="12"/>
    </row>
    <row r="64" customFormat="false" ht="15.75" hidden="false" customHeight="true" outlineLevel="0" collapsed="false">
      <c r="A64" s="12"/>
      <c r="B64" s="12"/>
      <c r="C64" s="12"/>
      <c r="D64" s="12"/>
    </row>
    <row r="65" customFormat="false" ht="15.75" hidden="false" customHeight="true" outlineLevel="0" collapsed="false">
      <c r="A65" s="12"/>
      <c r="B65" s="12"/>
      <c r="C65" s="12"/>
      <c r="D65" s="12"/>
    </row>
    <row r="66" customFormat="false" ht="15.75" hidden="false" customHeight="true" outlineLevel="0" collapsed="false">
      <c r="A66" s="12"/>
      <c r="B66" s="12"/>
      <c r="C66" s="12"/>
      <c r="D66" s="12"/>
    </row>
    <row r="67" customFormat="false" ht="15.75" hidden="false" customHeight="true" outlineLevel="0" collapsed="false">
      <c r="A67" s="12"/>
      <c r="B67" s="12"/>
      <c r="C67" s="12"/>
      <c r="D67" s="12"/>
    </row>
    <row r="68" customFormat="false" ht="15.75" hidden="false" customHeight="true" outlineLevel="0" collapsed="false">
      <c r="A68" s="12"/>
      <c r="B68" s="12"/>
      <c r="C68" s="12"/>
      <c r="D68" s="12"/>
    </row>
    <row r="69" customFormat="false" ht="15.75" hidden="false" customHeight="true" outlineLevel="0" collapsed="false">
      <c r="A69" s="12"/>
      <c r="B69" s="12"/>
      <c r="C69" s="12"/>
      <c r="D69" s="12"/>
    </row>
    <row r="70" customFormat="false" ht="15.75" hidden="false" customHeight="true" outlineLevel="0" collapsed="false">
      <c r="A70" s="12"/>
      <c r="B70" s="12"/>
      <c r="C70" s="12"/>
      <c r="D70" s="12"/>
    </row>
    <row r="71" customFormat="false" ht="15.75" hidden="false" customHeight="true" outlineLevel="0" collapsed="false">
      <c r="A71" s="12"/>
      <c r="B71" s="12"/>
      <c r="C71" s="12"/>
      <c r="D71" s="12"/>
    </row>
    <row r="72" customFormat="false" ht="15.75" hidden="false" customHeight="true" outlineLevel="0" collapsed="false">
      <c r="A72" s="12"/>
      <c r="B72" s="12"/>
      <c r="C72" s="12"/>
      <c r="D72" s="12"/>
    </row>
    <row r="73" customFormat="false" ht="15.75" hidden="false" customHeight="true" outlineLevel="0" collapsed="false">
      <c r="A73" s="12"/>
      <c r="B73" s="12"/>
      <c r="C73" s="12"/>
      <c r="D73" s="12"/>
    </row>
    <row r="74" customFormat="false" ht="15.75" hidden="false" customHeight="true" outlineLevel="0" collapsed="false">
      <c r="A74" s="12"/>
      <c r="B74" s="12"/>
      <c r="C74" s="12"/>
      <c r="D74" s="12"/>
    </row>
    <row r="75" customFormat="false" ht="15.75" hidden="false" customHeight="true" outlineLevel="0" collapsed="false">
      <c r="A75" s="12"/>
      <c r="B75" s="12"/>
      <c r="C75" s="12"/>
      <c r="D75" s="12"/>
    </row>
    <row r="76" customFormat="false" ht="15.75" hidden="false" customHeight="true" outlineLevel="0" collapsed="false">
      <c r="A76" s="12"/>
      <c r="B76" s="12"/>
      <c r="C76" s="12"/>
      <c r="D76" s="12"/>
    </row>
    <row r="77" customFormat="false" ht="15.75" hidden="false" customHeight="true" outlineLevel="0" collapsed="false">
      <c r="A77" s="12"/>
      <c r="B77" s="12"/>
      <c r="C77" s="12"/>
      <c r="D77" s="12"/>
    </row>
    <row r="78" customFormat="false" ht="15.75" hidden="false" customHeight="true" outlineLevel="0" collapsed="false">
      <c r="A78" s="12"/>
      <c r="B78" s="12"/>
      <c r="C78" s="12"/>
      <c r="D78" s="12"/>
    </row>
    <row r="79" customFormat="false" ht="15.75" hidden="false" customHeight="true" outlineLevel="0" collapsed="false">
      <c r="A79" s="12"/>
      <c r="B79" s="12"/>
      <c r="C79" s="12"/>
      <c r="D79" s="12"/>
    </row>
    <row r="80" customFormat="false" ht="15.75" hidden="false" customHeight="true" outlineLevel="0" collapsed="false">
      <c r="A80" s="12"/>
      <c r="B80" s="12"/>
      <c r="C80" s="12"/>
      <c r="D80" s="12"/>
    </row>
    <row r="81" customFormat="false" ht="15.75" hidden="false" customHeight="true" outlineLevel="0" collapsed="false">
      <c r="A81" s="12"/>
      <c r="B81" s="12"/>
      <c r="C81" s="12"/>
      <c r="D81" s="12"/>
    </row>
    <row r="82" customFormat="false" ht="15.75" hidden="false" customHeight="true" outlineLevel="0" collapsed="false">
      <c r="A82" s="12"/>
      <c r="B82" s="12"/>
      <c r="C82" s="12"/>
      <c r="D82" s="12"/>
    </row>
    <row r="83" customFormat="false" ht="15.75" hidden="false" customHeight="true" outlineLevel="0" collapsed="false">
      <c r="A83" s="12"/>
      <c r="B83" s="12"/>
      <c r="C83" s="12"/>
      <c r="D83" s="12"/>
    </row>
    <row r="84" customFormat="false" ht="15.75" hidden="false" customHeight="true" outlineLevel="0" collapsed="false">
      <c r="A84" s="12"/>
      <c r="B84" s="12"/>
      <c r="C84" s="12"/>
      <c r="D84" s="12"/>
    </row>
    <row r="85" customFormat="false" ht="15.75" hidden="false" customHeight="true" outlineLevel="0" collapsed="false">
      <c r="A85" s="12"/>
      <c r="B85" s="12"/>
      <c r="C85" s="12"/>
      <c r="D85" s="12"/>
    </row>
    <row r="86" customFormat="false" ht="15.75" hidden="false" customHeight="true" outlineLevel="0" collapsed="false">
      <c r="A86" s="12"/>
      <c r="B86" s="12"/>
      <c r="C86" s="12"/>
      <c r="D86" s="12"/>
    </row>
    <row r="87" customFormat="false" ht="15.75" hidden="false" customHeight="true" outlineLevel="0" collapsed="false">
      <c r="A87" s="12"/>
      <c r="B87" s="12"/>
      <c r="C87" s="12"/>
      <c r="D87" s="12"/>
    </row>
    <row r="88" customFormat="false" ht="15.75" hidden="false" customHeight="true" outlineLevel="0" collapsed="false">
      <c r="A88" s="12"/>
      <c r="B88" s="12"/>
      <c r="C88" s="12"/>
      <c r="D88" s="12"/>
    </row>
    <row r="89" customFormat="false" ht="15.75" hidden="false" customHeight="true" outlineLevel="0" collapsed="false">
      <c r="A89" s="12"/>
      <c r="B89" s="12"/>
      <c r="C89" s="12"/>
      <c r="D89" s="12"/>
    </row>
    <row r="90" customFormat="false" ht="15.75" hidden="false" customHeight="true" outlineLevel="0" collapsed="false">
      <c r="A90" s="12"/>
      <c r="B90" s="12"/>
      <c r="C90" s="12"/>
      <c r="D90" s="12"/>
    </row>
    <row r="91" customFormat="false" ht="15.75" hidden="false" customHeight="true" outlineLevel="0" collapsed="false">
      <c r="A91" s="12"/>
      <c r="B91" s="12"/>
      <c r="C91" s="12"/>
      <c r="D91" s="12"/>
    </row>
    <row r="92" customFormat="false" ht="15.75" hidden="false" customHeight="true" outlineLevel="0" collapsed="false">
      <c r="A92" s="12"/>
      <c r="B92" s="12"/>
      <c r="C92" s="12"/>
      <c r="D92" s="12"/>
    </row>
    <row r="93" customFormat="false" ht="15.75" hidden="false" customHeight="true" outlineLevel="0" collapsed="false">
      <c r="A93" s="12"/>
      <c r="B93" s="12"/>
      <c r="C93" s="12"/>
      <c r="D93" s="12"/>
    </row>
    <row r="94" customFormat="false" ht="15.75" hidden="false" customHeight="true" outlineLevel="0" collapsed="false">
      <c r="A94" s="12"/>
      <c r="B94" s="12"/>
      <c r="C94" s="12"/>
      <c r="D94" s="12"/>
    </row>
    <row r="95" customFormat="false" ht="15.75" hidden="false" customHeight="true" outlineLevel="0" collapsed="false">
      <c r="A95" s="12"/>
      <c r="B95" s="12"/>
      <c r="C95" s="12"/>
      <c r="D95" s="12"/>
    </row>
    <row r="96" customFormat="false" ht="15.75" hidden="false" customHeight="true" outlineLevel="0" collapsed="false">
      <c r="A96" s="12"/>
      <c r="B96" s="12"/>
      <c r="C96" s="12"/>
      <c r="D96" s="12"/>
    </row>
    <row r="97" customFormat="false" ht="15.75" hidden="false" customHeight="true" outlineLevel="0" collapsed="false">
      <c r="A97" s="12"/>
      <c r="B97" s="12"/>
      <c r="C97" s="12"/>
      <c r="D97" s="12"/>
    </row>
    <row r="98" customFormat="false" ht="15.75" hidden="false" customHeight="true" outlineLevel="0" collapsed="false">
      <c r="A98" s="12"/>
      <c r="B98" s="12"/>
      <c r="C98" s="12"/>
      <c r="D98" s="12"/>
    </row>
    <row r="99" customFormat="false" ht="15.75" hidden="false" customHeight="true" outlineLevel="0" collapsed="false">
      <c r="A99" s="12"/>
      <c r="B99" s="12"/>
      <c r="C99" s="12"/>
      <c r="D99" s="12"/>
    </row>
    <row r="100" customFormat="false" ht="15.75" hidden="false" customHeight="true" outlineLevel="0" collapsed="false">
      <c r="A100" s="12"/>
      <c r="B100" s="12"/>
      <c r="C100" s="12"/>
      <c r="D100" s="12"/>
    </row>
    <row r="101" customFormat="false" ht="15.75" hidden="false" customHeight="true" outlineLevel="0" collapsed="false">
      <c r="A101" s="12"/>
      <c r="B101" s="12"/>
      <c r="C101" s="12"/>
      <c r="D101" s="12"/>
    </row>
    <row r="102" customFormat="false" ht="15.75" hidden="false" customHeight="true" outlineLevel="0" collapsed="false">
      <c r="A102" s="12"/>
      <c r="B102" s="12"/>
      <c r="C102" s="12"/>
      <c r="D102" s="12"/>
    </row>
    <row r="103" customFormat="false" ht="15.75" hidden="false" customHeight="true" outlineLevel="0" collapsed="false">
      <c r="A103" s="12"/>
      <c r="B103" s="12"/>
      <c r="C103" s="12"/>
      <c r="D103" s="12"/>
    </row>
    <row r="104" customFormat="false" ht="15.75" hidden="false" customHeight="true" outlineLevel="0" collapsed="false">
      <c r="A104" s="12"/>
      <c r="B104" s="12"/>
      <c r="C104" s="12"/>
      <c r="D104" s="12"/>
    </row>
    <row r="105" customFormat="false" ht="15.75" hidden="false" customHeight="true" outlineLevel="0" collapsed="false">
      <c r="A105" s="12"/>
      <c r="B105" s="12"/>
      <c r="C105" s="12"/>
      <c r="D105" s="12"/>
    </row>
    <row r="106" customFormat="false" ht="15.75" hidden="false" customHeight="true" outlineLevel="0" collapsed="false">
      <c r="A106" s="12"/>
      <c r="B106" s="12"/>
      <c r="C106" s="12"/>
      <c r="D106" s="12"/>
    </row>
    <row r="107" customFormat="false" ht="15.75" hidden="false" customHeight="true" outlineLevel="0" collapsed="false">
      <c r="A107" s="12"/>
      <c r="B107" s="12"/>
      <c r="C107" s="12"/>
      <c r="D107" s="12"/>
    </row>
    <row r="108" customFormat="false" ht="15.75" hidden="false" customHeight="true" outlineLevel="0" collapsed="false">
      <c r="A108" s="12"/>
      <c r="B108" s="12"/>
      <c r="C108" s="12"/>
      <c r="D108" s="12"/>
    </row>
    <row r="109" customFormat="false" ht="15.75" hidden="false" customHeight="true" outlineLevel="0" collapsed="false">
      <c r="A109" s="12"/>
      <c r="B109" s="12"/>
      <c r="C109" s="12"/>
      <c r="D109" s="12"/>
    </row>
    <row r="110" customFormat="false" ht="15.75" hidden="false" customHeight="true" outlineLevel="0" collapsed="false">
      <c r="A110" s="12"/>
      <c r="B110" s="12"/>
      <c r="C110" s="12"/>
      <c r="D110" s="12"/>
    </row>
    <row r="111" customFormat="false" ht="15.75" hidden="false" customHeight="true" outlineLevel="0" collapsed="false">
      <c r="A111" s="12"/>
      <c r="B111" s="12"/>
      <c r="C111" s="12"/>
      <c r="D111" s="12"/>
    </row>
    <row r="112" customFormat="false" ht="15.75" hidden="false" customHeight="true" outlineLevel="0" collapsed="false">
      <c r="A112" s="12"/>
      <c r="B112" s="12"/>
      <c r="C112" s="12"/>
      <c r="D112" s="12"/>
    </row>
    <row r="113" customFormat="false" ht="15.75" hidden="false" customHeight="true" outlineLevel="0" collapsed="false">
      <c r="A113" s="12"/>
      <c r="B113" s="12"/>
      <c r="C113" s="12"/>
      <c r="D113" s="12"/>
    </row>
    <row r="114" customFormat="false" ht="15.75" hidden="false" customHeight="true" outlineLevel="0" collapsed="false">
      <c r="A114" s="12"/>
      <c r="B114" s="12"/>
      <c r="C114" s="12"/>
      <c r="D114" s="12"/>
    </row>
    <row r="115" customFormat="false" ht="15.75" hidden="false" customHeight="true" outlineLevel="0" collapsed="false">
      <c r="A115" s="12"/>
      <c r="B115" s="12"/>
      <c r="C115" s="12"/>
      <c r="D115" s="12"/>
    </row>
    <row r="116" customFormat="false" ht="15.75" hidden="false" customHeight="true" outlineLevel="0" collapsed="false">
      <c r="A116" s="12"/>
      <c r="B116" s="12"/>
      <c r="C116" s="12"/>
      <c r="D116" s="12"/>
    </row>
    <row r="117" customFormat="false" ht="15.75" hidden="false" customHeight="true" outlineLevel="0" collapsed="false">
      <c r="A117" s="12"/>
      <c r="B117" s="12"/>
      <c r="C117" s="12"/>
      <c r="D117" s="12"/>
    </row>
    <row r="118" customFormat="false" ht="15.75" hidden="false" customHeight="true" outlineLevel="0" collapsed="false">
      <c r="A118" s="12"/>
      <c r="B118" s="12"/>
      <c r="C118" s="12"/>
      <c r="D118" s="12"/>
    </row>
    <row r="119" customFormat="false" ht="15.75" hidden="false" customHeight="true" outlineLevel="0" collapsed="false">
      <c r="A119" s="12"/>
      <c r="B119" s="12"/>
      <c r="C119" s="12"/>
      <c r="D119" s="12"/>
    </row>
    <row r="120" customFormat="false" ht="15.75" hidden="false" customHeight="true" outlineLevel="0" collapsed="false">
      <c r="A120" s="12"/>
      <c r="B120" s="12"/>
      <c r="C120" s="12"/>
      <c r="D120" s="12"/>
    </row>
    <row r="121" customFormat="false" ht="15.75" hidden="false" customHeight="true" outlineLevel="0" collapsed="false">
      <c r="A121" s="12"/>
      <c r="B121" s="12"/>
      <c r="C121" s="12"/>
      <c r="D121" s="12"/>
    </row>
    <row r="122" customFormat="false" ht="15.75" hidden="false" customHeight="true" outlineLevel="0" collapsed="false">
      <c r="A122" s="12"/>
      <c r="B122" s="12"/>
      <c r="C122" s="12"/>
      <c r="D122" s="12"/>
    </row>
    <row r="123" customFormat="false" ht="15.75" hidden="false" customHeight="true" outlineLevel="0" collapsed="false">
      <c r="A123" s="12"/>
      <c r="B123" s="12"/>
      <c r="C123" s="12"/>
      <c r="D123" s="12"/>
    </row>
    <row r="124" customFormat="false" ht="15.75" hidden="false" customHeight="true" outlineLevel="0" collapsed="false">
      <c r="A124" s="12"/>
      <c r="B124" s="12"/>
      <c r="C124" s="12"/>
      <c r="D124" s="12"/>
    </row>
    <row r="125" customFormat="false" ht="15.75" hidden="false" customHeight="true" outlineLevel="0" collapsed="false">
      <c r="A125" s="12"/>
      <c r="B125" s="12"/>
      <c r="C125" s="12"/>
      <c r="D125" s="12"/>
    </row>
    <row r="126" customFormat="false" ht="15.75" hidden="false" customHeight="true" outlineLevel="0" collapsed="false">
      <c r="A126" s="12"/>
      <c r="B126" s="12"/>
      <c r="C126" s="12"/>
      <c r="D126" s="12"/>
    </row>
    <row r="127" customFormat="false" ht="15.75" hidden="false" customHeight="true" outlineLevel="0" collapsed="false">
      <c r="A127" s="12"/>
      <c r="B127" s="12"/>
      <c r="C127" s="12"/>
      <c r="D127" s="12"/>
    </row>
    <row r="128" customFormat="false" ht="15.75" hidden="false" customHeight="true" outlineLevel="0" collapsed="false">
      <c r="A128" s="12"/>
      <c r="B128" s="12"/>
      <c r="C128" s="12"/>
      <c r="D128" s="12"/>
    </row>
    <row r="129" customFormat="false" ht="15.75" hidden="false" customHeight="true" outlineLevel="0" collapsed="false">
      <c r="A129" s="12"/>
      <c r="B129" s="12"/>
      <c r="C129" s="12"/>
      <c r="D129" s="12"/>
    </row>
    <row r="130" customFormat="false" ht="15.75" hidden="false" customHeight="true" outlineLevel="0" collapsed="false">
      <c r="A130" s="12"/>
      <c r="B130" s="12"/>
      <c r="C130" s="12"/>
      <c r="D130" s="12"/>
    </row>
    <row r="131" customFormat="false" ht="15.75" hidden="false" customHeight="true" outlineLevel="0" collapsed="false">
      <c r="A131" s="12"/>
      <c r="B131" s="12"/>
      <c r="C131" s="12"/>
      <c r="D131" s="12"/>
    </row>
    <row r="132" customFormat="false" ht="15.75" hidden="false" customHeight="true" outlineLevel="0" collapsed="false">
      <c r="A132" s="12"/>
      <c r="B132" s="12"/>
      <c r="C132" s="12"/>
      <c r="D132" s="12"/>
    </row>
    <row r="133" customFormat="false" ht="15.75" hidden="false" customHeight="true" outlineLevel="0" collapsed="false">
      <c r="A133" s="12"/>
      <c r="B133" s="12"/>
      <c r="C133" s="12"/>
      <c r="D133" s="12"/>
    </row>
    <row r="134" customFormat="false" ht="15.75" hidden="false" customHeight="true" outlineLevel="0" collapsed="false">
      <c r="A134" s="12"/>
      <c r="B134" s="12"/>
      <c r="C134" s="12"/>
      <c r="D134" s="12"/>
    </row>
    <row r="135" customFormat="false" ht="15.75" hidden="false" customHeight="true" outlineLevel="0" collapsed="false">
      <c r="A135" s="12"/>
      <c r="B135" s="12"/>
      <c r="C135" s="12"/>
      <c r="D135" s="12"/>
    </row>
    <row r="136" customFormat="false" ht="15.75" hidden="false" customHeight="true" outlineLevel="0" collapsed="false">
      <c r="A136" s="12"/>
      <c r="B136" s="12"/>
      <c r="C136" s="12"/>
      <c r="D136" s="12"/>
    </row>
    <row r="137" customFormat="false" ht="15.75" hidden="false" customHeight="true" outlineLevel="0" collapsed="false">
      <c r="A137" s="12"/>
      <c r="B137" s="12"/>
      <c r="C137" s="12"/>
      <c r="D137" s="12"/>
    </row>
    <row r="138" customFormat="false" ht="15.75" hidden="false" customHeight="true" outlineLevel="0" collapsed="false">
      <c r="A138" s="12"/>
      <c r="B138" s="12"/>
      <c r="C138" s="12"/>
      <c r="D138" s="12"/>
    </row>
    <row r="139" customFormat="false" ht="15.75" hidden="false" customHeight="true" outlineLevel="0" collapsed="false">
      <c r="A139" s="12"/>
      <c r="B139" s="12"/>
      <c r="C139" s="12"/>
      <c r="D139" s="12"/>
    </row>
    <row r="140" customFormat="false" ht="15.75" hidden="false" customHeight="true" outlineLevel="0" collapsed="false">
      <c r="A140" s="12"/>
      <c r="B140" s="12"/>
      <c r="C140" s="12"/>
      <c r="D140" s="12"/>
    </row>
    <row r="141" customFormat="false" ht="15.75" hidden="false" customHeight="true" outlineLevel="0" collapsed="false">
      <c r="A141" s="12"/>
      <c r="B141" s="12"/>
      <c r="C141" s="12"/>
      <c r="D141" s="12"/>
    </row>
    <row r="142" customFormat="false" ht="15.75" hidden="false" customHeight="true" outlineLevel="0" collapsed="false">
      <c r="A142" s="12"/>
      <c r="B142" s="12"/>
      <c r="C142" s="12"/>
      <c r="D142" s="12"/>
    </row>
    <row r="143" customFormat="false" ht="15.75" hidden="false" customHeight="true" outlineLevel="0" collapsed="false">
      <c r="A143" s="12"/>
      <c r="B143" s="12"/>
      <c r="C143" s="12"/>
      <c r="D143" s="12"/>
    </row>
    <row r="144" customFormat="false" ht="15.75" hidden="false" customHeight="true" outlineLevel="0" collapsed="false">
      <c r="A144" s="12"/>
      <c r="B144" s="12"/>
      <c r="C144" s="12"/>
      <c r="D144" s="12"/>
    </row>
    <row r="145" customFormat="false" ht="15.75" hidden="false" customHeight="true" outlineLevel="0" collapsed="false">
      <c r="A145" s="12"/>
      <c r="B145" s="12"/>
      <c r="C145" s="12"/>
      <c r="D145" s="12"/>
    </row>
    <row r="146" customFormat="false" ht="15.75" hidden="false" customHeight="true" outlineLevel="0" collapsed="false">
      <c r="A146" s="12"/>
      <c r="B146" s="12"/>
      <c r="C146" s="12"/>
      <c r="D146" s="12"/>
    </row>
    <row r="147" customFormat="false" ht="15.75" hidden="false" customHeight="true" outlineLevel="0" collapsed="false">
      <c r="A147" s="12"/>
      <c r="B147" s="12"/>
      <c r="C147" s="12"/>
      <c r="D147" s="12"/>
    </row>
    <row r="148" customFormat="false" ht="15.75" hidden="false" customHeight="true" outlineLevel="0" collapsed="false">
      <c r="A148" s="12"/>
      <c r="B148" s="12"/>
      <c r="C148" s="12"/>
      <c r="D148" s="12"/>
    </row>
    <row r="149" customFormat="false" ht="15.75" hidden="false" customHeight="true" outlineLevel="0" collapsed="false">
      <c r="A149" s="12"/>
      <c r="B149" s="12"/>
      <c r="C149" s="12"/>
      <c r="D149" s="12"/>
    </row>
    <row r="150" customFormat="false" ht="15.75" hidden="false" customHeight="true" outlineLevel="0" collapsed="false">
      <c r="A150" s="12"/>
      <c r="B150" s="12"/>
      <c r="C150" s="12"/>
      <c r="D150" s="12"/>
    </row>
    <row r="151" customFormat="false" ht="15.75" hidden="false" customHeight="true" outlineLevel="0" collapsed="false">
      <c r="A151" s="12"/>
      <c r="B151" s="12"/>
      <c r="C151" s="12"/>
      <c r="D151" s="12"/>
    </row>
    <row r="152" customFormat="false" ht="15.75" hidden="false" customHeight="true" outlineLevel="0" collapsed="false">
      <c r="A152" s="12"/>
      <c r="B152" s="12"/>
      <c r="C152" s="12"/>
      <c r="D152" s="12"/>
    </row>
    <row r="153" customFormat="false" ht="15.75" hidden="false" customHeight="true" outlineLevel="0" collapsed="false">
      <c r="A153" s="12"/>
      <c r="B153" s="12"/>
      <c r="C153" s="12"/>
      <c r="D153" s="12"/>
    </row>
    <row r="154" customFormat="false" ht="15.75" hidden="false" customHeight="true" outlineLevel="0" collapsed="false">
      <c r="A154" s="12"/>
      <c r="B154" s="12"/>
      <c r="C154" s="12"/>
      <c r="D154" s="12"/>
    </row>
    <row r="155" customFormat="false" ht="15.75" hidden="false" customHeight="true" outlineLevel="0" collapsed="false">
      <c r="A155" s="12"/>
      <c r="B155" s="12"/>
      <c r="C155" s="12"/>
      <c r="D155" s="12"/>
    </row>
    <row r="156" customFormat="false" ht="15.75" hidden="false" customHeight="true" outlineLevel="0" collapsed="false">
      <c r="A156" s="12"/>
      <c r="B156" s="12"/>
      <c r="C156" s="12"/>
      <c r="D156" s="12"/>
    </row>
    <row r="157" customFormat="false" ht="15.75" hidden="false" customHeight="true" outlineLevel="0" collapsed="false">
      <c r="A157" s="12"/>
      <c r="B157" s="12"/>
      <c r="C157" s="12"/>
      <c r="D157" s="12"/>
    </row>
    <row r="158" customFormat="false" ht="15.75" hidden="false" customHeight="true" outlineLevel="0" collapsed="false">
      <c r="A158" s="12"/>
      <c r="B158" s="12"/>
      <c r="C158" s="12"/>
      <c r="D158" s="12"/>
    </row>
    <row r="159" customFormat="false" ht="15.75" hidden="false" customHeight="true" outlineLevel="0" collapsed="false">
      <c r="A159" s="12"/>
      <c r="B159" s="12"/>
      <c r="C159" s="12"/>
      <c r="D159" s="12"/>
    </row>
    <row r="160" customFormat="false" ht="15.75" hidden="false" customHeight="true" outlineLevel="0" collapsed="false">
      <c r="A160" s="12"/>
      <c r="B160" s="12"/>
      <c r="C160" s="12"/>
      <c r="D160" s="12"/>
    </row>
    <row r="161" customFormat="false" ht="15.75" hidden="false" customHeight="true" outlineLevel="0" collapsed="false">
      <c r="A161" s="12"/>
      <c r="B161" s="12"/>
      <c r="C161" s="12"/>
      <c r="D161" s="12"/>
    </row>
    <row r="162" customFormat="false" ht="15.75" hidden="false" customHeight="true" outlineLevel="0" collapsed="false">
      <c r="A162" s="12"/>
      <c r="B162" s="12"/>
      <c r="C162" s="12"/>
      <c r="D162" s="12"/>
    </row>
    <row r="163" customFormat="false" ht="15.75" hidden="false" customHeight="true" outlineLevel="0" collapsed="false">
      <c r="A163" s="12"/>
      <c r="B163" s="12"/>
      <c r="C163" s="12"/>
      <c r="D163" s="12"/>
    </row>
    <row r="164" customFormat="false" ht="15.75" hidden="false" customHeight="true" outlineLevel="0" collapsed="false">
      <c r="A164" s="12"/>
      <c r="B164" s="12"/>
      <c r="C164" s="12"/>
      <c r="D164" s="12"/>
    </row>
    <row r="165" customFormat="false" ht="15.75" hidden="false" customHeight="true" outlineLevel="0" collapsed="false">
      <c r="A165" s="12"/>
      <c r="B165" s="12"/>
      <c r="C165" s="12"/>
      <c r="D165" s="12"/>
    </row>
    <row r="166" customFormat="false" ht="15.75" hidden="false" customHeight="true" outlineLevel="0" collapsed="false">
      <c r="A166" s="12"/>
      <c r="B166" s="12"/>
      <c r="C166" s="12"/>
      <c r="D166" s="12"/>
    </row>
    <row r="167" customFormat="false" ht="15.75" hidden="false" customHeight="true" outlineLevel="0" collapsed="false">
      <c r="A167" s="12"/>
      <c r="B167" s="12"/>
      <c r="C167" s="12"/>
      <c r="D167" s="12"/>
    </row>
    <row r="168" customFormat="false" ht="15.75" hidden="false" customHeight="true" outlineLevel="0" collapsed="false">
      <c r="A168" s="12"/>
      <c r="B168" s="12"/>
      <c r="C168" s="12"/>
      <c r="D168" s="12"/>
    </row>
    <row r="169" customFormat="false" ht="15.75" hidden="false" customHeight="true" outlineLevel="0" collapsed="false">
      <c r="A169" s="12"/>
      <c r="B169" s="12"/>
      <c r="C169" s="12"/>
      <c r="D169" s="12"/>
    </row>
    <row r="170" customFormat="false" ht="15.75" hidden="false" customHeight="true" outlineLevel="0" collapsed="false">
      <c r="A170" s="12"/>
      <c r="B170" s="12"/>
      <c r="C170" s="12"/>
      <c r="D170" s="12"/>
    </row>
    <row r="171" customFormat="false" ht="15.75" hidden="false" customHeight="true" outlineLevel="0" collapsed="false">
      <c r="A171" s="12"/>
      <c r="B171" s="12"/>
      <c r="C171" s="12"/>
      <c r="D171" s="12"/>
    </row>
    <row r="172" customFormat="false" ht="15.75" hidden="false" customHeight="true" outlineLevel="0" collapsed="false">
      <c r="A172" s="12"/>
      <c r="B172" s="12"/>
      <c r="C172" s="12"/>
      <c r="D172" s="12"/>
    </row>
    <row r="173" customFormat="false" ht="15.75" hidden="false" customHeight="true" outlineLevel="0" collapsed="false">
      <c r="A173" s="12"/>
      <c r="B173" s="12"/>
      <c r="C173" s="12"/>
      <c r="D173" s="12"/>
    </row>
    <row r="174" customFormat="false" ht="15.75" hidden="false" customHeight="true" outlineLevel="0" collapsed="false">
      <c r="A174" s="12"/>
      <c r="B174" s="12"/>
      <c r="C174" s="12"/>
      <c r="D174" s="12"/>
    </row>
    <row r="175" customFormat="false" ht="15.75" hidden="false" customHeight="true" outlineLevel="0" collapsed="false">
      <c r="A175" s="12"/>
      <c r="B175" s="12"/>
      <c r="C175" s="12"/>
      <c r="D175" s="12"/>
    </row>
    <row r="176" customFormat="false" ht="15.75" hidden="false" customHeight="true" outlineLevel="0" collapsed="false">
      <c r="A176" s="12"/>
      <c r="B176" s="12"/>
      <c r="C176" s="12"/>
      <c r="D176" s="12"/>
    </row>
    <row r="177" customFormat="false" ht="15.75" hidden="false" customHeight="true" outlineLevel="0" collapsed="false">
      <c r="A177" s="12"/>
      <c r="B177" s="12"/>
      <c r="C177" s="12"/>
      <c r="D177" s="12"/>
    </row>
    <row r="178" customFormat="false" ht="15.75" hidden="false" customHeight="true" outlineLevel="0" collapsed="false">
      <c r="A178" s="12"/>
      <c r="B178" s="12"/>
      <c r="C178" s="12"/>
      <c r="D178" s="12"/>
    </row>
    <row r="179" customFormat="false" ht="15.75" hidden="false" customHeight="true" outlineLevel="0" collapsed="false">
      <c r="A179" s="12"/>
      <c r="B179" s="12"/>
      <c r="C179" s="12"/>
      <c r="D179" s="12"/>
    </row>
    <row r="180" customFormat="false" ht="15.75" hidden="false" customHeight="true" outlineLevel="0" collapsed="false">
      <c r="A180" s="12"/>
      <c r="B180" s="12"/>
      <c r="C180" s="12"/>
      <c r="D180" s="12"/>
    </row>
    <row r="181" customFormat="false" ht="15.75" hidden="false" customHeight="true" outlineLevel="0" collapsed="false">
      <c r="A181" s="12"/>
      <c r="B181" s="12"/>
      <c r="C181" s="12"/>
      <c r="D181" s="12"/>
    </row>
    <row r="182" customFormat="false" ht="15.75" hidden="false" customHeight="true" outlineLevel="0" collapsed="false">
      <c r="A182" s="12"/>
      <c r="B182" s="12"/>
      <c r="C182" s="12"/>
      <c r="D182" s="12"/>
    </row>
    <row r="183" customFormat="false" ht="15.75" hidden="false" customHeight="true" outlineLevel="0" collapsed="false">
      <c r="A183" s="12"/>
      <c r="B183" s="12"/>
      <c r="C183" s="12"/>
      <c r="D183" s="12"/>
    </row>
    <row r="184" customFormat="false" ht="15.75" hidden="false" customHeight="true" outlineLevel="0" collapsed="false">
      <c r="A184" s="12"/>
      <c r="B184" s="12"/>
      <c r="C184" s="12"/>
      <c r="D184" s="12"/>
    </row>
    <row r="185" customFormat="false" ht="15.75" hidden="false" customHeight="true" outlineLevel="0" collapsed="false">
      <c r="A185" s="12"/>
      <c r="B185" s="12"/>
      <c r="C185" s="12"/>
      <c r="D185" s="12"/>
    </row>
    <row r="186" customFormat="false" ht="15.75" hidden="false" customHeight="true" outlineLevel="0" collapsed="false">
      <c r="A186" s="12"/>
      <c r="B186" s="12"/>
      <c r="C186" s="12"/>
      <c r="D186" s="12"/>
    </row>
    <row r="187" customFormat="false" ht="15.75" hidden="false" customHeight="true" outlineLevel="0" collapsed="false">
      <c r="A187" s="12"/>
      <c r="B187" s="12"/>
      <c r="C187" s="12"/>
      <c r="D187" s="12"/>
    </row>
    <row r="188" customFormat="false" ht="15.75" hidden="false" customHeight="true" outlineLevel="0" collapsed="false">
      <c r="A188" s="12"/>
      <c r="B188" s="12"/>
      <c r="C188" s="12"/>
      <c r="D188" s="12"/>
    </row>
    <row r="189" customFormat="false" ht="15.75" hidden="false" customHeight="true" outlineLevel="0" collapsed="false">
      <c r="A189" s="12"/>
      <c r="B189" s="12"/>
      <c r="C189" s="12"/>
      <c r="D189" s="12"/>
    </row>
    <row r="190" customFormat="false" ht="15.75" hidden="false" customHeight="true" outlineLevel="0" collapsed="false">
      <c r="A190" s="12"/>
      <c r="B190" s="12"/>
      <c r="C190" s="12"/>
      <c r="D190" s="12"/>
    </row>
    <row r="191" customFormat="false" ht="15.75" hidden="false" customHeight="true" outlineLevel="0" collapsed="false">
      <c r="A191" s="12"/>
      <c r="B191" s="12"/>
      <c r="C191" s="12"/>
      <c r="D191" s="12"/>
    </row>
    <row r="192" customFormat="false" ht="15.75" hidden="false" customHeight="true" outlineLevel="0" collapsed="false">
      <c r="A192" s="12"/>
      <c r="B192" s="12"/>
      <c r="C192" s="12"/>
      <c r="D192" s="12"/>
    </row>
    <row r="193" customFormat="false" ht="15.75" hidden="false" customHeight="true" outlineLevel="0" collapsed="false">
      <c r="A193" s="12"/>
      <c r="B193" s="12"/>
      <c r="C193" s="12"/>
      <c r="D193" s="12"/>
    </row>
    <row r="194" customFormat="false" ht="15.75" hidden="false" customHeight="true" outlineLevel="0" collapsed="false">
      <c r="A194" s="12"/>
      <c r="B194" s="12"/>
      <c r="C194" s="12"/>
      <c r="D194" s="12"/>
    </row>
    <row r="195" customFormat="false" ht="15.75" hidden="false" customHeight="true" outlineLevel="0" collapsed="false">
      <c r="A195" s="12"/>
      <c r="B195" s="12"/>
      <c r="C195" s="12"/>
      <c r="D195" s="12"/>
    </row>
    <row r="196" customFormat="false" ht="15.75" hidden="false" customHeight="true" outlineLevel="0" collapsed="false">
      <c r="A196" s="12"/>
      <c r="B196" s="12"/>
      <c r="C196" s="12"/>
      <c r="D196" s="12"/>
    </row>
    <row r="197" customFormat="false" ht="15.75" hidden="false" customHeight="true" outlineLevel="0" collapsed="false">
      <c r="A197" s="12"/>
      <c r="B197" s="12"/>
      <c r="C197" s="12"/>
      <c r="D197" s="12"/>
    </row>
    <row r="198" customFormat="false" ht="15.75" hidden="false" customHeight="true" outlineLevel="0" collapsed="false">
      <c r="A198" s="12"/>
      <c r="B198" s="12"/>
      <c r="C198" s="12"/>
      <c r="D198" s="12"/>
    </row>
    <row r="199" customFormat="false" ht="15.75" hidden="false" customHeight="true" outlineLevel="0" collapsed="false">
      <c r="A199" s="12"/>
      <c r="B199" s="12"/>
      <c r="C199" s="12"/>
      <c r="D199" s="12"/>
    </row>
    <row r="200" customFormat="false" ht="15.75" hidden="false" customHeight="true" outlineLevel="0" collapsed="false">
      <c r="A200" s="12"/>
      <c r="B200" s="12"/>
      <c r="C200" s="12"/>
      <c r="D200" s="12"/>
    </row>
    <row r="201" customFormat="false" ht="15.75" hidden="false" customHeight="true" outlineLevel="0" collapsed="false">
      <c r="A201" s="12"/>
      <c r="B201" s="12"/>
      <c r="C201" s="12"/>
      <c r="D201" s="12"/>
    </row>
    <row r="202" customFormat="false" ht="15.75" hidden="false" customHeight="true" outlineLevel="0" collapsed="false">
      <c r="A202" s="12"/>
      <c r="B202" s="12"/>
      <c r="C202" s="12"/>
      <c r="D202" s="12"/>
    </row>
    <row r="203" customFormat="false" ht="15.75" hidden="false" customHeight="true" outlineLevel="0" collapsed="false">
      <c r="A203" s="12"/>
      <c r="B203" s="12"/>
      <c r="C203" s="12"/>
      <c r="D203" s="12"/>
    </row>
    <row r="204" customFormat="false" ht="15.75" hidden="false" customHeight="true" outlineLevel="0" collapsed="false">
      <c r="A204" s="12"/>
      <c r="B204" s="12"/>
      <c r="C204" s="12"/>
      <c r="D204" s="12"/>
    </row>
    <row r="205" customFormat="false" ht="15.75" hidden="false" customHeight="true" outlineLevel="0" collapsed="false">
      <c r="A205" s="12"/>
      <c r="B205" s="12"/>
      <c r="C205" s="12"/>
      <c r="D205" s="12"/>
    </row>
    <row r="206" customFormat="false" ht="15.75" hidden="false" customHeight="true" outlineLevel="0" collapsed="false">
      <c r="A206" s="12"/>
      <c r="B206" s="12"/>
      <c r="C206" s="12"/>
      <c r="D206" s="12"/>
    </row>
    <row r="207" customFormat="false" ht="15.75" hidden="false" customHeight="true" outlineLevel="0" collapsed="false">
      <c r="A207" s="12"/>
      <c r="B207" s="12"/>
      <c r="C207" s="12"/>
      <c r="D207" s="12"/>
    </row>
    <row r="208" customFormat="false" ht="15.75" hidden="false" customHeight="true" outlineLevel="0" collapsed="false">
      <c r="A208" s="12"/>
      <c r="B208" s="12"/>
      <c r="C208" s="12"/>
      <c r="D208" s="12"/>
    </row>
    <row r="209" customFormat="false" ht="15.75" hidden="false" customHeight="true" outlineLevel="0" collapsed="false">
      <c r="A209" s="12"/>
      <c r="B209" s="12"/>
      <c r="C209" s="12"/>
      <c r="D209" s="12"/>
    </row>
    <row r="210" customFormat="false" ht="15.75" hidden="false" customHeight="true" outlineLevel="0" collapsed="false">
      <c r="A210" s="12"/>
      <c r="B210" s="12"/>
      <c r="C210" s="12"/>
      <c r="D210" s="12"/>
    </row>
    <row r="211" customFormat="false" ht="15.75" hidden="false" customHeight="true" outlineLevel="0" collapsed="false">
      <c r="A211" s="12"/>
      <c r="B211" s="12"/>
      <c r="C211" s="12"/>
      <c r="D211" s="12"/>
    </row>
    <row r="212" customFormat="false" ht="15.75" hidden="false" customHeight="true" outlineLevel="0" collapsed="false">
      <c r="A212" s="12"/>
      <c r="B212" s="12"/>
      <c r="C212" s="12"/>
      <c r="D212" s="12"/>
    </row>
    <row r="213" customFormat="false" ht="15.75" hidden="false" customHeight="true" outlineLevel="0" collapsed="false">
      <c r="A213" s="12"/>
      <c r="B213" s="12"/>
      <c r="C213" s="12"/>
      <c r="D213" s="12"/>
    </row>
    <row r="214" customFormat="false" ht="15.75" hidden="false" customHeight="true" outlineLevel="0" collapsed="false">
      <c r="A214" s="12"/>
      <c r="B214" s="12"/>
      <c r="C214" s="12"/>
      <c r="D214" s="12"/>
    </row>
    <row r="215" customFormat="false" ht="15.75" hidden="false" customHeight="true" outlineLevel="0" collapsed="false">
      <c r="A215" s="12"/>
      <c r="B215" s="12"/>
      <c r="C215" s="12"/>
      <c r="D215" s="12"/>
    </row>
    <row r="216" customFormat="false" ht="15.75" hidden="false" customHeight="true" outlineLevel="0" collapsed="false">
      <c r="A216" s="12"/>
      <c r="B216" s="12"/>
      <c r="C216" s="12"/>
      <c r="D216" s="12"/>
    </row>
    <row r="217" customFormat="false" ht="15.75" hidden="false" customHeight="true" outlineLevel="0" collapsed="false">
      <c r="A217" s="12"/>
      <c r="B217" s="12"/>
      <c r="C217" s="12"/>
      <c r="D217" s="12"/>
    </row>
    <row r="218" customFormat="false" ht="15.75" hidden="false" customHeight="true" outlineLevel="0" collapsed="false">
      <c r="A218" s="12"/>
      <c r="B218" s="12"/>
      <c r="C218" s="12"/>
      <c r="D218" s="12"/>
    </row>
    <row r="219" customFormat="false" ht="15.75" hidden="false" customHeight="true" outlineLevel="0" collapsed="false">
      <c r="A219" s="12"/>
      <c r="B219" s="12"/>
      <c r="C219" s="12"/>
      <c r="D219" s="12"/>
    </row>
    <row r="220" customFormat="false" ht="15.75" hidden="false" customHeight="true" outlineLevel="0" collapsed="false">
      <c r="A220" s="12"/>
      <c r="B220" s="12"/>
      <c r="C220" s="12"/>
      <c r="D220" s="12"/>
    </row>
    <row r="221" customFormat="false" ht="15.75" hidden="false" customHeight="true" outlineLevel="0" collapsed="false">
      <c r="A221" s="12"/>
      <c r="B221" s="12"/>
      <c r="C221" s="12"/>
      <c r="D221" s="12"/>
    </row>
    <row r="222" customFormat="false" ht="15.75" hidden="false" customHeight="true" outlineLevel="0" collapsed="false">
      <c r="A222" s="12"/>
      <c r="B222" s="12"/>
      <c r="C222" s="12"/>
      <c r="D222" s="12"/>
    </row>
    <row r="223" customFormat="false" ht="15.75" hidden="false" customHeight="true" outlineLevel="0" collapsed="false">
      <c r="A223" s="12"/>
      <c r="B223" s="12"/>
      <c r="C223" s="12"/>
      <c r="D223" s="12"/>
    </row>
    <row r="224" customFormat="false" ht="15.75" hidden="false" customHeight="true" outlineLevel="0" collapsed="false">
      <c r="A224" s="12"/>
      <c r="B224" s="12"/>
      <c r="C224" s="12"/>
      <c r="D224" s="12"/>
    </row>
    <row r="225" customFormat="false" ht="15.75" hidden="false" customHeight="true" outlineLevel="0" collapsed="false">
      <c r="A225" s="12"/>
      <c r="B225" s="12"/>
      <c r="C225" s="12"/>
      <c r="D225" s="12"/>
    </row>
    <row r="226" customFormat="false" ht="15.75" hidden="false" customHeight="true" outlineLevel="0" collapsed="false">
      <c r="A226" s="12"/>
      <c r="B226" s="12"/>
      <c r="C226" s="12"/>
      <c r="D226" s="12"/>
    </row>
    <row r="227" customFormat="false" ht="15.75" hidden="false" customHeight="true" outlineLevel="0" collapsed="false">
      <c r="A227" s="12"/>
      <c r="B227" s="12"/>
      <c r="C227" s="12"/>
      <c r="D227" s="12"/>
    </row>
    <row r="228" customFormat="false" ht="15.75" hidden="false" customHeight="true" outlineLevel="0" collapsed="false">
      <c r="A228" s="12"/>
      <c r="B228" s="12"/>
      <c r="C228" s="12"/>
      <c r="D228" s="12"/>
    </row>
    <row r="229" customFormat="false" ht="15.75" hidden="false" customHeight="true" outlineLevel="0" collapsed="false">
      <c r="A229" s="12"/>
      <c r="B229" s="12"/>
      <c r="C229" s="12"/>
      <c r="D229" s="12"/>
    </row>
    <row r="230" customFormat="false" ht="15.75" hidden="false" customHeight="true" outlineLevel="0" collapsed="false">
      <c r="A230" s="12"/>
      <c r="B230" s="12"/>
      <c r="C230" s="12"/>
      <c r="D230" s="12"/>
    </row>
    <row r="231" customFormat="false" ht="15.75" hidden="false" customHeight="true" outlineLevel="0" collapsed="false">
      <c r="A231" s="12"/>
      <c r="B231" s="12"/>
      <c r="C231" s="12"/>
      <c r="D231" s="12"/>
    </row>
    <row r="232" customFormat="false" ht="15.75" hidden="false" customHeight="true" outlineLevel="0" collapsed="false">
      <c r="A232" s="12"/>
      <c r="B232" s="12"/>
      <c r="C232" s="12"/>
      <c r="D232" s="12"/>
    </row>
    <row r="233" customFormat="false" ht="15.75" hidden="false" customHeight="true" outlineLevel="0" collapsed="false">
      <c r="A233" s="12"/>
      <c r="B233" s="12"/>
      <c r="C233" s="12"/>
      <c r="D233" s="12"/>
    </row>
    <row r="234" customFormat="false" ht="15.75" hidden="false" customHeight="true" outlineLevel="0" collapsed="false">
      <c r="A234" s="12"/>
      <c r="B234" s="12"/>
      <c r="C234" s="12"/>
      <c r="D234" s="12"/>
    </row>
    <row r="235" customFormat="false" ht="15.75" hidden="false" customHeight="true" outlineLevel="0" collapsed="false">
      <c r="A235" s="12"/>
      <c r="B235" s="12"/>
      <c r="C235" s="12"/>
      <c r="D235" s="12"/>
    </row>
    <row r="236" customFormat="false" ht="15.75" hidden="false" customHeight="true" outlineLevel="0" collapsed="false">
      <c r="A236" s="12"/>
      <c r="B236" s="12"/>
      <c r="C236" s="12"/>
      <c r="D236" s="12"/>
    </row>
    <row r="237" customFormat="false" ht="15.75" hidden="false" customHeight="true" outlineLevel="0" collapsed="false">
      <c r="A237" s="12"/>
      <c r="B237" s="12"/>
      <c r="C237" s="12"/>
      <c r="D237" s="12"/>
    </row>
    <row r="238" customFormat="false" ht="15.75" hidden="false" customHeight="true" outlineLevel="0" collapsed="false">
      <c r="A238" s="12"/>
      <c r="B238" s="12"/>
      <c r="C238" s="12"/>
      <c r="D238" s="12"/>
    </row>
    <row r="239" customFormat="false" ht="15.75" hidden="false" customHeight="true" outlineLevel="0" collapsed="false">
      <c r="A239" s="12"/>
      <c r="B239" s="12"/>
      <c r="C239" s="12"/>
      <c r="D239" s="12"/>
    </row>
    <row r="240" customFormat="false" ht="15.75" hidden="false" customHeight="true" outlineLevel="0" collapsed="false">
      <c r="A240" s="12"/>
      <c r="B240" s="12"/>
      <c r="C240" s="12"/>
      <c r="D240" s="12"/>
    </row>
    <row r="241" customFormat="false" ht="15.75" hidden="false" customHeight="true" outlineLevel="0" collapsed="false">
      <c r="A241" s="12"/>
      <c r="B241" s="12"/>
      <c r="C241" s="12"/>
      <c r="D241" s="12"/>
    </row>
    <row r="242" customFormat="false" ht="15.75" hidden="false" customHeight="true" outlineLevel="0" collapsed="false">
      <c r="A242" s="12"/>
      <c r="B242" s="12"/>
      <c r="C242" s="12"/>
      <c r="D242" s="12"/>
    </row>
    <row r="243" customFormat="false" ht="15.75" hidden="false" customHeight="true" outlineLevel="0" collapsed="false">
      <c r="A243" s="12"/>
      <c r="B243" s="12"/>
      <c r="C243" s="12"/>
      <c r="D243" s="12"/>
    </row>
    <row r="244" customFormat="false" ht="15.75" hidden="false" customHeight="true" outlineLevel="0" collapsed="false">
      <c r="A244" s="12"/>
      <c r="B244" s="12"/>
      <c r="C244" s="12"/>
      <c r="D244" s="12"/>
    </row>
    <row r="245" customFormat="false" ht="15.75" hidden="false" customHeight="true" outlineLevel="0" collapsed="false">
      <c r="A245" s="12"/>
      <c r="B245" s="12"/>
      <c r="C245" s="12"/>
      <c r="D245" s="12"/>
    </row>
    <row r="246" customFormat="false" ht="15.75" hidden="false" customHeight="true" outlineLevel="0" collapsed="false">
      <c r="A246" s="12"/>
      <c r="B246" s="12"/>
      <c r="C246" s="12"/>
      <c r="D246" s="12"/>
    </row>
    <row r="247" customFormat="false" ht="15.75" hidden="false" customHeight="true" outlineLevel="0" collapsed="false">
      <c r="A247" s="12"/>
      <c r="B247" s="12"/>
      <c r="C247" s="12"/>
      <c r="D247" s="12"/>
    </row>
    <row r="248" customFormat="false" ht="15.75" hidden="false" customHeight="true" outlineLevel="0" collapsed="false">
      <c r="A248" s="12"/>
      <c r="B248" s="12"/>
      <c r="C248" s="12"/>
      <c r="D248" s="12"/>
    </row>
    <row r="249" customFormat="false" ht="15.75" hidden="false" customHeight="true" outlineLevel="0" collapsed="false">
      <c r="A249" s="12"/>
      <c r="B249" s="12"/>
      <c r="C249" s="12"/>
      <c r="D249" s="12"/>
    </row>
    <row r="250" customFormat="false" ht="15.75" hidden="false" customHeight="true" outlineLevel="0" collapsed="false">
      <c r="A250" s="12"/>
      <c r="B250" s="12"/>
      <c r="C250" s="12"/>
      <c r="D250" s="12"/>
    </row>
    <row r="251" customFormat="false" ht="15.75" hidden="false" customHeight="true" outlineLevel="0" collapsed="false">
      <c r="A251" s="12"/>
      <c r="B251" s="12"/>
      <c r="C251" s="12"/>
      <c r="D251" s="12"/>
    </row>
    <row r="252" customFormat="false" ht="15.75" hidden="false" customHeight="true" outlineLevel="0" collapsed="false">
      <c r="A252" s="12"/>
      <c r="B252" s="12"/>
      <c r="C252" s="12"/>
      <c r="D252" s="12"/>
    </row>
    <row r="253" customFormat="false" ht="15.75" hidden="false" customHeight="true" outlineLevel="0" collapsed="false">
      <c r="A253" s="12"/>
      <c r="B253" s="12"/>
      <c r="C253" s="12"/>
      <c r="D253" s="12"/>
    </row>
    <row r="254" customFormat="false" ht="15.75" hidden="false" customHeight="true" outlineLevel="0" collapsed="false">
      <c r="A254" s="12"/>
      <c r="B254" s="12"/>
      <c r="C254" s="12"/>
      <c r="D254" s="12"/>
    </row>
    <row r="255" customFormat="false" ht="15.75" hidden="false" customHeight="true" outlineLevel="0" collapsed="false">
      <c r="A255" s="12"/>
      <c r="B255" s="12"/>
      <c r="C255" s="12"/>
      <c r="D255" s="12"/>
    </row>
    <row r="256" customFormat="false" ht="15.75" hidden="false" customHeight="true" outlineLevel="0" collapsed="false">
      <c r="A256" s="12"/>
      <c r="B256" s="12"/>
      <c r="C256" s="12"/>
      <c r="D256" s="12"/>
    </row>
    <row r="257" customFormat="false" ht="15.75" hidden="false" customHeight="true" outlineLevel="0" collapsed="false">
      <c r="A257" s="12"/>
      <c r="B257" s="12"/>
      <c r="C257" s="12"/>
      <c r="D257" s="12"/>
    </row>
    <row r="258" customFormat="false" ht="15.75" hidden="false" customHeight="true" outlineLevel="0" collapsed="false">
      <c r="A258" s="12"/>
      <c r="B258" s="12"/>
      <c r="C258" s="12"/>
      <c r="D258" s="12"/>
    </row>
    <row r="259" customFormat="false" ht="15.75" hidden="false" customHeight="true" outlineLevel="0" collapsed="false">
      <c r="A259" s="12"/>
      <c r="B259" s="12"/>
      <c r="C259" s="12"/>
      <c r="D259" s="12"/>
    </row>
    <row r="260" customFormat="false" ht="15.75" hidden="false" customHeight="true" outlineLevel="0" collapsed="false">
      <c r="A260" s="12"/>
      <c r="B260" s="12"/>
      <c r="C260" s="12"/>
      <c r="D260" s="12"/>
    </row>
    <row r="261" customFormat="false" ht="15.75" hidden="false" customHeight="true" outlineLevel="0" collapsed="false">
      <c r="A261" s="12"/>
      <c r="B261" s="12"/>
      <c r="C261" s="12"/>
      <c r="D261" s="12"/>
    </row>
    <row r="262" customFormat="false" ht="15.75" hidden="false" customHeight="true" outlineLevel="0" collapsed="false">
      <c r="A262" s="12"/>
      <c r="B262" s="12"/>
      <c r="C262" s="12"/>
      <c r="D262" s="12"/>
    </row>
    <row r="263" customFormat="false" ht="15.75" hidden="false" customHeight="true" outlineLevel="0" collapsed="false">
      <c r="A263" s="12"/>
      <c r="B263" s="12"/>
      <c r="C263" s="12"/>
      <c r="D263" s="12"/>
    </row>
    <row r="264" customFormat="false" ht="15.75" hidden="false" customHeight="true" outlineLevel="0" collapsed="false">
      <c r="A264" s="12"/>
      <c r="B264" s="12"/>
      <c r="C264" s="12"/>
      <c r="D264" s="12"/>
    </row>
    <row r="265" customFormat="false" ht="15.75" hidden="false" customHeight="true" outlineLevel="0" collapsed="false">
      <c r="A265" s="12"/>
      <c r="B265" s="12"/>
      <c r="C265" s="12"/>
      <c r="D265" s="12"/>
    </row>
    <row r="266" customFormat="false" ht="15.75" hidden="false" customHeight="true" outlineLevel="0" collapsed="false">
      <c r="A266" s="12"/>
      <c r="B266" s="12"/>
      <c r="C266" s="12"/>
      <c r="D266" s="12"/>
    </row>
    <row r="267" customFormat="false" ht="15.75" hidden="false" customHeight="true" outlineLevel="0" collapsed="false">
      <c r="A267" s="12"/>
      <c r="B267" s="12"/>
      <c r="C267" s="12"/>
      <c r="D267" s="12"/>
    </row>
    <row r="268" customFormat="false" ht="15.75" hidden="false" customHeight="true" outlineLevel="0" collapsed="false">
      <c r="A268" s="12"/>
      <c r="B268" s="12"/>
      <c r="C268" s="12"/>
      <c r="D268" s="12"/>
    </row>
    <row r="269" customFormat="false" ht="15.75" hidden="false" customHeight="true" outlineLevel="0" collapsed="false">
      <c r="A269" s="12"/>
      <c r="B269" s="12"/>
      <c r="C269" s="12"/>
      <c r="D269" s="12"/>
    </row>
    <row r="270" customFormat="false" ht="15.75" hidden="false" customHeight="true" outlineLevel="0" collapsed="false">
      <c r="A270" s="12"/>
      <c r="B270" s="12"/>
      <c r="C270" s="12"/>
      <c r="D270" s="12"/>
    </row>
    <row r="271" customFormat="false" ht="15.75" hidden="false" customHeight="true" outlineLevel="0" collapsed="false">
      <c r="A271" s="12"/>
      <c r="B271" s="12"/>
      <c r="C271" s="12"/>
      <c r="D271" s="12"/>
    </row>
    <row r="272" customFormat="false" ht="15.75" hidden="false" customHeight="true" outlineLevel="0" collapsed="false">
      <c r="A272" s="12"/>
      <c r="B272" s="12"/>
      <c r="C272" s="12"/>
      <c r="D272" s="12"/>
    </row>
    <row r="273" customFormat="false" ht="15.75" hidden="false" customHeight="true" outlineLevel="0" collapsed="false">
      <c r="A273" s="12"/>
      <c r="B273" s="12"/>
      <c r="C273" s="12"/>
      <c r="D273" s="12"/>
    </row>
    <row r="274" customFormat="false" ht="15.75" hidden="false" customHeight="true" outlineLevel="0" collapsed="false">
      <c r="A274" s="12"/>
      <c r="B274" s="12"/>
      <c r="C274" s="12"/>
      <c r="D274" s="12"/>
    </row>
    <row r="275" customFormat="false" ht="15.75" hidden="false" customHeight="true" outlineLevel="0" collapsed="false">
      <c r="A275" s="12"/>
      <c r="B275" s="12"/>
      <c r="C275" s="12"/>
      <c r="D275" s="12"/>
    </row>
    <row r="276" customFormat="false" ht="15.75" hidden="false" customHeight="true" outlineLevel="0" collapsed="false">
      <c r="A276" s="12"/>
      <c r="B276" s="12"/>
      <c r="C276" s="12"/>
      <c r="D276" s="12"/>
    </row>
    <row r="277" customFormat="false" ht="15.75" hidden="false" customHeight="true" outlineLevel="0" collapsed="false">
      <c r="A277" s="12"/>
      <c r="B277" s="12"/>
      <c r="C277" s="12"/>
      <c r="D277" s="12"/>
    </row>
    <row r="278" customFormat="false" ht="15.75" hidden="false" customHeight="true" outlineLevel="0" collapsed="false">
      <c r="A278" s="12"/>
      <c r="B278" s="12"/>
      <c r="C278" s="12"/>
      <c r="D278" s="12"/>
    </row>
    <row r="279" customFormat="false" ht="15.75" hidden="false" customHeight="true" outlineLevel="0" collapsed="false">
      <c r="A279" s="12"/>
      <c r="B279" s="12"/>
      <c r="C279" s="12"/>
      <c r="D279" s="12"/>
    </row>
    <row r="280" customFormat="false" ht="15.75" hidden="false" customHeight="true" outlineLevel="0" collapsed="false">
      <c r="A280" s="12"/>
      <c r="B280" s="12"/>
      <c r="C280" s="12"/>
      <c r="D280" s="12"/>
    </row>
    <row r="281" customFormat="false" ht="15.75" hidden="false" customHeight="true" outlineLevel="0" collapsed="false">
      <c r="A281" s="12"/>
      <c r="B281" s="12"/>
      <c r="C281" s="12"/>
      <c r="D281" s="12"/>
    </row>
    <row r="282" customFormat="false" ht="15.75" hidden="false" customHeight="true" outlineLevel="0" collapsed="false">
      <c r="A282" s="12"/>
      <c r="B282" s="12"/>
      <c r="C282" s="12"/>
      <c r="D282" s="12"/>
    </row>
    <row r="283" customFormat="false" ht="15.75" hidden="false" customHeight="true" outlineLevel="0" collapsed="false">
      <c r="A283" s="12"/>
      <c r="B283" s="12"/>
      <c r="C283" s="12"/>
      <c r="D283" s="12"/>
    </row>
    <row r="284" customFormat="false" ht="15.75" hidden="false" customHeight="true" outlineLevel="0" collapsed="false">
      <c r="A284" s="12"/>
      <c r="B284" s="12"/>
      <c r="C284" s="12"/>
      <c r="D284" s="12"/>
    </row>
    <row r="285" customFormat="false" ht="15.75" hidden="false" customHeight="true" outlineLevel="0" collapsed="false">
      <c r="A285" s="12"/>
      <c r="B285" s="12"/>
      <c r="C285" s="12"/>
      <c r="D285" s="12"/>
    </row>
    <row r="286" customFormat="false" ht="15.75" hidden="false" customHeight="true" outlineLevel="0" collapsed="false">
      <c r="A286" s="12"/>
      <c r="B286" s="12"/>
      <c r="C286" s="12"/>
      <c r="D286" s="12"/>
    </row>
    <row r="287" customFormat="false" ht="15.75" hidden="false" customHeight="true" outlineLevel="0" collapsed="false">
      <c r="A287" s="12"/>
      <c r="B287" s="12"/>
      <c r="C287" s="12"/>
      <c r="D287" s="12"/>
    </row>
    <row r="288" customFormat="false" ht="15.75" hidden="false" customHeight="true" outlineLevel="0" collapsed="false">
      <c r="A288" s="12"/>
      <c r="B288" s="12"/>
      <c r="C288" s="12"/>
      <c r="D288" s="12"/>
    </row>
    <row r="289" customFormat="false" ht="15.75" hidden="false" customHeight="true" outlineLevel="0" collapsed="false">
      <c r="A289" s="12"/>
      <c r="B289" s="12"/>
      <c r="C289" s="12"/>
      <c r="D289" s="12"/>
    </row>
    <row r="290" customFormat="false" ht="15.75" hidden="false" customHeight="true" outlineLevel="0" collapsed="false">
      <c r="A290" s="12"/>
      <c r="B290" s="12"/>
      <c r="C290" s="12"/>
      <c r="D290" s="12"/>
    </row>
    <row r="291" customFormat="false" ht="15.75" hidden="false" customHeight="true" outlineLevel="0" collapsed="false">
      <c r="A291" s="12"/>
      <c r="B291" s="12"/>
      <c r="C291" s="12"/>
      <c r="D291" s="12"/>
    </row>
    <row r="292" customFormat="false" ht="15.75" hidden="false" customHeight="true" outlineLevel="0" collapsed="false">
      <c r="A292" s="12"/>
      <c r="B292" s="12"/>
      <c r="C292" s="12"/>
      <c r="D292" s="12"/>
    </row>
    <row r="293" customFormat="false" ht="15.75" hidden="false" customHeight="true" outlineLevel="0" collapsed="false">
      <c r="A293" s="12"/>
      <c r="B293" s="12"/>
      <c r="C293" s="12"/>
      <c r="D293" s="12"/>
    </row>
    <row r="294" customFormat="false" ht="15.75" hidden="false" customHeight="true" outlineLevel="0" collapsed="false">
      <c r="A294" s="12"/>
      <c r="B294" s="12"/>
      <c r="C294" s="12"/>
      <c r="D294" s="12"/>
    </row>
    <row r="295" customFormat="false" ht="15.75" hidden="false" customHeight="true" outlineLevel="0" collapsed="false">
      <c r="A295" s="12"/>
      <c r="B295" s="12"/>
      <c r="C295" s="12"/>
      <c r="D295" s="12"/>
    </row>
    <row r="296" customFormat="false" ht="15.75" hidden="false" customHeight="true" outlineLevel="0" collapsed="false">
      <c r="A296" s="12"/>
      <c r="B296" s="12"/>
      <c r="C296" s="12"/>
      <c r="D296" s="12"/>
    </row>
    <row r="297" customFormat="false" ht="15.75" hidden="false" customHeight="true" outlineLevel="0" collapsed="false">
      <c r="A297" s="12"/>
      <c r="B297" s="12"/>
      <c r="C297" s="12"/>
      <c r="D297" s="12"/>
    </row>
    <row r="298" customFormat="false" ht="15.75" hidden="false" customHeight="true" outlineLevel="0" collapsed="false">
      <c r="A298" s="12"/>
      <c r="B298" s="12"/>
      <c r="C298" s="12"/>
      <c r="D298" s="12"/>
    </row>
    <row r="299" customFormat="false" ht="15.75" hidden="false" customHeight="true" outlineLevel="0" collapsed="false">
      <c r="A299" s="12"/>
      <c r="B299" s="12"/>
      <c r="C299" s="12"/>
      <c r="D299" s="12"/>
    </row>
    <row r="300" customFormat="false" ht="15.75" hidden="false" customHeight="true" outlineLevel="0" collapsed="false">
      <c r="A300" s="12"/>
      <c r="B300" s="12"/>
      <c r="C300" s="12"/>
      <c r="D300" s="12"/>
    </row>
    <row r="301" customFormat="false" ht="15.75" hidden="false" customHeight="true" outlineLevel="0" collapsed="false">
      <c r="A301" s="12"/>
      <c r="B301" s="12"/>
      <c r="C301" s="12"/>
      <c r="D301" s="12"/>
    </row>
    <row r="302" customFormat="false" ht="15.75" hidden="false" customHeight="true" outlineLevel="0" collapsed="false">
      <c r="A302" s="12"/>
      <c r="B302" s="12"/>
      <c r="C302" s="12"/>
      <c r="D302" s="12"/>
    </row>
    <row r="303" customFormat="false" ht="15.75" hidden="false" customHeight="true" outlineLevel="0" collapsed="false">
      <c r="A303" s="12"/>
      <c r="B303" s="12"/>
      <c r="C303" s="12"/>
      <c r="D303" s="12"/>
    </row>
    <row r="304" customFormat="false" ht="15.75" hidden="false" customHeight="true" outlineLevel="0" collapsed="false">
      <c r="A304" s="12"/>
      <c r="B304" s="12"/>
      <c r="C304" s="12"/>
      <c r="D304" s="12"/>
    </row>
    <row r="305" customFormat="false" ht="15.75" hidden="false" customHeight="true" outlineLevel="0" collapsed="false">
      <c r="A305" s="12"/>
      <c r="B305" s="12"/>
      <c r="C305" s="12"/>
      <c r="D305" s="12"/>
    </row>
    <row r="306" customFormat="false" ht="15.75" hidden="false" customHeight="true" outlineLevel="0" collapsed="false">
      <c r="A306" s="12"/>
      <c r="B306" s="12"/>
      <c r="C306" s="12"/>
      <c r="D306" s="12"/>
    </row>
    <row r="307" customFormat="false" ht="15.75" hidden="false" customHeight="true" outlineLevel="0" collapsed="false">
      <c r="A307" s="12"/>
      <c r="B307" s="12"/>
      <c r="C307" s="12"/>
      <c r="D307" s="12"/>
    </row>
    <row r="308" customFormat="false" ht="15.75" hidden="false" customHeight="true" outlineLevel="0" collapsed="false">
      <c r="A308" s="12"/>
      <c r="B308" s="12"/>
      <c r="C308" s="12"/>
      <c r="D308" s="12"/>
    </row>
    <row r="309" customFormat="false" ht="15.75" hidden="false" customHeight="true" outlineLevel="0" collapsed="false">
      <c r="A309" s="12"/>
      <c r="B309" s="12"/>
      <c r="C309" s="12"/>
      <c r="D309" s="12"/>
    </row>
    <row r="310" customFormat="false" ht="15.75" hidden="false" customHeight="true" outlineLevel="0" collapsed="false">
      <c r="A310" s="12"/>
      <c r="B310" s="12"/>
      <c r="C310" s="12"/>
      <c r="D310" s="12"/>
    </row>
    <row r="311" customFormat="false" ht="15.75" hidden="false" customHeight="true" outlineLevel="0" collapsed="false">
      <c r="A311" s="12"/>
      <c r="B311" s="12"/>
      <c r="C311" s="12"/>
      <c r="D311" s="12"/>
    </row>
    <row r="312" customFormat="false" ht="15.75" hidden="false" customHeight="true" outlineLevel="0" collapsed="false">
      <c r="A312" s="12"/>
      <c r="B312" s="12"/>
      <c r="C312" s="12"/>
      <c r="D312" s="12"/>
    </row>
    <row r="313" customFormat="false" ht="15.75" hidden="false" customHeight="true" outlineLevel="0" collapsed="false">
      <c r="A313" s="12"/>
      <c r="B313" s="12"/>
      <c r="C313" s="12"/>
      <c r="D313" s="12"/>
    </row>
    <row r="314" customFormat="false" ht="15.75" hidden="false" customHeight="true" outlineLevel="0" collapsed="false">
      <c r="A314" s="12"/>
      <c r="B314" s="12"/>
      <c r="C314" s="12"/>
      <c r="D314" s="12"/>
    </row>
    <row r="315" customFormat="false" ht="15.75" hidden="false" customHeight="true" outlineLevel="0" collapsed="false">
      <c r="A315" s="12"/>
      <c r="B315" s="12"/>
      <c r="C315" s="12"/>
      <c r="D315" s="12"/>
    </row>
    <row r="316" customFormat="false" ht="15.75" hidden="false" customHeight="true" outlineLevel="0" collapsed="false">
      <c r="A316" s="12"/>
      <c r="B316" s="12"/>
      <c r="C316" s="12"/>
      <c r="D316" s="12"/>
    </row>
    <row r="317" customFormat="false" ht="15.75" hidden="false" customHeight="true" outlineLevel="0" collapsed="false">
      <c r="A317" s="12"/>
      <c r="B317" s="12"/>
      <c r="C317" s="12"/>
      <c r="D317" s="12"/>
    </row>
    <row r="318" customFormat="false" ht="15.75" hidden="false" customHeight="true" outlineLevel="0" collapsed="false">
      <c r="A318" s="12"/>
      <c r="B318" s="12"/>
      <c r="C318" s="12"/>
      <c r="D318" s="12"/>
    </row>
    <row r="319" customFormat="false" ht="15.75" hidden="false" customHeight="true" outlineLevel="0" collapsed="false">
      <c r="A319" s="12"/>
      <c r="B319" s="12"/>
      <c r="C319" s="12"/>
      <c r="D319" s="12"/>
    </row>
    <row r="320" customFormat="false" ht="15.75" hidden="false" customHeight="true" outlineLevel="0" collapsed="false">
      <c r="A320" s="12"/>
      <c r="B320" s="12"/>
      <c r="C320" s="12"/>
      <c r="D320" s="12"/>
    </row>
    <row r="321" customFormat="false" ht="15.75" hidden="false" customHeight="true" outlineLevel="0" collapsed="false">
      <c r="A321" s="12"/>
      <c r="B321" s="12"/>
      <c r="C321" s="12"/>
      <c r="D321" s="12"/>
    </row>
    <row r="322" customFormat="false" ht="15.75" hidden="false" customHeight="true" outlineLevel="0" collapsed="false">
      <c r="A322" s="12"/>
      <c r="B322" s="12"/>
      <c r="C322" s="12"/>
      <c r="D322" s="12"/>
    </row>
    <row r="323" customFormat="false" ht="15.75" hidden="false" customHeight="true" outlineLevel="0" collapsed="false">
      <c r="A323" s="12"/>
      <c r="B323" s="12"/>
      <c r="C323" s="12"/>
      <c r="D323" s="12"/>
    </row>
    <row r="324" customFormat="false" ht="15.75" hidden="false" customHeight="true" outlineLevel="0" collapsed="false">
      <c r="A324" s="12"/>
      <c r="B324" s="12"/>
      <c r="C324" s="12"/>
      <c r="D324" s="12"/>
    </row>
    <row r="325" customFormat="false" ht="15.75" hidden="false" customHeight="true" outlineLevel="0" collapsed="false">
      <c r="A325" s="12"/>
      <c r="B325" s="12"/>
      <c r="C325" s="12"/>
      <c r="D325" s="12"/>
    </row>
    <row r="326" customFormat="false" ht="15.75" hidden="false" customHeight="true" outlineLevel="0" collapsed="false">
      <c r="A326" s="12"/>
      <c r="B326" s="12"/>
      <c r="C326" s="12"/>
      <c r="D326" s="12"/>
    </row>
    <row r="327" customFormat="false" ht="15.75" hidden="false" customHeight="true" outlineLevel="0" collapsed="false">
      <c r="A327" s="12"/>
      <c r="B327" s="12"/>
      <c r="C327" s="12"/>
      <c r="D327" s="12"/>
    </row>
    <row r="328" customFormat="false" ht="15.75" hidden="false" customHeight="true" outlineLevel="0" collapsed="false">
      <c r="A328" s="12"/>
      <c r="B328" s="12"/>
      <c r="C328" s="12"/>
      <c r="D328" s="12"/>
    </row>
    <row r="329" customFormat="false" ht="15.75" hidden="false" customHeight="true" outlineLevel="0" collapsed="false">
      <c r="A329" s="12"/>
      <c r="B329" s="12"/>
      <c r="C329" s="12"/>
      <c r="D329" s="12"/>
    </row>
    <row r="330" customFormat="false" ht="15.75" hidden="false" customHeight="true" outlineLevel="0" collapsed="false">
      <c r="A330" s="12"/>
      <c r="B330" s="12"/>
      <c r="C330" s="12"/>
      <c r="D330" s="12"/>
    </row>
    <row r="331" customFormat="false" ht="15.75" hidden="false" customHeight="true" outlineLevel="0" collapsed="false">
      <c r="A331" s="12"/>
      <c r="B331" s="12"/>
      <c r="C331" s="12"/>
      <c r="D331" s="12"/>
    </row>
    <row r="332" customFormat="false" ht="15.75" hidden="false" customHeight="true" outlineLevel="0" collapsed="false">
      <c r="A332" s="12"/>
      <c r="B332" s="12"/>
      <c r="C332" s="12"/>
      <c r="D332" s="12"/>
    </row>
    <row r="333" customFormat="false" ht="15.75" hidden="false" customHeight="true" outlineLevel="0" collapsed="false">
      <c r="A333" s="12"/>
      <c r="B333" s="12"/>
      <c r="C333" s="12"/>
      <c r="D333" s="12"/>
    </row>
    <row r="334" customFormat="false" ht="15.75" hidden="false" customHeight="true" outlineLevel="0" collapsed="false">
      <c r="A334" s="12"/>
      <c r="B334" s="12"/>
      <c r="C334" s="12"/>
      <c r="D334" s="12"/>
    </row>
    <row r="335" customFormat="false" ht="15.75" hidden="false" customHeight="true" outlineLevel="0" collapsed="false">
      <c r="A335" s="12"/>
      <c r="B335" s="12"/>
      <c r="C335" s="12"/>
      <c r="D335" s="12"/>
    </row>
    <row r="336" customFormat="false" ht="15.75" hidden="false" customHeight="true" outlineLevel="0" collapsed="false">
      <c r="A336" s="12"/>
      <c r="B336" s="12"/>
      <c r="C336" s="12"/>
      <c r="D336" s="12"/>
    </row>
    <row r="337" customFormat="false" ht="15.75" hidden="false" customHeight="true" outlineLevel="0" collapsed="false">
      <c r="A337" s="12"/>
      <c r="B337" s="12"/>
      <c r="C337" s="12"/>
      <c r="D337" s="12"/>
    </row>
    <row r="338" customFormat="false" ht="15.75" hidden="false" customHeight="true" outlineLevel="0" collapsed="false">
      <c r="A338" s="12"/>
      <c r="B338" s="12"/>
      <c r="C338" s="12"/>
      <c r="D338" s="12"/>
    </row>
    <row r="339" customFormat="false" ht="15.75" hidden="false" customHeight="true" outlineLevel="0" collapsed="false">
      <c r="A339" s="12"/>
      <c r="B339" s="12"/>
      <c r="C339" s="12"/>
      <c r="D339" s="12"/>
    </row>
    <row r="340" customFormat="false" ht="15.75" hidden="false" customHeight="true" outlineLevel="0" collapsed="false">
      <c r="A340" s="12"/>
      <c r="B340" s="12"/>
      <c r="C340" s="12"/>
      <c r="D340" s="12"/>
    </row>
    <row r="341" customFormat="false" ht="15.75" hidden="false" customHeight="true" outlineLevel="0" collapsed="false">
      <c r="A341" s="12"/>
      <c r="B341" s="12"/>
      <c r="C341" s="12"/>
      <c r="D341" s="12"/>
    </row>
    <row r="342" customFormat="false" ht="15.75" hidden="false" customHeight="true" outlineLevel="0" collapsed="false">
      <c r="A342" s="12"/>
      <c r="B342" s="12"/>
      <c r="C342" s="12"/>
      <c r="D342" s="12"/>
    </row>
    <row r="343" customFormat="false" ht="15.75" hidden="false" customHeight="true" outlineLevel="0" collapsed="false">
      <c r="A343" s="12"/>
      <c r="B343" s="12"/>
      <c r="C343" s="12"/>
      <c r="D343" s="12"/>
    </row>
    <row r="344" customFormat="false" ht="15.75" hidden="false" customHeight="true" outlineLevel="0" collapsed="false">
      <c r="A344" s="12"/>
      <c r="B344" s="12"/>
      <c r="C344" s="12"/>
      <c r="D344" s="12"/>
    </row>
    <row r="345" customFormat="false" ht="15.75" hidden="false" customHeight="true" outlineLevel="0" collapsed="false">
      <c r="A345" s="12"/>
      <c r="B345" s="12"/>
      <c r="C345" s="12"/>
      <c r="D345" s="12"/>
    </row>
    <row r="346" customFormat="false" ht="15.75" hidden="false" customHeight="true" outlineLevel="0" collapsed="false">
      <c r="A346" s="12"/>
      <c r="B346" s="12"/>
      <c r="C346" s="12"/>
      <c r="D346" s="12"/>
    </row>
    <row r="347" customFormat="false" ht="15.75" hidden="false" customHeight="true" outlineLevel="0" collapsed="false">
      <c r="A347" s="12"/>
      <c r="B347" s="12"/>
      <c r="C347" s="12"/>
      <c r="D347" s="12"/>
    </row>
    <row r="348" customFormat="false" ht="15.75" hidden="false" customHeight="true" outlineLevel="0" collapsed="false">
      <c r="A348" s="12"/>
      <c r="B348" s="12"/>
      <c r="C348" s="12"/>
      <c r="D348" s="12"/>
    </row>
    <row r="349" customFormat="false" ht="15.75" hidden="false" customHeight="true" outlineLevel="0" collapsed="false">
      <c r="A349" s="12"/>
      <c r="B349" s="12"/>
      <c r="C349" s="12"/>
      <c r="D349" s="12"/>
    </row>
    <row r="350" customFormat="false" ht="15.75" hidden="false" customHeight="true" outlineLevel="0" collapsed="false">
      <c r="A350" s="12"/>
      <c r="B350" s="12"/>
      <c r="C350" s="12"/>
      <c r="D350" s="12"/>
    </row>
    <row r="351" customFormat="false" ht="15.75" hidden="false" customHeight="true" outlineLevel="0" collapsed="false">
      <c r="A351" s="12"/>
      <c r="B351" s="12"/>
      <c r="C351" s="12"/>
      <c r="D351" s="12"/>
    </row>
    <row r="352" customFormat="false" ht="15.75" hidden="false" customHeight="true" outlineLevel="0" collapsed="false">
      <c r="A352" s="12"/>
      <c r="B352" s="12"/>
      <c r="C352" s="12"/>
      <c r="D352" s="12"/>
    </row>
    <row r="353" customFormat="false" ht="15.75" hidden="false" customHeight="true" outlineLevel="0" collapsed="false">
      <c r="A353" s="12"/>
      <c r="B353" s="12"/>
      <c r="C353" s="12"/>
      <c r="D353" s="12"/>
    </row>
    <row r="354" customFormat="false" ht="15.75" hidden="false" customHeight="true" outlineLevel="0" collapsed="false">
      <c r="A354" s="12"/>
      <c r="B354" s="12"/>
      <c r="C354" s="12"/>
      <c r="D354" s="12"/>
    </row>
    <row r="355" customFormat="false" ht="15.75" hidden="false" customHeight="true" outlineLevel="0" collapsed="false">
      <c r="A355" s="12"/>
      <c r="B355" s="12"/>
      <c r="C355" s="12"/>
      <c r="D355" s="12"/>
    </row>
    <row r="356" customFormat="false" ht="15.75" hidden="false" customHeight="true" outlineLevel="0" collapsed="false">
      <c r="A356" s="12"/>
      <c r="B356" s="12"/>
      <c r="C356" s="12"/>
      <c r="D356" s="12"/>
    </row>
    <row r="357" customFormat="false" ht="15.75" hidden="false" customHeight="true" outlineLevel="0" collapsed="false">
      <c r="A357" s="12"/>
      <c r="B357" s="12"/>
      <c r="C357" s="12"/>
      <c r="D357" s="12"/>
    </row>
    <row r="358" customFormat="false" ht="15.75" hidden="false" customHeight="true" outlineLevel="0" collapsed="false">
      <c r="A358" s="12"/>
      <c r="B358" s="12"/>
      <c r="C358" s="12"/>
      <c r="D358" s="12"/>
    </row>
    <row r="359" customFormat="false" ht="15.75" hidden="false" customHeight="true" outlineLevel="0" collapsed="false">
      <c r="A359" s="12"/>
      <c r="B359" s="12"/>
      <c r="C359" s="12"/>
      <c r="D359" s="12"/>
    </row>
    <row r="360" customFormat="false" ht="15.75" hidden="false" customHeight="true" outlineLevel="0" collapsed="false">
      <c r="A360" s="12"/>
      <c r="B360" s="12"/>
      <c r="C360" s="12"/>
      <c r="D360" s="12"/>
    </row>
    <row r="361" customFormat="false" ht="15.75" hidden="false" customHeight="true" outlineLevel="0" collapsed="false">
      <c r="A361" s="12"/>
      <c r="B361" s="12"/>
      <c r="C361" s="12"/>
      <c r="D361" s="12"/>
    </row>
    <row r="362" customFormat="false" ht="15.75" hidden="false" customHeight="true" outlineLevel="0" collapsed="false">
      <c r="A362" s="12"/>
      <c r="B362" s="12"/>
      <c r="C362" s="12"/>
      <c r="D362" s="12"/>
    </row>
    <row r="363" customFormat="false" ht="15.75" hidden="false" customHeight="true" outlineLevel="0" collapsed="false">
      <c r="A363" s="12"/>
      <c r="B363" s="12"/>
      <c r="C363" s="12"/>
      <c r="D363" s="12"/>
    </row>
    <row r="364" customFormat="false" ht="15.75" hidden="false" customHeight="true" outlineLevel="0" collapsed="false">
      <c r="A364" s="12"/>
      <c r="B364" s="12"/>
      <c r="C364" s="12"/>
      <c r="D364" s="12"/>
    </row>
    <row r="365" customFormat="false" ht="15.75" hidden="false" customHeight="true" outlineLevel="0" collapsed="false">
      <c r="A365" s="12"/>
      <c r="B365" s="12"/>
      <c r="C365" s="12"/>
      <c r="D365" s="12"/>
    </row>
    <row r="366" customFormat="false" ht="15.75" hidden="false" customHeight="true" outlineLevel="0" collapsed="false">
      <c r="A366" s="12"/>
      <c r="B366" s="12"/>
      <c r="C366" s="12"/>
      <c r="D366" s="12"/>
    </row>
    <row r="367" customFormat="false" ht="15.75" hidden="false" customHeight="true" outlineLevel="0" collapsed="false">
      <c r="A367" s="12"/>
      <c r="B367" s="12"/>
      <c r="C367" s="12"/>
      <c r="D367" s="12"/>
    </row>
    <row r="368" customFormat="false" ht="15.75" hidden="false" customHeight="true" outlineLevel="0" collapsed="false">
      <c r="A368" s="12"/>
      <c r="B368" s="12"/>
      <c r="C368" s="12"/>
      <c r="D368" s="12"/>
    </row>
    <row r="369" customFormat="false" ht="15.75" hidden="false" customHeight="true" outlineLevel="0" collapsed="false">
      <c r="A369" s="12"/>
      <c r="B369" s="12"/>
      <c r="C369" s="12"/>
      <c r="D369" s="12"/>
    </row>
    <row r="370" customFormat="false" ht="15.75" hidden="false" customHeight="true" outlineLevel="0" collapsed="false">
      <c r="A370" s="12"/>
      <c r="B370" s="12"/>
      <c r="C370" s="12"/>
      <c r="D370" s="12"/>
    </row>
    <row r="371" customFormat="false" ht="15.75" hidden="false" customHeight="true" outlineLevel="0" collapsed="false">
      <c r="A371" s="12"/>
      <c r="B371" s="12"/>
      <c r="C371" s="12"/>
      <c r="D371" s="12"/>
    </row>
    <row r="372" customFormat="false" ht="15.75" hidden="false" customHeight="true" outlineLevel="0" collapsed="false">
      <c r="A372" s="12"/>
      <c r="B372" s="12"/>
      <c r="C372" s="12"/>
      <c r="D372" s="12"/>
    </row>
    <row r="373" customFormat="false" ht="15.75" hidden="false" customHeight="true" outlineLevel="0" collapsed="false">
      <c r="A373" s="12"/>
      <c r="B373" s="12"/>
      <c r="C373" s="12"/>
      <c r="D373" s="12"/>
    </row>
    <row r="374" customFormat="false" ht="15.75" hidden="false" customHeight="true" outlineLevel="0" collapsed="false">
      <c r="A374" s="12"/>
      <c r="B374" s="12"/>
      <c r="C374" s="12"/>
      <c r="D374" s="12"/>
    </row>
    <row r="375" customFormat="false" ht="15.75" hidden="false" customHeight="true" outlineLevel="0" collapsed="false">
      <c r="A375" s="12"/>
      <c r="B375" s="12"/>
      <c r="C375" s="12"/>
      <c r="D375" s="12"/>
    </row>
    <row r="376" customFormat="false" ht="15.75" hidden="false" customHeight="true" outlineLevel="0" collapsed="false">
      <c r="A376" s="12"/>
      <c r="B376" s="12"/>
      <c r="C376" s="12"/>
      <c r="D376" s="12"/>
    </row>
    <row r="377" customFormat="false" ht="15.75" hidden="false" customHeight="true" outlineLevel="0" collapsed="false">
      <c r="A377" s="12"/>
      <c r="B377" s="12"/>
      <c r="C377" s="12"/>
      <c r="D377" s="12"/>
    </row>
    <row r="378" customFormat="false" ht="15.75" hidden="false" customHeight="true" outlineLevel="0" collapsed="false">
      <c r="A378" s="12"/>
      <c r="B378" s="12"/>
      <c r="C378" s="12"/>
      <c r="D378" s="12"/>
    </row>
    <row r="379" customFormat="false" ht="15.75" hidden="false" customHeight="true" outlineLevel="0" collapsed="false">
      <c r="A379" s="12"/>
      <c r="B379" s="12"/>
      <c r="C379" s="12"/>
      <c r="D379" s="12"/>
    </row>
    <row r="380" customFormat="false" ht="15.75" hidden="false" customHeight="true" outlineLevel="0" collapsed="false">
      <c r="A380" s="12"/>
      <c r="B380" s="12"/>
      <c r="C380" s="12"/>
      <c r="D380" s="12"/>
    </row>
    <row r="381" customFormat="false" ht="15.75" hidden="false" customHeight="true" outlineLevel="0" collapsed="false">
      <c r="A381" s="12"/>
      <c r="B381" s="12"/>
      <c r="C381" s="12"/>
      <c r="D381" s="12"/>
    </row>
    <row r="382" customFormat="false" ht="15.75" hidden="false" customHeight="true" outlineLevel="0" collapsed="false">
      <c r="A382" s="12"/>
      <c r="B382" s="12"/>
      <c r="C382" s="12"/>
      <c r="D382" s="12"/>
    </row>
    <row r="383" customFormat="false" ht="15.75" hidden="false" customHeight="true" outlineLevel="0" collapsed="false">
      <c r="A383" s="12"/>
      <c r="B383" s="12"/>
      <c r="C383" s="12"/>
      <c r="D383" s="12"/>
    </row>
    <row r="384" customFormat="false" ht="15.75" hidden="false" customHeight="true" outlineLevel="0" collapsed="false">
      <c r="A384" s="12"/>
      <c r="B384" s="12"/>
      <c r="C384" s="12"/>
      <c r="D384" s="12"/>
    </row>
    <row r="385" customFormat="false" ht="15.75" hidden="false" customHeight="true" outlineLevel="0" collapsed="false">
      <c r="A385" s="12"/>
      <c r="B385" s="12"/>
      <c r="C385" s="12"/>
      <c r="D385" s="12"/>
    </row>
    <row r="386" customFormat="false" ht="15.75" hidden="false" customHeight="true" outlineLevel="0" collapsed="false">
      <c r="A386" s="12"/>
      <c r="B386" s="12"/>
      <c r="C386" s="12"/>
      <c r="D386" s="12"/>
    </row>
    <row r="387" customFormat="false" ht="15.75" hidden="false" customHeight="true" outlineLevel="0" collapsed="false">
      <c r="A387" s="12"/>
      <c r="B387" s="12"/>
      <c r="C387" s="12"/>
      <c r="D387" s="12"/>
    </row>
    <row r="388" customFormat="false" ht="15.75" hidden="false" customHeight="true" outlineLevel="0" collapsed="false">
      <c r="A388" s="12"/>
      <c r="B388" s="12"/>
      <c r="C388" s="12"/>
      <c r="D388" s="12"/>
    </row>
    <row r="389" customFormat="false" ht="15.75" hidden="false" customHeight="true" outlineLevel="0" collapsed="false">
      <c r="A389" s="12"/>
      <c r="B389" s="12"/>
      <c r="C389" s="12"/>
      <c r="D389" s="12"/>
    </row>
    <row r="390" customFormat="false" ht="15.75" hidden="false" customHeight="true" outlineLevel="0" collapsed="false">
      <c r="A390" s="12"/>
      <c r="B390" s="12"/>
      <c r="C390" s="12"/>
      <c r="D390" s="12"/>
    </row>
    <row r="391" customFormat="false" ht="15.75" hidden="false" customHeight="true" outlineLevel="0" collapsed="false">
      <c r="A391" s="12"/>
      <c r="B391" s="12"/>
      <c r="C391" s="12"/>
      <c r="D391" s="12"/>
    </row>
    <row r="392" customFormat="false" ht="15.75" hidden="false" customHeight="true" outlineLevel="0" collapsed="false">
      <c r="A392" s="12"/>
      <c r="B392" s="12"/>
      <c r="C392" s="12"/>
      <c r="D392" s="12"/>
    </row>
    <row r="393" customFormat="false" ht="15.75" hidden="false" customHeight="true" outlineLevel="0" collapsed="false">
      <c r="A393" s="12"/>
      <c r="B393" s="12"/>
      <c r="C393" s="12"/>
      <c r="D393" s="12"/>
    </row>
    <row r="394" customFormat="false" ht="15.75" hidden="false" customHeight="true" outlineLevel="0" collapsed="false">
      <c r="A394" s="12"/>
      <c r="B394" s="12"/>
      <c r="C394" s="12"/>
      <c r="D394" s="12"/>
    </row>
    <row r="395" customFormat="false" ht="15.75" hidden="false" customHeight="true" outlineLevel="0" collapsed="false">
      <c r="A395" s="12"/>
      <c r="B395" s="12"/>
      <c r="C395" s="12"/>
      <c r="D395" s="12"/>
    </row>
    <row r="396" customFormat="false" ht="15.75" hidden="false" customHeight="true" outlineLevel="0" collapsed="false">
      <c r="A396" s="12"/>
      <c r="B396" s="12"/>
      <c r="C396" s="12"/>
      <c r="D396" s="12"/>
    </row>
    <row r="397" customFormat="false" ht="15.75" hidden="false" customHeight="true" outlineLevel="0" collapsed="false">
      <c r="A397" s="12"/>
      <c r="B397" s="12"/>
      <c r="C397" s="12"/>
      <c r="D397" s="12"/>
    </row>
    <row r="398" customFormat="false" ht="15.75" hidden="false" customHeight="true" outlineLevel="0" collapsed="false">
      <c r="A398" s="12"/>
      <c r="B398" s="12"/>
      <c r="C398" s="12"/>
      <c r="D398" s="12"/>
    </row>
    <row r="399" customFormat="false" ht="15.75" hidden="false" customHeight="true" outlineLevel="0" collapsed="false">
      <c r="A399" s="12"/>
      <c r="B399" s="12"/>
      <c r="C399" s="12"/>
      <c r="D399" s="12"/>
    </row>
    <row r="400" customFormat="false" ht="15.75" hidden="false" customHeight="true" outlineLevel="0" collapsed="false">
      <c r="A400" s="12"/>
      <c r="B400" s="12"/>
      <c r="C400" s="12"/>
      <c r="D400" s="12"/>
    </row>
    <row r="401" customFormat="false" ht="15.75" hidden="false" customHeight="true" outlineLevel="0" collapsed="false">
      <c r="A401" s="12"/>
      <c r="B401" s="12"/>
      <c r="C401" s="12"/>
      <c r="D401" s="12"/>
    </row>
    <row r="402" customFormat="false" ht="15.75" hidden="false" customHeight="true" outlineLevel="0" collapsed="false">
      <c r="A402" s="12"/>
      <c r="B402" s="12"/>
      <c r="C402" s="12"/>
      <c r="D402" s="12"/>
    </row>
    <row r="403" customFormat="false" ht="15.75" hidden="false" customHeight="true" outlineLevel="0" collapsed="false">
      <c r="A403" s="12"/>
      <c r="B403" s="12"/>
      <c r="C403" s="12"/>
      <c r="D403" s="12"/>
    </row>
    <row r="404" customFormat="false" ht="15.75" hidden="false" customHeight="true" outlineLevel="0" collapsed="false">
      <c r="A404" s="12"/>
      <c r="B404" s="12"/>
      <c r="C404" s="12"/>
      <c r="D404" s="12"/>
    </row>
    <row r="405" customFormat="false" ht="15.75" hidden="false" customHeight="true" outlineLevel="0" collapsed="false">
      <c r="A405" s="12"/>
      <c r="B405" s="12"/>
      <c r="C405" s="12"/>
      <c r="D405" s="12"/>
    </row>
    <row r="406" customFormat="false" ht="15.75" hidden="false" customHeight="true" outlineLevel="0" collapsed="false">
      <c r="A406" s="12"/>
      <c r="B406" s="12"/>
      <c r="C406" s="12"/>
      <c r="D406" s="12"/>
    </row>
    <row r="407" customFormat="false" ht="15.75" hidden="false" customHeight="true" outlineLevel="0" collapsed="false">
      <c r="A407" s="12"/>
      <c r="B407" s="12"/>
      <c r="C407" s="12"/>
      <c r="D407" s="12"/>
    </row>
    <row r="408" customFormat="false" ht="15.75" hidden="false" customHeight="true" outlineLevel="0" collapsed="false">
      <c r="A408" s="12"/>
      <c r="B408" s="12"/>
      <c r="C408" s="12"/>
      <c r="D408" s="12"/>
    </row>
    <row r="409" customFormat="false" ht="15.75" hidden="false" customHeight="true" outlineLevel="0" collapsed="false">
      <c r="A409" s="12"/>
      <c r="B409" s="12"/>
      <c r="C409" s="12"/>
      <c r="D409" s="12"/>
    </row>
    <row r="410" customFormat="false" ht="15.75" hidden="false" customHeight="true" outlineLevel="0" collapsed="false">
      <c r="A410" s="12"/>
      <c r="B410" s="12"/>
      <c r="C410" s="12"/>
      <c r="D410" s="12"/>
    </row>
    <row r="411" customFormat="false" ht="15.75" hidden="false" customHeight="true" outlineLevel="0" collapsed="false">
      <c r="A411" s="12"/>
      <c r="B411" s="12"/>
      <c r="C411" s="12"/>
      <c r="D411" s="12"/>
    </row>
    <row r="412" customFormat="false" ht="15.75" hidden="false" customHeight="true" outlineLevel="0" collapsed="false">
      <c r="A412" s="12"/>
      <c r="B412" s="12"/>
      <c r="C412" s="12"/>
      <c r="D412" s="12"/>
    </row>
    <row r="413" customFormat="false" ht="15.75" hidden="false" customHeight="true" outlineLevel="0" collapsed="false">
      <c r="A413" s="12"/>
      <c r="B413" s="12"/>
      <c r="C413" s="12"/>
      <c r="D413" s="12"/>
    </row>
    <row r="414" customFormat="false" ht="15.75" hidden="false" customHeight="true" outlineLevel="0" collapsed="false">
      <c r="A414" s="12"/>
      <c r="B414" s="12"/>
      <c r="C414" s="12"/>
      <c r="D414" s="12"/>
    </row>
    <row r="415" customFormat="false" ht="15.75" hidden="false" customHeight="true" outlineLevel="0" collapsed="false">
      <c r="A415" s="12"/>
      <c r="B415" s="12"/>
      <c r="C415" s="12"/>
      <c r="D415" s="12"/>
    </row>
    <row r="416" customFormat="false" ht="15.75" hidden="false" customHeight="true" outlineLevel="0" collapsed="false">
      <c r="A416" s="12"/>
      <c r="B416" s="12"/>
      <c r="C416" s="12"/>
      <c r="D416" s="12"/>
    </row>
    <row r="417" customFormat="false" ht="15.75" hidden="false" customHeight="true" outlineLevel="0" collapsed="false">
      <c r="A417" s="12"/>
      <c r="B417" s="12"/>
      <c r="C417" s="12"/>
      <c r="D417" s="12"/>
    </row>
    <row r="418" customFormat="false" ht="15.75" hidden="false" customHeight="true" outlineLevel="0" collapsed="false">
      <c r="A418" s="12"/>
      <c r="B418" s="12"/>
      <c r="C418" s="12"/>
      <c r="D418" s="12"/>
    </row>
    <row r="419" customFormat="false" ht="15.75" hidden="false" customHeight="true" outlineLevel="0" collapsed="false">
      <c r="A419" s="12"/>
      <c r="B419" s="12"/>
      <c r="C419" s="12"/>
      <c r="D419" s="12"/>
    </row>
    <row r="420" customFormat="false" ht="15.75" hidden="false" customHeight="true" outlineLevel="0" collapsed="false">
      <c r="A420" s="12"/>
      <c r="B420" s="12"/>
      <c r="C420" s="12"/>
      <c r="D420" s="12"/>
    </row>
    <row r="421" customFormat="false" ht="15.75" hidden="false" customHeight="true" outlineLevel="0" collapsed="false">
      <c r="A421" s="12"/>
      <c r="B421" s="12"/>
      <c r="C421" s="12"/>
      <c r="D421" s="12"/>
    </row>
    <row r="422" customFormat="false" ht="15.75" hidden="false" customHeight="true" outlineLevel="0" collapsed="false">
      <c r="A422" s="12"/>
      <c r="B422" s="12"/>
      <c r="C422" s="12"/>
      <c r="D422" s="12"/>
    </row>
    <row r="423" customFormat="false" ht="15.75" hidden="false" customHeight="true" outlineLevel="0" collapsed="false">
      <c r="A423" s="12"/>
      <c r="B423" s="12"/>
      <c r="C423" s="12"/>
      <c r="D423" s="12"/>
    </row>
    <row r="424" customFormat="false" ht="15.75" hidden="false" customHeight="true" outlineLevel="0" collapsed="false">
      <c r="A424" s="12"/>
      <c r="B424" s="12"/>
      <c r="C424" s="12"/>
      <c r="D424" s="12"/>
    </row>
    <row r="425" customFormat="false" ht="15.75" hidden="false" customHeight="true" outlineLevel="0" collapsed="false">
      <c r="A425" s="12"/>
      <c r="B425" s="12"/>
      <c r="C425" s="12"/>
      <c r="D425" s="12"/>
    </row>
    <row r="426" customFormat="false" ht="15.75" hidden="false" customHeight="true" outlineLevel="0" collapsed="false">
      <c r="A426" s="12"/>
      <c r="B426" s="12"/>
      <c r="C426" s="12"/>
      <c r="D426" s="12"/>
    </row>
    <row r="427" customFormat="false" ht="15.75" hidden="false" customHeight="true" outlineLevel="0" collapsed="false">
      <c r="A427" s="12"/>
      <c r="B427" s="12"/>
      <c r="C427" s="12"/>
      <c r="D427" s="12"/>
    </row>
    <row r="428" customFormat="false" ht="15.75" hidden="false" customHeight="true" outlineLevel="0" collapsed="false">
      <c r="A428" s="12"/>
      <c r="B428" s="12"/>
      <c r="C428" s="12"/>
      <c r="D428" s="12"/>
    </row>
    <row r="429" customFormat="false" ht="15.75" hidden="false" customHeight="true" outlineLevel="0" collapsed="false">
      <c r="A429" s="12"/>
      <c r="B429" s="12"/>
      <c r="C429" s="12"/>
      <c r="D429" s="12"/>
    </row>
    <row r="430" customFormat="false" ht="15.75" hidden="false" customHeight="true" outlineLevel="0" collapsed="false">
      <c r="A430" s="12"/>
      <c r="B430" s="12"/>
      <c r="C430" s="12"/>
      <c r="D430" s="12"/>
    </row>
    <row r="431" customFormat="false" ht="15.75" hidden="false" customHeight="true" outlineLevel="0" collapsed="false">
      <c r="A431" s="12"/>
      <c r="B431" s="12"/>
      <c r="C431" s="12"/>
      <c r="D431" s="12"/>
    </row>
    <row r="432" customFormat="false" ht="15.75" hidden="false" customHeight="true" outlineLevel="0" collapsed="false">
      <c r="A432" s="12"/>
      <c r="B432" s="12"/>
      <c r="C432" s="12"/>
      <c r="D432" s="12"/>
    </row>
    <row r="433" customFormat="false" ht="15.75" hidden="false" customHeight="true" outlineLevel="0" collapsed="false">
      <c r="A433" s="12"/>
      <c r="B433" s="12"/>
      <c r="C433" s="12"/>
      <c r="D433" s="12"/>
    </row>
    <row r="434" customFormat="false" ht="15.75" hidden="false" customHeight="true" outlineLevel="0" collapsed="false">
      <c r="A434" s="12"/>
      <c r="B434" s="12"/>
      <c r="C434" s="12"/>
      <c r="D434" s="12"/>
    </row>
    <row r="435" customFormat="false" ht="15.75" hidden="false" customHeight="true" outlineLevel="0" collapsed="false">
      <c r="A435" s="12"/>
      <c r="B435" s="12"/>
      <c r="C435" s="12"/>
      <c r="D435" s="12"/>
    </row>
    <row r="436" customFormat="false" ht="15.75" hidden="false" customHeight="true" outlineLevel="0" collapsed="false">
      <c r="A436" s="12"/>
      <c r="B436" s="12"/>
      <c r="C436" s="12"/>
      <c r="D436" s="12"/>
    </row>
    <row r="437" customFormat="false" ht="15.75" hidden="false" customHeight="true" outlineLevel="0" collapsed="false">
      <c r="A437" s="12"/>
      <c r="B437" s="12"/>
      <c r="C437" s="12"/>
      <c r="D437" s="12"/>
    </row>
    <row r="438" customFormat="false" ht="15.75" hidden="false" customHeight="true" outlineLevel="0" collapsed="false">
      <c r="A438" s="12"/>
      <c r="B438" s="12"/>
      <c r="C438" s="12"/>
      <c r="D438" s="12"/>
    </row>
    <row r="439" customFormat="false" ht="15.75" hidden="false" customHeight="true" outlineLevel="0" collapsed="false">
      <c r="A439" s="12"/>
      <c r="B439" s="12"/>
      <c r="C439" s="12"/>
      <c r="D439" s="12"/>
    </row>
    <row r="440" customFormat="false" ht="15.75" hidden="false" customHeight="true" outlineLevel="0" collapsed="false">
      <c r="A440" s="12"/>
      <c r="B440" s="12"/>
      <c r="C440" s="12"/>
      <c r="D440" s="12"/>
    </row>
    <row r="441" customFormat="false" ht="15.75" hidden="false" customHeight="true" outlineLevel="0" collapsed="false">
      <c r="A441" s="12"/>
      <c r="B441" s="12"/>
      <c r="C441" s="12"/>
      <c r="D441" s="12"/>
    </row>
    <row r="442" customFormat="false" ht="15.75" hidden="false" customHeight="true" outlineLevel="0" collapsed="false">
      <c r="A442" s="12"/>
      <c r="B442" s="12"/>
      <c r="C442" s="12"/>
      <c r="D442" s="12"/>
    </row>
    <row r="443" customFormat="false" ht="15.75" hidden="false" customHeight="true" outlineLevel="0" collapsed="false">
      <c r="A443" s="12"/>
      <c r="B443" s="12"/>
      <c r="C443" s="12"/>
      <c r="D443" s="12"/>
    </row>
    <row r="444" customFormat="false" ht="15.75" hidden="false" customHeight="true" outlineLevel="0" collapsed="false">
      <c r="A444" s="12"/>
      <c r="B444" s="12"/>
      <c r="C444" s="12"/>
      <c r="D444" s="12"/>
    </row>
    <row r="445" customFormat="false" ht="15.75" hidden="false" customHeight="true" outlineLevel="0" collapsed="false">
      <c r="A445" s="12"/>
      <c r="B445" s="12"/>
      <c r="C445" s="12"/>
      <c r="D445" s="12"/>
    </row>
    <row r="446" customFormat="false" ht="15.75" hidden="false" customHeight="true" outlineLevel="0" collapsed="false">
      <c r="A446" s="12"/>
      <c r="B446" s="12"/>
      <c r="C446" s="12"/>
      <c r="D446" s="12"/>
    </row>
    <row r="447" customFormat="false" ht="15.75" hidden="false" customHeight="true" outlineLevel="0" collapsed="false">
      <c r="A447" s="12"/>
      <c r="B447" s="12"/>
      <c r="C447" s="12"/>
      <c r="D447" s="12"/>
    </row>
    <row r="448" customFormat="false" ht="15.75" hidden="false" customHeight="true" outlineLevel="0" collapsed="false">
      <c r="A448" s="12"/>
      <c r="B448" s="12"/>
      <c r="C448" s="12"/>
      <c r="D448" s="12"/>
    </row>
    <row r="449" customFormat="false" ht="15.75" hidden="false" customHeight="true" outlineLevel="0" collapsed="false">
      <c r="A449" s="12"/>
      <c r="B449" s="12"/>
      <c r="C449" s="12"/>
      <c r="D449" s="12"/>
    </row>
    <row r="450" customFormat="false" ht="15.75" hidden="false" customHeight="true" outlineLevel="0" collapsed="false">
      <c r="A450" s="12"/>
      <c r="B450" s="12"/>
      <c r="C450" s="12"/>
      <c r="D450" s="12"/>
    </row>
    <row r="451" customFormat="false" ht="15.75" hidden="false" customHeight="true" outlineLevel="0" collapsed="false">
      <c r="A451" s="12"/>
      <c r="B451" s="12"/>
      <c r="C451" s="12"/>
      <c r="D451" s="12"/>
    </row>
    <row r="452" customFormat="false" ht="15.75" hidden="false" customHeight="true" outlineLevel="0" collapsed="false">
      <c r="A452" s="12"/>
      <c r="B452" s="12"/>
      <c r="C452" s="12"/>
      <c r="D452" s="12"/>
    </row>
    <row r="453" customFormat="false" ht="15.75" hidden="false" customHeight="true" outlineLevel="0" collapsed="false">
      <c r="A453" s="12"/>
      <c r="B453" s="12"/>
      <c r="C453" s="12"/>
      <c r="D453" s="12"/>
    </row>
    <row r="454" customFormat="false" ht="15.75" hidden="false" customHeight="true" outlineLevel="0" collapsed="false">
      <c r="A454" s="12"/>
      <c r="B454" s="12"/>
      <c r="C454" s="12"/>
      <c r="D454" s="12"/>
    </row>
    <row r="455" customFormat="false" ht="15.75" hidden="false" customHeight="true" outlineLevel="0" collapsed="false">
      <c r="A455" s="12"/>
      <c r="B455" s="12"/>
      <c r="C455" s="12"/>
      <c r="D455" s="12"/>
    </row>
    <row r="456" customFormat="false" ht="15.75" hidden="false" customHeight="true" outlineLevel="0" collapsed="false">
      <c r="A456" s="12"/>
      <c r="B456" s="12"/>
      <c r="C456" s="12"/>
      <c r="D456" s="12"/>
    </row>
    <row r="457" customFormat="false" ht="15.75" hidden="false" customHeight="true" outlineLevel="0" collapsed="false">
      <c r="A457" s="12"/>
      <c r="B457" s="12"/>
      <c r="C457" s="12"/>
      <c r="D457" s="12"/>
    </row>
    <row r="458" customFormat="false" ht="15.75" hidden="false" customHeight="true" outlineLevel="0" collapsed="false">
      <c r="A458" s="12"/>
      <c r="B458" s="12"/>
      <c r="C458" s="12"/>
      <c r="D458" s="12"/>
    </row>
    <row r="459" customFormat="false" ht="15.75" hidden="false" customHeight="true" outlineLevel="0" collapsed="false">
      <c r="A459" s="12"/>
      <c r="B459" s="12"/>
      <c r="C459" s="12"/>
      <c r="D459" s="12"/>
    </row>
    <row r="460" customFormat="false" ht="15.75" hidden="false" customHeight="true" outlineLevel="0" collapsed="false">
      <c r="A460" s="12"/>
      <c r="B460" s="12"/>
      <c r="C460" s="12"/>
      <c r="D460" s="12"/>
    </row>
    <row r="461" customFormat="false" ht="15.75" hidden="false" customHeight="true" outlineLevel="0" collapsed="false">
      <c r="A461" s="12"/>
      <c r="B461" s="12"/>
      <c r="C461" s="12"/>
      <c r="D461" s="12"/>
    </row>
    <row r="462" customFormat="false" ht="15.75" hidden="false" customHeight="true" outlineLevel="0" collapsed="false">
      <c r="A462" s="12"/>
      <c r="B462" s="12"/>
      <c r="C462" s="12"/>
      <c r="D462" s="12"/>
    </row>
    <row r="463" customFormat="false" ht="15.75" hidden="false" customHeight="true" outlineLevel="0" collapsed="false">
      <c r="A463" s="12"/>
      <c r="B463" s="12"/>
      <c r="C463" s="12"/>
      <c r="D463" s="12"/>
    </row>
    <row r="464" customFormat="false" ht="15.75" hidden="false" customHeight="true" outlineLevel="0" collapsed="false">
      <c r="A464" s="12"/>
      <c r="B464" s="12"/>
      <c r="C464" s="12"/>
      <c r="D464" s="12"/>
    </row>
    <row r="465" customFormat="false" ht="15.75" hidden="false" customHeight="true" outlineLevel="0" collapsed="false">
      <c r="A465" s="12"/>
      <c r="B465" s="12"/>
      <c r="C465" s="12"/>
      <c r="D465" s="12"/>
    </row>
    <row r="466" customFormat="false" ht="15.75" hidden="false" customHeight="true" outlineLevel="0" collapsed="false">
      <c r="A466" s="12"/>
      <c r="B466" s="12"/>
      <c r="C466" s="12"/>
      <c r="D466" s="12"/>
    </row>
    <row r="467" customFormat="false" ht="15.75" hidden="false" customHeight="true" outlineLevel="0" collapsed="false">
      <c r="A467" s="12"/>
      <c r="B467" s="12"/>
      <c r="C467" s="12"/>
      <c r="D467" s="12"/>
    </row>
    <row r="468" customFormat="false" ht="15.75" hidden="false" customHeight="true" outlineLevel="0" collapsed="false">
      <c r="A468" s="12"/>
      <c r="B468" s="12"/>
      <c r="C468" s="12"/>
      <c r="D468" s="12"/>
    </row>
    <row r="469" customFormat="false" ht="15.75" hidden="false" customHeight="true" outlineLevel="0" collapsed="false">
      <c r="A469" s="12"/>
      <c r="B469" s="12"/>
      <c r="C469" s="12"/>
      <c r="D469" s="12"/>
    </row>
    <row r="470" customFormat="false" ht="15.75" hidden="false" customHeight="true" outlineLevel="0" collapsed="false">
      <c r="A470" s="12"/>
      <c r="B470" s="12"/>
      <c r="C470" s="12"/>
      <c r="D470" s="12"/>
    </row>
    <row r="471" customFormat="false" ht="15.75" hidden="false" customHeight="true" outlineLevel="0" collapsed="false">
      <c r="A471" s="12"/>
      <c r="B471" s="12"/>
      <c r="C471" s="12"/>
      <c r="D471" s="12"/>
    </row>
    <row r="472" customFormat="false" ht="15.75" hidden="false" customHeight="true" outlineLevel="0" collapsed="false">
      <c r="A472" s="12"/>
      <c r="B472" s="12"/>
      <c r="C472" s="12"/>
      <c r="D472" s="12"/>
    </row>
    <row r="473" customFormat="false" ht="15.75" hidden="false" customHeight="true" outlineLevel="0" collapsed="false">
      <c r="A473" s="12"/>
      <c r="B473" s="12"/>
      <c r="C473" s="12"/>
      <c r="D473" s="12"/>
    </row>
    <row r="474" customFormat="false" ht="15.75" hidden="false" customHeight="true" outlineLevel="0" collapsed="false">
      <c r="A474" s="12"/>
      <c r="B474" s="12"/>
      <c r="C474" s="12"/>
      <c r="D474" s="12"/>
    </row>
    <row r="475" customFormat="false" ht="15.75" hidden="false" customHeight="true" outlineLevel="0" collapsed="false">
      <c r="A475" s="12"/>
      <c r="B475" s="12"/>
      <c r="C475" s="12"/>
      <c r="D475" s="12"/>
    </row>
    <row r="476" customFormat="false" ht="15.75" hidden="false" customHeight="true" outlineLevel="0" collapsed="false">
      <c r="A476" s="12"/>
      <c r="B476" s="12"/>
      <c r="C476" s="12"/>
      <c r="D476" s="12"/>
    </row>
    <row r="477" customFormat="false" ht="15.75" hidden="false" customHeight="true" outlineLevel="0" collapsed="false">
      <c r="A477" s="12"/>
      <c r="B477" s="12"/>
      <c r="C477" s="12"/>
      <c r="D477" s="12"/>
    </row>
    <row r="478" customFormat="false" ht="15.75" hidden="false" customHeight="true" outlineLevel="0" collapsed="false">
      <c r="A478" s="12"/>
      <c r="B478" s="12"/>
      <c r="C478" s="12"/>
      <c r="D478" s="12"/>
    </row>
    <row r="479" customFormat="false" ht="15.75" hidden="false" customHeight="true" outlineLevel="0" collapsed="false">
      <c r="A479" s="12"/>
      <c r="B479" s="12"/>
      <c r="C479" s="12"/>
      <c r="D479" s="12"/>
    </row>
    <row r="480" customFormat="false" ht="15.75" hidden="false" customHeight="true" outlineLevel="0" collapsed="false">
      <c r="A480" s="12"/>
      <c r="B480" s="12"/>
      <c r="C480" s="12"/>
      <c r="D480" s="12"/>
    </row>
    <row r="481" customFormat="false" ht="15.75" hidden="false" customHeight="true" outlineLevel="0" collapsed="false">
      <c r="A481" s="12"/>
      <c r="B481" s="12"/>
      <c r="C481" s="12"/>
      <c r="D481" s="12"/>
    </row>
    <row r="482" customFormat="false" ht="15.75" hidden="false" customHeight="true" outlineLevel="0" collapsed="false">
      <c r="A482" s="12"/>
      <c r="B482" s="12"/>
      <c r="C482" s="12"/>
      <c r="D482" s="12"/>
    </row>
    <row r="483" customFormat="false" ht="15.75" hidden="false" customHeight="true" outlineLevel="0" collapsed="false">
      <c r="A483" s="12"/>
      <c r="B483" s="12"/>
      <c r="C483" s="12"/>
      <c r="D483" s="12"/>
    </row>
    <row r="484" customFormat="false" ht="15.75" hidden="false" customHeight="true" outlineLevel="0" collapsed="false">
      <c r="A484" s="12"/>
      <c r="B484" s="12"/>
      <c r="C484" s="12"/>
      <c r="D484" s="12"/>
    </row>
    <row r="485" customFormat="false" ht="15.75" hidden="false" customHeight="true" outlineLevel="0" collapsed="false">
      <c r="A485" s="12"/>
      <c r="B485" s="12"/>
      <c r="C485" s="12"/>
      <c r="D485" s="12"/>
    </row>
    <row r="486" customFormat="false" ht="15.75" hidden="false" customHeight="true" outlineLevel="0" collapsed="false">
      <c r="A486" s="12"/>
      <c r="B486" s="12"/>
      <c r="C486" s="12"/>
      <c r="D486" s="12"/>
    </row>
    <row r="487" customFormat="false" ht="15.75" hidden="false" customHeight="true" outlineLevel="0" collapsed="false">
      <c r="A487" s="12"/>
      <c r="B487" s="12"/>
      <c r="C487" s="12"/>
      <c r="D487" s="12"/>
    </row>
    <row r="488" customFormat="false" ht="15.75" hidden="false" customHeight="true" outlineLevel="0" collapsed="false">
      <c r="A488" s="12"/>
      <c r="B488" s="12"/>
      <c r="C488" s="12"/>
      <c r="D488" s="12"/>
    </row>
    <row r="489" customFormat="false" ht="15.75" hidden="false" customHeight="true" outlineLevel="0" collapsed="false">
      <c r="A489" s="12"/>
      <c r="B489" s="12"/>
      <c r="C489" s="12"/>
      <c r="D489" s="12"/>
    </row>
    <row r="490" customFormat="false" ht="15.75" hidden="false" customHeight="true" outlineLevel="0" collapsed="false">
      <c r="A490" s="12"/>
      <c r="B490" s="12"/>
      <c r="C490" s="12"/>
      <c r="D490" s="12"/>
    </row>
    <row r="491" customFormat="false" ht="15.75" hidden="false" customHeight="true" outlineLevel="0" collapsed="false">
      <c r="A491" s="12"/>
      <c r="B491" s="12"/>
      <c r="C491" s="12"/>
      <c r="D491" s="12"/>
    </row>
    <row r="492" customFormat="false" ht="15.75" hidden="false" customHeight="true" outlineLevel="0" collapsed="false">
      <c r="A492" s="12"/>
      <c r="B492" s="12"/>
      <c r="C492" s="12"/>
      <c r="D492" s="12"/>
    </row>
    <row r="493" customFormat="false" ht="15.75" hidden="false" customHeight="true" outlineLevel="0" collapsed="false">
      <c r="A493" s="12"/>
      <c r="B493" s="12"/>
      <c r="C493" s="12"/>
      <c r="D493" s="12"/>
    </row>
    <row r="494" customFormat="false" ht="15.75" hidden="false" customHeight="true" outlineLevel="0" collapsed="false">
      <c r="A494" s="12"/>
      <c r="B494" s="12"/>
      <c r="C494" s="12"/>
      <c r="D494" s="12"/>
    </row>
    <row r="495" customFormat="false" ht="15.75" hidden="false" customHeight="true" outlineLevel="0" collapsed="false">
      <c r="A495" s="12"/>
      <c r="B495" s="12"/>
      <c r="C495" s="12"/>
      <c r="D495" s="12"/>
    </row>
    <row r="496" customFormat="false" ht="15.75" hidden="false" customHeight="true" outlineLevel="0" collapsed="false">
      <c r="A496" s="12"/>
      <c r="B496" s="12"/>
      <c r="C496" s="12"/>
      <c r="D496" s="12"/>
    </row>
    <row r="497" customFormat="false" ht="15.75" hidden="false" customHeight="true" outlineLevel="0" collapsed="false">
      <c r="A497" s="12"/>
      <c r="B497" s="12"/>
      <c r="C497" s="12"/>
      <c r="D497" s="12"/>
    </row>
    <row r="498" customFormat="false" ht="15.75" hidden="false" customHeight="true" outlineLevel="0" collapsed="false">
      <c r="A498" s="12"/>
      <c r="B498" s="12"/>
      <c r="C498" s="12"/>
      <c r="D498" s="12"/>
    </row>
    <row r="499" customFormat="false" ht="15.75" hidden="false" customHeight="true" outlineLevel="0" collapsed="false">
      <c r="A499" s="12"/>
      <c r="B499" s="12"/>
      <c r="C499" s="12"/>
      <c r="D499" s="12"/>
    </row>
    <row r="500" customFormat="false" ht="15.75" hidden="false" customHeight="true" outlineLevel="0" collapsed="false">
      <c r="A500" s="12"/>
      <c r="B500" s="12"/>
      <c r="C500" s="12"/>
      <c r="D500" s="12"/>
    </row>
    <row r="501" customFormat="false" ht="15.75" hidden="false" customHeight="true" outlineLevel="0" collapsed="false">
      <c r="A501" s="12"/>
      <c r="B501" s="12"/>
      <c r="C501" s="12"/>
      <c r="D501" s="12"/>
    </row>
    <row r="502" customFormat="false" ht="15.75" hidden="false" customHeight="true" outlineLevel="0" collapsed="false">
      <c r="A502" s="12"/>
      <c r="B502" s="12"/>
      <c r="C502" s="12"/>
      <c r="D502" s="12"/>
    </row>
    <row r="503" customFormat="false" ht="15.75" hidden="false" customHeight="true" outlineLevel="0" collapsed="false">
      <c r="A503" s="12"/>
      <c r="B503" s="12"/>
      <c r="C503" s="12"/>
      <c r="D503" s="12"/>
    </row>
    <row r="504" customFormat="false" ht="15.75" hidden="false" customHeight="true" outlineLevel="0" collapsed="false">
      <c r="A504" s="12"/>
      <c r="B504" s="12"/>
      <c r="C504" s="12"/>
      <c r="D504" s="12"/>
    </row>
    <row r="505" customFormat="false" ht="15.75" hidden="false" customHeight="true" outlineLevel="0" collapsed="false">
      <c r="A505" s="12"/>
      <c r="B505" s="12"/>
      <c r="C505" s="12"/>
      <c r="D505" s="12"/>
    </row>
    <row r="506" customFormat="false" ht="15.75" hidden="false" customHeight="true" outlineLevel="0" collapsed="false">
      <c r="A506" s="12"/>
      <c r="B506" s="12"/>
      <c r="C506" s="12"/>
      <c r="D506" s="12"/>
    </row>
    <row r="507" customFormat="false" ht="15.75" hidden="false" customHeight="true" outlineLevel="0" collapsed="false">
      <c r="A507" s="12"/>
      <c r="B507" s="12"/>
      <c r="C507" s="12"/>
      <c r="D507" s="12"/>
    </row>
    <row r="508" customFormat="false" ht="15.75" hidden="false" customHeight="true" outlineLevel="0" collapsed="false">
      <c r="A508" s="12"/>
      <c r="B508" s="12"/>
      <c r="C508" s="12"/>
      <c r="D508" s="12"/>
    </row>
    <row r="509" customFormat="false" ht="15.75" hidden="false" customHeight="true" outlineLevel="0" collapsed="false">
      <c r="A509" s="12"/>
      <c r="B509" s="12"/>
      <c r="C509" s="12"/>
      <c r="D509" s="12"/>
    </row>
    <row r="510" customFormat="false" ht="15.75" hidden="false" customHeight="true" outlineLevel="0" collapsed="false">
      <c r="A510" s="12"/>
      <c r="B510" s="12"/>
      <c r="C510" s="12"/>
      <c r="D510" s="12"/>
    </row>
    <row r="511" customFormat="false" ht="15.75" hidden="false" customHeight="true" outlineLevel="0" collapsed="false">
      <c r="A511" s="12"/>
      <c r="B511" s="12"/>
      <c r="C511" s="12"/>
      <c r="D511" s="12"/>
    </row>
    <row r="512" customFormat="false" ht="15.75" hidden="false" customHeight="true" outlineLevel="0" collapsed="false">
      <c r="A512" s="12"/>
      <c r="B512" s="12"/>
      <c r="C512" s="12"/>
      <c r="D512" s="12"/>
    </row>
    <row r="513" customFormat="false" ht="15.75" hidden="false" customHeight="true" outlineLevel="0" collapsed="false">
      <c r="A513" s="12"/>
      <c r="B513" s="12"/>
      <c r="C513" s="12"/>
      <c r="D513" s="12"/>
    </row>
    <row r="514" customFormat="false" ht="15.75" hidden="false" customHeight="true" outlineLevel="0" collapsed="false">
      <c r="A514" s="12"/>
      <c r="B514" s="12"/>
      <c r="C514" s="12"/>
      <c r="D514" s="12"/>
    </row>
    <row r="515" customFormat="false" ht="15.75" hidden="false" customHeight="true" outlineLevel="0" collapsed="false">
      <c r="A515" s="12"/>
      <c r="B515" s="12"/>
      <c r="C515" s="12"/>
      <c r="D515" s="12"/>
    </row>
    <row r="516" customFormat="false" ht="15.75" hidden="false" customHeight="true" outlineLevel="0" collapsed="false">
      <c r="A516" s="12"/>
      <c r="B516" s="12"/>
      <c r="C516" s="12"/>
      <c r="D516" s="12"/>
    </row>
    <row r="517" customFormat="false" ht="15.75" hidden="false" customHeight="true" outlineLevel="0" collapsed="false">
      <c r="A517" s="12"/>
      <c r="B517" s="12"/>
      <c r="C517" s="12"/>
      <c r="D517" s="12"/>
    </row>
    <row r="518" customFormat="false" ht="15.75" hidden="false" customHeight="true" outlineLevel="0" collapsed="false">
      <c r="A518" s="12"/>
      <c r="B518" s="12"/>
      <c r="C518" s="12"/>
      <c r="D518" s="12"/>
    </row>
    <row r="519" customFormat="false" ht="15.75" hidden="false" customHeight="true" outlineLevel="0" collapsed="false">
      <c r="A519" s="12"/>
      <c r="B519" s="12"/>
      <c r="C519" s="12"/>
      <c r="D519" s="12"/>
    </row>
    <row r="520" customFormat="false" ht="15.75" hidden="false" customHeight="true" outlineLevel="0" collapsed="false">
      <c r="A520" s="12"/>
      <c r="B520" s="12"/>
      <c r="C520" s="12"/>
      <c r="D520" s="12"/>
    </row>
    <row r="521" customFormat="false" ht="15.75" hidden="false" customHeight="true" outlineLevel="0" collapsed="false">
      <c r="A521" s="12"/>
      <c r="B521" s="12"/>
      <c r="C521" s="12"/>
      <c r="D521" s="12"/>
    </row>
    <row r="522" customFormat="false" ht="15.75" hidden="false" customHeight="true" outlineLevel="0" collapsed="false">
      <c r="A522" s="12"/>
      <c r="B522" s="12"/>
      <c r="C522" s="12"/>
      <c r="D522" s="12"/>
    </row>
    <row r="523" customFormat="false" ht="15.75" hidden="false" customHeight="true" outlineLevel="0" collapsed="false">
      <c r="A523" s="12"/>
      <c r="B523" s="12"/>
      <c r="C523" s="12"/>
      <c r="D523" s="12"/>
    </row>
    <row r="524" customFormat="false" ht="15.75" hidden="false" customHeight="true" outlineLevel="0" collapsed="false">
      <c r="A524" s="12"/>
      <c r="B524" s="12"/>
      <c r="C524" s="12"/>
      <c r="D524" s="12"/>
    </row>
    <row r="525" customFormat="false" ht="15.75" hidden="false" customHeight="true" outlineLevel="0" collapsed="false">
      <c r="A525" s="12"/>
      <c r="B525" s="12"/>
      <c r="C525" s="12"/>
      <c r="D525" s="12"/>
    </row>
    <row r="526" customFormat="false" ht="15.75" hidden="false" customHeight="true" outlineLevel="0" collapsed="false">
      <c r="A526" s="12"/>
      <c r="B526" s="12"/>
      <c r="C526" s="12"/>
      <c r="D526" s="12"/>
    </row>
    <row r="527" customFormat="false" ht="15.75" hidden="false" customHeight="true" outlineLevel="0" collapsed="false">
      <c r="A527" s="12"/>
      <c r="B527" s="12"/>
      <c r="C527" s="12"/>
      <c r="D527" s="12"/>
    </row>
    <row r="528" customFormat="false" ht="15.75" hidden="false" customHeight="true" outlineLevel="0" collapsed="false">
      <c r="A528" s="12"/>
      <c r="B528" s="12"/>
      <c r="C528" s="12"/>
      <c r="D528" s="12"/>
    </row>
    <row r="529" customFormat="false" ht="15.75" hidden="false" customHeight="true" outlineLevel="0" collapsed="false">
      <c r="A529" s="12"/>
      <c r="B529" s="12"/>
      <c r="C529" s="12"/>
      <c r="D529" s="12"/>
    </row>
    <row r="530" customFormat="false" ht="15.75" hidden="false" customHeight="true" outlineLevel="0" collapsed="false">
      <c r="A530" s="12"/>
      <c r="B530" s="12"/>
      <c r="C530" s="12"/>
      <c r="D530" s="12"/>
    </row>
    <row r="531" customFormat="false" ht="15.75" hidden="false" customHeight="true" outlineLevel="0" collapsed="false">
      <c r="A531" s="12"/>
      <c r="B531" s="12"/>
      <c r="C531" s="12"/>
      <c r="D531" s="12"/>
    </row>
    <row r="532" customFormat="false" ht="15.75" hidden="false" customHeight="true" outlineLevel="0" collapsed="false">
      <c r="A532" s="12"/>
      <c r="B532" s="12"/>
      <c r="C532" s="12"/>
      <c r="D532" s="12"/>
    </row>
    <row r="533" customFormat="false" ht="15.75" hidden="false" customHeight="true" outlineLevel="0" collapsed="false">
      <c r="A533" s="12"/>
      <c r="B533" s="12"/>
      <c r="C533" s="12"/>
      <c r="D533" s="12"/>
    </row>
    <row r="534" customFormat="false" ht="15.75" hidden="false" customHeight="true" outlineLevel="0" collapsed="false">
      <c r="A534" s="12"/>
      <c r="B534" s="12"/>
      <c r="C534" s="12"/>
      <c r="D534" s="12"/>
    </row>
    <row r="535" customFormat="false" ht="15.75" hidden="false" customHeight="true" outlineLevel="0" collapsed="false">
      <c r="A535" s="12"/>
      <c r="B535" s="12"/>
      <c r="C535" s="12"/>
      <c r="D535" s="12"/>
    </row>
    <row r="536" customFormat="false" ht="15.75" hidden="false" customHeight="true" outlineLevel="0" collapsed="false">
      <c r="A536" s="12"/>
      <c r="B536" s="12"/>
      <c r="C536" s="12"/>
      <c r="D536" s="12"/>
    </row>
    <row r="537" customFormat="false" ht="15.75" hidden="false" customHeight="true" outlineLevel="0" collapsed="false">
      <c r="A537" s="12"/>
      <c r="B537" s="12"/>
      <c r="C537" s="12"/>
      <c r="D537" s="12"/>
    </row>
    <row r="538" customFormat="false" ht="15.75" hidden="false" customHeight="true" outlineLevel="0" collapsed="false">
      <c r="A538" s="12"/>
      <c r="B538" s="12"/>
      <c r="C538" s="12"/>
      <c r="D538" s="12"/>
    </row>
    <row r="539" customFormat="false" ht="15.75" hidden="false" customHeight="true" outlineLevel="0" collapsed="false">
      <c r="A539" s="12"/>
      <c r="B539" s="12"/>
      <c r="C539" s="12"/>
      <c r="D539" s="12"/>
    </row>
    <row r="540" customFormat="false" ht="15.75" hidden="false" customHeight="true" outlineLevel="0" collapsed="false">
      <c r="A540" s="12"/>
      <c r="B540" s="12"/>
      <c r="C540" s="12"/>
      <c r="D540" s="12"/>
    </row>
    <row r="541" customFormat="false" ht="15.75" hidden="false" customHeight="true" outlineLevel="0" collapsed="false">
      <c r="A541" s="12"/>
      <c r="B541" s="12"/>
      <c r="C541" s="12"/>
      <c r="D541" s="12"/>
    </row>
    <row r="542" customFormat="false" ht="15.75" hidden="false" customHeight="true" outlineLevel="0" collapsed="false">
      <c r="A542" s="12"/>
      <c r="B542" s="12"/>
      <c r="C542" s="12"/>
      <c r="D542" s="12"/>
    </row>
    <row r="543" customFormat="false" ht="15.75" hidden="false" customHeight="true" outlineLevel="0" collapsed="false">
      <c r="A543" s="12"/>
      <c r="B543" s="12"/>
      <c r="C543" s="12"/>
      <c r="D543" s="12"/>
    </row>
    <row r="544" customFormat="false" ht="15.75" hidden="false" customHeight="true" outlineLevel="0" collapsed="false">
      <c r="A544" s="12"/>
      <c r="B544" s="12"/>
      <c r="C544" s="12"/>
      <c r="D544" s="12"/>
    </row>
    <row r="545" customFormat="false" ht="15.75" hidden="false" customHeight="true" outlineLevel="0" collapsed="false">
      <c r="A545" s="12"/>
      <c r="B545" s="12"/>
      <c r="C545" s="12"/>
      <c r="D545" s="12"/>
    </row>
    <row r="546" customFormat="false" ht="15.75" hidden="false" customHeight="true" outlineLevel="0" collapsed="false">
      <c r="A546" s="12"/>
      <c r="B546" s="12"/>
      <c r="C546" s="12"/>
      <c r="D546" s="12"/>
    </row>
    <row r="547" customFormat="false" ht="15.75" hidden="false" customHeight="true" outlineLevel="0" collapsed="false">
      <c r="A547" s="12"/>
      <c r="B547" s="12"/>
      <c r="C547" s="12"/>
      <c r="D547" s="12"/>
    </row>
    <row r="548" customFormat="false" ht="15.75" hidden="false" customHeight="true" outlineLevel="0" collapsed="false">
      <c r="A548" s="12"/>
      <c r="B548" s="12"/>
      <c r="C548" s="12"/>
      <c r="D548" s="12"/>
    </row>
    <row r="549" customFormat="false" ht="15.75" hidden="false" customHeight="true" outlineLevel="0" collapsed="false">
      <c r="A549" s="12"/>
      <c r="B549" s="12"/>
      <c r="C549" s="12"/>
      <c r="D549" s="12"/>
    </row>
    <row r="550" customFormat="false" ht="15.75" hidden="false" customHeight="true" outlineLevel="0" collapsed="false">
      <c r="A550" s="12"/>
      <c r="B550" s="12"/>
      <c r="C550" s="12"/>
      <c r="D550" s="12"/>
    </row>
    <row r="551" customFormat="false" ht="15.75" hidden="false" customHeight="true" outlineLevel="0" collapsed="false">
      <c r="A551" s="12"/>
      <c r="B551" s="12"/>
      <c r="C551" s="12"/>
      <c r="D551" s="12"/>
    </row>
    <row r="552" customFormat="false" ht="15.75" hidden="false" customHeight="true" outlineLevel="0" collapsed="false">
      <c r="A552" s="12"/>
      <c r="B552" s="12"/>
      <c r="C552" s="12"/>
      <c r="D552" s="12"/>
    </row>
    <row r="553" customFormat="false" ht="15.75" hidden="false" customHeight="true" outlineLevel="0" collapsed="false">
      <c r="A553" s="12"/>
      <c r="B553" s="12"/>
      <c r="C553" s="12"/>
      <c r="D553" s="12"/>
    </row>
    <row r="554" customFormat="false" ht="15.75" hidden="false" customHeight="true" outlineLevel="0" collapsed="false">
      <c r="A554" s="12"/>
      <c r="B554" s="12"/>
      <c r="C554" s="12"/>
      <c r="D554" s="12"/>
    </row>
    <row r="555" customFormat="false" ht="15.75" hidden="false" customHeight="true" outlineLevel="0" collapsed="false">
      <c r="A555" s="12"/>
      <c r="B555" s="12"/>
      <c r="C555" s="12"/>
      <c r="D555" s="12"/>
    </row>
    <row r="556" customFormat="false" ht="15.75" hidden="false" customHeight="true" outlineLevel="0" collapsed="false">
      <c r="A556" s="12"/>
      <c r="B556" s="12"/>
      <c r="C556" s="12"/>
      <c r="D556" s="12"/>
    </row>
    <row r="557" customFormat="false" ht="15.75" hidden="false" customHeight="true" outlineLevel="0" collapsed="false">
      <c r="A557" s="12"/>
      <c r="B557" s="12"/>
      <c r="C557" s="12"/>
      <c r="D557" s="12"/>
    </row>
    <row r="558" customFormat="false" ht="15.75" hidden="false" customHeight="true" outlineLevel="0" collapsed="false">
      <c r="A558" s="12"/>
      <c r="B558" s="12"/>
      <c r="C558" s="12"/>
      <c r="D558" s="12"/>
    </row>
    <row r="559" customFormat="false" ht="15.75" hidden="false" customHeight="true" outlineLevel="0" collapsed="false">
      <c r="A559" s="12"/>
      <c r="B559" s="12"/>
      <c r="C559" s="12"/>
      <c r="D559" s="12"/>
    </row>
    <row r="560" customFormat="false" ht="15.75" hidden="false" customHeight="true" outlineLevel="0" collapsed="false">
      <c r="A560" s="12"/>
      <c r="B560" s="12"/>
      <c r="C560" s="12"/>
      <c r="D560" s="12"/>
    </row>
    <row r="561" customFormat="false" ht="15.75" hidden="false" customHeight="true" outlineLevel="0" collapsed="false">
      <c r="A561" s="12"/>
      <c r="B561" s="12"/>
      <c r="C561" s="12"/>
      <c r="D561" s="12"/>
    </row>
    <row r="562" customFormat="false" ht="15.75" hidden="false" customHeight="true" outlineLevel="0" collapsed="false">
      <c r="A562" s="12"/>
      <c r="B562" s="12"/>
      <c r="C562" s="12"/>
      <c r="D562" s="12"/>
    </row>
    <row r="563" customFormat="false" ht="15.75" hidden="false" customHeight="true" outlineLevel="0" collapsed="false">
      <c r="A563" s="12"/>
      <c r="B563" s="12"/>
      <c r="C563" s="12"/>
      <c r="D563" s="12"/>
    </row>
    <row r="564" customFormat="false" ht="15.75" hidden="false" customHeight="true" outlineLevel="0" collapsed="false">
      <c r="A564" s="12"/>
      <c r="B564" s="12"/>
      <c r="C564" s="12"/>
      <c r="D564" s="12"/>
    </row>
    <row r="565" customFormat="false" ht="15.75" hidden="false" customHeight="true" outlineLevel="0" collapsed="false">
      <c r="A565" s="12"/>
      <c r="B565" s="12"/>
      <c r="C565" s="12"/>
      <c r="D565" s="12"/>
    </row>
    <row r="566" customFormat="false" ht="15.75" hidden="false" customHeight="true" outlineLevel="0" collapsed="false">
      <c r="A566" s="12"/>
      <c r="B566" s="12"/>
      <c r="C566" s="12"/>
      <c r="D566" s="12"/>
    </row>
    <row r="567" customFormat="false" ht="15.75" hidden="false" customHeight="true" outlineLevel="0" collapsed="false">
      <c r="A567" s="12"/>
      <c r="B567" s="12"/>
      <c r="C567" s="12"/>
      <c r="D567" s="12"/>
    </row>
    <row r="568" customFormat="false" ht="15.75" hidden="false" customHeight="true" outlineLevel="0" collapsed="false">
      <c r="A568" s="12"/>
      <c r="B568" s="12"/>
      <c r="C568" s="12"/>
      <c r="D568" s="12"/>
    </row>
    <row r="569" customFormat="false" ht="15.75" hidden="false" customHeight="true" outlineLevel="0" collapsed="false">
      <c r="A569" s="12"/>
      <c r="B569" s="12"/>
      <c r="C569" s="12"/>
      <c r="D569" s="12"/>
    </row>
    <row r="570" customFormat="false" ht="15.75" hidden="false" customHeight="true" outlineLevel="0" collapsed="false">
      <c r="A570" s="12"/>
      <c r="B570" s="12"/>
      <c r="C570" s="12"/>
      <c r="D570" s="12"/>
    </row>
    <row r="571" customFormat="false" ht="15.75" hidden="false" customHeight="true" outlineLevel="0" collapsed="false">
      <c r="A571" s="12"/>
      <c r="B571" s="12"/>
      <c r="C571" s="12"/>
      <c r="D571" s="12"/>
    </row>
    <row r="572" customFormat="false" ht="15.75" hidden="false" customHeight="true" outlineLevel="0" collapsed="false">
      <c r="A572" s="12"/>
      <c r="B572" s="12"/>
      <c r="C572" s="12"/>
      <c r="D572" s="12"/>
    </row>
    <row r="573" customFormat="false" ht="15.75" hidden="false" customHeight="true" outlineLevel="0" collapsed="false">
      <c r="A573" s="12"/>
      <c r="B573" s="12"/>
      <c r="C573" s="12"/>
      <c r="D573" s="12"/>
    </row>
    <row r="574" customFormat="false" ht="15.75" hidden="false" customHeight="true" outlineLevel="0" collapsed="false">
      <c r="A574" s="12"/>
      <c r="B574" s="12"/>
      <c r="C574" s="12"/>
      <c r="D574" s="12"/>
    </row>
    <row r="575" customFormat="false" ht="15.75" hidden="false" customHeight="true" outlineLevel="0" collapsed="false">
      <c r="A575" s="12"/>
      <c r="B575" s="12"/>
      <c r="C575" s="12"/>
      <c r="D575" s="12"/>
    </row>
    <row r="576" customFormat="false" ht="15.75" hidden="false" customHeight="true" outlineLevel="0" collapsed="false">
      <c r="A576" s="12"/>
      <c r="B576" s="12"/>
      <c r="C576" s="12"/>
      <c r="D576" s="12"/>
    </row>
    <row r="577" customFormat="false" ht="15.75" hidden="false" customHeight="true" outlineLevel="0" collapsed="false">
      <c r="A577" s="12"/>
      <c r="B577" s="12"/>
      <c r="C577" s="12"/>
      <c r="D577" s="12"/>
    </row>
    <row r="578" customFormat="false" ht="15.75" hidden="false" customHeight="true" outlineLevel="0" collapsed="false">
      <c r="A578" s="12"/>
      <c r="B578" s="12"/>
      <c r="C578" s="12"/>
      <c r="D578" s="12"/>
    </row>
    <row r="579" customFormat="false" ht="15.75" hidden="false" customHeight="true" outlineLevel="0" collapsed="false">
      <c r="A579" s="12"/>
      <c r="B579" s="12"/>
      <c r="C579" s="12"/>
      <c r="D579" s="12"/>
    </row>
    <row r="580" customFormat="false" ht="15.75" hidden="false" customHeight="true" outlineLevel="0" collapsed="false">
      <c r="A580" s="12"/>
      <c r="B580" s="12"/>
      <c r="C580" s="12"/>
      <c r="D580" s="12"/>
    </row>
    <row r="581" customFormat="false" ht="15.75" hidden="false" customHeight="true" outlineLevel="0" collapsed="false">
      <c r="A581" s="12"/>
      <c r="B581" s="12"/>
      <c r="C581" s="12"/>
      <c r="D581" s="12"/>
    </row>
    <row r="582" customFormat="false" ht="15.75" hidden="false" customHeight="true" outlineLevel="0" collapsed="false">
      <c r="A582" s="12"/>
      <c r="B582" s="12"/>
      <c r="C582" s="12"/>
      <c r="D582" s="12"/>
    </row>
    <row r="583" customFormat="false" ht="15.75" hidden="false" customHeight="true" outlineLevel="0" collapsed="false">
      <c r="A583" s="12"/>
      <c r="B583" s="12"/>
      <c r="C583" s="12"/>
      <c r="D583" s="12"/>
    </row>
    <row r="584" customFormat="false" ht="15.75" hidden="false" customHeight="true" outlineLevel="0" collapsed="false">
      <c r="A584" s="12"/>
      <c r="B584" s="12"/>
      <c r="C584" s="12"/>
      <c r="D584" s="12"/>
    </row>
    <row r="585" customFormat="false" ht="15.75" hidden="false" customHeight="true" outlineLevel="0" collapsed="false">
      <c r="A585" s="12"/>
      <c r="B585" s="12"/>
      <c r="C585" s="12"/>
      <c r="D585" s="12"/>
    </row>
    <row r="586" customFormat="false" ht="15.75" hidden="false" customHeight="true" outlineLevel="0" collapsed="false">
      <c r="A586" s="12"/>
      <c r="B586" s="12"/>
      <c r="C586" s="12"/>
      <c r="D586" s="12"/>
    </row>
    <row r="587" customFormat="false" ht="15.75" hidden="false" customHeight="true" outlineLevel="0" collapsed="false">
      <c r="A587" s="12"/>
      <c r="B587" s="12"/>
      <c r="C587" s="12"/>
      <c r="D587" s="12"/>
    </row>
    <row r="588" customFormat="false" ht="15.75" hidden="false" customHeight="true" outlineLevel="0" collapsed="false">
      <c r="A588" s="12"/>
      <c r="B588" s="12"/>
      <c r="C588" s="12"/>
      <c r="D588" s="12"/>
    </row>
    <row r="589" customFormat="false" ht="15.75" hidden="false" customHeight="true" outlineLevel="0" collapsed="false">
      <c r="A589" s="12"/>
      <c r="B589" s="12"/>
      <c r="C589" s="12"/>
      <c r="D589" s="12"/>
    </row>
    <row r="590" customFormat="false" ht="15.75" hidden="false" customHeight="true" outlineLevel="0" collapsed="false">
      <c r="A590" s="12"/>
      <c r="B590" s="12"/>
      <c r="C590" s="12"/>
      <c r="D590" s="12"/>
    </row>
    <row r="591" customFormat="false" ht="15.75" hidden="false" customHeight="true" outlineLevel="0" collapsed="false">
      <c r="A591" s="12"/>
      <c r="B591" s="12"/>
      <c r="C591" s="12"/>
      <c r="D591" s="12"/>
    </row>
    <row r="592" customFormat="false" ht="15.75" hidden="false" customHeight="true" outlineLevel="0" collapsed="false">
      <c r="A592" s="12"/>
      <c r="B592" s="12"/>
      <c r="C592" s="12"/>
      <c r="D592" s="12"/>
    </row>
    <row r="593" customFormat="false" ht="15.75" hidden="false" customHeight="true" outlineLevel="0" collapsed="false">
      <c r="A593" s="12"/>
      <c r="B593" s="12"/>
      <c r="C593" s="12"/>
      <c r="D593" s="12"/>
    </row>
    <row r="594" customFormat="false" ht="15.75" hidden="false" customHeight="true" outlineLevel="0" collapsed="false">
      <c r="A594" s="12"/>
      <c r="B594" s="12"/>
      <c r="C594" s="12"/>
      <c r="D594" s="12"/>
    </row>
    <row r="595" customFormat="false" ht="15.75" hidden="false" customHeight="true" outlineLevel="0" collapsed="false">
      <c r="A595" s="12"/>
      <c r="B595" s="12"/>
      <c r="C595" s="12"/>
      <c r="D595" s="12"/>
    </row>
    <row r="596" customFormat="false" ht="15.75" hidden="false" customHeight="true" outlineLevel="0" collapsed="false">
      <c r="A596" s="12"/>
      <c r="B596" s="12"/>
      <c r="C596" s="12"/>
      <c r="D596" s="12"/>
    </row>
    <row r="597" customFormat="false" ht="15.75" hidden="false" customHeight="true" outlineLevel="0" collapsed="false">
      <c r="A597" s="12"/>
      <c r="B597" s="12"/>
      <c r="C597" s="12"/>
      <c r="D597" s="12"/>
    </row>
    <row r="598" customFormat="false" ht="15.75" hidden="false" customHeight="true" outlineLevel="0" collapsed="false">
      <c r="A598" s="12"/>
      <c r="B598" s="12"/>
      <c r="C598" s="12"/>
      <c r="D598" s="12"/>
    </row>
    <row r="599" customFormat="false" ht="15.75" hidden="false" customHeight="true" outlineLevel="0" collapsed="false">
      <c r="A599" s="12"/>
      <c r="B599" s="12"/>
      <c r="C599" s="12"/>
      <c r="D599" s="12"/>
    </row>
    <row r="600" customFormat="false" ht="15.75" hidden="false" customHeight="true" outlineLevel="0" collapsed="false">
      <c r="A600" s="12"/>
      <c r="B600" s="12"/>
      <c r="C600" s="12"/>
      <c r="D600" s="12"/>
    </row>
    <row r="601" customFormat="false" ht="15.75" hidden="false" customHeight="true" outlineLevel="0" collapsed="false">
      <c r="A601" s="12"/>
      <c r="B601" s="12"/>
      <c r="C601" s="12"/>
      <c r="D601" s="12"/>
    </row>
    <row r="602" customFormat="false" ht="15.75" hidden="false" customHeight="true" outlineLevel="0" collapsed="false">
      <c r="A602" s="12"/>
      <c r="B602" s="12"/>
      <c r="C602" s="12"/>
      <c r="D602" s="12"/>
    </row>
    <row r="603" customFormat="false" ht="15.75" hidden="false" customHeight="true" outlineLevel="0" collapsed="false">
      <c r="A603" s="12"/>
      <c r="B603" s="12"/>
      <c r="C603" s="12"/>
      <c r="D603" s="12"/>
    </row>
    <row r="604" customFormat="false" ht="15.75" hidden="false" customHeight="true" outlineLevel="0" collapsed="false">
      <c r="A604" s="12"/>
      <c r="B604" s="12"/>
      <c r="C604" s="12"/>
      <c r="D604" s="12"/>
    </row>
    <row r="605" customFormat="false" ht="15.75" hidden="false" customHeight="true" outlineLevel="0" collapsed="false">
      <c r="A605" s="12"/>
      <c r="B605" s="12"/>
      <c r="C605" s="12"/>
      <c r="D605" s="12"/>
    </row>
    <row r="606" customFormat="false" ht="15.75" hidden="false" customHeight="true" outlineLevel="0" collapsed="false">
      <c r="A606" s="12"/>
      <c r="B606" s="12"/>
      <c r="C606" s="12"/>
      <c r="D606" s="12"/>
    </row>
    <row r="607" customFormat="false" ht="15.75" hidden="false" customHeight="true" outlineLevel="0" collapsed="false">
      <c r="A607" s="12"/>
      <c r="B607" s="12"/>
      <c r="C607" s="12"/>
      <c r="D607" s="12"/>
    </row>
    <row r="608" customFormat="false" ht="15.75" hidden="false" customHeight="true" outlineLevel="0" collapsed="false">
      <c r="A608" s="12"/>
      <c r="B608" s="12"/>
      <c r="C608" s="12"/>
      <c r="D608" s="12"/>
    </row>
    <row r="609" customFormat="false" ht="15.75" hidden="false" customHeight="true" outlineLevel="0" collapsed="false">
      <c r="A609" s="12"/>
      <c r="B609" s="12"/>
      <c r="C609" s="12"/>
      <c r="D609" s="12"/>
    </row>
    <row r="610" customFormat="false" ht="15.75" hidden="false" customHeight="true" outlineLevel="0" collapsed="false">
      <c r="A610" s="12"/>
      <c r="B610" s="12"/>
      <c r="C610" s="12"/>
      <c r="D610" s="12"/>
    </row>
    <row r="611" customFormat="false" ht="15.75" hidden="false" customHeight="true" outlineLevel="0" collapsed="false">
      <c r="A611" s="12"/>
      <c r="B611" s="12"/>
      <c r="C611" s="12"/>
      <c r="D611" s="12"/>
    </row>
    <row r="612" customFormat="false" ht="15.75" hidden="false" customHeight="true" outlineLevel="0" collapsed="false">
      <c r="A612" s="12"/>
      <c r="B612" s="12"/>
      <c r="C612" s="12"/>
      <c r="D612" s="12"/>
    </row>
    <row r="613" customFormat="false" ht="15.75" hidden="false" customHeight="true" outlineLevel="0" collapsed="false">
      <c r="A613" s="12"/>
      <c r="B613" s="12"/>
      <c r="C613" s="12"/>
      <c r="D613" s="12"/>
    </row>
    <row r="614" customFormat="false" ht="15.75" hidden="false" customHeight="true" outlineLevel="0" collapsed="false">
      <c r="A614" s="12"/>
      <c r="B614" s="12"/>
      <c r="C614" s="12"/>
      <c r="D614" s="12"/>
    </row>
    <row r="615" customFormat="false" ht="15.75" hidden="false" customHeight="true" outlineLevel="0" collapsed="false">
      <c r="A615" s="12"/>
      <c r="B615" s="12"/>
      <c r="C615" s="12"/>
      <c r="D615" s="12"/>
    </row>
    <row r="616" customFormat="false" ht="15.75" hidden="false" customHeight="true" outlineLevel="0" collapsed="false">
      <c r="A616" s="12"/>
      <c r="B616" s="12"/>
      <c r="C616" s="12"/>
      <c r="D616" s="12"/>
    </row>
    <row r="617" customFormat="false" ht="15.75" hidden="false" customHeight="true" outlineLevel="0" collapsed="false">
      <c r="A617" s="12"/>
      <c r="B617" s="12"/>
      <c r="C617" s="12"/>
      <c r="D617" s="12"/>
    </row>
    <row r="618" customFormat="false" ht="15.75" hidden="false" customHeight="true" outlineLevel="0" collapsed="false">
      <c r="A618" s="12"/>
      <c r="B618" s="12"/>
      <c r="C618" s="12"/>
      <c r="D618" s="12"/>
    </row>
    <row r="619" customFormat="false" ht="15.75" hidden="false" customHeight="true" outlineLevel="0" collapsed="false">
      <c r="A619" s="12"/>
      <c r="B619" s="12"/>
      <c r="C619" s="12"/>
      <c r="D619" s="12"/>
    </row>
    <row r="620" customFormat="false" ht="15.75" hidden="false" customHeight="true" outlineLevel="0" collapsed="false">
      <c r="A620" s="12"/>
      <c r="B620" s="12"/>
      <c r="C620" s="12"/>
      <c r="D620" s="12"/>
    </row>
    <row r="621" customFormat="false" ht="15.75" hidden="false" customHeight="true" outlineLevel="0" collapsed="false">
      <c r="A621" s="12"/>
      <c r="B621" s="12"/>
      <c r="C621" s="12"/>
      <c r="D621" s="12"/>
    </row>
    <row r="622" customFormat="false" ht="15.75" hidden="false" customHeight="true" outlineLevel="0" collapsed="false">
      <c r="A622" s="12"/>
      <c r="B622" s="12"/>
      <c r="C622" s="12"/>
      <c r="D622" s="12"/>
    </row>
    <row r="623" customFormat="false" ht="15.75" hidden="false" customHeight="true" outlineLevel="0" collapsed="false">
      <c r="A623" s="12"/>
      <c r="B623" s="12"/>
      <c r="C623" s="12"/>
      <c r="D623" s="12"/>
    </row>
    <row r="624" customFormat="false" ht="15.75" hidden="false" customHeight="true" outlineLevel="0" collapsed="false">
      <c r="A624" s="12"/>
      <c r="B624" s="12"/>
      <c r="C624" s="12"/>
      <c r="D624" s="12"/>
    </row>
    <row r="625" customFormat="false" ht="15.75" hidden="false" customHeight="true" outlineLevel="0" collapsed="false">
      <c r="A625" s="12"/>
      <c r="B625" s="12"/>
      <c r="C625" s="12"/>
      <c r="D625" s="12"/>
    </row>
    <row r="626" customFormat="false" ht="15.75" hidden="false" customHeight="true" outlineLevel="0" collapsed="false">
      <c r="A626" s="12"/>
      <c r="B626" s="12"/>
      <c r="C626" s="12"/>
      <c r="D626" s="12"/>
    </row>
    <row r="627" customFormat="false" ht="15.75" hidden="false" customHeight="true" outlineLevel="0" collapsed="false">
      <c r="A627" s="12"/>
      <c r="B627" s="12"/>
      <c r="C627" s="12"/>
      <c r="D627" s="12"/>
    </row>
    <row r="628" customFormat="false" ht="15.75" hidden="false" customHeight="true" outlineLevel="0" collapsed="false">
      <c r="A628" s="12"/>
      <c r="B628" s="12"/>
      <c r="C628" s="12"/>
      <c r="D628" s="12"/>
    </row>
    <row r="629" customFormat="false" ht="15.75" hidden="false" customHeight="true" outlineLevel="0" collapsed="false">
      <c r="A629" s="12"/>
      <c r="B629" s="12"/>
      <c r="C629" s="12"/>
      <c r="D629" s="12"/>
    </row>
    <row r="630" customFormat="false" ht="15.75" hidden="false" customHeight="true" outlineLevel="0" collapsed="false">
      <c r="A630" s="12"/>
      <c r="B630" s="12"/>
      <c r="C630" s="12"/>
      <c r="D630" s="12"/>
    </row>
    <row r="631" customFormat="false" ht="15.75" hidden="false" customHeight="true" outlineLevel="0" collapsed="false">
      <c r="A631" s="12"/>
      <c r="B631" s="12"/>
      <c r="C631" s="12"/>
      <c r="D631" s="12"/>
    </row>
    <row r="632" customFormat="false" ht="15.75" hidden="false" customHeight="true" outlineLevel="0" collapsed="false">
      <c r="A632" s="12"/>
      <c r="B632" s="12"/>
      <c r="C632" s="12"/>
      <c r="D632" s="12"/>
    </row>
    <row r="633" customFormat="false" ht="15.75" hidden="false" customHeight="true" outlineLevel="0" collapsed="false">
      <c r="A633" s="12"/>
      <c r="B633" s="12"/>
      <c r="C633" s="12"/>
      <c r="D633" s="12"/>
    </row>
    <row r="634" customFormat="false" ht="15.75" hidden="false" customHeight="true" outlineLevel="0" collapsed="false">
      <c r="A634" s="12"/>
      <c r="B634" s="12"/>
      <c r="C634" s="12"/>
      <c r="D634" s="12"/>
    </row>
    <row r="635" customFormat="false" ht="15.75" hidden="false" customHeight="true" outlineLevel="0" collapsed="false">
      <c r="A635" s="12"/>
      <c r="B635" s="12"/>
      <c r="C635" s="12"/>
      <c r="D635" s="12"/>
    </row>
    <row r="636" customFormat="false" ht="15.75" hidden="false" customHeight="true" outlineLevel="0" collapsed="false">
      <c r="A636" s="12"/>
      <c r="B636" s="12"/>
      <c r="C636" s="12"/>
      <c r="D636" s="12"/>
    </row>
    <row r="637" customFormat="false" ht="15.75" hidden="false" customHeight="true" outlineLevel="0" collapsed="false">
      <c r="A637" s="12"/>
      <c r="B637" s="12"/>
      <c r="C637" s="12"/>
      <c r="D637" s="12"/>
    </row>
    <row r="638" customFormat="false" ht="15.75" hidden="false" customHeight="true" outlineLevel="0" collapsed="false">
      <c r="A638" s="12"/>
      <c r="B638" s="12"/>
      <c r="C638" s="12"/>
      <c r="D638" s="12"/>
    </row>
    <row r="639" customFormat="false" ht="15.75" hidden="false" customHeight="true" outlineLevel="0" collapsed="false">
      <c r="A639" s="12"/>
      <c r="B639" s="12"/>
      <c r="C639" s="12"/>
      <c r="D639" s="12"/>
    </row>
    <row r="640" customFormat="false" ht="15.75" hidden="false" customHeight="true" outlineLevel="0" collapsed="false">
      <c r="A640" s="12"/>
      <c r="B640" s="12"/>
      <c r="C640" s="12"/>
      <c r="D640" s="12"/>
    </row>
    <row r="641" customFormat="false" ht="15.75" hidden="false" customHeight="true" outlineLevel="0" collapsed="false">
      <c r="A641" s="12"/>
      <c r="B641" s="12"/>
      <c r="C641" s="12"/>
      <c r="D641" s="12"/>
    </row>
    <row r="642" customFormat="false" ht="15.75" hidden="false" customHeight="true" outlineLevel="0" collapsed="false">
      <c r="A642" s="12"/>
      <c r="B642" s="12"/>
      <c r="C642" s="12"/>
      <c r="D642" s="12"/>
    </row>
    <row r="643" customFormat="false" ht="15.75" hidden="false" customHeight="true" outlineLevel="0" collapsed="false">
      <c r="A643" s="12"/>
      <c r="B643" s="12"/>
      <c r="C643" s="12"/>
      <c r="D643" s="12"/>
    </row>
    <row r="644" customFormat="false" ht="15.75" hidden="false" customHeight="true" outlineLevel="0" collapsed="false">
      <c r="A644" s="12"/>
      <c r="B644" s="12"/>
      <c r="C644" s="12"/>
      <c r="D644" s="12"/>
    </row>
    <row r="645" customFormat="false" ht="15.75" hidden="false" customHeight="true" outlineLevel="0" collapsed="false">
      <c r="A645" s="12"/>
      <c r="B645" s="12"/>
      <c r="C645" s="12"/>
      <c r="D645" s="12"/>
    </row>
    <row r="646" customFormat="false" ht="15.75" hidden="false" customHeight="true" outlineLevel="0" collapsed="false">
      <c r="A646" s="12"/>
      <c r="B646" s="12"/>
      <c r="C646" s="12"/>
      <c r="D646" s="12"/>
    </row>
    <row r="647" customFormat="false" ht="15.75" hidden="false" customHeight="true" outlineLevel="0" collapsed="false">
      <c r="A647" s="12"/>
      <c r="B647" s="12"/>
      <c r="C647" s="12"/>
      <c r="D647" s="12"/>
    </row>
    <row r="648" customFormat="false" ht="15.75" hidden="false" customHeight="true" outlineLevel="0" collapsed="false">
      <c r="A648" s="12"/>
      <c r="B648" s="12"/>
      <c r="C648" s="12"/>
      <c r="D648" s="12"/>
    </row>
    <row r="649" customFormat="false" ht="15.75" hidden="false" customHeight="true" outlineLevel="0" collapsed="false">
      <c r="A649" s="12"/>
      <c r="B649" s="12"/>
      <c r="C649" s="12"/>
      <c r="D649" s="12"/>
    </row>
    <row r="650" customFormat="false" ht="15.75" hidden="false" customHeight="true" outlineLevel="0" collapsed="false">
      <c r="A650" s="12"/>
      <c r="B650" s="12"/>
      <c r="C650" s="12"/>
      <c r="D650" s="12"/>
    </row>
    <row r="651" customFormat="false" ht="15.75" hidden="false" customHeight="true" outlineLevel="0" collapsed="false">
      <c r="A651" s="12"/>
      <c r="B651" s="12"/>
      <c r="C651" s="12"/>
      <c r="D651" s="12"/>
    </row>
    <row r="652" customFormat="false" ht="15.75" hidden="false" customHeight="true" outlineLevel="0" collapsed="false">
      <c r="A652" s="12"/>
      <c r="B652" s="12"/>
      <c r="C652" s="12"/>
      <c r="D652" s="12"/>
    </row>
    <row r="653" customFormat="false" ht="15.75" hidden="false" customHeight="true" outlineLevel="0" collapsed="false">
      <c r="A653" s="12"/>
      <c r="B653" s="12"/>
      <c r="C653" s="12"/>
      <c r="D653" s="12"/>
    </row>
    <row r="654" customFormat="false" ht="15.75" hidden="false" customHeight="true" outlineLevel="0" collapsed="false">
      <c r="A654" s="12"/>
      <c r="B654" s="12"/>
      <c r="C654" s="12"/>
      <c r="D654" s="12"/>
    </row>
    <row r="655" customFormat="false" ht="15.75" hidden="false" customHeight="true" outlineLevel="0" collapsed="false">
      <c r="A655" s="12"/>
      <c r="B655" s="12"/>
      <c r="C655" s="12"/>
      <c r="D655" s="12"/>
    </row>
    <row r="656" customFormat="false" ht="15.75" hidden="false" customHeight="true" outlineLevel="0" collapsed="false">
      <c r="A656" s="12"/>
      <c r="B656" s="12"/>
      <c r="C656" s="12"/>
      <c r="D656" s="12"/>
    </row>
    <row r="657" customFormat="false" ht="15.75" hidden="false" customHeight="true" outlineLevel="0" collapsed="false">
      <c r="A657" s="12"/>
      <c r="B657" s="12"/>
      <c r="C657" s="12"/>
      <c r="D657" s="12"/>
    </row>
    <row r="658" customFormat="false" ht="15.75" hidden="false" customHeight="true" outlineLevel="0" collapsed="false">
      <c r="A658" s="12"/>
      <c r="B658" s="12"/>
      <c r="C658" s="12"/>
      <c r="D658" s="12"/>
    </row>
    <row r="659" customFormat="false" ht="15.75" hidden="false" customHeight="true" outlineLevel="0" collapsed="false">
      <c r="A659" s="12"/>
      <c r="B659" s="12"/>
      <c r="C659" s="12"/>
      <c r="D659" s="12"/>
    </row>
    <row r="660" customFormat="false" ht="15.75" hidden="false" customHeight="true" outlineLevel="0" collapsed="false">
      <c r="A660" s="12"/>
      <c r="B660" s="12"/>
      <c r="C660" s="12"/>
      <c r="D660" s="12"/>
    </row>
    <row r="661" customFormat="false" ht="15.75" hidden="false" customHeight="true" outlineLevel="0" collapsed="false">
      <c r="A661" s="12"/>
      <c r="B661" s="12"/>
      <c r="C661" s="12"/>
      <c r="D661" s="12"/>
    </row>
    <row r="662" customFormat="false" ht="15.75" hidden="false" customHeight="true" outlineLevel="0" collapsed="false">
      <c r="A662" s="12"/>
      <c r="B662" s="12"/>
      <c r="C662" s="12"/>
      <c r="D662" s="12"/>
    </row>
    <row r="663" customFormat="false" ht="15.75" hidden="false" customHeight="true" outlineLevel="0" collapsed="false">
      <c r="A663" s="12"/>
      <c r="B663" s="12"/>
      <c r="C663" s="12"/>
      <c r="D663" s="12"/>
    </row>
    <row r="664" customFormat="false" ht="15.75" hidden="false" customHeight="true" outlineLevel="0" collapsed="false">
      <c r="A664" s="12"/>
      <c r="B664" s="12"/>
      <c r="C664" s="12"/>
      <c r="D664" s="12"/>
    </row>
    <row r="665" customFormat="false" ht="15.75" hidden="false" customHeight="true" outlineLevel="0" collapsed="false">
      <c r="A665" s="12"/>
      <c r="B665" s="12"/>
      <c r="C665" s="12"/>
      <c r="D665" s="12"/>
    </row>
    <row r="666" customFormat="false" ht="15.75" hidden="false" customHeight="true" outlineLevel="0" collapsed="false">
      <c r="A666" s="12"/>
      <c r="B666" s="12"/>
      <c r="C666" s="12"/>
      <c r="D666" s="12"/>
    </row>
    <row r="667" customFormat="false" ht="15.75" hidden="false" customHeight="true" outlineLevel="0" collapsed="false">
      <c r="A667" s="12"/>
      <c r="B667" s="12"/>
      <c r="C667" s="12"/>
      <c r="D667" s="12"/>
    </row>
    <row r="668" customFormat="false" ht="15.75" hidden="false" customHeight="true" outlineLevel="0" collapsed="false">
      <c r="A668" s="12"/>
      <c r="B668" s="12"/>
      <c r="C668" s="12"/>
      <c r="D668" s="12"/>
    </row>
    <row r="669" customFormat="false" ht="15.75" hidden="false" customHeight="true" outlineLevel="0" collapsed="false">
      <c r="A669" s="12"/>
      <c r="B669" s="12"/>
      <c r="C669" s="12"/>
      <c r="D669" s="12"/>
    </row>
    <row r="670" customFormat="false" ht="15.75" hidden="false" customHeight="true" outlineLevel="0" collapsed="false">
      <c r="A670" s="12"/>
      <c r="B670" s="12"/>
      <c r="C670" s="12"/>
      <c r="D670" s="12"/>
    </row>
    <row r="671" customFormat="false" ht="15.75" hidden="false" customHeight="true" outlineLevel="0" collapsed="false">
      <c r="A671" s="12"/>
      <c r="B671" s="12"/>
      <c r="C671" s="12"/>
      <c r="D671" s="12"/>
    </row>
    <row r="672" customFormat="false" ht="15.75" hidden="false" customHeight="true" outlineLevel="0" collapsed="false">
      <c r="A672" s="12"/>
      <c r="B672" s="12"/>
      <c r="C672" s="12"/>
      <c r="D672" s="12"/>
    </row>
    <row r="673" customFormat="false" ht="15.75" hidden="false" customHeight="true" outlineLevel="0" collapsed="false">
      <c r="A673" s="12"/>
      <c r="B673" s="12"/>
      <c r="C673" s="12"/>
      <c r="D673" s="12"/>
    </row>
    <row r="674" customFormat="false" ht="15.75" hidden="false" customHeight="true" outlineLevel="0" collapsed="false">
      <c r="A674" s="12"/>
      <c r="B674" s="12"/>
      <c r="C674" s="12"/>
      <c r="D674" s="12"/>
    </row>
    <row r="675" customFormat="false" ht="15.75" hidden="false" customHeight="true" outlineLevel="0" collapsed="false">
      <c r="A675" s="12"/>
      <c r="B675" s="12"/>
      <c r="C675" s="12"/>
      <c r="D675" s="12"/>
    </row>
    <row r="676" customFormat="false" ht="15.75" hidden="false" customHeight="true" outlineLevel="0" collapsed="false">
      <c r="A676" s="12"/>
      <c r="B676" s="12"/>
      <c r="C676" s="12"/>
      <c r="D676" s="12"/>
    </row>
    <row r="677" customFormat="false" ht="15.75" hidden="false" customHeight="true" outlineLevel="0" collapsed="false">
      <c r="A677" s="12"/>
      <c r="B677" s="12"/>
      <c r="C677" s="12"/>
      <c r="D677" s="12"/>
    </row>
    <row r="678" customFormat="false" ht="15.75" hidden="false" customHeight="true" outlineLevel="0" collapsed="false">
      <c r="A678" s="12"/>
      <c r="B678" s="12"/>
      <c r="C678" s="12"/>
      <c r="D678" s="12"/>
    </row>
    <row r="679" customFormat="false" ht="15.75" hidden="false" customHeight="true" outlineLevel="0" collapsed="false">
      <c r="A679" s="12"/>
      <c r="B679" s="12"/>
      <c r="C679" s="12"/>
      <c r="D679" s="12"/>
    </row>
    <row r="680" customFormat="false" ht="15.75" hidden="false" customHeight="true" outlineLevel="0" collapsed="false">
      <c r="A680" s="12"/>
      <c r="B680" s="12"/>
      <c r="C680" s="12"/>
      <c r="D680" s="12"/>
    </row>
    <row r="681" customFormat="false" ht="15.75" hidden="false" customHeight="true" outlineLevel="0" collapsed="false">
      <c r="A681" s="12"/>
      <c r="B681" s="12"/>
      <c r="C681" s="12"/>
      <c r="D681" s="12"/>
    </row>
    <row r="682" customFormat="false" ht="15.75" hidden="false" customHeight="true" outlineLevel="0" collapsed="false">
      <c r="A682" s="12"/>
      <c r="B682" s="12"/>
      <c r="C682" s="12"/>
      <c r="D682" s="12"/>
    </row>
    <row r="683" customFormat="false" ht="15.75" hidden="false" customHeight="true" outlineLevel="0" collapsed="false">
      <c r="A683" s="12"/>
      <c r="B683" s="12"/>
      <c r="C683" s="12"/>
      <c r="D683" s="12"/>
    </row>
    <row r="684" customFormat="false" ht="15.75" hidden="false" customHeight="true" outlineLevel="0" collapsed="false">
      <c r="A684" s="12"/>
      <c r="B684" s="12"/>
      <c r="C684" s="12"/>
      <c r="D684" s="12"/>
    </row>
    <row r="685" customFormat="false" ht="15.75" hidden="false" customHeight="true" outlineLevel="0" collapsed="false">
      <c r="A685" s="12"/>
      <c r="B685" s="12"/>
      <c r="C685" s="12"/>
      <c r="D685" s="12"/>
    </row>
    <row r="686" customFormat="false" ht="15.75" hidden="false" customHeight="true" outlineLevel="0" collapsed="false">
      <c r="A686" s="12"/>
      <c r="B686" s="12"/>
      <c r="C686" s="12"/>
      <c r="D686" s="12"/>
    </row>
    <row r="687" customFormat="false" ht="15.75" hidden="false" customHeight="true" outlineLevel="0" collapsed="false">
      <c r="A687" s="12"/>
      <c r="B687" s="12"/>
      <c r="C687" s="12"/>
      <c r="D687" s="12"/>
    </row>
    <row r="688" customFormat="false" ht="15.75" hidden="false" customHeight="true" outlineLevel="0" collapsed="false">
      <c r="A688" s="12"/>
      <c r="B688" s="12"/>
      <c r="C688" s="12"/>
      <c r="D688" s="12"/>
    </row>
    <row r="689" customFormat="false" ht="15.75" hidden="false" customHeight="true" outlineLevel="0" collapsed="false">
      <c r="A689" s="12"/>
      <c r="B689" s="12"/>
      <c r="C689" s="12"/>
      <c r="D689" s="12"/>
    </row>
    <row r="690" customFormat="false" ht="15.75" hidden="false" customHeight="true" outlineLevel="0" collapsed="false">
      <c r="A690" s="12"/>
      <c r="B690" s="12"/>
      <c r="C690" s="12"/>
      <c r="D690" s="12"/>
    </row>
    <row r="691" customFormat="false" ht="15.75" hidden="false" customHeight="true" outlineLevel="0" collapsed="false">
      <c r="A691" s="12"/>
      <c r="B691" s="12"/>
      <c r="C691" s="12"/>
      <c r="D691" s="12"/>
    </row>
    <row r="692" customFormat="false" ht="15.75" hidden="false" customHeight="true" outlineLevel="0" collapsed="false">
      <c r="A692" s="12"/>
      <c r="B692" s="12"/>
      <c r="C692" s="12"/>
      <c r="D692" s="12"/>
    </row>
    <row r="693" customFormat="false" ht="15.75" hidden="false" customHeight="true" outlineLevel="0" collapsed="false">
      <c r="A693" s="12"/>
      <c r="B693" s="12"/>
      <c r="C693" s="12"/>
      <c r="D693" s="12"/>
    </row>
    <row r="694" customFormat="false" ht="15.75" hidden="false" customHeight="true" outlineLevel="0" collapsed="false">
      <c r="A694" s="12"/>
      <c r="B694" s="12"/>
      <c r="C694" s="12"/>
      <c r="D694" s="12"/>
    </row>
    <row r="695" customFormat="false" ht="15.75" hidden="false" customHeight="true" outlineLevel="0" collapsed="false">
      <c r="A695" s="12"/>
      <c r="B695" s="12"/>
      <c r="C695" s="12"/>
      <c r="D695" s="12"/>
    </row>
    <row r="696" customFormat="false" ht="15.75" hidden="false" customHeight="true" outlineLevel="0" collapsed="false">
      <c r="A696" s="12"/>
      <c r="B696" s="12"/>
      <c r="C696" s="12"/>
      <c r="D696" s="12"/>
    </row>
    <row r="697" customFormat="false" ht="15.75" hidden="false" customHeight="true" outlineLevel="0" collapsed="false">
      <c r="A697" s="12"/>
      <c r="B697" s="12"/>
      <c r="C697" s="12"/>
      <c r="D697" s="12"/>
    </row>
    <row r="698" customFormat="false" ht="15.75" hidden="false" customHeight="true" outlineLevel="0" collapsed="false">
      <c r="A698" s="12"/>
      <c r="B698" s="12"/>
      <c r="C698" s="12"/>
      <c r="D698" s="12"/>
    </row>
    <row r="699" customFormat="false" ht="15.75" hidden="false" customHeight="true" outlineLevel="0" collapsed="false">
      <c r="A699" s="12"/>
      <c r="B699" s="12"/>
      <c r="C699" s="12"/>
      <c r="D699" s="12"/>
    </row>
    <row r="700" customFormat="false" ht="15.75" hidden="false" customHeight="true" outlineLevel="0" collapsed="false">
      <c r="A700" s="12"/>
      <c r="B700" s="12"/>
      <c r="C700" s="12"/>
      <c r="D700" s="12"/>
    </row>
    <row r="701" customFormat="false" ht="15.75" hidden="false" customHeight="true" outlineLevel="0" collapsed="false">
      <c r="A701" s="12"/>
      <c r="B701" s="12"/>
      <c r="C701" s="12"/>
      <c r="D701" s="12"/>
    </row>
    <row r="702" customFormat="false" ht="15.75" hidden="false" customHeight="true" outlineLevel="0" collapsed="false">
      <c r="A702" s="12"/>
      <c r="B702" s="12"/>
      <c r="C702" s="12"/>
      <c r="D702" s="12"/>
    </row>
    <row r="703" customFormat="false" ht="15.75" hidden="false" customHeight="true" outlineLevel="0" collapsed="false">
      <c r="A703" s="12"/>
      <c r="B703" s="12"/>
      <c r="C703" s="12"/>
      <c r="D703" s="12"/>
    </row>
    <row r="704" customFormat="false" ht="15.75" hidden="false" customHeight="true" outlineLevel="0" collapsed="false">
      <c r="A704" s="12"/>
      <c r="B704" s="12"/>
      <c r="C704" s="12"/>
      <c r="D704" s="12"/>
    </row>
    <row r="705" customFormat="false" ht="15.75" hidden="false" customHeight="true" outlineLevel="0" collapsed="false">
      <c r="A705" s="12"/>
      <c r="B705" s="12"/>
      <c r="C705" s="12"/>
      <c r="D705" s="12"/>
    </row>
    <row r="706" customFormat="false" ht="15.75" hidden="false" customHeight="true" outlineLevel="0" collapsed="false">
      <c r="A706" s="12"/>
      <c r="B706" s="12"/>
      <c r="C706" s="12"/>
      <c r="D706" s="12"/>
    </row>
    <row r="707" customFormat="false" ht="15.75" hidden="false" customHeight="true" outlineLevel="0" collapsed="false">
      <c r="A707" s="12"/>
      <c r="B707" s="12"/>
      <c r="C707" s="12"/>
      <c r="D707" s="12"/>
    </row>
    <row r="708" customFormat="false" ht="15.75" hidden="false" customHeight="true" outlineLevel="0" collapsed="false">
      <c r="A708" s="12"/>
      <c r="B708" s="12"/>
      <c r="C708" s="12"/>
      <c r="D708" s="12"/>
    </row>
    <row r="709" customFormat="false" ht="15.75" hidden="false" customHeight="true" outlineLevel="0" collapsed="false">
      <c r="A709" s="12"/>
      <c r="B709" s="12"/>
      <c r="C709" s="12"/>
      <c r="D709" s="12"/>
    </row>
    <row r="710" customFormat="false" ht="15.75" hidden="false" customHeight="true" outlineLevel="0" collapsed="false">
      <c r="A710" s="12"/>
      <c r="B710" s="12"/>
      <c r="C710" s="12"/>
      <c r="D710" s="12"/>
    </row>
    <row r="711" customFormat="false" ht="15.75" hidden="false" customHeight="true" outlineLevel="0" collapsed="false">
      <c r="A711" s="12"/>
      <c r="B711" s="12"/>
      <c r="C711" s="12"/>
      <c r="D711" s="12"/>
    </row>
    <row r="712" customFormat="false" ht="15.75" hidden="false" customHeight="true" outlineLevel="0" collapsed="false">
      <c r="A712" s="12"/>
      <c r="B712" s="12"/>
      <c r="C712" s="12"/>
      <c r="D712" s="12"/>
    </row>
    <row r="713" customFormat="false" ht="15.75" hidden="false" customHeight="true" outlineLevel="0" collapsed="false">
      <c r="A713" s="12"/>
      <c r="B713" s="12"/>
      <c r="C713" s="12"/>
      <c r="D713" s="12"/>
    </row>
    <row r="714" customFormat="false" ht="15.75" hidden="false" customHeight="true" outlineLevel="0" collapsed="false">
      <c r="A714" s="12"/>
      <c r="B714" s="12"/>
      <c r="C714" s="12"/>
      <c r="D714" s="12"/>
    </row>
    <row r="715" customFormat="false" ht="15.75" hidden="false" customHeight="true" outlineLevel="0" collapsed="false">
      <c r="A715" s="12"/>
      <c r="B715" s="12"/>
      <c r="C715" s="12"/>
      <c r="D715" s="12"/>
    </row>
    <row r="716" customFormat="false" ht="15.75" hidden="false" customHeight="true" outlineLevel="0" collapsed="false">
      <c r="A716" s="12"/>
      <c r="B716" s="12"/>
      <c r="C716" s="12"/>
      <c r="D716" s="12"/>
    </row>
    <row r="717" customFormat="false" ht="15.75" hidden="false" customHeight="true" outlineLevel="0" collapsed="false">
      <c r="A717" s="12"/>
      <c r="B717" s="12"/>
      <c r="C717" s="12"/>
      <c r="D717" s="12"/>
    </row>
    <row r="718" customFormat="false" ht="15.75" hidden="false" customHeight="true" outlineLevel="0" collapsed="false">
      <c r="A718" s="12"/>
      <c r="B718" s="12"/>
      <c r="C718" s="12"/>
      <c r="D718" s="12"/>
    </row>
    <row r="719" customFormat="false" ht="15.75" hidden="false" customHeight="true" outlineLevel="0" collapsed="false">
      <c r="A719" s="12"/>
      <c r="B719" s="12"/>
      <c r="C719" s="12"/>
      <c r="D719" s="12"/>
    </row>
    <row r="720" customFormat="false" ht="15.75" hidden="false" customHeight="true" outlineLevel="0" collapsed="false">
      <c r="A720" s="12"/>
      <c r="B720" s="12"/>
      <c r="C720" s="12"/>
      <c r="D720" s="12"/>
    </row>
    <row r="721" customFormat="false" ht="15.75" hidden="false" customHeight="true" outlineLevel="0" collapsed="false">
      <c r="A721" s="12"/>
      <c r="B721" s="12"/>
      <c r="C721" s="12"/>
      <c r="D721" s="12"/>
    </row>
    <row r="722" customFormat="false" ht="15.75" hidden="false" customHeight="true" outlineLevel="0" collapsed="false">
      <c r="A722" s="12"/>
      <c r="B722" s="12"/>
      <c r="C722" s="12"/>
      <c r="D722" s="12"/>
    </row>
    <row r="723" customFormat="false" ht="15.75" hidden="false" customHeight="true" outlineLevel="0" collapsed="false">
      <c r="A723" s="12"/>
      <c r="B723" s="12"/>
      <c r="C723" s="12"/>
      <c r="D723" s="12"/>
    </row>
    <row r="724" customFormat="false" ht="15.75" hidden="false" customHeight="true" outlineLevel="0" collapsed="false">
      <c r="A724" s="12"/>
      <c r="B724" s="12"/>
      <c r="C724" s="12"/>
      <c r="D724" s="12"/>
    </row>
    <row r="725" customFormat="false" ht="15.75" hidden="false" customHeight="true" outlineLevel="0" collapsed="false">
      <c r="A725" s="12"/>
      <c r="B725" s="12"/>
      <c r="C725" s="12"/>
      <c r="D725" s="12"/>
    </row>
    <row r="726" customFormat="false" ht="15.75" hidden="false" customHeight="true" outlineLevel="0" collapsed="false">
      <c r="A726" s="12"/>
      <c r="B726" s="12"/>
      <c r="C726" s="12"/>
      <c r="D726" s="12"/>
    </row>
    <row r="727" customFormat="false" ht="15.75" hidden="false" customHeight="true" outlineLevel="0" collapsed="false">
      <c r="A727" s="12"/>
      <c r="B727" s="12"/>
      <c r="C727" s="12"/>
      <c r="D727" s="12"/>
    </row>
    <row r="728" customFormat="false" ht="15.75" hidden="false" customHeight="true" outlineLevel="0" collapsed="false">
      <c r="A728" s="12"/>
      <c r="B728" s="12"/>
      <c r="C728" s="12"/>
      <c r="D728" s="12"/>
    </row>
    <row r="729" customFormat="false" ht="15.75" hidden="false" customHeight="true" outlineLevel="0" collapsed="false">
      <c r="A729" s="12"/>
      <c r="B729" s="12"/>
      <c r="C729" s="12"/>
      <c r="D729" s="12"/>
    </row>
    <row r="730" customFormat="false" ht="15.75" hidden="false" customHeight="true" outlineLevel="0" collapsed="false">
      <c r="A730" s="12"/>
      <c r="B730" s="12"/>
      <c r="C730" s="12"/>
      <c r="D730" s="12"/>
    </row>
    <row r="731" customFormat="false" ht="15.75" hidden="false" customHeight="true" outlineLevel="0" collapsed="false">
      <c r="A731" s="12"/>
      <c r="B731" s="12"/>
      <c r="C731" s="12"/>
      <c r="D731" s="12"/>
    </row>
    <row r="732" customFormat="false" ht="15.75" hidden="false" customHeight="true" outlineLevel="0" collapsed="false">
      <c r="A732" s="12"/>
      <c r="B732" s="12"/>
      <c r="C732" s="12"/>
      <c r="D732" s="12"/>
    </row>
    <row r="733" customFormat="false" ht="15.75" hidden="false" customHeight="true" outlineLevel="0" collapsed="false">
      <c r="A733" s="12"/>
      <c r="B733" s="12"/>
      <c r="C733" s="12"/>
      <c r="D733" s="12"/>
    </row>
    <row r="734" customFormat="false" ht="15.75" hidden="false" customHeight="true" outlineLevel="0" collapsed="false">
      <c r="A734" s="12"/>
      <c r="B734" s="12"/>
      <c r="C734" s="12"/>
      <c r="D734" s="12"/>
    </row>
    <row r="735" customFormat="false" ht="15.75" hidden="false" customHeight="true" outlineLevel="0" collapsed="false">
      <c r="A735" s="12"/>
      <c r="B735" s="12"/>
      <c r="C735" s="12"/>
      <c r="D735" s="12"/>
    </row>
    <row r="736" customFormat="false" ht="15.75" hidden="false" customHeight="true" outlineLevel="0" collapsed="false">
      <c r="A736" s="12"/>
      <c r="B736" s="12"/>
      <c r="C736" s="12"/>
      <c r="D736" s="12"/>
    </row>
    <row r="737" customFormat="false" ht="15.75" hidden="false" customHeight="true" outlineLevel="0" collapsed="false">
      <c r="A737" s="12"/>
      <c r="B737" s="12"/>
      <c r="C737" s="12"/>
      <c r="D737" s="12"/>
    </row>
    <row r="738" customFormat="false" ht="15.75" hidden="false" customHeight="true" outlineLevel="0" collapsed="false">
      <c r="A738" s="12"/>
      <c r="B738" s="12"/>
      <c r="C738" s="12"/>
      <c r="D738" s="12"/>
    </row>
    <row r="739" customFormat="false" ht="15.75" hidden="false" customHeight="true" outlineLevel="0" collapsed="false">
      <c r="A739" s="12"/>
      <c r="B739" s="12"/>
      <c r="C739" s="12"/>
      <c r="D739" s="12"/>
    </row>
    <row r="740" customFormat="false" ht="15.75" hidden="false" customHeight="true" outlineLevel="0" collapsed="false">
      <c r="A740" s="12"/>
      <c r="B740" s="12"/>
      <c r="C740" s="12"/>
      <c r="D740" s="12"/>
    </row>
    <row r="741" customFormat="false" ht="15.75" hidden="false" customHeight="true" outlineLevel="0" collapsed="false">
      <c r="A741" s="12"/>
      <c r="B741" s="12"/>
      <c r="C741" s="12"/>
      <c r="D741" s="12"/>
    </row>
    <row r="742" customFormat="false" ht="15.75" hidden="false" customHeight="true" outlineLevel="0" collapsed="false">
      <c r="A742" s="12"/>
      <c r="B742" s="12"/>
      <c r="C742" s="12"/>
      <c r="D742" s="12"/>
    </row>
    <row r="743" customFormat="false" ht="15.75" hidden="false" customHeight="true" outlineLevel="0" collapsed="false">
      <c r="A743" s="12"/>
      <c r="B743" s="12"/>
      <c r="C743" s="12"/>
      <c r="D743" s="12"/>
    </row>
    <row r="744" customFormat="false" ht="15.75" hidden="false" customHeight="true" outlineLevel="0" collapsed="false">
      <c r="A744" s="12"/>
      <c r="B744" s="12"/>
      <c r="C744" s="12"/>
      <c r="D744" s="12"/>
    </row>
    <row r="745" customFormat="false" ht="15.75" hidden="false" customHeight="true" outlineLevel="0" collapsed="false">
      <c r="A745" s="12"/>
      <c r="B745" s="12"/>
      <c r="C745" s="12"/>
      <c r="D745" s="12"/>
    </row>
    <row r="746" customFormat="false" ht="15.75" hidden="false" customHeight="true" outlineLevel="0" collapsed="false">
      <c r="A746" s="12"/>
      <c r="B746" s="12"/>
      <c r="C746" s="12"/>
      <c r="D746" s="12"/>
    </row>
    <row r="747" customFormat="false" ht="15.75" hidden="false" customHeight="true" outlineLevel="0" collapsed="false">
      <c r="A747" s="12"/>
      <c r="B747" s="12"/>
      <c r="C747" s="12"/>
      <c r="D747" s="12"/>
    </row>
    <row r="748" customFormat="false" ht="15.75" hidden="false" customHeight="true" outlineLevel="0" collapsed="false">
      <c r="A748" s="12"/>
      <c r="B748" s="12"/>
      <c r="C748" s="12"/>
      <c r="D748" s="12"/>
    </row>
    <row r="749" customFormat="false" ht="15.75" hidden="false" customHeight="true" outlineLevel="0" collapsed="false">
      <c r="A749" s="12"/>
      <c r="B749" s="12"/>
      <c r="C749" s="12"/>
      <c r="D749" s="12"/>
    </row>
    <row r="750" customFormat="false" ht="15.75" hidden="false" customHeight="true" outlineLevel="0" collapsed="false">
      <c r="A750" s="12"/>
      <c r="B750" s="12"/>
      <c r="C750" s="12"/>
      <c r="D750" s="12"/>
    </row>
    <row r="751" customFormat="false" ht="15.75" hidden="false" customHeight="true" outlineLevel="0" collapsed="false">
      <c r="A751" s="12"/>
      <c r="B751" s="12"/>
      <c r="C751" s="12"/>
      <c r="D751" s="12"/>
    </row>
    <row r="752" customFormat="false" ht="15.75" hidden="false" customHeight="true" outlineLevel="0" collapsed="false">
      <c r="A752" s="12"/>
      <c r="B752" s="12"/>
      <c r="C752" s="12"/>
      <c r="D752" s="12"/>
    </row>
    <row r="753" customFormat="false" ht="15.75" hidden="false" customHeight="true" outlineLevel="0" collapsed="false">
      <c r="A753" s="12"/>
      <c r="B753" s="12"/>
      <c r="C753" s="12"/>
      <c r="D753" s="12"/>
    </row>
    <row r="754" customFormat="false" ht="15.75" hidden="false" customHeight="true" outlineLevel="0" collapsed="false">
      <c r="A754" s="12"/>
      <c r="B754" s="12"/>
      <c r="C754" s="12"/>
      <c r="D754" s="12"/>
    </row>
    <row r="755" customFormat="false" ht="15.75" hidden="false" customHeight="true" outlineLevel="0" collapsed="false">
      <c r="A755" s="12"/>
      <c r="B755" s="12"/>
      <c r="C755" s="12"/>
      <c r="D755" s="12"/>
    </row>
    <row r="756" customFormat="false" ht="15.75" hidden="false" customHeight="true" outlineLevel="0" collapsed="false">
      <c r="A756" s="12"/>
      <c r="B756" s="12"/>
      <c r="C756" s="12"/>
      <c r="D756" s="12"/>
    </row>
    <row r="757" customFormat="false" ht="15.75" hidden="false" customHeight="true" outlineLevel="0" collapsed="false">
      <c r="A757" s="12"/>
      <c r="B757" s="12"/>
      <c r="C757" s="12"/>
      <c r="D757" s="12"/>
    </row>
    <row r="758" customFormat="false" ht="15.75" hidden="false" customHeight="true" outlineLevel="0" collapsed="false">
      <c r="A758" s="12"/>
      <c r="B758" s="12"/>
      <c r="C758" s="12"/>
      <c r="D758" s="12"/>
    </row>
    <row r="759" customFormat="false" ht="15.75" hidden="false" customHeight="true" outlineLevel="0" collapsed="false">
      <c r="A759" s="12"/>
      <c r="B759" s="12"/>
      <c r="C759" s="12"/>
      <c r="D759" s="12"/>
    </row>
    <row r="760" customFormat="false" ht="15.75" hidden="false" customHeight="true" outlineLevel="0" collapsed="false">
      <c r="A760" s="12"/>
      <c r="B760" s="12"/>
      <c r="C760" s="12"/>
      <c r="D760" s="12"/>
    </row>
    <row r="761" customFormat="false" ht="15.75" hidden="false" customHeight="true" outlineLevel="0" collapsed="false">
      <c r="A761" s="12"/>
      <c r="B761" s="12"/>
      <c r="C761" s="12"/>
      <c r="D761" s="12"/>
    </row>
    <row r="762" customFormat="false" ht="15.75" hidden="false" customHeight="true" outlineLevel="0" collapsed="false">
      <c r="A762" s="12"/>
      <c r="B762" s="12"/>
      <c r="C762" s="12"/>
      <c r="D762" s="12"/>
    </row>
    <row r="763" customFormat="false" ht="15.75" hidden="false" customHeight="true" outlineLevel="0" collapsed="false">
      <c r="A763" s="12"/>
      <c r="B763" s="12"/>
      <c r="C763" s="12"/>
      <c r="D763" s="12"/>
    </row>
    <row r="764" customFormat="false" ht="15.75" hidden="false" customHeight="true" outlineLevel="0" collapsed="false">
      <c r="A764" s="12"/>
      <c r="B764" s="12"/>
      <c r="C764" s="12"/>
      <c r="D764" s="12"/>
    </row>
    <row r="765" customFormat="false" ht="15.75" hidden="false" customHeight="true" outlineLevel="0" collapsed="false">
      <c r="A765" s="12"/>
      <c r="B765" s="12"/>
      <c r="C765" s="12"/>
      <c r="D765" s="12"/>
    </row>
    <row r="766" customFormat="false" ht="15.75" hidden="false" customHeight="true" outlineLevel="0" collapsed="false">
      <c r="A766" s="12"/>
      <c r="B766" s="12"/>
      <c r="C766" s="12"/>
      <c r="D766" s="12"/>
    </row>
    <row r="767" customFormat="false" ht="15.75" hidden="false" customHeight="true" outlineLevel="0" collapsed="false">
      <c r="A767" s="12"/>
      <c r="B767" s="12"/>
      <c r="C767" s="12"/>
      <c r="D767" s="12"/>
    </row>
    <row r="768" customFormat="false" ht="15.75" hidden="false" customHeight="true" outlineLevel="0" collapsed="false">
      <c r="A768" s="12"/>
      <c r="B768" s="12"/>
      <c r="C768" s="12"/>
      <c r="D768" s="12"/>
    </row>
    <row r="769" customFormat="false" ht="15.75" hidden="false" customHeight="true" outlineLevel="0" collapsed="false">
      <c r="A769" s="12"/>
      <c r="B769" s="12"/>
      <c r="C769" s="12"/>
      <c r="D769" s="12"/>
    </row>
    <row r="770" customFormat="false" ht="15.75" hidden="false" customHeight="true" outlineLevel="0" collapsed="false">
      <c r="A770" s="12"/>
      <c r="B770" s="12"/>
      <c r="C770" s="12"/>
      <c r="D770" s="12"/>
    </row>
    <row r="771" customFormat="false" ht="15.75" hidden="false" customHeight="true" outlineLevel="0" collapsed="false">
      <c r="A771" s="12"/>
      <c r="B771" s="12"/>
      <c r="C771" s="12"/>
      <c r="D771" s="12"/>
    </row>
    <row r="772" customFormat="false" ht="15.75" hidden="false" customHeight="true" outlineLevel="0" collapsed="false">
      <c r="A772" s="12"/>
      <c r="B772" s="12"/>
      <c r="C772" s="12"/>
      <c r="D772" s="12"/>
    </row>
    <row r="773" customFormat="false" ht="15.75" hidden="false" customHeight="true" outlineLevel="0" collapsed="false">
      <c r="A773" s="12"/>
      <c r="B773" s="12"/>
      <c r="C773" s="12"/>
      <c r="D773" s="12"/>
    </row>
    <row r="774" customFormat="false" ht="15.75" hidden="false" customHeight="true" outlineLevel="0" collapsed="false">
      <c r="A774" s="12"/>
      <c r="B774" s="12"/>
      <c r="C774" s="12"/>
      <c r="D774" s="12"/>
    </row>
    <row r="775" customFormat="false" ht="15.75" hidden="false" customHeight="true" outlineLevel="0" collapsed="false">
      <c r="A775" s="12"/>
      <c r="B775" s="12"/>
      <c r="C775" s="12"/>
      <c r="D775" s="12"/>
    </row>
    <row r="776" customFormat="false" ht="15.75" hidden="false" customHeight="true" outlineLevel="0" collapsed="false">
      <c r="A776" s="12"/>
      <c r="B776" s="12"/>
      <c r="C776" s="12"/>
      <c r="D776" s="12"/>
    </row>
    <row r="777" customFormat="false" ht="15.75" hidden="false" customHeight="true" outlineLevel="0" collapsed="false">
      <c r="A777" s="12"/>
      <c r="B777" s="12"/>
      <c r="C777" s="12"/>
      <c r="D777" s="12"/>
    </row>
    <row r="778" customFormat="false" ht="15.75" hidden="false" customHeight="true" outlineLevel="0" collapsed="false">
      <c r="A778" s="12"/>
      <c r="B778" s="12"/>
      <c r="C778" s="12"/>
      <c r="D778" s="12"/>
    </row>
    <row r="779" customFormat="false" ht="15.75" hidden="false" customHeight="true" outlineLevel="0" collapsed="false">
      <c r="A779" s="12"/>
      <c r="B779" s="12"/>
      <c r="C779" s="12"/>
      <c r="D779" s="12"/>
    </row>
    <row r="780" customFormat="false" ht="15.75" hidden="false" customHeight="true" outlineLevel="0" collapsed="false">
      <c r="A780" s="12"/>
      <c r="B780" s="12"/>
      <c r="C780" s="12"/>
      <c r="D780" s="12"/>
    </row>
    <row r="781" customFormat="false" ht="15.75" hidden="false" customHeight="true" outlineLevel="0" collapsed="false">
      <c r="A781" s="12"/>
      <c r="B781" s="12"/>
      <c r="C781" s="12"/>
      <c r="D781" s="12"/>
    </row>
    <row r="782" customFormat="false" ht="15.75" hidden="false" customHeight="true" outlineLevel="0" collapsed="false">
      <c r="A782" s="12"/>
      <c r="B782" s="12"/>
      <c r="C782" s="12"/>
      <c r="D782" s="12"/>
    </row>
    <row r="783" customFormat="false" ht="15.75" hidden="false" customHeight="true" outlineLevel="0" collapsed="false">
      <c r="A783" s="12"/>
      <c r="B783" s="12"/>
      <c r="C783" s="12"/>
      <c r="D783" s="12"/>
    </row>
    <row r="784" customFormat="false" ht="15.75" hidden="false" customHeight="true" outlineLevel="0" collapsed="false">
      <c r="A784" s="12"/>
      <c r="B784" s="12"/>
      <c r="C784" s="12"/>
      <c r="D784" s="12"/>
    </row>
    <row r="785" customFormat="false" ht="15.75" hidden="false" customHeight="true" outlineLevel="0" collapsed="false">
      <c r="A785" s="12"/>
      <c r="B785" s="12"/>
      <c r="C785" s="12"/>
      <c r="D785" s="12"/>
    </row>
    <row r="786" customFormat="false" ht="15.75" hidden="false" customHeight="true" outlineLevel="0" collapsed="false">
      <c r="A786" s="12"/>
      <c r="B786" s="12"/>
      <c r="C786" s="12"/>
      <c r="D786" s="12"/>
    </row>
    <row r="787" customFormat="false" ht="15.75" hidden="false" customHeight="true" outlineLevel="0" collapsed="false">
      <c r="A787" s="12"/>
      <c r="B787" s="12"/>
      <c r="C787" s="12"/>
      <c r="D787" s="12"/>
    </row>
    <row r="788" customFormat="false" ht="15.75" hidden="false" customHeight="true" outlineLevel="0" collapsed="false">
      <c r="A788" s="12"/>
      <c r="B788" s="12"/>
      <c r="C788" s="12"/>
      <c r="D788" s="12"/>
    </row>
    <row r="789" customFormat="false" ht="15.75" hidden="false" customHeight="true" outlineLevel="0" collapsed="false">
      <c r="A789" s="12"/>
      <c r="B789" s="12"/>
      <c r="C789" s="12"/>
      <c r="D789" s="12"/>
    </row>
    <row r="790" customFormat="false" ht="15.75" hidden="false" customHeight="true" outlineLevel="0" collapsed="false">
      <c r="A790" s="12"/>
      <c r="B790" s="12"/>
      <c r="C790" s="12"/>
      <c r="D790" s="12"/>
    </row>
    <row r="791" customFormat="false" ht="15.75" hidden="false" customHeight="true" outlineLevel="0" collapsed="false">
      <c r="A791" s="12"/>
      <c r="B791" s="12"/>
      <c r="C791" s="12"/>
      <c r="D791" s="12"/>
    </row>
    <row r="792" customFormat="false" ht="15.75" hidden="false" customHeight="true" outlineLevel="0" collapsed="false">
      <c r="A792" s="12"/>
      <c r="B792" s="12"/>
      <c r="C792" s="12"/>
      <c r="D792" s="12"/>
    </row>
    <row r="793" customFormat="false" ht="15.75" hidden="false" customHeight="true" outlineLevel="0" collapsed="false">
      <c r="A793" s="12"/>
      <c r="B793" s="12"/>
      <c r="C793" s="12"/>
      <c r="D793" s="12"/>
    </row>
    <row r="794" customFormat="false" ht="15.75" hidden="false" customHeight="true" outlineLevel="0" collapsed="false">
      <c r="A794" s="12"/>
      <c r="B794" s="12"/>
      <c r="C794" s="12"/>
      <c r="D794" s="12"/>
    </row>
    <row r="795" customFormat="false" ht="15.75" hidden="false" customHeight="true" outlineLevel="0" collapsed="false">
      <c r="A795" s="12"/>
      <c r="B795" s="12"/>
      <c r="C795" s="12"/>
      <c r="D795" s="12"/>
    </row>
    <row r="796" customFormat="false" ht="15.75" hidden="false" customHeight="true" outlineLevel="0" collapsed="false">
      <c r="A796" s="12"/>
      <c r="B796" s="12"/>
      <c r="C796" s="12"/>
      <c r="D796" s="12"/>
    </row>
    <row r="797" customFormat="false" ht="15.75" hidden="false" customHeight="true" outlineLevel="0" collapsed="false">
      <c r="A797" s="12"/>
      <c r="B797" s="12"/>
      <c r="C797" s="12"/>
      <c r="D797" s="12"/>
    </row>
    <row r="798" customFormat="false" ht="15.75" hidden="false" customHeight="true" outlineLevel="0" collapsed="false">
      <c r="A798" s="12"/>
      <c r="B798" s="12"/>
      <c r="C798" s="12"/>
      <c r="D798" s="12"/>
    </row>
    <row r="799" customFormat="false" ht="15.75" hidden="false" customHeight="true" outlineLevel="0" collapsed="false">
      <c r="A799" s="12"/>
      <c r="B799" s="12"/>
      <c r="C799" s="12"/>
      <c r="D799" s="12"/>
    </row>
    <row r="800" customFormat="false" ht="15.75" hidden="false" customHeight="true" outlineLevel="0" collapsed="false">
      <c r="A800" s="12"/>
      <c r="B800" s="12"/>
      <c r="C800" s="12"/>
      <c r="D800" s="12"/>
    </row>
    <row r="801" customFormat="false" ht="15.75" hidden="false" customHeight="true" outlineLevel="0" collapsed="false">
      <c r="A801" s="12"/>
      <c r="B801" s="12"/>
      <c r="C801" s="12"/>
      <c r="D801" s="12"/>
    </row>
    <row r="802" customFormat="false" ht="15.75" hidden="false" customHeight="true" outlineLevel="0" collapsed="false">
      <c r="A802" s="12"/>
      <c r="B802" s="12"/>
      <c r="C802" s="12"/>
      <c r="D802" s="12"/>
    </row>
    <row r="803" customFormat="false" ht="15.75" hidden="false" customHeight="true" outlineLevel="0" collapsed="false">
      <c r="A803" s="12"/>
      <c r="B803" s="12"/>
      <c r="C803" s="12"/>
      <c r="D803" s="12"/>
    </row>
    <row r="804" customFormat="false" ht="15.75" hidden="false" customHeight="true" outlineLevel="0" collapsed="false">
      <c r="A804" s="12"/>
      <c r="B804" s="12"/>
      <c r="C804" s="12"/>
      <c r="D804" s="12"/>
    </row>
    <row r="805" customFormat="false" ht="15.75" hidden="false" customHeight="true" outlineLevel="0" collapsed="false">
      <c r="A805" s="12"/>
      <c r="B805" s="12"/>
      <c r="C805" s="12"/>
      <c r="D805" s="12"/>
    </row>
    <row r="806" customFormat="false" ht="15.75" hidden="false" customHeight="true" outlineLevel="0" collapsed="false">
      <c r="A806" s="12"/>
      <c r="B806" s="12"/>
      <c r="C806" s="12"/>
      <c r="D806" s="12"/>
    </row>
    <row r="807" customFormat="false" ht="15.75" hidden="false" customHeight="true" outlineLevel="0" collapsed="false">
      <c r="A807" s="12"/>
      <c r="B807" s="12"/>
      <c r="C807" s="12"/>
      <c r="D807" s="12"/>
    </row>
    <row r="808" customFormat="false" ht="15.75" hidden="false" customHeight="true" outlineLevel="0" collapsed="false">
      <c r="A808" s="12"/>
      <c r="B808" s="12"/>
      <c r="C808" s="12"/>
      <c r="D808" s="12"/>
    </row>
    <row r="809" customFormat="false" ht="15.75" hidden="false" customHeight="true" outlineLevel="0" collapsed="false">
      <c r="A809" s="12"/>
      <c r="B809" s="12"/>
      <c r="C809" s="12"/>
      <c r="D809" s="12"/>
    </row>
    <row r="810" customFormat="false" ht="15.75" hidden="false" customHeight="true" outlineLevel="0" collapsed="false">
      <c r="A810" s="12"/>
      <c r="B810" s="12"/>
      <c r="C810" s="12"/>
      <c r="D810" s="12"/>
    </row>
    <row r="811" customFormat="false" ht="15.75" hidden="false" customHeight="true" outlineLevel="0" collapsed="false">
      <c r="A811" s="12"/>
      <c r="B811" s="12"/>
      <c r="C811" s="12"/>
      <c r="D811" s="12"/>
    </row>
    <row r="812" customFormat="false" ht="15.75" hidden="false" customHeight="true" outlineLevel="0" collapsed="false">
      <c r="A812" s="12"/>
      <c r="B812" s="12"/>
      <c r="C812" s="12"/>
      <c r="D812" s="12"/>
    </row>
    <row r="813" customFormat="false" ht="15.75" hidden="false" customHeight="true" outlineLevel="0" collapsed="false">
      <c r="A813" s="12"/>
      <c r="B813" s="12"/>
      <c r="C813" s="12"/>
      <c r="D813" s="12"/>
    </row>
    <row r="814" customFormat="false" ht="15.75" hidden="false" customHeight="true" outlineLevel="0" collapsed="false">
      <c r="A814" s="12"/>
      <c r="B814" s="12"/>
      <c r="C814" s="12"/>
      <c r="D814" s="12"/>
    </row>
    <row r="815" customFormat="false" ht="15.75" hidden="false" customHeight="true" outlineLevel="0" collapsed="false">
      <c r="A815" s="12"/>
      <c r="B815" s="12"/>
      <c r="C815" s="12"/>
      <c r="D815" s="12"/>
    </row>
    <row r="816" customFormat="false" ht="15.75" hidden="false" customHeight="true" outlineLevel="0" collapsed="false">
      <c r="A816" s="12"/>
      <c r="B816" s="12"/>
      <c r="C816" s="12"/>
      <c r="D816" s="12"/>
    </row>
    <row r="817" customFormat="false" ht="15.75" hidden="false" customHeight="true" outlineLevel="0" collapsed="false">
      <c r="A817" s="12"/>
      <c r="B817" s="12"/>
      <c r="C817" s="12"/>
      <c r="D817" s="12"/>
    </row>
    <row r="818" customFormat="false" ht="15.75" hidden="false" customHeight="true" outlineLevel="0" collapsed="false">
      <c r="A818" s="12"/>
      <c r="B818" s="12"/>
      <c r="C818" s="12"/>
      <c r="D818" s="12"/>
    </row>
    <row r="819" customFormat="false" ht="15.75" hidden="false" customHeight="true" outlineLevel="0" collapsed="false">
      <c r="A819" s="12"/>
      <c r="B819" s="12"/>
      <c r="C819" s="12"/>
      <c r="D819" s="12"/>
    </row>
    <row r="820" customFormat="false" ht="15.75" hidden="false" customHeight="true" outlineLevel="0" collapsed="false">
      <c r="A820" s="12"/>
      <c r="B820" s="12"/>
      <c r="C820" s="12"/>
      <c r="D820" s="12"/>
    </row>
    <row r="821" customFormat="false" ht="15.75" hidden="false" customHeight="true" outlineLevel="0" collapsed="false">
      <c r="A821" s="12"/>
      <c r="B821" s="12"/>
      <c r="C821" s="12"/>
      <c r="D821" s="12"/>
    </row>
    <row r="822" customFormat="false" ht="15.75" hidden="false" customHeight="true" outlineLevel="0" collapsed="false">
      <c r="A822" s="12"/>
      <c r="B822" s="12"/>
      <c r="C822" s="12"/>
      <c r="D822" s="12"/>
    </row>
    <row r="823" customFormat="false" ht="15.75" hidden="false" customHeight="true" outlineLevel="0" collapsed="false">
      <c r="A823" s="12"/>
      <c r="B823" s="12"/>
      <c r="C823" s="12"/>
      <c r="D823" s="12"/>
    </row>
    <row r="824" customFormat="false" ht="15.75" hidden="false" customHeight="true" outlineLevel="0" collapsed="false">
      <c r="A824" s="12"/>
      <c r="B824" s="12"/>
      <c r="C824" s="12"/>
      <c r="D824" s="12"/>
    </row>
    <row r="825" customFormat="false" ht="15.75" hidden="false" customHeight="true" outlineLevel="0" collapsed="false">
      <c r="A825" s="12"/>
      <c r="B825" s="12"/>
      <c r="C825" s="12"/>
      <c r="D825" s="12"/>
    </row>
    <row r="826" customFormat="false" ht="15.75" hidden="false" customHeight="true" outlineLevel="0" collapsed="false">
      <c r="A826" s="12"/>
      <c r="B826" s="12"/>
      <c r="C826" s="12"/>
      <c r="D826" s="12"/>
    </row>
    <row r="827" customFormat="false" ht="15.75" hidden="false" customHeight="true" outlineLevel="0" collapsed="false">
      <c r="A827" s="12"/>
      <c r="B827" s="12"/>
      <c r="C827" s="12"/>
      <c r="D827" s="12"/>
    </row>
    <row r="828" customFormat="false" ht="15.75" hidden="false" customHeight="true" outlineLevel="0" collapsed="false">
      <c r="A828" s="12"/>
      <c r="B828" s="12"/>
      <c r="C828" s="12"/>
      <c r="D828" s="12"/>
    </row>
    <row r="829" customFormat="false" ht="15.75" hidden="false" customHeight="true" outlineLevel="0" collapsed="false">
      <c r="A829" s="12"/>
      <c r="B829" s="12"/>
      <c r="C829" s="12"/>
      <c r="D829" s="12"/>
    </row>
    <row r="830" customFormat="false" ht="15.75" hidden="false" customHeight="true" outlineLevel="0" collapsed="false">
      <c r="A830" s="12"/>
      <c r="B830" s="12"/>
      <c r="C830" s="12"/>
      <c r="D830" s="12"/>
    </row>
    <row r="831" customFormat="false" ht="15.75" hidden="false" customHeight="true" outlineLevel="0" collapsed="false">
      <c r="A831" s="12"/>
      <c r="B831" s="12"/>
      <c r="C831" s="12"/>
      <c r="D831" s="12"/>
    </row>
    <row r="832" customFormat="false" ht="15.75" hidden="false" customHeight="true" outlineLevel="0" collapsed="false">
      <c r="A832" s="12"/>
      <c r="B832" s="12"/>
      <c r="C832" s="12"/>
      <c r="D832" s="12"/>
    </row>
    <row r="833" customFormat="false" ht="15.75" hidden="false" customHeight="true" outlineLevel="0" collapsed="false">
      <c r="A833" s="12"/>
      <c r="B833" s="12"/>
      <c r="C833" s="12"/>
      <c r="D833" s="12"/>
    </row>
    <row r="834" customFormat="false" ht="15.75" hidden="false" customHeight="true" outlineLevel="0" collapsed="false">
      <c r="A834" s="12"/>
      <c r="B834" s="12"/>
      <c r="C834" s="12"/>
      <c r="D834" s="12"/>
    </row>
    <row r="835" customFormat="false" ht="15.75" hidden="false" customHeight="true" outlineLevel="0" collapsed="false">
      <c r="A835" s="12"/>
      <c r="B835" s="12"/>
      <c r="C835" s="12"/>
      <c r="D835" s="12"/>
    </row>
    <row r="836" customFormat="false" ht="15.75" hidden="false" customHeight="true" outlineLevel="0" collapsed="false">
      <c r="A836" s="12"/>
      <c r="B836" s="12"/>
      <c r="C836" s="12"/>
      <c r="D836" s="12"/>
    </row>
    <row r="837" customFormat="false" ht="15.75" hidden="false" customHeight="true" outlineLevel="0" collapsed="false">
      <c r="A837" s="12"/>
      <c r="B837" s="12"/>
      <c r="C837" s="12"/>
      <c r="D837" s="12"/>
    </row>
    <row r="838" customFormat="false" ht="15.75" hidden="false" customHeight="true" outlineLevel="0" collapsed="false">
      <c r="A838" s="12"/>
      <c r="B838" s="12"/>
      <c r="C838" s="12"/>
      <c r="D838" s="12"/>
    </row>
    <row r="839" customFormat="false" ht="15.75" hidden="false" customHeight="true" outlineLevel="0" collapsed="false">
      <c r="A839" s="12"/>
      <c r="B839" s="12"/>
      <c r="C839" s="12"/>
      <c r="D839" s="12"/>
    </row>
    <row r="840" customFormat="false" ht="15.75" hidden="false" customHeight="true" outlineLevel="0" collapsed="false">
      <c r="A840" s="12"/>
      <c r="B840" s="12"/>
      <c r="C840" s="12"/>
      <c r="D840" s="12"/>
    </row>
    <row r="841" customFormat="false" ht="15.75" hidden="false" customHeight="true" outlineLevel="0" collapsed="false">
      <c r="A841" s="12"/>
      <c r="B841" s="12"/>
      <c r="C841" s="12"/>
      <c r="D841" s="12"/>
    </row>
    <row r="842" customFormat="false" ht="15.75" hidden="false" customHeight="true" outlineLevel="0" collapsed="false">
      <c r="A842" s="12"/>
      <c r="B842" s="12"/>
      <c r="C842" s="12"/>
      <c r="D842" s="12"/>
    </row>
    <row r="843" customFormat="false" ht="15.75" hidden="false" customHeight="true" outlineLevel="0" collapsed="false">
      <c r="A843" s="12"/>
      <c r="B843" s="12"/>
      <c r="C843" s="12"/>
      <c r="D843" s="12"/>
    </row>
    <row r="844" customFormat="false" ht="15.75" hidden="false" customHeight="true" outlineLevel="0" collapsed="false">
      <c r="A844" s="12"/>
      <c r="B844" s="12"/>
      <c r="C844" s="12"/>
      <c r="D844" s="12"/>
    </row>
    <row r="845" customFormat="false" ht="15.75" hidden="false" customHeight="true" outlineLevel="0" collapsed="false">
      <c r="A845" s="12"/>
      <c r="B845" s="12"/>
      <c r="C845" s="12"/>
      <c r="D845" s="12"/>
    </row>
    <row r="846" customFormat="false" ht="15.75" hidden="false" customHeight="true" outlineLevel="0" collapsed="false">
      <c r="A846" s="12"/>
      <c r="B846" s="12"/>
      <c r="C846" s="12"/>
      <c r="D846" s="12"/>
    </row>
    <row r="847" customFormat="false" ht="15.75" hidden="false" customHeight="true" outlineLevel="0" collapsed="false">
      <c r="A847" s="12"/>
      <c r="B847" s="12"/>
      <c r="C847" s="12"/>
      <c r="D847" s="12"/>
    </row>
    <row r="848" customFormat="false" ht="15.75" hidden="false" customHeight="true" outlineLevel="0" collapsed="false">
      <c r="A848" s="12"/>
      <c r="B848" s="12"/>
      <c r="C848" s="12"/>
      <c r="D848" s="12"/>
    </row>
    <row r="849" customFormat="false" ht="15.75" hidden="false" customHeight="true" outlineLevel="0" collapsed="false">
      <c r="A849" s="12"/>
      <c r="B849" s="12"/>
      <c r="C849" s="12"/>
      <c r="D849" s="12"/>
    </row>
    <row r="850" customFormat="false" ht="15.75" hidden="false" customHeight="true" outlineLevel="0" collapsed="false">
      <c r="A850" s="12"/>
      <c r="B850" s="12"/>
      <c r="C850" s="12"/>
      <c r="D850" s="12"/>
    </row>
    <row r="851" customFormat="false" ht="15.75" hidden="false" customHeight="true" outlineLevel="0" collapsed="false">
      <c r="A851" s="12"/>
      <c r="B851" s="12"/>
      <c r="C851" s="12"/>
      <c r="D851" s="12"/>
    </row>
    <row r="852" customFormat="false" ht="15.75" hidden="false" customHeight="true" outlineLevel="0" collapsed="false">
      <c r="A852" s="12"/>
      <c r="B852" s="12"/>
      <c r="C852" s="12"/>
      <c r="D852" s="12"/>
    </row>
    <row r="853" customFormat="false" ht="15.75" hidden="false" customHeight="true" outlineLevel="0" collapsed="false">
      <c r="A853" s="12"/>
      <c r="B853" s="12"/>
      <c r="C853" s="12"/>
      <c r="D853" s="12"/>
    </row>
    <row r="854" customFormat="false" ht="15.75" hidden="false" customHeight="true" outlineLevel="0" collapsed="false">
      <c r="A854" s="12"/>
      <c r="B854" s="12"/>
      <c r="C854" s="12"/>
      <c r="D854" s="12"/>
    </row>
    <row r="855" customFormat="false" ht="15.75" hidden="false" customHeight="true" outlineLevel="0" collapsed="false">
      <c r="A855" s="12"/>
      <c r="B855" s="12"/>
      <c r="C855" s="12"/>
      <c r="D855" s="12"/>
    </row>
    <row r="856" customFormat="false" ht="15.75" hidden="false" customHeight="true" outlineLevel="0" collapsed="false">
      <c r="A856" s="12"/>
      <c r="B856" s="12"/>
      <c r="C856" s="12"/>
      <c r="D856" s="12"/>
    </row>
    <row r="857" customFormat="false" ht="15.75" hidden="false" customHeight="true" outlineLevel="0" collapsed="false">
      <c r="A857" s="12"/>
      <c r="B857" s="12"/>
      <c r="C857" s="12"/>
      <c r="D857" s="12"/>
    </row>
    <row r="858" customFormat="false" ht="15.75" hidden="false" customHeight="true" outlineLevel="0" collapsed="false">
      <c r="A858" s="12"/>
      <c r="B858" s="12"/>
      <c r="C858" s="12"/>
      <c r="D858" s="12"/>
    </row>
    <row r="859" customFormat="false" ht="15.75" hidden="false" customHeight="true" outlineLevel="0" collapsed="false">
      <c r="A859" s="12"/>
      <c r="B859" s="12"/>
      <c r="C859" s="12"/>
      <c r="D859" s="12"/>
    </row>
    <row r="860" customFormat="false" ht="15.75" hidden="false" customHeight="true" outlineLevel="0" collapsed="false">
      <c r="A860" s="12"/>
      <c r="B860" s="12"/>
      <c r="C860" s="12"/>
      <c r="D860" s="12"/>
    </row>
    <row r="861" customFormat="false" ht="15.75" hidden="false" customHeight="true" outlineLevel="0" collapsed="false">
      <c r="A861" s="12"/>
      <c r="B861" s="12"/>
      <c r="C861" s="12"/>
      <c r="D861" s="12"/>
    </row>
    <row r="862" customFormat="false" ht="15.75" hidden="false" customHeight="true" outlineLevel="0" collapsed="false">
      <c r="A862" s="12"/>
      <c r="B862" s="12"/>
      <c r="C862" s="12"/>
      <c r="D862" s="12"/>
    </row>
    <row r="863" customFormat="false" ht="15.75" hidden="false" customHeight="true" outlineLevel="0" collapsed="false">
      <c r="A863" s="12"/>
      <c r="B863" s="12"/>
      <c r="C863" s="12"/>
      <c r="D863" s="12"/>
    </row>
    <row r="864" customFormat="false" ht="15.75" hidden="false" customHeight="true" outlineLevel="0" collapsed="false">
      <c r="A864" s="12"/>
      <c r="B864" s="12"/>
      <c r="C864" s="12"/>
      <c r="D864" s="12"/>
    </row>
    <row r="865" customFormat="false" ht="15.75" hidden="false" customHeight="true" outlineLevel="0" collapsed="false">
      <c r="A865" s="12"/>
      <c r="B865" s="12"/>
      <c r="C865" s="12"/>
      <c r="D865" s="12"/>
    </row>
    <row r="866" customFormat="false" ht="15.75" hidden="false" customHeight="true" outlineLevel="0" collapsed="false">
      <c r="A866" s="12"/>
      <c r="B866" s="12"/>
      <c r="C866" s="12"/>
      <c r="D866" s="12"/>
    </row>
    <row r="867" customFormat="false" ht="15.75" hidden="false" customHeight="true" outlineLevel="0" collapsed="false">
      <c r="A867" s="12"/>
      <c r="B867" s="12"/>
      <c r="C867" s="12"/>
      <c r="D867" s="12"/>
    </row>
    <row r="868" customFormat="false" ht="15.75" hidden="false" customHeight="true" outlineLevel="0" collapsed="false">
      <c r="A868" s="12"/>
      <c r="B868" s="12"/>
      <c r="C868" s="12"/>
      <c r="D868" s="12"/>
    </row>
    <row r="869" customFormat="false" ht="15.75" hidden="false" customHeight="true" outlineLevel="0" collapsed="false">
      <c r="A869" s="12"/>
      <c r="B869" s="12"/>
      <c r="C869" s="12"/>
      <c r="D869" s="12"/>
    </row>
    <row r="870" customFormat="false" ht="15.75" hidden="false" customHeight="true" outlineLevel="0" collapsed="false">
      <c r="A870" s="12"/>
      <c r="B870" s="12"/>
      <c r="C870" s="12"/>
      <c r="D870" s="12"/>
    </row>
    <row r="871" customFormat="false" ht="15.75" hidden="false" customHeight="true" outlineLevel="0" collapsed="false">
      <c r="A871" s="12"/>
      <c r="B871" s="12"/>
      <c r="C871" s="12"/>
      <c r="D871" s="12"/>
    </row>
    <row r="872" customFormat="false" ht="15.75" hidden="false" customHeight="true" outlineLevel="0" collapsed="false">
      <c r="A872" s="12"/>
      <c r="B872" s="12"/>
      <c r="C872" s="12"/>
      <c r="D872" s="12"/>
    </row>
    <row r="873" customFormat="false" ht="15.75" hidden="false" customHeight="true" outlineLevel="0" collapsed="false">
      <c r="A873" s="12"/>
      <c r="B873" s="12"/>
      <c r="C873" s="12"/>
      <c r="D873" s="12"/>
    </row>
    <row r="874" customFormat="false" ht="15.75" hidden="false" customHeight="true" outlineLevel="0" collapsed="false">
      <c r="A874" s="12"/>
      <c r="B874" s="12"/>
      <c r="C874" s="12"/>
      <c r="D874" s="12"/>
    </row>
    <row r="875" customFormat="false" ht="15.75" hidden="false" customHeight="true" outlineLevel="0" collapsed="false">
      <c r="A875" s="12"/>
      <c r="B875" s="12"/>
      <c r="C875" s="12"/>
      <c r="D875" s="12"/>
    </row>
    <row r="876" customFormat="false" ht="15.75" hidden="false" customHeight="true" outlineLevel="0" collapsed="false">
      <c r="A876" s="12"/>
      <c r="B876" s="12"/>
      <c r="C876" s="12"/>
      <c r="D876" s="12"/>
    </row>
    <row r="877" customFormat="false" ht="15.75" hidden="false" customHeight="true" outlineLevel="0" collapsed="false">
      <c r="A877" s="12"/>
      <c r="B877" s="12"/>
      <c r="C877" s="12"/>
      <c r="D877" s="12"/>
    </row>
    <row r="878" customFormat="false" ht="15.75" hidden="false" customHeight="true" outlineLevel="0" collapsed="false">
      <c r="A878" s="12"/>
      <c r="B878" s="12"/>
      <c r="C878" s="12"/>
      <c r="D878" s="12"/>
    </row>
    <row r="879" customFormat="false" ht="15.75" hidden="false" customHeight="true" outlineLevel="0" collapsed="false">
      <c r="A879" s="12"/>
      <c r="B879" s="12"/>
      <c r="C879" s="12"/>
      <c r="D879" s="12"/>
    </row>
    <row r="880" customFormat="false" ht="15.75" hidden="false" customHeight="true" outlineLevel="0" collapsed="false">
      <c r="A880" s="12"/>
      <c r="B880" s="12"/>
      <c r="C880" s="12"/>
      <c r="D880" s="12"/>
    </row>
    <row r="881" customFormat="false" ht="15.75" hidden="false" customHeight="true" outlineLevel="0" collapsed="false">
      <c r="A881" s="12"/>
      <c r="B881" s="12"/>
      <c r="C881" s="12"/>
      <c r="D881" s="12"/>
    </row>
    <row r="882" customFormat="false" ht="15.75" hidden="false" customHeight="true" outlineLevel="0" collapsed="false">
      <c r="A882" s="12"/>
      <c r="B882" s="12"/>
      <c r="C882" s="12"/>
      <c r="D882" s="12"/>
    </row>
    <row r="883" customFormat="false" ht="15.75" hidden="false" customHeight="true" outlineLevel="0" collapsed="false">
      <c r="A883" s="12"/>
      <c r="B883" s="12"/>
      <c r="C883" s="12"/>
      <c r="D883" s="12"/>
    </row>
    <row r="884" customFormat="false" ht="15.75" hidden="false" customHeight="true" outlineLevel="0" collapsed="false">
      <c r="A884" s="12"/>
      <c r="B884" s="12"/>
      <c r="C884" s="12"/>
      <c r="D884" s="12"/>
    </row>
    <row r="885" customFormat="false" ht="15.75" hidden="false" customHeight="true" outlineLevel="0" collapsed="false">
      <c r="A885" s="12"/>
      <c r="B885" s="12"/>
      <c r="C885" s="12"/>
      <c r="D885" s="12"/>
    </row>
    <row r="886" customFormat="false" ht="15.75" hidden="false" customHeight="true" outlineLevel="0" collapsed="false">
      <c r="A886" s="12"/>
      <c r="B886" s="12"/>
      <c r="C886" s="12"/>
      <c r="D886" s="12"/>
    </row>
    <row r="887" customFormat="false" ht="15.75" hidden="false" customHeight="true" outlineLevel="0" collapsed="false">
      <c r="A887" s="12"/>
      <c r="B887" s="12"/>
      <c r="C887" s="12"/>
      <c r="D887" s="12"/>
    </row>
    <row r="888" customFormat="false" ht="15.75" hidden="false" customHeight="true" outlineLevel="0" collapsed="false">
      <c r="A888" s="12"/>
      <c r="B888" s="12"/>
      <c r="C888" s="12"/>
      <c r="D888" s="12"/>
    </row>
    <row r="889" customFormat="false" ht="15.75" hidden="false" customHeight="true" outlineLevel="0" collapsed="false">
      <c r="A889" s="12"/>
      <c r="B889" s="12"/>
      <c r="C889" s="12"/>
      <c r="D889" s="12"/>
    </row>
    <row r="890" customFormat="false" ht="15.75" hidden="false" customHeight="true" outlineLevel="0" collapsed="false">
      <c r="A890" s="12"/>
      <c r="B890" s="12"/>
      <c r="C890" s="12"/>
      <c r="D890" s="12"/>
    </row>
    <row r="891" customFormat="false" ht="15.75" hidden="false" customHeight="true" outlineLevel="0" collapsed="false">
      <c r="A891" s="12"/>
      <c r="B891" s="12"/>
      <c r="C891" s="12"/>
      <c r="D891" s="12"/>
    </row>
    <row r="892" customFormat="false" ht="15.75" hidden="false" customHeight="true" outlineLevel="0" collapsed="false">
      <c r="A892" s="12"/>
      <c r="B892" s="12"/>
      <c r="C892" s="12"/>
      <c r="D892" s="12"/>
    </row>
    <row r="893" customFormat="false" ht="15.75" hidden="false" customHeight="true" outlineLevel="0" collapsed="false">
      <c r="A893" s="12"/>
      <c r="B893" s="12"/>
      <c r="C893" s="12"/>
      <c r="D893" s="12"/>
    </row>
    <row r="894" customFormat="false" ht="15.75" hidden="false" customHeight="true" outlineLevel="0" collapsed="false">
      <c r="A894" s="12"/>
      <c r="B894" s="12"/>
      <c r="C894" s="12"/>
      <c r="D894" s="12"/>
    </row>
    <row r="895" customFormat="false" ht="15.75" hidden="false" customHeight="true" outlineLevel="0" collapsed="false">
      <c r="A895" s="12"/>
      <c r="B895" s="12"/>
      <c r="C895" s="12"/>
      <c r="D895" s="12"/>
    </row>
    <row r="896" customFormat="false" ht="15.75" hidden="false" customHeight="true" outlineLevel="0" collapsed="false">
      <c r="A896" s="12"/>
      <c r="B896" s="12"/>
      <c r="C896" s="12"/>
      <c r="D896" s="12"/>
    </row>
    <row r="897" customFormat="false" ht="15.75" hidden="false" customHeight="true" outlineLevel="0" collapsed="false">
      <c r="A897" s="12"/>
      <c r="B897" s="12"/>
      <c r="C897" s="12"/>
      <c r="D897" s="12"/>
    </row>
    <row r="898" customFormat="false" ht="15.75" hidden="false" customHeight="true" outlineLevel="0" collapsed="false">
      <c r="A898" s="12"/>
      <c r="B898" s="12"/>
      <c r="C898" s="12"/>
      <c r="D898" s="12"/>
    </row>
    <row r="899" customFormat="false" ht="15.75" hidden="false" customHeight="true" outlineLevel="0" collapsed="false">
      <c r="A899" s="12"/>
      <c r="B899" s="12"/>
      <c r="C899" s="12"/>
      <c r="D899" s="12"/>
    </row>
    <row r="900" customFormat="false" ht="15.75" hidden="false" customHeight="true" outlineLevel="0" collapsed="false">
      <c r="A900" s="12"/>
      <c r="B900" s="12"/>
      <c r="C900" s="12"/>
      <c r="D900" s="12"/>
    </row>
    <row r="901" customFormat="false" ht="15.75" hidden="false" customHeight="true" outlineLevel="0" collapsed="false">
      <c r="A901" s="12"/>
      <c r="B901" s="12"/>
      <c r="C901" s="12"/>
      <c r="D901" s="12"/>
    </row>
    <row r="902" customFormat="false" ht="15.75" hidden="false" customHeight="true" outlineLevel="0" collapsed="false">
      <c r="A902" s="12"/>
      <c r="B902" s="12"/>
      <c r="C902" s="12"/>
      <c r="D902" s="12"/>
    </row>
    <row r="903" customFormat="false" ht="15.75" hidden="false" customHeight="true" outlineLevel="0" collapsed="false">
      <c r="A903" s="12"/>
      <c r="B903" s="12"/>
      <c r="C903" s="12"/>
      <c r="D903" s="12"/>
    </row>
    <row r="904" customFormat="false" ht="15.75" hidden="false" customHeight="true" outlineLevel="0" collapsed="false">
      <c r="A904" s="12"/>
      <c r="B904" s="12"/>
      <c r="C904" s="12"/>
      <c r="D904" s="12"/>
    </row>
    <row r="905" customFormat="false" ht="15.75" hidden="false" customHeight="true" outlineLevel="0" collapsed="false">
      <c r="A905" s="12"/>
      <c r="B905" s="12"/>
      <c r="C905" s="12"/>
      <c r="D905" s="12"/>
    </row>
    <row r="906" customFormat="false" ht="15.75" hidden="false" customHeight="true" outlineLevel="0" collapsed="false">
      <c r="A906" s="12"/>
      <c r="B906" s="12"/>
      <c r="C906" s="12"/>
      <c r="D906" s="12"/>
    </row>
    <row r="907" customFormat="false" ht="15.75" hidden="false" customHeight="true" outlineLevel="0" collapsed="false">
      <c r="A907" s="12"/>
      <c r="B907" s="12"/>
      <c r="C907" s="12"/>
      <c r="D907" s="12"/>
    </row>
    <row r="908" customFormat="false" ht="15.75" hidden="false" customHeight="true" outlineLevel="0" collapsed="false">
      <c r="A908" s="12"/>
      <c r="B908" s="12"/>
      <c r="C908" s="12"/>
      <c r="D908" s="12"/>
    </row>
    <row r="909" customFormat="false" ht="15.75" hidden="false" customHeight="true" outlineLevel="0" collapsed="false">
      <c r="A909" s="12"/>
      <c r="B909" s="12"/>
      <c r="C909" s="12"/>
      <c r="D909" s="12"/>
    </row>
    <row r="910" customFormat="false" ht="15.75" hidden="false" customHeight="true" outlineLevel="0" collapsed="false">
      <c r="A910" s="12"/>
      <c r="B910" s="12"/>
      <c r="C910" s="12"/>
      <c r="D910" s="12"/>
    </row>
    <row r="911" customFormat="false" ht="15.75" hidden="false" customHeight="true" outlineLevel="0" collapsed="false">
      <c r="A911" s="12"/>
      <c r="B911" s="12"/>
      <c r="C911" s="12"/>
      <c r="D911" s="12"/>
    </row>
    <row r="912" customFormat="false" ht="15.75" hidden="false" customHeight="true" outlineLevel="0" collapsed="false">
      <c r="A912" s="12"/>
      <c r="B912" s="12"/>
      <c r="C912" s="12"/>
      <c r="D912" s="12"/>
    </row>
    <row r="913" customFormat="false" ht="15.75" hidden="false" customHeight="true" outlineLevel="0" collapsed="false">
      <c r="A913" s="12"/>
      <c r="B913" s="12"/>
      <c r="C913" s="12"/>
      <c r="D913" s="12"/>
    </row>
    <row r="914" customFormat="false" ht="15.75" hidden="false" customHeight="true" outlineLevel="0" collapsed="false">
      <c r="A914" s="12"/>
      <c r="B914" s="12"/>
      <c r="C914" s="12"/>
      <c r="D914" s="12"/>
    </row>
    <row r="915" customFormat="false" ht="15.75" hidden="false" customHeight="true" outlineLevel="0" collapsed="false">
      <c r="A915" s="12"/>
      <c r="B915" s="12"/>
      <c r="C915" s="12"/>
      <c r="D915" s="12"/>
    </row>
    <row r="916" customFormat="false" ht="15.75" hidden="false" customHeight="true" outlineLevel="0" collapsed="false">
      <c r="A916" s="12"/>
      <c r="B916" s="12"/>
      <c r="C916" s="12"/>
      <c r="D916" s="12"/>
    </row>
    <row r="917" customFormat="false" ht="15.75" hidden="false" customHeight="true" outlineLevel="0" collapsed="false">
      <c r="A917" s="12"/>
      <c r="B917" s="12"/>
      <c r="C917" s="12"/>
      <c r="D917" s="12"/>
    </row>
    <row r="918" customFormat="false" ht="15.75" hidden="false" customHeight="true" outlineLevel="0" collapsed="false">
      <c r="A918" s="12"/>
      <c r="B918" s="12"/>
      <c r="C918" s="12"/>
      <c r="D918" s="12"/>
    </row>
    <row r="919" customFormat="false" ht="15.75" hidden="false" customHeight="true" outlineLevel="0" collapsed="false">
      <c r="A919" s="12"/>
      <c r="B919" s="12"/>
      <c r="C919" s="12"/>
      <c r="D919" s="12"/>
    </row>
    <row r="920" customFormat="false" ht="15.75" hidden="false" customHeight="true" outlineLevel="0" collapsed="false">
      <c r="A920" s="12"/>
      <c r="B920" s="12"/>
      <c r="C920" s="12"/>
      <c r="D920" s="12"/>
    </row>
    <row r="921" customFormat="false" ht="15.75" hidden="false" customHeight="true" outlineLevel="0" collapsed="false">
      <c r="A921" s="12"/>
      <c r="B921" s="12"/>
      <c r="C921" s="12"/>
      <c r="D921" s="12"/>
    </row>
    <row r="922" customFormat="false" ht="15.75" hidden="false" customHeight="true" outlineLevel="0" collapsed="false">
      <c r="A922" s="12"/>
      <c r="B922" s="12"/>
      <c r="C922" s="12"/>
      <c r="D922" s="12"/>
    </row>
    <row r="923" customFormat="false" ht="15.75" hidden="false" customHeight="true" outlineLevel="0" collapsed="false">
      <c r="A923" s="12"/>
      <c r="B923" s="12"/>
      <c r="C923" s="12"/>
      <c r="D923" s="12"/>
    </row>
    <row r="924" customFormat="false" ht="15.75" hidden="false" customHeight="true" outlineLevel="0" collapsed="false">
      <c r="A924" s="12"/>
      <c r="B924" s="12"/>
      <c r="C924" s="12"/>
      <c r="D924" s="12"/>
    </row>
    <row r="925" customFormat="false" ht="15.75" hidden="false" customHeight="true" outlineLevel="0" collapsed="false">
      <c r="A925" s="12"/>
      <c r="B925" s="12"/>
      <c r="C925" s="12"/>
      <c r="D925" s="12"/>
    </row>
    <row r="926" customFormat="false" ht="15.75" hidden="false" customHeight="true" outlineLevel="0" collapsed="false">
      <c r="A926" s="12"/>
      <c r="B926" s="12"/>
      <c r="C926" s="12"/>
      <c r="D926" s="12"/>
    </row>
    <row r="927" customFormat="false" ht="15.75" hidden="false" customHeight="true" outlineLevel="0" collapsed="false">
      <c r="A927" s="12"/>
      <c r="B927" s="12"/>
      <c r="C927" s="12"/>
      <c r="D927" s="12"/>
    </row>
    <row r="928" customFormat="false" ht="15.75" hidden="false" customHeight="true" outlineLevel="0" collapsed="false">
      <c r="A928" s="12"/>
      <c r="B928" s="12"/>
      <c r="C928" s="12"/>
      <c r="D928" s="12"/>
    </row>
    <row r="929" customFormat="false" ht="15.75" hidden="false" customHeight="true" outlineLevel="0" collapsed="false">
      <c r="A929" s="12"/>
      <c r="B929" s="12"/>
      <c r="C929" s="12"/>
      <c r="D929" s="12"/>
    </row>
    <row r="930" customFormat="false" ht="15.75" hidden="false" customHeight="true" outlineLevel="0" collapsed="false">
      <c r="A930" s="12"/>
      <c r="B930" s="12"/>
      <c r="C930" s="12"/>
      <c r="D930" s="12"/>
    </row>
    <row r="931" customFormat="false" ht="15.75" hidden="false" customHeight="true" outlineLevel="0" collapsed="false">
      <c r="A931" s="12"/>
      <c r="B931" s="12"/>
      <c r="C931" s="12"/>
      <c r="D931" s="12"/>
    </row>
    <row r="932" customFormat="false" ht="15.75" hidden="false" customHeight="true" outlineLevel="0" collapsed="false">
      <c r="A932" s="12"/>
      <c r="B932" s="12"/>
      <c r="C932" s="12"/>
      <c r="D932" s="12"/>
    </row>
    <row r="933" customFormat="false" ht="15.75" hidden="false" customHeight="true" outlineLevel="0" collapsed="false">
      <c r="A933" s="12"/>
      <c r="B933" s="12"/>
      <c r="C933" s="12"/>
      <c r="D933" s="12"/>
    </row>
    <row r="934" customFormat="false" ht="15.75" hidden="false" customHeight="true" outlineLevel="0" collapsed="false">
      <c r="A934" s="12"/>
      <c r="B934" s="12"/>
      <c r="C934" s="12"/>
      <c r="D934" s="12"/>
    </row>
    <row r="935" customFormat="false" ht="15.75" hidden="false" customHeight="true" outlineLevel="0" collapsed="false">
      <c r="A935" s="12"/>
      <c r="B935" s="12"/>
      <c r="C935" s="12"/>
      <c r="D935" s="12"/>
    </row>
    <row r="936" customFormat="false" ht="15.75" hidden="false" customHeight="true" outlineLevel="0" collapsed="false">
      <c r="A936" s="12"/>
      <c r="B936" s="12"/>
      <c r="C936" s="12"/>
      <c r="D936" s="12"/>
    </row>
    <row r="937" customFormat="false" ht="15.75" hidden="false" customHeight="true" outlineLevel="0" collapsed="false">
      <c r="A937" s="12"/>
      <c r="B937" s="12"/>
      <c r="C937" s="12"/>
      <c r="D937" s="12"/>
    </row>
    <row r="938" customFormat="false" ht="15.75" hidden="false" customHeight="true" outlineLevel="0" collapsed="false">
      <c r="A938" s="12"/>
      <c r="B938" s="12"/>
      <c r="C938" s="12"/>
      <c r="D938" s="12"/>
    </row>
    <row r="939" customFormat="false" ht="15.75" hidden="false" customHeight="true" outlineLevel="0" collapsed="false">
      <c r="A939" s="12"/>
      <c r="B939" s="12"/>
      <c r="C939" s="12"/>
      <c r="D939" s="12"/>
    </row>
    <row r="940" customFormat="false" ht="15.75" hidden="false" customHeight="true" outlineLevel="0" collapsed="false">
      <c r="A940" s="12"/>
      <c r="B940" s="12"/>
      <c r="C940" s="12"/>
      <c r="D940" s="12"/>
    </row>
    <row r="941" customFormat="false" ht="15.75" hidden="false" customHeight="true" outlineLevel="0" collapsed="false">
      <c r="A941" s="12"/>
      <c r="B941" s="12"/>
      <c r="C941" s="12"/>
      <c r="D941" s="12"/>
    </row>
    <row r="942" customFormat="false" ht="15.75" hidden="false" customHeight="true" outlineLevel="0" collapsed="false">
      <c r="A942" s="12"/>
      <c r="B942" s="12"/>
      <c r="C942" s="12"/>
      <c r="D942" s="12"/>
    </row>
    <row r="943" customFormat="false" ht="15.75" hidden="false" customHeight="true" outlineLevel="0" collapsed="false">
      <c r="A943" s="12"/>
      <c r="B943" s="12"/>
      <c r="C943" s="12"/>
      <c r="D943" s="12"/>
    </row>
    <row r="944" customFormat="false" ht="15.75" hidden="false" customHeight="true" outlineLevel="0" collapsed="false">
      <c r="A944" s="12"/>
      <c r="B944" s="12"/>
      <c r="C944" s="12"/>
      <c r="D944" s="12"/>
    </row>
    <row r="945" customFormat="false" ht="15.75" hidden="false" customHeight="true" outlineLevel="0" collapsed="false">
      <c r="A945" s="12"/>
      <c r="B945" s="12"/>
      <c r="C945" s="12"/>
      <c r="D945" s="12"/>
    </row>
    <row r="946" customFormat="false" ht="15.75" hidden="false" customHeight="true" outlineLevel="0" collapsed="false">
      <c r="A946" s="12"/>
      <c r="B946" s="12"/>
      <c r="C946" s="12"/>
      <c r="D946" s="12"/>
    </row>
    <row r="947" customFormat="false" ht="15.75" hidden="false" customHeight="true" outlineLevel="0" collapsed="false">
      <c r="A947" s="12"/>
      <c r="B947" s="12"/>
      <c r="C947" s="12"/>
      <c r="D947" s="12"/>
    </row>
    <row r="948" customFormat="false" ht="15.75" hidden="false" customHeight="true" outlineLevel="0" collapsed="false">
      <c r="A948" s="12"/>
      <c r="B948" s="12"/>
      <c r="C948" s="12"/>
      <c r="D948" s="12"/>
    </row>
    <row r="949" customFormat="false" ht="15.75" hidden="false" customHeight="true" outlineLevel="0" collapsed="false">
      <c r="A949" s="12"/>
      <c r="B949" s="12"/>
      <c r="C949" s="12"/>
      <c r="D949" s="12"/>
    </row>
    <row r="950" customFormat="false" ht="15.75" hidden="false" customHeight="true" outlineLevel="0" collapsed="false">
      <c r="A950" s="12"/>
      <c r="B950" s="12"/>
      <c r="C950" s="12"/>
      <c r="D950" s="12"/>
    </row>
    <row r="951" customFormat="false" ht="15.75" hidden="false" customHeight="true" outlineLevel="0" collapsed="false">
      <c r="A951" s="12"/>
      <c r="B951" s="12"/>
      <c r="C951" s="12"/>
      <c r="D951" s="12"/>
    </row>
    <row r="952" customFormat="false" ht="15.75" hidden="false" customHeight="true" outlineLevel="0" collapsed="false">
      <c r="A952" s="12"/>
      <c r="B952" s="12"/>
      <c r="C952" s="12"/>
      <c r="D952" s="12"/>
    </row>
    <row r="953" customFormat="false" ht="15.75" hidden="false" customHeight="true" outlineLevel="0" collapsed="false">
      <c r="A953" s="12"/>
      <c r="B953" s="12"/>
      <c r="C953" s="12"/>
      <c r="D953" s="12"/>
    </row>
    <row r="954" customFormat="false" ht="15.75" hidden="false" customHeight="true" outlineLevel="0" collapsed="false">
      <c r="A954" s="12"/>
      <c r="B954" s="12"/>
      <c r="C954" s="12"/>
      <c r="D954" s="12"/>
    </row>
    <row r="955" customFormat="false" ht="15.75" hidden="false" customHeight="true" outlineLevel="0" collapsed="false">
      <c r="A955" s="12"/>
      <c r="B955" s="12"/>
      <c r="C955" s="12"/>
      <c r="D955" s="12"/>
    </row>
    <row r="956" customFormat="false" ht="15.75" hidden="false" customHeight="true" outlineLevel="0" collapsed="false">
      <c r="A956" s="12"/>
      <c r="B956" s="12"/>
      <c r="C956" s="12"/>
      <c r="D956" s="12"/>
    </row>
    <row r="957" customFormat="false" ht="15.75" hidden="false" customHeight="true" outlineLevel="0" collapsed="false">
      <c r="A957" s="12"/>
      <c r="B957" s="12"/>
      <c r="C957" s="12"/>
      <c r="D957" s="12"/>
    </row>
    <row r="958" customFormat="false" ht="15.75" hidden="false" customHeight="true" outlineLevel="0" collapsed="false">
      <c r="A958" s="12"/>
      <c r="B958" s="12"/>
      <c r="C958" s="12"/>
      <c r="D958" s="12"/>
    </row>
    <row r="959" customFormat="false" ht="15.75" hidden="false" customHeight="true" outlineLevel="0" collapsed="false">
      <c r="A959" s="12"/>
      <c r="B959" s="12"/>
      <c r="C959" s="12"/>
      <c r="D959" s="12"/>
    </row>
    <row r="960" customFormat="false" ht="15.75" hidden="false" customHeight="true" outlineLevel="0" collapsed="false">
      <c r="A960" s="12"/>
      <c r="B960" s="12"/>
      <c r="C960" s="12"/>
      <c r="D960" s="12"/>
    </row>
    <row r="961" customFormat="false" ht="15.75" hidden="false" customHeight="true" outlineLevel="0" collapsed="false">
      <c r="A961" s="12"/>
      <c r="B961" s="12"/>
      <c r="C961" s="12"/>
      <c r="D961" s="12"/>
    </row>
    <row r="962" customFormat="false" ht="15.75" hidden="false" customHeight="true" outlineLevel="0" collapsed="false">
      <c r="A962" s="12"/>
      <c r="B962" s="12"/>
      <c r="C962" s="12"/>
      <c r="D962" s="12"/>
    </row>
    <row r="963" customFormat="false" ht="15.75" hidden="false" customHeight="true" outlineLevel="0" collapsed="false">
      <c r="A963" s="12"/>
      <c r="B963" s="12"/>
      <c r="C963" s="12"/>
      <c r="D963" s="12"/>
    </row>
    <row r="964" customFormat="false" ht="15.75" hidden="false" customHeight="true" outlineLevel="0" collapsed="false">
      <c r="A964" s="12"/>
      <c r="B964" s="12"/>
      <c r="C964" s="12"/>
      <c r="D964" s="12"/>
    </row>
    <row r="965" customFormat="false" ht="15.75" hidden="false" customHeight="true" outlineLevel="0" collapsed="false">
      <c r="A965" s="12"/>
      <c r="B965" s="12"/>
      <c r="C965" s="12"/>
      <c r="D965" s="12"/>
    </row>
    <row r="966" customFormat="false" ht="15.75" hidden="false" customHeight="true" outlineLevel="0" collapsed="false">
      <c r="A966" s="12"/>
      <c r="B966" s="12"/>
      <c r="C966" s="12"/>
      <c r="D966" s="12"/>
    </row>
    <row r="967" customFormat="false" ht="15.75" hidden="false" customHeight="true" outlineLevel="0" collapsed="false">
      <c r="A967" s="12"/>
      <c r="B967" s="12"/>
      <c r="C967" s="12"/>
      <c r="D967" s="12"/>
    </row>
    <row r="968" customFormat="false" ht="15.75" hidden="false" customHeight="true" outlineLevel="0" collapsed="false">
      <c r="A968" s="12"/>
      <c r="B968" s="12"/>
      <c r="C968" s="12"/>
      <c r="D968" s="12"/>
    </row>
    <row r="969" customFormat="false" ht="15.75" hidden="false" customHeight="true" outlineLevel="0" collapsed="false">
      <c r="A969" s="12"/>
      <c r="B969" s="12"/>
      <c r="C969" s="12"/>
      <c r="D969" s="12"/>
    </row>
    <row r="970" customFormat="false" ht="15.75" hidden="false" customHeight="true" outlineLevel="0" collapsed="false">
      <c r="A970" s="12"/>
      <c r="B970" s="12"/>
      <c r="C970" s="12"/>
      <c r="D970" s="12"/>
    </row>
    <row r="971" customFormat="false" ht="15.75" hidden="false" customHeight="true" outlineLevel="0" collapsed="false">
      <c r="A971" s="12"/>
      <c r="B971" s="12"/>
      <c r="C971" s="12"/>
      <c r="D971" s="12"/>
    </row>
    <row r="972" customFormat="false" ht="15.75" hidden="false" customHeight="true" outlineLevel="0" collapsed="false">
      <c r="A972" s="12"/>
      <c r="B972" s="12"/>
      <c r="C972" s="12"/>
      <c r="D972" s="12"/>
    </row>
    <row r="973" customFormat="false" ht="15.75" hidden="false" customHeight="true" outlineLevel="0" collapsed="false">
      <c r="A973" s="12"/>
      <c r="B973" s="12"/>
      <c r="C973" s="12"/>
      <c r="D973" s="12"/>
    </row>
    <row r="974" customFormat="false" ht="15.75" hidden="false" customHeight="true" outlineLevel="0" collapsed="false">
      <c r="A974" s="12"/>
      <c r="B974" s="12"/>
      <c r="C974" s="12"/>
      <c r="D974" s="12"/>
    </row>
    <row r="975" customFormat="false" ht="15.75" hidden="false" customHeight="true" outlineLevel="0" collapsed="false">
      <c r="A975" s="12"/>
      <c r="B975" s="12"/>
      <c r="C975" s="12"/>
      <c r="D975" s="12"/>
    </row>
    <row r="976" customFormat="false" ht="15.75" hidden="false" customHeight="true" outlineLevel="0" collapsed="false">
      <c r="A976" s="12"/>
      <c r="B976" s="12"/>
      <c r="C976" s="12"/>
      <c r="D976" s="12"/>
    </row>
    <row r="977" customFormat="false" ht="15.75" hidden="false" customHeight="true" outlineLevel="0" collapsed="false">
      <c r="A977" s="12"/>
      <c r="B977" s="12"/>
      <c r="C977" s="12"/>
      <c r="D977" s="12"/>
    </row>
    <row r="978" customFormat="false" ht="15.75" hidden="false" customHeight="true" outlineLevel="0" collapsed="false">
      <c r="A978" s="12"/>
      <c r="B978" s="12"/>
      <c r="C978" s="12"/>
      <c r="D978" s="12"/>
    </row>
    <row r="979" customFormat="false" ht="15.75" hidden="false" customHeight="true" outlineLevel="0" collapsed="false">
      <c r="A979" s="12"/>
      <c r="B979" s="12"/>
      <c r="C979" s="12"/>
      <c r="D979" s="12"/>
    </row>
    <row r="980" customFormat="false" ht="15.75" hidden="false" customHeight="true" outlineLevel="0" collapsed="false">
      <c r="A980" s="12"/>
      <c r="B980" s="12"/>
      <c r="C980" s="12"/>
      <c r="D980" s="12"/>
    </row>
    <row r="981" customFormat="false" ht="15.75" hidden="false" customHeight="true" outlineLevel="0" collapsed="false">
      <c r="A981" s="12"/>
      <c r="B981" s="12"/>
      <c r="C981" s="12"/>
      <c r="D981" s="12"/>
    </row>
    <row r="982" customFormat="false" ht="15.75" hidden="false" customHeight="true" outlineLevel="0" collapsed="false">
      <c r="A982" s="12"/>
      <c r="B982" s="12"/>
      <c r="C982" s="12"/>
      <c r="D982" s="12"/>
    </row>
    <row r="983" customFormat="false" ht="15.75" hidden="false" customHeight="true" outlineLevel="0" collapsed="false">
      <c r="A983" s="12"/>
      <c r="B983" s="12"/>
      <c r="C983" s="12"/>
      <c r="D983" s="12"/>
    </row>
    <row r="984" customFormat="false" ht="15.75" hidden="false" customHeight="true" outlineLevel="0" collapsed="false">
      <c r="A984" s="12"/>
      <c r="B984" s="12"/>
      <c r="C984" s="12"/>
      <c r="D984" s="12"/>
    </row>
    <row r="985" customFormat="false" ht="15.75" hidden="false" customHeight="true" outlineLevel="0" collapsed="false">
      <c r="A985" s="12"/>
      <c r="B985" s="12"/>
      <c r="C985" s="12"/>
      <c r="D985" s="12"/>
    </row>
    <row r="986" customFormat="false" ht="15.75" hidden="false" customHeight="true" outlineLevel="0" collapsed="false">
      <c r="A986" s="12"/>
      <c r="B986" s="12"/>
      <c r="C986" s="12"/>
      <c r="D986" s="12"/>
    </row>
    <row r="987" customFormat="false" ht="15.75" hidden="false" customHeight="true" outlineLevel="0" collapsed="false">
      <c r="A987" s="12"/>
      <c r="B987" s="12"/>
      <c r="C987" s="12"/>
      <c r="D987" s="12"/>
    </row>
    <row r="988" customFormat="false" ht="15.75" hidden="false" customHeight="true" outlineLevel="0" collapsed="false">
      <c r="A988" s="12"/>
      <c r="B988" s="12"/>
      <c r="C988" s="12"/>
      <c r="D988" s="12"/>
    </row>
    <row r="989" customFormat="false" ht="15.75" hidden="false" customHeight="true" outlineLevel="0" collapsed="false">
      <c r="A989" s="12"/>
      <c r="B989" s="12"/>
      <c r="C989" s="12"/>
      <c r="D989" s="12"/>
    </row>
    <row r="990" customFormat="false" ht="15.75" hidden="false" customHeight="true" outlineLevel="0" collapsed="false">
      <c r="A990" s="12"/>
      <c r="B990" s="12"/>
      <c r="C990" s="12"/>
      <c r="D990" s="12"/>
    </row>
    <row r="991" customFormat="false" ht="15.75" hidden="false" customHeight="true" outlineLevel="0" collapsed="false">
      <c r="A991" s="12"/>
      <c r="B991" s="12"/>
      <c r="C991" s="12"/>
      <c r="D991" s="12"/>
    </row>
    <row r="992" customFormat="false" ht="15.75" hidden="false" customHeight="true" outlineLevel="0" collapsed="false">
      <c r="A992" s="12"/>
      <c r="B992" s="12"/>
      <c r="C992" s="12"/>
      <c r="D992" s="12"/>
    </row>
    <row r="993" customFormat="false" ht="15.75" hidden="false" customHeight="true" outlineLevel="0" collapsed="false">
      <c r="A993" s="12"/>
      <c r="B993" s="12"/>
      <c r="C993" s="12"/>
      <c r="D993" s="12"/>
    </row>
    <row r="994" customFormat="false" ht="15.75" hidden="false" customHeight="true" outlineLevel="0" collapsed="false">
      <c r="A994" s="12"/>
      <c r="B994" s="12"/>
      <c r="C994" s="12"/>
      <c r="D994" s="12"/>
    </row>
    <row r="995" customFormat="false" ht="15.75" hidden="false" customHeight="true" outlineLevel="0" collapsed="false">
      <c r="A995" s="12"/>
      <c r="B995" s="12"/>
      <c r="C995" s="12"/>
      <c r="D995" s="12"/>
    </row>
    <row r="996" customFormat="false" ht="15.75" hidden="false" customHeight="true" outlineLevel="0" collapsed="false">
      <c r="A996" s="12"/>
      <c r="B996" s="12"/>
      <c r="C996" s="12"/>
      <c r="D996" s="12"/>
    </row>
    <row r="997" customFormat="false" ht="15.75" hidden="false" customHeight="true" outlineLevel="0" collapsed="false">
      <c r="A997" s="12"/>
      <c r="B997" s="12"/>
      <c r="C997" s="12"/>
      <c r="D997" s="12"/>
    </row>
    <row r="998" customFormat="false" ht="15.75" hidden="false" customHeight="true" outlineLevel="0" collapsed="false">
      <c r="A998" s="12"/>
      <c r="B998" s="12"/>
      <c r="C998" s="12"/>
      <c r="D998" s="12"/>
    </row>
    <row r="999" customFormat="false" ht="15.75" hidden="false" customHeight="true" outlineLevel="0" collapsed="false">
      <c r="A999" s="12"/>
      <c r="B999" s="12"/>
      <c r="C999" s="12"/>
      <c r="D999" s="12"/>
    </row>
    <row r="1000" customFormat="false" ht="15.75" hidden="false" customHeight="true" outlineLevel="0" collapsed="false">
      <c r="A1000" s="12"/>
      <c r="B1000" s="12"/>
      <c r="C1000" s="12"/>
      <c r="D1000" s="12"/>
    </row>
  </sheetData>
  <sheetProtection sheet="true" formatCells="false" formatColumns="false" formatRows="false" sort="false" autoFilter="false"/>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6" min="1" style="1" width="8.63"/>
  </cols>
  <sheetData>
    <row r="1" customFormat="false" ht="104.25" hidden="false" customHeight="true" outlineLevel="0" collapsed="false">
      <c r="A1" s="502" t="s">
        <v>3859</v>
      </c>
      <c r="B1" s="79"/>
      <c r="C1" s="79"/>
      <c r="D1" s="79"/>
    </row>
    <row r="2" customFormat="false" ht="48.75" hidden="false" customHeight="true" outlineLevel="0" collapsed="false">
      <c r="A2" s="501" t="s">
        <v>3860</v>
      </c>
      <c r="B2" s="501" t="s">
        <v>3202</v>
      </c>
      <c r="C2" s="501" t="s">
        <v>319</v>
      </c>
      <c r="D2" s="501" t="s">
        <v>3861</v>
      </c>
    </row>
    <row r="3" customFormat="false" ht="24.75" hidden="false" customHeight="true" outlineLevel="0" collapsed="false">
      <c r="A3" s="501" t="s">
        <v>810</v>
      </c>
      <c r="B3" s="501" t="s">
        <v>3862</v>
      </c>
      <c r="C3" s="501" t="s">
        <v>26</v>
      </c>
      <c r="D3" s="501" t="s">
        <v>3863</v>
      </c>
    </row>
    <row r="4" customFormat="false" ht="60.75" hidden="false" customHeight="true" outlineLevel="0" collapsed="false">
      <c r="A4" s="501" t="n">
        <v>1</v>
      </c>
      <c r="B4" s="501" t="s">
        <v>3864</v>
      </c>
      <c r="C4" s="501" t="s">
        <v>76</v>
      </c>
      <c r="D4" s="501" t="s">
        <v>3865</v>
      </c>
    </row>
    <row r="5" customFormat="false" ht="36.75" hidden="false" customHeight="true" outlineLevel="0" collapsed="false">
      <c r="A5" s="501" t="n">
        <v>2</v>
      </c>
      <c r="B5" s="501" t="s">
        <v>3866</v>
      </c>
      <c r="C5" s="501" t="s">
        <v>76</v>
      </c>
      <c r="D5" s="501" t="s">
        <v>3865</v>
      </c>
    </row>
    <row r="6" customFormat="false" ht="36.75" hidden="false" customHeight="true" outlineLevel="0" collapsed="false">
      <c r="A6" s="501" t="n">
        <v>3</v>
      </c>
      <c r="B6" s="501" t="s">
        <v>3867</v>
      </c>
      <c r="C6" s="501" t="s">
        <v>76</v>
      </c>
      <c r="D6" s="501" t="s">
        <v>3865</v>
      </c>
    </row>
    <row r="7" customFormat="false" ht="36.75" hidden="false" customHeight="true" outlineLevel="0" collapsed="false">
      <c r="A7" s="501" t="n">
        <v>4</v>
      </c>
      <c r="B7" s="501" t="s">
        <v>3868</v>
      </c>
      <c r="C7" s="501" t="s">
        <v>76</v>
      </c>
      <c r="D7" s="501" t="s">
        <v>3865</v>
      </c>
    </row>
    <row r="8" customFormat="false" ht="36.75" hidden="false" customHeight="true" outlineLevel="0" collapsed="false">
      <c r="A8" s="501" t="n">
        <v>5</v>
      </c>
      <c r="B8" s="501" t="s">
        <v>3869</v>
      </c>
      <c r="C8" s="501" t="s">
        <v>76</v>
      </c>
      <c r="D8" s="501" t="s">
        <v>3865</v>
      </c>
    </row>
    <row r="9" customFormat="false" ht="36.75" hidden="false" customHeight="true" outlineLevel="0" collapsed="false">
      <c r="A9" s="501" t="n">
        <v>6</v>
      </c>
      <c r="B9" s="501" t="s">
        <v>3870</v>
      </c>
      <c r="C9" s="501" t="s">
        <v>76</v>
      </c>
      <c r="D9" s="501" t="s">
        <v>3865</v>
      </c>
    </row>
    <row r="10" customFormat="false" ht="48.75" hidden="false" customHeight="true" outlineLevel="0" collapsed="false">
      <c r="A10" s="501" t="n">
        <v>7</v>
      </c>
      <c r="B10" s="501" t="s">
        <v>3871</v>
      </c>
      <c r="C10" s="501" t="s">
        <v>76</v>
      </c>
      <c r="D10" s="501" t="s">
        <v>3865</v>
      </c>
    </row>
    <row r="11" customFormat="false" ht="48.75" hidden="false" customHeight="true" outlineLevel="0" collapsed="false">
      <c r="A11" s="501" t="n">
        <v>8</v>
      </c>
      <c r="B11" s="501" t="s">
        <v>3872</v>
      </c>
      <c r="C11" s="501" t="s">
        <v>76</v>
      </c>
      <c r="D11" s="501" t="s">
        <v>3865</v>
      </c>
    </row>
    <row r="12" customFormat="false" ht="36.75" hidden="false" customHeight="true" outlineLevel="0" collapsed="false">
      <c r="A12" s="501" t="n">
        <v>9</v>
      </c>
      <c r="B12" s="501" t="s">
        <v>3873</v>
      </c>
      <c r="C12" s="501" t="s">
        <v>76</v>
      </c>
      <c r="D12" s="501" t="s">
        <v>3865</v>
      </c>
    </row>
    <row r="13" customFormat="false" ht="60.75" hidden="false" customHeight="true" outlineLevel="0" collapsed="false">
      <c r="A13" s="501" t="n">
        <v>10</v>
      </c>
      <c r="B13" s="501" t="s">
        <v>3874</v>
      </c>
      <c r="C13" s="501" t="s">
        <v>76</v>
      </c>
      <c r="D13" s="501" t="s">
        <v>3865</v>
      </c>
    </row>
    <row r="14" customFormat="false" ht="36.75" hidden="false" customHeight="true" outlineLevel="0" collapsed="false">
      <c r="A14" s="501" t="n">
        <v>11</v>
      </c>
      <c r="B14" s="501" t="s">
        <v>3875</v>
      </c>
      <c r="C14" s="501" t="s">
        <v>76</v>
      </c>
      <c r="D14" s="501" t="s">
        <v>3865</v>
      </c>
    </row>
    <row r="15" customFormat="false" ht="60.75" hidden="false" customHeight="true" outlineLevel="0" collapsed="false">
      <c r="A15" s="501" t="n">
        <v>12</v>
      </c>
      <c r="B15" s="501" t="s">
        <v>3876</v>
      </c>
      <c r="C15" s="501" t="s">
        <v>76</v>
      </c>
      <c r="D15" s="501" t="s">
        <v>3865</v>
      </c>
    </row>
    <row r="16" customFormat="false" ht="48.75" hidden="false" customHeight="true" outlineLevel="0" collapsed="false">
      <c r="A16" s="501" t="n">
        <v>13</v>
      </c>
      <c r="B16" s="501" t="s">
        <v>3877</v>
      </c>
      <c r="C16" s="501" t="s">
        <v>76</v>
      </c>
      <c r="D16" s="501" t="s">
        <v>3865</v>
      </c>
    </row>
    <row r="17" customFormat="false" ht="36.75" hidden="false" customHeight="true" outlineLevel="0" collapsed="false">
      <c r="A17" s="501" t="n">
        <v>14</v>
      </c>
      <c r="B17" s="501" t="s">
        <v>3878</v>
      </c>
      <c r="C17" s="501" t="s">
        <v>76</v>
      </c>
      <c r="D17" s="501" t="s">
        <v>3865</v>
      </c>
    </row>
    <row r="18" customFormat="false" ht="36.75" hidden="false" customHeight="true" outlineLevel="0" collapsed="false">
      <c r="A18" s="501" t="n">
        <v>15</v>
      </c>
      <c r="B18" s="501" t="s">
        <v>3879</v>
      </c>
      <c r="C18" s="501" t="s">
        <v>76</v>
      </c>
      <c r="D18" s="501" t="s">
        <v>3865</v>
      </c>
    </row>
    <row r="19" customFormat="false" ht="36.75" hidden="false" customHeight="true" outlineLevel="0" collapsed="false">
      <c r="A19" s="501" t="n">
        <v>16</v>
      </c>
      <c r="B19" s="501" t="s">
        <v>3880</v>
      </c>
      <c r="C19" s="501" t="s">
        <v>76</v>
      </c>
      <c r="D19" s="501" t="s">
        <v>3865</v>
      </c>
    </row>
    <row r="20" customFormat="false" ht="36.75" hidden="false" customHeight="true" outlineLevel="0" collapsed="false">
      <c r="A20" s="501" t="n">
        <v>17</v>
      </c>
      <c r="B20" s="501" t="s">
        <v>3881</v>
      </c>
      <c r="C20" s="501" t="s">
        <v>76</v>
      </c>
      <c r="D20" s="501" t="s">
        <v>3865</v>
      </c>
    </row>
    <row r="21" customFormat="false" ht="36.75" hidden="false" customHeight="true" outlineLevel="0" collapsed="false">
      <c r="A21" s="501" t="n">
        <v>18</v>
      </c>
      <c r="B21" s="501" t="s">
        <v>3882</v>
      </c>
      <c r="C21" s="501" t="s">
        <v>76</v>
      </c>
      <c r="D21" s="501" t="s">
        <v>3865</v>
      </c>
    </row>
    <row r="22" customFormat="false" ht="36.75" hidden="false" customHeight="true" outlineLevel="0" collapsed="false">
      <c r="A22" s="501" t="n">
        <v>19</v>
      </c>
      <c r="B22" s="501" t="s">
        <v>3883</v>
      </c>
      <c r="C22" s="501" t="s">
        <v>76</v>
      </c>
      <c r="D22" s="501" t="s">
        <v>3865</v>
      </c>
    </row>
    <row r="23" customFormat="false" ht="36.75" hidden="false" customHeight="true" outlineLevel="0" collapsed="false">
      <c r="A23" s="501" t="n">
        <v>20</v>
      </c>
      <c r="B23" s="501" t="s">
        <v>3884</v>
      </c>
      <c r="C23" s="501" t="s">
        <v>76</v>
      </c>
      <c r="D23" s="501" t="s">
        <v>3865</v>
      </c>
    </row>
    <row r="24" customFormat="false" ht="48.75" hidden="false" customHeight="true" outlineLevel="0" collapsed="false">
      <c r="A24" s="501" t="n">
        <v>21</v>
      </c>
      <c r="B24" s="501" t="s">
        <v>3885</v>
      </c>
      <c r="C24" s="501" t="s">
        <v>76</v>
      </c>
      <c r="D24" s="501" t="s">
        <v>3865</v>
      </c>
    </row>
    <row r="25" customFormat="false" ht="36.75" hidden="false" customHeight="true" outlineLevel="0" collapsed="false">
      <c r="A25" s="501" t="n">
        <v>22</v>
      </c>
      <c r="B25" s="501" t="s">
        <v>3886</v>
      </c>
      <c r="C25" s="501" t="s">
        <v>76</v>
      </c>
      <c r="D25" s="501" t="s">
        <v>3865</v>
      </c>
    </row>
    <row r="26" customFormat="false" ht="48.75" hidden="false" customHeight="true" outlineLevel="0" collapsed="false">
      <c r="A26" s="501" t="n">
        <v>23</v>
      </c>
      <c r="B26" s="501" t="s">
        <v>3887</v>
      </c>
      <c r="C26" s="501" t="s">
        <v>76</v>
      </c>
      <c r="D26" s="501" t="s">
        <v>3865</v>
      </c>
    </row>
    <row r="27" customFormat="false" ht="36.75" hidden="false" customHeight="true" outlineLevel="0" collapsed="false">
      <c r="A27" s="501" t="n">
        <v>24</v>
      </c>
      <c r="B27" s="501" t="s">
        <v>3888</v>
      </c>
      <c r="C27" s="501" t="s">
        <v>76</v>
      </c>
      <c r="D27" s="501" t="s">
        <v>3865</v>
      </c>
    </row>
    <row r="28" customFormat="false" ht="36.75" hidden="false" customHeight="true" outlineLevel="0" collapsed="false">
      <c r="A28" s="501" t="n">
        <v>25</v>
      </c>
      <c r="B28" s="501" t="s">
        <v>3889</v>
      </c>
      <c r="C28" s="501" t="s">
        <v>76</v>
      </c>
      <c r="D28" s="501" t="s">
        <v>3865</v>
      </c>
    </row>
    <row r="29" customFormat="false" ht="60.75" hidden="false" customHeight="true" outlineLevel="0" collapsed="false">
      <c r="A29" s="501" t="n">
        <v>26</v>
      </c>
      <c r="B29" s="501" t="s">
        <v>3890</v>
      </c>
      <c r="C29" s="501" t="s">
        <v>76</v>
      </c>
      <c r="D29" s="501" t="s">
        <v>3865</v>
      </c>
    </row>
    <row r="30" customFormat="false" ht="36.75" hidden="false" customHeight="true" outlineLevel="0" collapsed="false">
      <c r="A30" s="501" t="n">
        <v>27</v>
      </c>
      <c r="B30" s="501" t="s">
        <v>3891</v>
      </c>
      <c r="C30" s="501" t="s">
        <v>76</v>
      </c>
      <c r="D30" s="501" t="s">
        <v>3865</v>
      </c>
    </row>
    <row r="31" customFormat="false" ht="48.75" hidden="false" customHeight="true" outlineLevel="0" collapsed="false">
      <c r="A31" s="501" t="n">
        <v>28</v>
      </c>
      <c r="B31" s="501" t="s">
        <v>3892</v>
      </c>
      <c r="C31" s="501" t="s">
        <v>76</v>
      </c>
      <c r="D31" s="501" t="s">
        <v>3865</v>
      </c>
    </row>
    <row r="32" customFormat="false" ht="48.75" hidden="false" customHeight="true" outlineLevel="0" collapsed="false">
      <c r="A32" s="501" t="n">
        <v>29</v>
      </c>
      <c r="B32" s="501" t="s">
        <v>3893</v>
      </c>
      <c r="C32" s="501" t="s">
        <v>76</v>
      </c>
      <c r="D32" s="501" t="s">
        <v>3865</v>
      </c>
    </row>
    <row r="33" customFormat="false" ht="48.75" hidden="false" customHeight="true" outlineLevel="0" collapsed="false">
      <c r="A33" s="501" t="n">
        <v>30</v>
      </c>
      <c r="B33" s="501" t="s">
        <v>3894</v>
      </c>
      <c r="C33" s="501" t="s">
        <v>76</v>
      </c>
      <c r="D33" s="501" t="s">
        <v>3865</v>
      </c>
    </row>
    <row r="34" customFormat="false" ht="48.75" hidden="false" customHeight="true" outlineLevel="0" collapsed="false">
      <c r="A34" s="501" t="n">
        <v>31</v>
      </c>
      <c r="B34" s="501" t="s">
        <v>3895</v>
      </c>
      <c r="C34" s="501" t="s">
        <v>76</v>
      </c>
      <c r="D34" s="501" t="s">
        <v>3865</v>
      </c>
    </row>
    <row r="35" customFormat="false" ht="36.75" hidden="false" customHeight="true" outlineLevel="0" collapsed="false">
      <c r="A35" s="501" t="n">
        <v>32</v>
      </c>
      <c r="B35" s="501" t="s">
        <v>3896</v>
      </c>
      <c r="C35" s="501" t="s">
        <v>76</v>
      </c>
      <c r="D35" s="501" t="s">
        <v>3865</v>
      </c>
    </row>
    <row r="36" customFormat="false" ht="36.75" hidden="false" customHeight="true" outlineLevel="0" collapsed="false">
      <c r="A36" s="501" t="n">
        <v>33</v>
      </c>
      <c r="B36" s="501" t="s">
        <v>3897</v>
      </c>
      <c r="C36" s="501" t="s">
        <v>76</v>
      </c>
      <c r="D36" s="501" t="s">
        <v>3865</v>
      </c>
    </row>
    <row r="37" customFormat="false" ht="48.75" hidden="false" customHeight="true" outlineLevel="0" collapsed="false">
      <c r="A37" s="501" t="n">
        <v>34</v>
      </c>
      <c r="B37" s="501" t="s">
        <v>3898</v>
      </c>
      <c r="C37" s="501" t="s">
        <v>76</v>
      </c>
      <c r="D37" s="501" t="s">
        <v>3865</v>
      </c>
    </row>
    <row r="38" customFormat="false" ht="60.75" hidden="false" customHeight="true" outlineLevel="0" collapsed="false">
      <c r="A38" s="501" t="n">
        <v>35</v>
      </c>
      <c r="B38" s="501" t="s">
        <v>3899</v>
      </c>
      <c r="C38" s="501" t="s">
        <v>76</v>
      </c>
      <c r="D38" s="501" t="s">
        <v>3865</v>
      </c>
    </row>
    <row r="39" customFormat="false" ht="36.75" hidden="false" customHeight="true" outlineLevel="0" collapsed="false">
      <c r="A39" s="501" t="n">
        <v>36</v>
      </c>
      <c r="B39" s="501" t="s">
        <v>3900</v>
      </c>
      <c r="C39" s="501" t="s">
        <v>76</v>
      </c>
      <c r="D39" s="501" t="s">
        <v>3865</v>
      </c>
    </row>
    <row r="40" customFormat="false" ht="48.75" hidden="false" customHeight="true" outlineLevel="0" collapsed="false">
      <c r="A40" s="501" t="n">
        <v>37</v>
      </c>
      <c r="B40" s="501" t="s">
        <v>3901</v>
      </c>
      <c r="C40" s="501" t="s">
        <v>76</v>
      </c>
      <c r="D40" s="501" t="s">
        <v>3865</v>
      </c>
    </row>
    <row r="41" customFormat="false" ht="48.75" hidden="false" customHeight="true" outlineLevel="0" collapsed="false">
      <c r="A41" s="501" t="n">
        <v>38</v>
      </c>
      <c r="B41" s="501" t="s">
        <v>3902</v>
      </c>
      <c r="C41" s="501" t="s">
        <v>76</v>
      </c>
      <c r="D41" s="501" t="s">
        <v>3865</v>
      </c>
    </row>
    <row r="42" customFormat="false" ht="48.75" hidden="false" customHeight="true" outlineLevel="0" collapsed="false">
      <c r="A42" s="501" t="n">
        <v>39</v>
      </c>
      <c r="B42" s="501" t="s">
        <v>3903</v>
      </c>
      <c r="C42" s="501" t="s">
        <v>76</v>
      </c>
      <c r="D42" s="501" t="s">
        <v>3865</v>
      </c>
    </row>
    <row r="43" customFormat="false" ht="48.75" hidden="false" customHeight="true" outlineLevel="0" collapsed="false">
      <c r="A43" s="501" t="n">
        <v>40</v>
      </c>
      <c r="B43" s="501" t="s">
        <v>3904</v>
      </c>
      <c r="C43" s="501" t="s">
        <v>76</v>
      </c>
      <c r="D43" s="501" t="s">
        <v>3865</v>
      </c>
    </row>
    <row r="44" customFormat="false" ht="36.75" hidden="false" customHeight="true" outlineLevel="0" collapsed="false">
      <c r="A44" s="501" t="n">
        <v>41</v>
      </c>
      <c r="B44" s="501" t="s">
        <v>3905</v>
      </c>
      <c r="C44" s="501" t="s">
        <v>76</v>
      </c>
      <c r="D44" s="501" t="s">
        <v>3865</v>
      </c>
    </row>
    <row r="45" customFormat="false" ht="36.75" hidden="false" customHeight="true" outlineLevel="0" collapsed="false">
      <c r="A45" s="501" t="n">
        <v>42</v>
      </c>
      <c r="B45" s="501" t="s">
        <v>3906</v>
      </c>
      <c r="C45" s="501" t="s">
        <v>76</v>
      </c>
      <c r="D45" s="501" t="s">
        <v>3865</v>
      </c>
    </row>
    <row r="46" customFormat="false" ht="60.75" hidden="false" customHeight="true" outlineLevel="0" collapsed="false">
      <c r="A46" s="501" t="n">
        <v>43</v>
      </c>
      <c r="B46" s="501" t="s">
        <v>3907</v>
      </c>
      <c r="C46" s="501" t="s">
        <v>76</v>
      </c>
      <c r="D46" s="501" t="s">
        <v>3865</v>
      </c>
    </row>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sheetPr filterMode="false">
    <tabColor rgb="FFA6A6A6"/>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52"/>
    <col collapsed="false" customWidth="true" hidden="false" outlineLevel="0" max="4" min="4" style="1" width="34"/>
    <col collapsed="false" customWidth="true" hidden="false" outlineLevel="0" max="5" min="5" style="1" width="16"/>
    <col collapsed="false" customWidth="true" hidden="false" outlineLevel="0" max="6" min="6" style="1" width="4"/>
    <col collapsed="false" customWidth="true" hidden="false" outlineLevel="0" max="26" min="7" style="1" width="8.63"/>
  </cols>
  <sheetData>
    <row r="1" customFormat="false" ht="24" hidden="false" customHeight="true" outlineLevel="0" collapsed="false">
      <c r="A1" s="503" t="s">
        <v>3908</v>
      </c>
      <c r="B1" s="504"/>
      <c r="C1" s="504"/>
      <c r="D1" s="504"/>
      <c r="E1" s="504"/>
      <c r="F1" s="504"/>
    </row>
    <row r="2" customFormat="false" ht="24" hidden="false" customHeight="true" outlineLevel="0" collapsed="false">
      <c r="A2" s="501" t="s">
        <v>3909</v>
      </c>
      <c r="B2" s="505" t="s">
        <v>3910</v>
      </c>
      <c r="C2" s="150"/>
      <c r="D2" s="501" t="s">
        <v>3911</v>
      </c>
      <c r="E2" s="501" t="s">
        <v>3202</v>
      </c>
      <c r="F2" s="150"/>
    </row>
    <row r="3" customFormat="false" ht="24" hidden="false" customHeight="true" outlineLevel="0" collapsed="false">
      <c r="A3" s="150"/>
      <c r="B3" s="150"/>
      <c r="C3" s="150"/>
      <c r="D3" s="150"/>
      <c r="E3" s="150"/>
      <c r="F3" s="150"/>
    </row>
    <row r="4" customFormat="false" ht="24" hidden="false" customHeight="true" outlineLevel="0" collapsed="false">
      <c r="A4" s="501" t="s">
        <v>319</v>
      </c>
      <c r="B4" s="501" t="s">
        <v>3912</v>
      </c>
      <c r="C4" s="150"/>
      <c r="D4" s="150"/>
      <c r="E4" s="150"/>
      <c r="F4" s="150"/>
    </row>
    <row r="5" customFormat="false" ht="24" hidden="false" customHeight="true" outlineLevel="0" collapsed="false">
      <c r="A5" s="150"/>
      <c r="B5" s="150"/>
      <c r="C5" s="150"/>
      <c r="D5" s="150"/>
      <c r="E5" s="150"/>
      <c r="F5" s="150"/>
    </row>
    <row r="6" customFormat="false" ht="24" hidden="false" customHeight="true" outlineLevel="0" collapsed="false">
      <c r="A6" s="506" t="s">
        <v>72</v>
      </c>
      <c r="B6" s="506" t="s">
        <v>10</v>
      </c>
      <c r="C6" s="506" t="s">
        <v>93</v>
      </c>
      <c r="D6" s="507"/>
      <c r="E6" s="507"/>
      <c r="F6" s="507"/>
    </row>
    <row r="7" customFormat="false" ht="24" hidden="false" customHeight="true" outlineLevel="0" collapsed="false">
      <c r="A7" s="501" t="s">
        <v>3612</v>
      </c>
      <c r="B7" s="501" t="s">
        <v>350</v>
      </c>
      <c r="C7" s="501" t="s">
        <v>3913</v>
      </c>
      <c r="D7" s="150"/>
      <c r="E7" s="150"/>
      <c r="F7" s="150"/>
    </row>
    <row r="8" customFormat="false" ht="24" hidden="false" customHeight="true" outlineLevel="0" collapsed="false">
      <c r="A8" s="501" t="s">
        <v>3914</v>
      </c>
      <c r="B8" s="501" t="s">
        <v>350</v>
      </c>
      <c r="C8" s="501" t="s">
        <v>3915</v>
      </c>
      <c r="D8" s="150"/>
      <c r="E8" s="150"/>
      <c r="F8" s="150"/>
    </row>
    <row r="9" customFormat="false" ht="24" hidden="false" customHeight="true" outlineLevel="0" collapsed="false">
      <c r="A9" s="501" t="s">
        <v>3916</v>
      </c>
      <c r="B9" s="501" t="s">
        <v>350</v>
      </c>
      <c r="C9" s="501" t="s">
        <v>3917</v>
      </c>
      <c r="D9" s="150"/>
      <c r="E9" s="150"/>
      <c r="F9" s="150"/>
    </row>
    <row r="10" customFormat="false" ht="24" hidden="false" customHeight="true" outlineLevel="0" collapsed="false">
      <c r="A10" s="501" t="s">
        <v>3918</v>
      </c>
      <c r="B10" s="501" t="s">
        <v>350</v>
      </c>
      <c r="C10" s="501" t="s">
        <v>3919</v>
      </c>
      <c r="D10" s="150"/>
      <c r="E10" s="150"/>
      <c r="F10" s="150"/>
    </row>
    <row r="11" customFormat="false" ht="24" hidden="false" customHeight="true" outlineLevel="0" collapsed="false">
      <c r="A11" s="501" t="s">
        <v>3920</v>
      </c>
      <c r="B11" s="501" t="s">
        <v>350</v>
      </c>
      <c r="C11" s="501" t="s">
        <v>3921</v>
      </c>
      <c r="D11" s="150"/>
      <c r="E11" s="150"/>
      <c r="F11" s="150"/>
    </row>
    <row r="12" customFormat="false" ht="24" hidden="false" customHeight="true" outlineLevel="0" collapsed="false">
      <c r="A12" s="501" t="s">
        <v>3922</v>
      </c>
      <c r="B12" s="501" t="s">
        <v>3923</v>
      </c>
      <c r="C12" s="501" t="s">
        <v>3924</v>
      </c>
      <c r="D12" s="150"/>
      <c r="E12" s="150"/>
      <c r="F12" s="150"/>
    </row>
    <row r="13" customFormat="false" ht="24" hidden="false" customHeight="true" outlineLevel="0" collapsed="false">
      <c r="A13" s="501" t="s">
        <v>3925</v>
      </c>
      <c r="B13" s="501" t="s">
        <v>350</v>
      </c>
      <c r="C13" s="501" t="s">
        <v>3926</v>
      </c>
      <c r="D13" s="150"/>
      <c r="E13" s="150"/>
      <c r="F13" s="150"/>
    </row>
    <row r="14" customFormat="false" ht="24" hidden="false" customHeight="true" outlineLevel="0" collapsed="false">
      <c r="A14" s="150"/>
      <c r="B14" s="150"/>
      <c r="C14" s="150"/>
      <c r="D14" s="150"/>
      <c r="E14" s="150"/>
      <c r="F14" s="150"/>
    </row>
    <row r="15" customFormat="false" ht="24" hidden="false" customHeight="true" outlineLevel="0" collapsed="false">
      <c r="A15" s="501" t="s">
        <v>3927</v>
      </c>
      <c r="B15" s="150"/>
      <c r="C15" s="150"/>
      <c r="D15" s="150"/>
      <c r="E15" s="150"/>
      <c r="F15" s="150"/>
    </row>
    <row r="16" customFormat="false" ht="24" hidden="false" customHeight="true" outlineLevel="0" collapsed="false">
      <c r="A16" s="506" t="s">
        <v>3928</v>
      </c>
      <c r="B16" s="506" t="s">
        <v>3929</v>
      </c>
      <c r="C16" s="506" t="s">
        <v>3930</v>
      </c>
      <c r="D16" s="506" t="s">
        <v>3127</v>
      </c>
      <c r="E16" s="506" t="s">
        <v>26</v>
      </c>
      <c r="F16" s="507"/>
    </row>
    <row r="17" customFormat="false" ht="24" hidden="false" customHeight="true" outlineLevel="0" collapsed="false">
      <c r="A17" s="501" t="n">
        <v>1</v>
      </c>
      <c r="B17" s="501" t="s">
        <v>3931</v>
      </c>
      <c r="C17" s="501" t="s">
        <v>3932</v>
      </c>
      <c r="D17" s="501" t="s">
        <v>3933</v>
      </c>
      <c r="E17" s="501" t="s">
        <v>329</v>
      </c>
      <c r="F17" s="150"/>
    </row>
    <row r="18" customFormat="false" ht="24" hidden="false" customHeight="true" outlineLevel="0" collapsed="false">
      <c r="A18" s="501" t="n">
        <v>2</v>
      </c>
      <c r="B18" s="501" t="s">
        <v>692</v>
      </c>
      <c r="C18" s="501" t="s">
        <v>3934</v>
      </c>
      <c r="D18" s="501" t="s">
        <v>3935</v>
      </c>
      <c r="E18" s="501" t="s">
        <v>329</v>
      </c>
      <c r="F18" s="150"/>
    </row>
    <row r="19" customFormat="false" ht="24" hidden="false" customHeight="true" outlineLevel="0" collapsed="false">
      <c r="A19" s="501" t="n">
        <v>3</v>
      </c>
      <c r="B19" s="501" t="s">
        <v>3728</v>
      </c>
      <c r="C19" s="501" t="s">
        <v>3936</v>
      </c>
      <c r="D19" s="501" t="s">
        <v>3937</v>
      </c>
      <c r="E19" s="501" t="s">
        <v>329</v>
      </c>
      <c r="F19" s="150"/>
    </row>
    <row r="20" customFormat="false" ht="24" hidden="false" customHeight="true" outlineLevel="0" collapsed="false">
      <c r="A20" s="501" t="n">
        <v>4</v>
      </c>
      <c r="B20" s="501" t="s">
        <v>3938</v>
      </c>
      <c r="C20" s="501" t="s">
        <v>3939</v>
      </c>
      <c r="D20" s="501" t="s">
        <v>3940</v>
      </c>
      <c r="E20" s="501" t="s">
        <v>329</v>
      </c>
      <c r="F20" s="150"/>
    </row>
    <row r="21" customFormat="false" ht="24" hidden="false" customHeight="true" outlineLevel="0" collapsed="false">
      <c r="A21" s="150"/>
      <c r="B21" s="150"/>
      <c r="C21" s="150"/>
      <c r="D21" s="150"/>
      <c r="E21" s="150"/>
      <c r="F21" s="150"/>
    </row>
    <row r="22" customFormat="false" ht="24" hidden="false" customHeight="true" outlineLevel="0" collapsed="false">
      <c r="A22" s="501" t="s">
        <v>3941</v>
      </c>
      <c r="B22" s="501" t="s">
        <v>3942</v>
      </c>
      <c r="C22" s="501" t="s">
        <v>3943</v>
      </c>
      <c r="D22" s="150"/>
      <c r="E22" s="150"/>
      <c r="F22" s="150"/>
    </row>
    <row r="23" customFormat="false" ht="24" hidden="false" customHeight="true" outlineLevel="0" collapsed="false">
      <c r="A23" s="12"/>
      <c r="B23" s="12"/>
      <c r="C23" s="12"/>
      <c r="D23" s="12"/>
      <c r="E23" s="12"/>
      <c r="F23" s="12"/>
    </row>
    <row r="24" customFormat="false" ht="24" hidden="false" customHeight="true" outlineLevel="0" collapsed="false">
      <c r="A24" s="12"/>
      <c r="B24" s="12"/>
      <c r="C24" s="12"/>
      <c r="D24" s="12"/>
      <c r="E24" s="12"/>
      <c r="F24" s="12"/>
    </row>
    <row r="25" customFormat="false" ht="24" hidden="false" customHeight="true" outlineLevel="0" collapsed="false">
      <c r="A25" s="12"/>
      <c r="B25" s="12"/>
      <c r="C25" s="12"/>
      <c r="D25" s="12"/>
      <c r="E25" s="12"/>
      <c r="F25" s="12"/>
    </row>
    <row r="26" customFormat="false" ht="24" hidden="false" customHeight="true" outlineLevel="0" collapsed="false">
      <c r="A26" s="12"/>
      <c r="B26" s="12"/>
      <c r="C26" s="12"/>
      <c r="D26" s="12"/>
      <c r="E26" s="12"/>
      <c r="F26" s="12"/>
    </row>
    <row r="27" customFormat="false" ht="24" hidden="false" customHeight="true" outlineLevel="0" collapsed="false">
      <c r="A27" s="12"/>
      <c r="B27" s="12"/>
      <c r="C27" s="12"/>
      <c r="D27" s="12"/>
      <c r="E27" s="12"/>
      <c r="F27" s="12"/>
    </row>
    <row r="28" customFormat="false" ht="24" hidden="false" customHeight="true" outlineLevel="0" collapsed="false">
      <c r="A28" s="12"/>
      <c r="B28" s="12"/>
      <c r="C28" s="12"/>
      <c r="D28" s="12"/>
      <c r="E28" s="12"/>
      <c r="F28" s="12"/>
    </row>
    <row r="29" customFormat="false" ht="24" hidden="false" customHeight="true" outlineLevel="0" collapsed="false">
      <c r="A29" s="12"/>
      <c r="B29" s="12"/>
      <c r="C29" s="12"/>
      <c r="D29" s="12"/>
      <c r="E29" s="12"/>
      <c r="F29" s="12"/>
    </row>
    <row r="30" customFormat="false" ht="24" hidden="false" customHeight="true" outlineLevel="0" collapsed="false">
      <c r="A30" s="12"/>
      <c r="B30" s="12"/>
      <c r="C30" s="12"/>
      <c r="D30" s="12"/>
      <c r="E30" s="12"/>
      <c r="F30" s="12"/>
    </row>
    <row r="31" customFormat="false" ht="15.75" hidden="false" customHeight="true" outlineLevel="0" collapsed="false">
      <c r="A31" s="12"/>
      <c r="B31" s="12"/>
      <c r="C31" s="12"/>
      <c r="D31" s="12"/>
      <c r="E31" s="12"/>
      <c r="F31" s="12"/>
    </row>
    <row r="32" customFormat="false" ht="15.75" hidden="false" customHeight="true" outlineLevel="0" collapsed="false">
      <c r="A32" s="12"/>
      <c r="B32" s="12"/>
      <c r="C32" s="12"/>
      <c r="D32" s="12"/>
      <c r="E32" s="12"/>
      <c r="F32" s="12"/>
    </row>
    <row r="33" customFormat="false" ht="15.75" hidden="false" customHeight="true" outlineLevel="0" collapsed="false">
      <c r="A33" s="12"/>
      <c r="B33" s="12"/>
      <c r="C33" s="12"/>
      <c r="D33" s="12"/>
      <c r="E33" s="12"/>
      <c r="F33" s="12"/>
    </row>
    <row r="34" customFormat="false" ht="15.75" hidden="false" customHeight="true" outlineLevel="0" collapsed="false">
      <c r="A34" s="12"/>
      <c r="B34" s="12"/>
      <c r="C34" s="12"/>
      <c r="D34" s="12"/>
      <c r="E34" s="12"/>
      <c r="F34" s="12"/>
    </row>
    <row r="35" customFormat="false" ht="15.75" hidden="false" customHeight="true" outlineLevel="0" collapsed="false">
      <c r="A35" s="12"/>
      <c r="B35" s="12"/>
      <c r="C35" s="12"/>
      <c r="D35" s="12"/>
      <c r="E35" s="12"/>
      <c r="F35" s="12"/>
    </row>
    <row r="36" customFormat="false" ht="15.75" hidden="false" customHeight="true" outlineLevel="0" collapsed="false">
      <c r="A36" s="12"/>
      <c r="B36" s="12"/>
      <c r="C36" s="12"/>
      <c r="D36" s="12"/>
      <c r="E36" s="12"/>
      <c r="F36" s="12"/>
    </row>
    <row r="37" customFormat="false" ht="15.75" hidden="false" customHeight="true" outlineLevel="0" collapsed="false">
      <c r="A37" s="12"/>
      <c r="B37" s="12"/>
      <c r="C37" s="12"/>
      <c r="D37" s="12"/>
      <c r="E37" s="12"/>
      <c r="F37" s="12"/>
    </row>
    <row r="38" customFormat="false" ht="15.75" hidden="false" customHeight="true" outlineLevel="0" collapsed="false">
      <c r="A38" s="12"/>
      <c r="B38" s="12"/>
      <c r="C38" s="12"/>
      <c r="D38" s="12"/>
      <c r="E38" s="12"/>
      <c r="F38" s="12"/>
    </row>
    <row r="39" customFormat="false" ht="15.75" hidden="false" customHeight="true" outlineLevel="0" collapsed="false">
      <c r="A39" s="12"/>
      <c r="B39" s="12"/>
      <c r="C39" s="12"/>
      <c r="D39" s="12"/>
      <c r="E39" s="12"/>
      <c r="F39" s="12"/>
    </row>
    <row r="40" customFormat="false" ht="15.75" hidden="false" customHeight="true" outlineLevel="0" collapsed="false">
      <c r="A40" s="12"/>
      <c r="B40" s="12"/>
      <c r="C40" s="12"/>
      <c r="D40" s="12"/>
      <c r="E40" s="12"/>
      <c r="F40" s="12"/>
    </row>
    <row r="41" customFormat="false" ht="15.75" hidden="false" customHeight="true" outlineLevel="0" collapsed="false">
      <c r="A41" s="12"/>
      <c r="B41" s="12"/>
      <c r="C41" s="12"/>
      <c r="D41" s="12"/>
      <c r="E41" s="12"/>
      <c r="F41" s="12"/>
    </row>
    <row r="42" customFormat="false" ht="15.75" hidden="false" customHeight="true" outlineLevel="0" collapsed="false">
      <c r="A42" s="12"/>
      <c r="B42" s="12"/>
      <c r="C42" s="12"/>
      <c r="D42" s="12"/>
      <c r="E42" s="12"/>
      <c r="F42" s="12"/>
    </row>
    <row r="43" customFormat="false" ht="15.75" hidden="false" customHeight="true" outlineLevel="0" collapsed="false">
      <c r="A43" s="12"/>
      <c r="B43" s="12"/>
      <c r="C43" s="12"/>
      <c r="D43" s="12"/>
      <c r="E43" s="12"/>
      <c r="F43" s="12"/>
    </row>
    <row r="44" customFormat="false" ht="15.75" hidden="false" customHeight="true" outlineLevel="0" collapsed="false">
      <c r="A44" s="12"/>
      <c r="B44" s="12"/>
      <c r="C44" s="12"/>
      <c r="D44" s="12"/>
      <c r="E44" s="12"/>
      <c r="F44" s="12"/>
    </row>
    <row r="45" customFormat="false" ht="15.75" hidden="false" customHeight="true" outlineLevel="0" collapsed="false">
      <c r="A45" s="12"/>
      <c r="B45" s="12"/>
      <c r="C45" s="12"/>
      <c r="D45" s="12"/>
      <c r="E45" s="12"/>
      <c r="F45" s="12"/>
    </row>
    <row r="46" customFormat="false" ht="15.75" hidden="false" customHeight="true" outlineLevel="0" collapsed="false">
      <c r="A46" s="12"/>
      <c r="B46" s="12"/>
      <c r="C46" s="12"/>
      <c r="D46" s="12"/>
      <c r="E46" s="12"/>
      <c r="F46" s="12"/>
    </row>
    <row r="47" customFormat="false" ht="15.75" hidden="false" customHeight="true" outlineLevel="0" collapsed="false">
      <c r="A47" s="12"/>
      <c r="B47" s="12"/>
      <c r="C47" s="12"/>
      <c r="D47" s="12"/>
      <c r="E47" s="12"/>
      <c r="F47" s="12"/>
    </row>
    <row r="48" customFormat="false" ht="15.75" hidden="false" customHeight="true" outlineLevel="0" collapsed="false">
      <c r="A48" s="12"/>
      <c r="B48" s="12"/>
      <c r="C48" s="12"/>
      <c r="D48" s="12"/>
      <c r="E48" s="12"/>
      <c r="F48" s="12"/>
    </row>
    <row r="49" customFormat="false" ht="15.75" hidden="false" customHeight="true" outlineLevel="0" collapsed="false">
      <c r="A49" s="12"/>
      <c r="B49" s="12"/>
      <c r="C49" s="12"/>
      <c r="D49" s="12"/>
      <c r="E49" s="12"/>
      <c r="F49" s="12"/>
    </row>
    <row r="50" customFormat="false" ht="15.75" hidden="false" customHeight="true" outlineLevel="0" collapsed="false">
      <c r="A50" s="12"/>
      <c r="B50" s="12"/>
      <c r="C50" s="12"/>
      <c r="D50" s="12"/>
      <c r="E50" s="12"/>
      <c r="F50" s="12"/>
    </row>
    <row r="51" customFormat="false" ht="15.75" hidden="false" customHeight="true" outlineLevel="0" collapsed="false">
      <c r="A51" s="12"/>
      <c r="B51" s="12"/>
      <c r="C51" s="12"/>
      <c r="D51" s="12"/>
      <c r="E51" s="12"/>
      <c r="F51" s="12"/>
    </row>
    <row r="52" customFormat="false" ht="15.75" hidden="false" customHeight="true" outlineLevel="0" collapsed="false">
      <c r="A52" s="12"/>
      <c r="B52" s="12"/>
      <c r="C52" s="12"/>
      <c r="D52" s="12"/>
      <c r="E52" s="12"/>
      <c r="F52" s="12"/>
    </row>
    <row r="53" customFormat="false" ht="15.75" hidden="false" customHeight="true" outlineLevel="0" collapsed="false">
      <c r="A53" s="12"/>
      <c r="B53" s="12"/>
      <c r="C53" s="12"/>
      <c r="D53" s="12"/>
      <c r="E53" s="12"/>
      <c r="F53" s="12"/>
    </row>
    <row r="54" customFormat="false" ht="15.75" hidden="false" customHeight="true" outlineLevel="0" collapsed="false">
      <c r="A54" s="12"/>
      <c r="B54" s="12"/>
      <c r="C54" s="12"/>
      <c r="D54" s="12"/>
      <c r="E54" s="12"/>
      <c r="F54" s="12"/>
    </row>
    <row r="55" customFormat="false" ht="15.75" hidden="false" customHeight="true" outlineLevel="0" collapsed="false">
      <c r="A55" s="12"/>
      <c r="B55" s="12"/>
      <c r="C55" s="12"/>
      <c r="D55" s="12"/>
      <c r="E55" s="12"/>
      <c r="F55" s="12"/>
    </row>
    <row r="56" customFormat="false" ht="15.75" hidden="false" customHeight="true" outlineLevel="0" collapsed="false">
      <c r="A56" s="12"/>
      <c r="B56" s="12"/>
      <c r="C56" s="12"/>
      <c r="D56" s="12"/>
      <c r="E56" s="12"/>
      <c r="F56" s="12"/>
    </row>
    <row r="57" customFormat="false" ht="15.75" hidden="false" customHeight="true" outlineLevel="0" collapsed="false">
      <c r="A57" s="12"/>
      <c r="B57" s="12"/>
      <c r="C57" s="12"/>
      <c r="D57" s="12"/>
      <c r="E57" s="12"/>
      <c r="F57" s="12"/>
    </row>
    <row r="58" customFormat="false" ht="15.75" hidden="false" customHeight="true" outlineLevel="0" collapsed="false">
      <c r="A58" s="12"/>
      <c r="B58" s="12"/>
      <c r="C58" s="12"/>
      <c r="D58" s="12"/>
      <c r="E58" s="12"/>
      <c r="F58" s="12"/>
    </row>
    <row r="59" customFormat="false" ht="15.75" hidden="false" customHeight="true" outlineLevel="0" collapsed="false">
      <c r="A59" s="12"/>
      <c r="B59" s="12"/>
      <c r="C59" s="12"/>
      <c r="D59" s="12"/>
      <c r="E59" s="12"/>
      <c r="F59" s="12"/>
    </row>
    <row r="60" customFormat="false" ht="15.75" hidden="false" customHeight="true" outlineLevel="0" collapsed="false">
      <c r="A60" s="12"/>
      <c r="B60" s="12"/>
      <c r="C60" s="12"/>
      <c r="D60" s="12"/>
      <c r="E60" s="12"/>
      <c r="F60" s="12"/>
    </row>
    <row r="61" customFormat="false" ht="15.75" hidden="false" customHeight="true" outlineLevel="0" collapsed="false">
      <c r="A61" s="12"/>
      <c r="B61" s="12"/>
      <c r="C61" s="12"/>
      <c r="D61" s="12"/>
      <c r="E61" s="12"/>
      <c r="F61" s="12"/>
    </row>
    <row r="62" customFormat="false" ht="15.75" hidden="false" customHeight="true" outlineLevel="0" collapsed="false">
      <c r="A62" s="12"/>
      <c r="B62" s="12"/>
      <c r="C62" s="12"/>
      <c r="D62" s="12"/>
      <c r="E62" s="12"/>
      <c r="F62" s="12"/>
    </row>
    <row r="63" customFormat="false" ht="15.75" hidden="false" customHeight="true" outlineLevel="0" collapsed="false">
      <c r="A63" s="12"/>
      <c r="B63" s="12"/>
      <c r="C63" s="12"/>
      <c r="D63" s="12"/>
      <c r="E63" s="12"/>
      <c r="F63" s="12"/>
    </row>
    <row r="64" customFormat="false" ht="15.75" hidden="false" customHeight="true" outlineLevel="0" collapsed="false">
      <c r="A64" s="12"/>
      <c r="B64" s="12"/>
      <c r="C64" s="12"/>
      <c r="D64" s="12"/>
      <c r="E64" s="12"/>
      <c r="F64" s="12"/>
    </row>
    <row r="65" customFormat="false" ht="15.75" hidden="false" customHeight="true" outlineLevel="0" collapsed="false">
      <c r="A65" s="12"/>
      <c r="B65" s="12"/>
      <c r="C65" s="12"/>
      <c r="D65" s="12"/>
      <c r="E65" s="12"/>
      <c r="F65" s="12"/>
    </row>
    <row r="66" customFormat="false" ht="15.75" hidden="false" customHeight="true" outlineLevel="0" collapsed="false">
      <c r="A66" s="12"/>
      <c r="B66" s="12"/>
      <c r="C66" s="12"/>
      <c r="D66" s="12"/>
      <c r="E66" s="12"/>
      <c r="F66" s="12"/>
    </row>
    <row r="67" customFormat="false" ht="15.75" hidden="false" customHeight="true" outlineLevel="0" collapsed="false">
      <c r="A67" s="12"/>
      <c r="B67" s="12"/>
      <c r="C67" s="12"/>
      <c r="D67" s="12"/>
      <c r="E67" s="12"/>
      <c r="F67" s="12"/>
    </row>
    <row r="68" customFormat="false" ht="15.75" hidden="false" customHeight="true" outlineLevel="0" collapsed="false">
      <c r="A68" s="12"/>
      <c r="B68" s="12"/>
      <c r="C68" s="12"/>
      <c r="D68" s="12"/>
      <c r="E68" s="12"/>
      <c r="F68" s="12"/>
    </row>
    <row r="69" customFormat="false" ht="15.75" hidden="false" customHeight="true" outlineLevel="0" collapsed="false">
      <c r="A69" s="12"/>
      <c r="B69" s="12"/>
      <c r="C69" s="12"/>
      <c r="D69" s="12"/>
      <c r="E69" s="12"/>
      <c r="F69" s="12"/>
    </row>
    <row r="70" customFormat="false" ht="15.75" hidden="false" customHeight="true" outlineLevel="0" collapsed="false">
      <c r="A70" s="12"/>
      <c r="B70" s="12"/>
      <c r="C70" s="12"/>
      <c r="D70" s="12"/>
      <c r="E70" s="12"/>
      <c r="F70" s="12"/>
    </row>
    <row r="71" customFormat="false" ht="15.75" hidden="false" customHeight="true" outlineLevel="0" collapsed="false">
      <c r="A71" s="12"/>
      <c r="B71" s="12"/>
      <c r="C71" s="12"/>
      <c r="D71" s="12"/>
      <c r="E71" s="12"/>
      <c r="F71" s="12"/>
    </row>
    <row r="72" customFormat="false" ht="15.75" hidden="false" customHeight="true" outlineLevel="0" collapsed="false">
      <c r="A72" s="12"/>
      <c r="B72" s="12"/>
      <c r="C72" s="12"/>
      <c r="D72" s="12"/>
      <c r="E72" s="12"/>
      <c r="F72" s="12"/>
    </row>
    <row r="73" customFormat="false" ht="15.75" hidden="false" customHeight="true" outlineLevel="0" collapsed="false">
      <c r="A73" s="12"/>
      <c r="B73" s="12"/>
      <c r="C73" s="12"/>
      <c r="D73" s="12"/>
      <c r="E73" s="12"/>
      <c r="F73" s="12"/>
    </row>
    <row r="74" customFormat="false" ht="15.75" hidden="false" customHeight="true" outlineLevel="0" collapsed="false">
      <c r="A74" s="12"/>
      <c r="B74" s="12"/>
      <c r="C74" s="12"/>
      <c r="D74" s="12"/>
      <c r="E74" s="12"/>
      <c r="F74" s="12"/>
    </row>
    <row r="75" customFormat="false" ht="15.75" hidden="false" customHeight="true" outlineLevel="0" collapsed="false">
      <c r="A75" s="12"/>
      <c r="B75" s="12"/>
      <c r="C75" s="12"/>
      <c r="D75" s="12"/>
      <c r="E75" s="12"/>
      <c r="F75" s="12"/>
    </row>
    <row r="76" customFormat="false" ht="15.75" hidden="false" customHeight="true" outlineLevel="0" collapsed="false">
      <c r="A76" s="12"/>
      <c r="B76" s="12"/>
      <c r="C76" s="12"/>
      <c r="D76" s="12"/>
      <c r="E76" s="12"/>
      <c r="F76" s="12"/>
    </row>
    <row r="77" customFormat="false" ht="15.75" hidden="false" customHeight="true" outlineLevel="0" collapsed="false">
      <c r="A77" s="12"/>
      <c r="B77" s="12"/>
      <c r="C77" s="12"/>
      <c r="D77" s="12"/>
      <c r="E77" s="12"/>
      <c r="F77" s="12"/>
    </row>
    <row r="78" customFormat="false" ht="15.75" hidden="false" customHeight="true" outlineLevel="0" collapsed="false">
      <c r="A78" s="12"/>
      <c r="B78" s="12"/>
      <c r="C78" s="12"/>
      <c r="D78" s="12"/>
      <c r="E78" s="12"/>
      <c r="F78" s="12"/>
    </row>
    <row r="79" customFormat="false" ht="15.75" hidden="false" customHeight="true" outlineLevel="0" collapsed="false">
      <c r="A79" s="12"/>
      <c r="B79" s="12"/>
      <c r="C79" s="12"/>
      <c r="D79" s="12"/>
      <c r="E79" s="12"/>
      <c r="F79" s="12"/>
    </row>
    <row r="80" customFormat="false" ht="15.75" hidden="false" customHeight="true" outlineLevel="0" collapsed="false">
      <c r="A80" s="12"/>
      <c r="B80" s="12"/>
      <c r="C80" s="12"/>
      <c r="D80" s="12"/>
      <c r="E80" s="12"/>
      <c r="F80" s="12"/>
    </row>
    <row r="81" customFormat="false" ht="15.75" hidden="false" customHeight="true" outlineLevel="0" collapsed="false">
      <c r="A81" s="12"/>
      <c r="B81" s="12"/>
      <c r="C81" s="12"/>
      <c r="D81" s="12"/>
      <c r="E81" s="12"/>
      <c r="F81" s="12"/>
    </row>
    <row r="82" customFormat="false" ht="15.75" hidden="false" customHeight="true" outlineLevel="0" collapsed="false">
      <c r="A82" s="12"/>
      <c r="B82" s="12"/>
      <c r="C82" s="12"/>
      <c r="D82" s="12"/>
      <c r="E82" s="12"/>
      <c r="F82" s="12"/>
    </row>
    <row r="83" customFormat="false" ht="15.75" hidden="false" customHeight="true" outlineLevel="0" collapsed="false">
      <c r="A83" s="12"/>
      <c r="B83" s="12"/>
      <c r="C83" s="12"/>
      <c r="D83" s="12"/>
      <c r="E83" s="12"/>
      <c r="F83" s="12"/>
    </row>
    <row r="84" customFormat="false" ht="15.75" hidden="false" customHeight="true" outlineLevel="0" collapsed="false">
      <c r="A84" s="12"/>
      <c r="B84" s="12"/>
      <c r="C84" s="12"/>
      <c r="D84" s="12"/>
      <c r="E84" s="12"/>
      <c r="F84" s="12"/>
    </row>
    <row r="85" customFormat="false" ht="15.75" hidden="false" customHeight="true" outlineLevel="0" collapsed="false">
      <c r="A85" s="12"/>
      <c r="B85" s="12"/>
      <c r="C85" s="12"/>
      <c r="D85" s="12"/>
      <c r="E85" s="12"/>
      <c r="F85" s="12"/>
    </row>
    <row r="86" customFormat="false" ht="15.75" hidden="false" customHeight="true" outlineLevel="0" collapsed="false">
      <c r="A86" s="12"/>
      <c r="B86" s="12"/>
      <c r="C86" s="12"/>
      <c r="D86" s="12"/>
      <c r="E86" s="12"/>
      <c r="F86" s="12"/>
    </row>
    <row r="87" customFormat="false" ht="15.75" hidden="false" customHeight="true" outlineLevel="0" collapsed="false">
      <c r="A87" s="12"/>
      <c r="B87" s="12"/>
      <c r="C87" s="12"/>
      <c r="D87" s="12"/>
      <c r="E87" s="12"/>
      <c r="F87" s="12"/>
    </row>
    <row r="88" customFormat="false" ht="15.75" hidden="false" customHeight="true" outlineLevel="0" collapsed="false">
      <c r="A88" s="12"/>
      <c r="B88" s="12"/>
      <c r="C88" s="12"/>
      <c r="D88" s="12"/>
      <c r="E88" s="12"/>
      <c r="F88" s="12"/>
    </row>
    <row r="89" customFormat="false" ht="15.75" hidden="false" customHeight="true" outlineLevel="0" collapsed="false">
      <c r="A89" s="12"/>
      <c r="B89" s="12"/>
      <c r="C89" s="12"/>
      <c r="D89" s="12"/>
      <c r="E89" s="12"/>
      <c r="F89" s="12"/>
    </row>
    <row r="90" customFormat="false" ht="15.75" hidden="false" customHeight="true" outlineLevel="0" collapsed="false">
      <c r="A90" s="12"/>
      <c r="B90" s="12"/>
      <c r="C90" s="12"/>
      <c r="D90" s="12"/>
      <c r="E90" s="12"/>
      <c r="F90" s="12"/>
    </row>
    <row r="91" customFormat="false" ht="15.75" hidden="false" customHeight="true" outlineLevel="0" collapsed="false">
      <c r="A91" s="12"/>
      <c r="B91" s="12"/>
      <c r="C91" s="12"/>
      <c r="D91" s="12"/>
      <c r="E91" s="12"/>
      <c r="F91" s="12"/>
    </row>
    <row r="92" customFormat="false" ht="15.75" hidden="false" customHeight="true" outlineLevel="0" collapsed="false">
      <c r="A92" s="12"/>
      <c r="B92" s="12"/>
      <c r="C92" s="12"/>
      <c r="D92" s="12"/>
      <c r="E92" s="12"/>
      <c r="F92" s="12"/>
    </row>
    <row r="93" customFormat="false" ht="15.75" hidden="false" customHeight="true" outlineLevel="0" collapsed="false">
      <c r="A93" s="12"/>
      <c r="B93" s="12"/>
      <c r="C93" s="12"/>
      <c r="D93" s="12"/>
      <c r="E93" s="12"/>
      <c r="F93" s="12"/>
    </row>
    <row r="94" customFormat="false" ht="15.75" hidden="false" customHeight="true" outlineLevel="0" collapsed="false">
      <c r="A94" s="12"/>
      <c r="B94" s="12"/>
      <c r="C94" s="12"/>
      <c r="D94" s="12"/>
      <c r="E94" s="12"/>
      <c r="F94" s="12"/>
    </row>
    <row r="95" customFormat="false" ht="15.75" hidden="false" customHeight="true" outlineLevel="0" collapsed="false">
      <c r="A95" s="12"/>
      <c r="B95" s="12"/>
      <c r="C95" s="12"/>
      <c r="D95" s="12"/>
      <c r="E95" s="12"/>
      <c r="F95" s="12"/>
    </row>
    <row r="96" customFormat="false" ht="15.75" hidden="false" customHeight="true" outlineLevel="0" collapsed="false">
      <c r="A96" s="12"/>
      <c r="B96" s="12"/>
      <c r="C96" s="12"/>
      <c r="D96" s="12"/>
      <c r="E96" s="12"/>
      <c r="F96" s="12"/>
    </row>
    <row r="97" customFormat="false" ht="15.75" hidden="false" customHeight="true" outlineLevel="0" collapsed="false">
      <c r="A97" s="12"/>
      <c r="B97" s="12"/>
      <c r="C97" s="12"/>
      <c r="D97" s="12"/>
      <c r="E97" s="12"/>
      <c r="F97" s="12"/>
    </row>
    <row r="98" customFormat="false" ht="15.75" hidden="false" customHeight="true" outlineLevel="0" collapsed="false">
      <c r="A98" s="12"/>
      <c r="B98" s="12"/>
      <c r="C98" s="12"/>
      <c r="D98" s="12"/>
      <c r="E98" s="12"/>
      <c r="F98" s="12"/>
    </row>
    <row r="99" customFormat="false" ht="15.75" hidden="false" customHeight="true" outlineLevel="0" collapsed="false">
      <c r="A99" s="12"/>
      <c r="B99" s="12"/>
      <c r="C99" s="12"/>
      <c r="D99" s="12"/>
      <c r="E99" s="12"/>
      <c r="F99" s="12"/>
    </row>
    <row r="100" customFormat="false" ht="15.75" hidden="false" customHeight="true" outlineLevel="0" collapsed="false">
      <c r="A100" s="12"/>
      <c r="B100" s="12"/>
      <c r="C100" s="12"/>
      <c r="D100" s="12"/>
      <c r="E100" s="12"/>
      <c r="F100" s="12"/>
    </row>
    <row r="101" customFormat="false" ht="15.75" hidden="false" customHeight="true" outlineLevel="0" collapsed="false">
      <c r="A101" s="12"/>
      <c r="B101" s="12"/>
      <c r="C101" s="12"/>
      <c r="D101" s="12"/>
      <c r="E101" s="12"/>
      <c r="F101" s="12"/>
    </row>
    <row r="102" customFormat="false" ht="15.75" hidden="false" customHeight="true" outlineLevel="0" collapsed="false">
      <c r="A102" s="12"/>
      <c r="B102" s="12"/>
      <c r="C102" s="12"/>
      <c r="D102" s="12"/>
      <c r="E102" s="12"/>
      <c r="F102" s="12"/>
    </row>
    <row r="103" customFormat="false" ht="15.75" hidden="false" customHeight="true" outlineLevel="0" collapsed="false">
      <c r="A103" s="12"/>
      <c r="B103" s="12"/>
      <c r="C103" s="12"/>
      <c r="D103" s="12"/>
      <c r="E103" s="12"/>
      <c r="F103" s="12"/>
    </row>
    <row r="104" customFormat="false" ht="15.75" hidden="false" customHeight="true" outlineLevel="0" collapsed="false">
      <c r="A104" s="12"/>
      <c r="B104" s="12"/>
      <c r="C104" s="12"/>
      <c r="D104" s="12"/>
      <c r="E104" s="12"/>
      <c r="F104" s="12"/>
    </row>
    <row r="105" customFormat="false" ht="15.75" hidden="false" customHeight="true" outlineLevel="0" collapsed="false">
      <c r="A105" s="12"/>
      <c r="B105" s="12"/>
      <c r="C105" s="12"/>
      <c r="D105" s="12"/>
      <c r="E105" s="12"/>
      <c r="F105" s="12"/>
    </row>
    <row r="106" customFormat="false" ht="15.75" hidden="false" customHeight="true" outlineLevel="0" collapsed="false">
      <c r="A106" s="12"/>
      <c r="B106" s="12"/>
      <c r="C106" s="12"/>
      <c r="D106" s="12"/>
      <c r="E106" s="12"/>
      <c r="F106" s="12"/>
    </row>
    <row r="107" customFormat="false" ht="15.75" hidden="false" customHeight="true" outlineLevel="0" collapsed="false">
      <c r="A107" s="12"/>
      <c r="B107" s="12"/>
      <c r="C107" s="12"/>
      <c r="D107" s="12"/>
      <c r="E107" s="12"/>
      <c r="F107" s="12"/>
    </row>
    <row r="108" customFormat="false" ht="15.75" hidden="false" customHeight="true" outlineLevel="0" collapsed="false">
      <c r="A108" s="12"/>
      <c r="B108" s="12"/>
      <c r="C108" s="12"/>
      <c r="D108" s="12"/>
      <c r="E108" s="12"/>
      <c r="F108" s="12"/>
    </row>
    <row r="109" customFormat="false" ht="15.75" hidden="false" customHeight="true" outlineLevel="0" collapsed="false">
      <c r="A109" s="12"/>
      <c r="B109" s="12"/>
      <c r="C109" s="12"/>
      <c r="D109" s="12"/>
      <c r="E109" s="12"/>
      <c r="F109" s="12"/>
    </row>
    <row r="110" customFormat="false" ht="15.75" hidden="false" customHeight="true" outlineLevel="0" collapsed="false">
      <c r="A110" s="12"/>
      <c r="B110" s="12"/>
      <c r="C110" s="12"/>
      <c r="D110" s="12"/>
      <c r="E110" s="12"/>
      <c r="F110" s="12"/>
    </row>
    <row r="111" customFormat="false" ht="15.75" hidden="false" customHeight="true" outlineLevel="0" collapsed="false">
      <c r="A111" s="12"/>
      <c r="B111" s="12"/>
      <c r="C111" s="12"/>
      <c r="D111" s="12"/>
      <c r="E111" s="12"/>
      <c r="F111" s="12"/>
    </row>
    <row r="112" customFormat="false" ht="15.75" hidden="false" customHeight="true" outlineLevel="0" collapsed="false">
      <c r="A112" s="12"/>
      <c r="B112" s="12"/>
      <c r="C112" s="12"/>
      <c r="D112" s="12"/>
      <c r="E112" s="12"/>
      <c r="F112" s="12"/>
    </row>
    <row r="113" customFormat="false" ht="15.75" hidden="false" customHeight="true" outlineLevel="0" collapsed="false">
      <c r="A113" s="12"/>
      <c r="B113" s="12"/>
      <c r="C113" s="12"/>
      <c r="D113" s="12"/>
      <c r="E113" s="12"/>
      <c r="F113" s="12"/>
    </row>
    <row r="114" customFormat="false" ht="15.75" hidden="false" customHeight="true" outlineLevel="0" collapsed="false">
      <c r="A114" s="12"/>
      <c r="B114" s="12"/>
      <c r="C114" s="12"/>
      <c r="D114" s="12"/>
      <c r="E114" s="12"/>
      <c r="F114" s="12"/>
    </row>
    <row r="115" customFormat="false" ht="15.75" hidden="false" customHeight="true" outlineLevel="0" collapsed="false">
      <c r="A115" s="12"/>
      <c r="B115" s="12"/>
      <c r="C115" s="12"/>
      <c r="D115" s="12"/>
      <c r="E115" s="12"/>
      <c r="F115" s="12"/>
    </row>
    <row r="116" customFormat="false" ht="15.75" hidden="false" customHeight="true" outlineLevel="0" collapsed="false">
      <c r="A116" s="12"/>
      <c r="B116" s="12"/>
      <c r="C116" s="12"/>
      <c r="D116" s="12"/>
      <c r="E116" s="12"/>
      <c r="F116" s="12"/>
    </row>
    <row r="117" customFormat="false" ht="15.75" hidden="false" customHeight="true" outlineLevel="0" collapsed="false">
      <c r="A117" s="12"/>
      <c r="B117" s="12"/>
      <c r="C117" s="12"/>
      <c r="D117" s="12"/>
      <c r="E117" s="12"/>
      <c r="F117" s="12"/>
    </row>
    <row r="118" customFormat="false" ht="15.75" hidden="false" customHeight="true" outlineLevel="0" collapsed="false">
      <c r="A118" s="12"/>
      <c r="B118" s="12"/>
      <c r="C118" s="12"/>
      <c r="D118" s="12"/>
      <c r="E118" s="12"/>
      <c r="F118" s="12"/>
    </row>
    <row r="119" customFormat="false" ht="15.75" hidden="false" customHeight="true" outlineLevel="0" collapsed="false">
      <c r="A119" s="12"/>
      <c r="B119" s="12"/>
      <c r="C119" s="12"/>
      <c r="D119" s="12"/>
      <c r="E119" s="12"/>
      <c r="F119" s="12"/>
    </row>
    <row r="120" customFormat="false" ht="15.75" hidden="false" customHeight="true" outlineLevel="0" collapsed="false">
      <c r="A120" s="12"/>
      <c r="B120" s="12"/>
      <c r="C120" s="12"/>
      <c r="D120" s="12"/>
      <c r="E120" s="12"/>
      <c r="F120" s="12"/>
    </row>
    <row r="121" customFormat="false" ht="15.75" hidden="false" customHeight="true" outlineLevel="0" collapsed="false">
      <c r="A121" s="12"/>
      <c r="B121" s="12"/>
      <c r="C121" s="12"/>
      <c r="D121" s="12"/>
      <c r="E121" s="12"/>
      <c r="F121" s="12"/>
    </row>
    <row r="122" customFormat="false" ht="15.75" hidden="false" customHeight="true" outlineLevel="0" collapsed="false">
      <c r="A122" s="12"/>
      <c r="B122" s="12"/>
      <c r="C122" s="12"/>
      <c r="D122" s="12"/>
      <c r="E122" s="12"/>
      <c r="F122" s="12"/>
    </row>
    <row r="123" customFormat="false" ht="15.75" hidden="false" customHeight="true" outlineLevel="0" collapsed="false">
      <c r="A123" s="12"/>
      <c r="B123" s="12"/>
      <c r="C123" s="12"/>
      <c r="D123" s="12"/>
      <c r="E123" s="12"/>
      <c r="F123" s="12"/>
    </row>
    <row r="124" customFormat="false" ht="15.75" hidden="false" customHeight="true" outlineLevel="0" collapsed="false">
      <c r="A124" s="12"/>
      <c r="B124" s="12"/>
      <c r="C124" s="12"/>
      <c r="D124" s="12"/>
      <c r="E124" s="12"/>
      <c r="F124" s="12"/>
    </row>
    <row r="125" customFormat="false" ht="15.75" hidden="false" customHeight="true" outlineLevel="0" collapsed="false">
      <c r="A125" s="12"/>
      <c r="B125" s="12"/>
      <c r="C125" s="12"/>
      <c r="D125" s="12"/>
      <c r="E125" s="12"/>
      <c r="F125" s="12"/>
    </row>
    <row r="126" customFormat="false" ht="15.75" hidden="false" customHeight="true" outlineLevel="0" collapsed="false">
      <c r="A126" s="12"/>
      <c r="B126" s="12"/>
      <c r="C126" s="12"/>
      <c r="D126" s="12"/>
      <c r="E126" s="12"/>
      <c r="F126" s="12"/>
    </row>
    <row r="127" customFormat="false" ht="15.75" hidden="false" customHeight="true" outlineLevel="0" collapsed="false">
      <c r="A127" s="12"/>
      <c r="B127" s="12"/>
      <c r="C127" s="12"/>
      <c r="D127" s="12"/>
      <c r="E127" s="12"/>
      <c r="F127" s="12"/>
    </row>
    <row r="128" customFormat="false" ht="15.75" hidden="false" customHeight="true" outlineLevel="0" collapsed="false">
      <c r="A128" s="12"/>
      <c r="B128" s="12"/>
      <c r="C128" s="12"/>
      <c r="D128" s="12"/>
      <c r="E128" s="12"/>
      <c r="F128" s="12"/>
    </row>
    <row r="129" customFormat="false" ht="15.75" hidden="false" customHeight="true" outlineLevel="0" collapsed="false">
      <c r="A129" s="12"/>
      <c r="B129" s="12"/>
      <c r="C129" s="12"/>
      <c r="D129" s="12"/>
      <c r="E129" s="12"/>
      <c r="F129" s="12"/>
    </row>
    <row r="130" customFormat="false" ht="15.75" hidden="false" customHeight="true" outlineLevel="0" collapsed="false">
      <c r="A130" s="12"/>
      <c r="B130" s="12"/>
      <c r="C130" s="12"/>
      <c r="D130" s="12"/>
      <c r="E130" s="12"/>
      <c r="F130" s="12"/>
    </row>
    <row r="131" customFormat="false" ht="15.75" hidden="false" customHeight="true" outlineLevel="0" collapsed="false">
      <c r="A131" s="12"/>
      <c r="B131" s="12"/>
      <c r="C131" s="12"/>
      <c r="D131" s="12"/>
      <c r="E131" s="12"/>
      <c r="F131" s="12"/>
    </row>
    <row r="132" customFormat="false" ht="15.75" hidden="false" customHeight="true" outlineLevel="0" collapsed="false">
      <c r="A132" s="12"/>
      <c r="B132" s="12"/>
      <c r="C132" s="12"/>
      <c r="D132" s="12"/>
      <c r="E132" s="12"/>
      <c r="F132" s="12"/>
    </row>
    <row r="133" customFormat="false" ht="15.75" hidden="false" customHeight="true" outlineLevel="0" collapsed="false">
      <c r="A133" s="12"/>
      <c r="B133" s="12"/>
      <c r="C133" s="12"/>
      <c r="D133" s="12"/>
      <c r="E133" s="12"/>
      <c r="F133" s="12"/>
    </row>
    <row r="134" customFormat="false" ht="15.75" hidden="false" customHeight="true" outlineLevel="0" collapsed="false">
      <c r="A134" s="12"/>
      <c r="B134" s="12"/>
      <c r="C134" s="12"/>
      <c r="D134" s="12"/>
      <c r="E134" s="12"/>
      <c r="F134" s="12"/>
    </row>
    <row r="135" customFormat="false" ht="15.75" hidden="false" customHeight="true" outlineLevel="0" collapsed="false">
      <c r="A135" s="12"/>
      <c r="B135" s="12"/>
      <c r="C135" s="12"/>
      <c r="D135" s="12"/>
      <c r="E135" s="12"/>
      <c r="F135" s="12"/>
    </row>
    <row r="136" customFormat="false" ht="15.75" hidden="false" customHeight="true" outlineLevel="0" collapsed="false">
      <c r="A136" s="12"/>
      <c r="B136" s="12"/>
      <c r="C136" s="12"/>
      <c r="D136" s="12"/>
      <c r="E136" s="12"/>
      <c r="F136" s="12"/>
    </row>
    <row r="137" customFormat="false" ht="15.75" hidden="false" customHeight="true" outlineLevel="0" collapsed="false">
      <c r="A137" s="12"/>
      <c r="B137" s="12"/>
      <c r="C137" s="12"/>
      <c r="D137" s="12"/>
      <c r="E137" s="12"/>
      <c r="F137" s="12"/>
    </row>
    <row r="138" customFormat="false" ht="15.75" hidden="false" customHeight="true" outlineLevel="0" collapsed="false">
      <c r="A138" s="12"/>
      <c r="B138" s="12"/>
      <c r="C138" s="12"/>
      <c r="D138" s="12"/>
      <c r="E138" s="12"/>
      <c r="F138" s="12"/>
    </row>
    <row r="139" customFormat="false" ht="15.75" hidden="false" customHeight="true" outlineLevel="0" collapsed="false">
      <c r="A139" s="12"/>
      <c r="B139" s="12"/>
      <c r="C139" s="12"/>
      <c r="D139" s="12"/>
      <c r="E139" s="12"/>
      <c r="F139" s="12"/>
    </row>
    <row r="140" customFormat="false" ht="15.75" hidden="false" customHeight="true" outlineLevel="0" collapsed="false">
      <c r="A140" s="12"/>
      <c r="B140" s="12"/>
      <c r="C140" s="12"/>
      <c r="D140" s="12"/>
      <c r="E140" s="12"/>
      <c r="F140" s="12"/>
    </row>
    <row r="141" customFormat="false" ht="15.75" hidden="false" customHeight="true" outlineLevel="0" collapsed="false">
      <c r="A141" s="12"/>
      <c r="B141" s="12"/>
      <c r="C141" s="12"/>
      <c r="D141" s="12"/>
      <c r="E141" s="12"/>
      <c r="F141" s="12"/>
    </row>
    <row r="142" customFormat="false" ht="15.75" hidden="false" customHeight="true" outlineLevel="0" collapsed="false">
      <c r="A142" s="12"/>
      <c r="B142" s="12"/>
      <c r="C142" s="12"/>
      <c r="D142" s="12"/>
      <c r="E142" s="12"/>
      <c r="F142" s="12"/>
    </row>
    <row r="143" customFormat="false" ht="15.75" hidden="false" customHeight="true" outlineLevel="0" collapsed="false">
      <c r="A143" s="12"/>
      <c r="B143" s="12"/>
      <c r="C143" s="12"/>
      <c r="D143" s="12"/>
      <c r="E143" s="12"/>
      <c r="F143" s="12"/>
    </row>
    <row r="144" customFormat="false" ht="15.75" hidden="false" customHeight="true" outlineLevel="0" collapsed="false">
      <c r="A144" s="12"/>
      <c r="B144" s="12"/>
      <c r="C144" s="12"/>
      <c r="D144" s="12"/>
      <c r="E144" s="12"/>
      <c r="F144" s="12"/>
    </row>
    <row r="145" customFormat="false" ht="15.75" hidden="false" customHeight="true" outlineLevel="0" collapsed="false">
      <c r="A145" s="12"/>
      <c r="B145" s="12"/>
      <c r="C145" s="12"/>
      <c r="D145" s="12"/>
      <c r="E145" s="12"/>
      <c r="F145" s="12"/>
    </row>
    <row r="146" customFormat="false" ht="15.75" hidden="false" customHeight="true" outlineLevel="0" collapsed="false">
      <c r="A146" s="12"/>
      <c r="B146" s="12"/>
      <c r="C146" s="12"/>
      <c r="D146" s="12"/>
      <c r="E146" s="12"/>
      <c r="F146" s="12"/>
    </row>
    <row r="147" customFormat="false" ht="15.75" hidden="false" customHeight="true" outlineLevel="0" collapsed="false">
      <c r="A147" s="12"/>
      <c r="B147" s="12"/>
      <c r="C147" s="12"/>
      <c r="D147" s="12"/>
      <c r="E147" s="12"/>
      <c r="F147" s="12"/>
    </row>
    <row r="148" customFormat="false" ht="15.75" hidden="false" customHeight="true" outlineLevel="0" collapsed="false">
      <c r="A148" s="12"/>
      <c r="B148" s="12"/>
      <c r="C148" s="12"/>
      <c r="D148" s="12"/>
      <c r="E148" s="12"/>
      <c r="F148" s="12"/>
    </row>
    <row r="149" customFormat="false" ht="15.75" hidden="false" customHeight="true" outlineLevel="0" collapsed="false">
      <c r="A149" s="12"/>
      <c r="B149" s="12"/>
      <c r="C149" s="12"/>
      <c r="D149" s="12"/>
      <c r="E149" s="12"/>
      <c r="F149" s="12"/>
    </row>
    <row r="150" customFormat="false" ht="15.75" hidden="false" customHeight="true" outlineLevel="0" collapsed="false">
      <c r="A150" s="12"/>
      <c r="B150" s="12"/>
      <c r="C150" s="12"/>
      <c r="D150" s="12"/>
      <c r="E150" s="12"/>
      <c r="F150" s="12"/>
    </row>
    <row r="151" customFormat="false" ht="15.75" hidden="false" customHeight="true" outlineLevel="0" collapsed="false">
      <c r="A151" s="12"/>
      <c r="B151" s="12"/>
      <c r="C151" s="12"/>
      <c r="D151" s="12"/>
      <c r="E151" s="12"/>
      <c r="F151" s="12"/>
    </row>
    <row r="152" customFormat="false" ht="15.75" hidden="false" customHeight="true" outlineLevel="0" collapsed="false">
      <c r="A152" s="12"/>
      <c r="B152" s="12"/>
      <c r="C152" s="12"/>
      <c r="D152" s="12"/>
      <c r="E152" s="12"/>
      <c r="F152" s="12"/>
    </row>
    <row r="153" customFormat="false" ht="15.75" hidden="false" customHeight="true" outlineLevel="0" collapsed="false">
      <c r="A153" s="12"/>
      <c r="B153" s="12"/>
      <c r="C153" s="12"/>
      <c r="D153" s="12"/>
      <c r="E153" s="12"/>
      <c r="F153" s="12"/>
    </row>
    <row r="154" customFormat="false" ht="15.75" hidden="false" customHeight="true" outlineLevel="0" collapsed="false">
      <c r="A154" s="12"/>
      <c r="B154" s="12"/>
      <c r="C154" s="12"/>
      <c r="D154" s="12"/>
      <c r="E154" s="12"/>
      <c r="F154" s="12"/>
    </row>
    <row r="155" customFormat="false" ht="15.75" hidden="false" customHeight="true" outlineLevel="0" collapsed="false">
      <c r="A155" s="12"/>
      <c r="B155" s="12"/>
      <c r="C155" s="12"/>
      <c r="D155" s="12"/>
      <c r="E155" s="12"/>
      <c r="F155" s="12"/>
    </row>
    <row r="156" customFormat="false" ht="15.75" hidden="false" customHeight="true" outlineLevel="0" collapsed="false">
      <c r="A156" s="12"/>
      <c r="B156" s="12"/>
      <c r="C156" s="12"/>
      <c r="D156" s="12"/>
      <c r="E156" s="12"/>
      <c r="F156" s="12"/>
    </row>
    <row r="157" customFormat="false" ht="15.75" hidden="false" customHeight="true" outlineLevel="0" collapsed="false">
      <c r="A157" s="12"/>
      <c r="B157" s="12"/>
      <c r="C157" s="12"/>
      <c r="D157" s="12"/>
      <c r="E157" s="12"/>
      <c r="F157" s="12"/>
    </row>
    <row r="158" customFormat="false" ht="15.75" hidden="false" customHeight="true" outlineLevel="0" collapsed="false">
      <c r="A158" s="12"/>
      <c r="B158" s="12"/>
      <c r="C158" s="12"/>
      <c r="D158" s="12"/>
      <c r="E158" s="12"/>
      <c r="F158" s="12"/>
    </row>
    <row r="159" customFormat="false" ht="15.75" hidden="false" customHeight="true" outlineLevel="0" collapsed="false">
      <c r="A159" s="12"/>
      <c r="B159" s="12"/>
      <c r="C159" s="12"/>
      <c r="D159" s="12"/>
      <c r="E159" s="12"/>
      <c r="F159" s="12"/>
    </row>
    <row r="160" customFormat="false" ht="15.75" hidden="false" customHeight="true" outlineLevel="0" collapsed="false">
      <c r="A160" s="12"/>
      <c r="B160" s="12"/>
      <c r="C160" s="12"/>
      <c r="D160" s="12"/>
      <c r="E160" s="12"/>
      <c r="F160" s="12"/>
    </row>
    <row r="161" customFormat="false" ht="15.75" hidden="false" customHeight="true" outlineLevel="0" collapsed="false">
      <c r="A161" s="12"/>
      <c r="B161" s="12"/>
      <c r="C161" s="12"/>
      <c r="D161" s="12"/>
      <c r="E161" s="12"/>
      <c r="F161" s="12"/>
    </row>
    <row r="162" customFormat="false" ht="15.75" hidden="false" customHeight="true" outlineLevel="0" collapsed="false">
      <c r="A162" s="12"/>
      <c r="B162" s="12"/>
      <c r="C162" s="12"/>
      <c r="D162" s="12"/>
      <c r="E162" s="12"/>
      <c r="F162" s="12"/>
    </row>
    <row r="163" customFormat="false" ht="15.75" hidden="false" customHeight="true" outlineLevel="0" collapsed="false">
      <c r="A163" s="12"/>
      <c r="B163" s="12"/>
      <c r="C163" s="12"/>
      <c r="D163" s="12"/>
      <c r="E163" s="12"/>
      <c r="F163" s="12"/>
    </row>
    <row r="164" customFormat="false" ht="15.75" hidden="false" customHeight="true" outlineLevel="0" collapsed="false">
      <c r="A164" s="12"/>
      <c r="B164" s="12"/>
      <c r="C164" s="12"/>
      <c r="D164" s="12"/>
      <c r="E164" s="12"/>
      <c r="F164" s="12"/>
    </row>
    <row r="165" customFormat="false" ht="15.75" hidden="false" customHeight="true" outlineLevel="0" collapsed="false">
      <c r="A165" s="12"/>
      <c r="B165" s="12"/>
      <c r="C165" s="12"/>
      <c r="D165" s="12"/>
      <c r="E165" s="12"/>
      <c r="F165" s="12"/>
    </row>
    <row r="166" customFormat="false" ht="15.75" hidden="false" customHeight="true" outlineLevel="0" collapsed="false">
      <c r="A166" s="12"/>
      <c r="B166" s="12"/>
      <c r="C166" s="12"/>
      <c r="D166" s="12"/>
      <c r="E166" s="12"/>
      <c r="F166" s="12"/>
    </row>
    <row r="167" customFormat="false" ht="15.75" hidden="false" customHeight="true" outlineLevel="0" collapsed="false">
      <c r="A167" s="12"/>
      <c r="B167" s="12"/>
      <c r="C167" s="12"/>
      <c r="D167" s="12"/>
      <c r="E167" s="12"/>
      <c r="F167" s="12"/>
    </row>
    <row r="168" customFormat="false" ht="15.75" hidden="false" customHeight="true" outlineLevel="0" collapsed="false">
      <c r="A168" s="12"/>
      <c r="B168" s="12"/>
      <c r="C168" s="12"/>
      <c r="D168" s="12"/>
      <c r="E168" s="12"/>
      <c r="F168" s="12"/>
    </row>
    <row r="169" customFormat="false" ht="15.75" hidden="false" customHeight="true" outlineLevel="0" collapsed="false">
      <c r="A169" s="12"/>
      <c r="B169" s="12"/>
      <c r="C169" s="12"/>
      <c r="D169" s="12"/>
      <c r="E169" s="12"/>
      <c r="F169" s="12"/>
    </row>
    <row r="170" customFormat="false" ht="15.75" hidden="false" customHeight="true" outlineLevel="0" collapsed="false">
      <c r="A170" s="12"/>
      <c r="B170" s="12"/>
      <c r="C170" s="12"/>
      <c r="D170" s="12"/>
      <c r="E170" s="12"/>
      <c r="F170" s="12"/>
    </row>
    <row r="171" customFormat="false" ht="15.75" hidden="false" customHeight="true" outlineLevel="0" collapsed="false">
      <c r="A171" s="12"/>
      <c r="B171" s="12"/>
      <c r="C171" s="12"/>
      <c r="D171" s="12"/>
      <c r="E171" s="12"/>
      <c r="F171" s="12"/>
    </row>
    <row r="172" customFormat="false" ht="15.75" hidden="false" customHeight="true" outlineLevel="0" collapsed="false">
      <c r="A172" s="12"/>
      <c r="B172" s="12"/>
      <c r="C172" s="12"/>
      <c r="D172" s="12"/>
      <c r="E172" s="12"/>
      <c r="F172" s="12"/>
    </row>
    <row r="173" customFormat="false" ht="15.75" hidden="false" customHeight="true" outlineLevel="0" collapsed="false">
      <c r="A173" s="12"/>
      <c r="B173" s="12"/>
      <c r="C173" s="12"/>
      <c r="D173" s="12"/>
      <c r="E173" s="12"/>
      <c r="F173" s="12"/>
    </row>
    <row r="174" customFormat="false" ht="15.75" hidden="false" customHeight="true" outlineLevel="0" collapsed="false">
      <c r="A174" s="12"/>
      <c r="B174" s="12"/>
      <c r="C174" s="12"/>
      <c r="D174" s="12"/>
      <c r="E174" s="12"/>
      <c r="F174" s="12"/>
    </row>
    <row r="175" customFormat="false" ht="15.75" hidden="false" customHeight="true" outlineLevel="0" collapsed="false">
      <c r="A175" s="12"/>
      <c r="B175" s="12"/>
      <c r="C175" s="12"/>
      <c r="D175" s="12"/>
      <c r="E175" s="12"/>
      <c r="F175" s="12"/>
    </row>
    <row r="176" customFormat="false" ht="15.75" hidden="false" customHeight="true" outlineLevel="0" collapsed="false">
      <c r="A176" s="12"/>
      <c r="B176" s="12"/>
      <c r="C176" s="12"/>
      <c r="D176" s="12"/>
      <c r="E176" s="12"/>
      <c r="F176" s="12"/>
    </row>
    <row r="177" customFormat="false" ht="15.75" hidden="false" customHeight="true" outlineLevel="0" collapsed="false">
      <c r="A177" s="12"/>
      <c r="B177" s="12"/>
      <c r="C177" s="12"/>
      <c r="D177" s="12"/>
      <c r="E177" s="12"/>
      <c r="F177" s="12"/>
    </row>
    <row r="178" customFormat="false" ht="15.75" hidden="false" customHeight="true" outlineLevel="0" collapsed="false">
      <c r="A178" s="12"/>
      <c r="B178" s="12"/>
      <c r="C178" s="12"/>
      <c r="D178" s="12"/>
      <c r="E178" s="12"/>
      <c r="F178" s="12"/>
    </row>
    <row r="179" customFormat="false" ht="15.75" hidden="false" customHeight="true" outlineLevel="0" collapsed="false">
      <c r="A179" s="12"/>
      <c r="B179" s="12"/>
      <c r="C179" s="12"/>
      <c r="D179" s="12"/>
      <c r="E179" s="12"/>
      <c r="F179" s="12"/>
    </row>
    <row r="180" customFormat="false" ht="15.75" hidden="false" customHeight="true" outlineLevel="0" collapsed="false">
      <c r="A180" s="12"/>
      <c r="B180" s="12"/>
      <c r="C180" s="12"/>
      <c r="D180" s="12"/>
      <c r="E180" s="12"/>
      <c r="F180" s="12"/>
    </row>
    <row r="181" customFormat="false" ht="15.75" hidden="false" customHeight="true" outlineLevel="0" collapsed="false">
      <c r="A181" s="12"/>
      <c r="B181" s="12"/>
      <c r="C181" s="12"/>
      <c r="D181" s="12"/>
      <c r="E181" s="12"/>
      <c r="F181" s="12"/>
    </row>
    <row r="182" customFormat="false" ht="15.75" hidden="false" customHeight="true" outlineLevel="0" collapsed="false">
      <c r="A182" s="12"/>
      <c r="B182" s="12"/>
      <c r="C182" s="12"/>
      <c r="D182" s="12"/>
      <c r="E182" s="12"/>
      <c r="F182" s="12"/>
    </row>
    <row r="183" customFormat="false" ht="15.75" hidden="false" customHeight="true" outlineLevel="0" collapsed="false">
      <c r="A183" s="12"/>
      <c r="B183" s="12"/>
      <c r="C183" s="12"/>
      <c r="D183" s="12"/>
      <c r="E183" s="12"/>
      <c r="F183" s="12"/>
    </row>
    <row r="184" customFormat="false" ht="15.75" hidden="false" customHeight="true" outlineLevel="0" collapsed="false">
      <c r="A184" s="12"/>
      <c r="B184" s="12"/>
      <c r="C184" s="12"/>
      <c r="D184" s="12"/>
      <c r="E184" s="12"/>
      <c r="F184" s="12"/>
    </row>
    <row r="185" customFormat="false" ht="15.75" hidden="false" customHeight="true" outlineLevel="0" collapsed="false">
      <c r="A185" s="12"/>
      <c r="B185" s="12"/>
      <c r="C185" s="12"/>
      <c r="D185" s="12"/>
      <c r="E185" s="12"/>
      <c r="F185" s="12"/>
    </row>
    <row r="186" customFormat="false" ht="15.75" hidden="false" customHeight="true" outlineLevel="0" collapsed="false">
      <c r="A186" s="12"/>
      <c r="B186" s="12"/>
      <c r="C186" s="12"/>
      <c r="D186" s="12"/>
      <c r="E186" s="12"/>
      <c r="F186" s="12"/>
    </row>
    <row r="187" customFormat="false" ht="15.75" hidden="false" customHeight="true" outlineLevel="0" collapsed="false">
      <c r="A187" s="12"/>
      <c r="B187" s="12"/>
      <c r="C187" s="12"/>
      <c r="D187" s="12"/>
      <c r="E187" s="12"/>
      <c r="F187" s="12"/>
    </row>
    <row r="188" customFormat="false" ht="15.75" hidden="false" customHeight="true" outlineLevel="0" collapsed="false">
      <c r="A188" s="12"/>
      <c r="B188" s="12"/>
      <c r="C188" s="12"/>
      <c r="D188" s="12"/>
      <c r="E188" s="12"/>
      <c r="F188" s="12"/>
    </row>
    <row r="189" customFormat="false" ht="15.75" hidden="false" customHeight="true" outlineLevel="0" collapsed="false">
      <c r="A189" s="12"/>
      <c r="B189" s="12"/>
      <c r="C189" s="12"/>
      <c r="D189" s="12"/>
      <c r="E189" s="12"/>
      <c r="F189" s="12"/>
    </row>
    <row r="190" customFormat="false" ht="15.75" hidden="false" customHeight="true" outlineLevel="0" collapsed="false">
      <c r="A190" s="12"/>
      <c r="B190" s="12"/>
      <c r="C190" s="12"/>
      <c r="D190" s="12"/>
      <c r="E190" s="12"/>
      <c r="F190" s="12"/>
    </row>
    <row r="191" customFormat="false" ht="15.75" hidden="false" customHeight="true" outlineLevel="0" collapsed="false">
      <c r="A191" s="12"/>
      <c r="B191" s="12"/>
      <c r="C191" s="12"/>
      <c r="D191" s="12"/>
      <c r="E191" s="12"/>
      <c r="F191" s="12"/>
    </row>
    <row r="192" customFormat="false" ht="15.75" hidden="false" customHeight="true" outlineLevel="0" collapsed="false">
      <c r="A192" s="12"/>
      <c r="B192" s="12"/>
      <c r="C192" s="12"/>
      <c r="D192" s="12"/>
      <c r="E192" s="12"/>
      <c r="F192" s="12"/>
    </row>
    <row r="193" customFormat="false" ht="15.75" hidden="false" customHeight="true" outlineLevel="0" collapsed="false">
      <c r="A193" s="12"/>
      <c r="B193" s="12"/>
      <c r="C193" s="12"/>
      <c r="D193" s="12"/>
      <c r="E193" s="12"/>
      <c r="F193" s="12"/>
    </row>
    <row r="194" customFormat="false" ht="15.75" hidden="false" customHeight="true" outlineLevel="0" collapsed="false">
      <c r="A194" s="12"/>
      <c r="B194" s="12"/>
      <c r="C194" s="12"/>
      <c r="D194" s="12"/>
      <c r="E194" s="12"/>
      <c r="F194" s="12"/>
    </row>
    <row r="195" customFormat="false" ht="15.75" hidden="false" customHeight="true" outlineLevel="0" collapsed="false">
      <c r="A195" s="12"/>
      <c r="B195" s="12"/>
      <c r="C195" s="12"/>
      <c r="D195" s="12"/>
      <c r="E195" s="12"/>
      <c r="F195" s="12"/>
    </row>
    <row r="196" customFormat="false" ht="15.75" hidden="false" customHeight="true" outlineLevel="0" collapsed="false">
      <c r="A196" s="12"/>
      <c r="B196" s="12"/>
      <c r="C196" s="12"/>
      <c r="D196" s="12"/>
      <c r="E196" s="12"/>
      <c r="F196" s="12"/>
    </row>
    <row r="197" customFormat="false" ht="15.75" hidden="false" customHeight="true" outlineLevel="0" collapsed="false">
      <c r="A197" s="12"/>
      <c r="B197" s="12"/>
      <c r="C197" s="12"/>
      <c r="D197" s="12"/>
      <c r="E197" s="12"/>
      <c r="F197" s="12"/>
    </row>
    <row r="198" customFormat="false" ht="15.75" hidden="false" customHeight="true" outlineLevel="0" collapsed="false">
      <c r="A198" s="12"/>
      <c r="B198" s="12"/>
      <c r="C198" s="12"/>
      <c r="D198" s="12"/>
      <c r="E198" s="12"/>
      <c r="F198" s="12"/>
    </row>
    <row r="199" customFormat="false" ht="15.75" hidden="false" customHeight="true" outlineLevel="0" collapsed="false">
      <c r="A199" s="12"/>
      <c r="B199" s="12"/>
      <c r="C199" s="12"/>
      <c r="D199" s="12"/>
      <c r="E199" s="12"/>
      <c r="F199" s="12"/>
    </row>
    <row r="200" customFormat="false" ht="15.75" hidden="false" customHeight="true" outlineLevel="0" collapsed="false">
      <c r="A200" s="12"/>
      <c r="B200" s="12"/>
      <c r="C200" s="12"/>
      <c r="D200" s="12"/>
      <c r="E200" s="12"/>
      <c r="F200" s="12"/>
    </row>
    <row r="201" customFormat="false" ht="15.75" hidden="false" customHeight="true" outlineLevel="0" collapsed="false">
      <c r="A201" s="12"/>
      <c r="B201" s="12"/>
      <c r="C201" s="12"/>
      <c r="D201" s="12"/>
      <c r="E201" s="12"/>
      <c r="F201" s="12"/>
    </row>
    <row r="202" customFormat="false" ht="15.75" hidden="false" customHeight="true" outlineLevel="0" collapsed="false">
      <c r="A202" s="12"/>
      <c r="B202" s="12"/>
      <c r="C202" s="12"/>
      <c r="D202" s="12"/>
      <c r="E202" s="12"/>
      <c r="F202" s="12"/>
    </row>
    <row r="203" customFormat="false" ht="15.75" hidden="false" customHeight="true" outlineLevel="0" collapsed="false">
      <c r="A203" s="12"/>
      <c r="B203" s="12"/>
      <c r="C203" s="12"/>
      <c r="D203" s="12"/>
      <c r="E203" s="12"/>
      <c r="F203" s="12"/>
    </row>
    <row r="204" customFormat="false" ht="15.75" hidden="false" customHeight="true" outlineLevel="0" collapsed="false">
      <c r="A204" s="12"/>
      <c r="B204" s="12"/>
      <c r="C204" s="12"/>
      <c r="D204" s="12"/>
      <c r="E204" s="12"/>
      <c r="F204" s="12"/>
    </row>
    <row r="205" customFormat="false" ht="15.75" hidden="false" customHeight="true" outlineLevel="0" collapsed="false">
      <c r="A205" s="12"/>
      <c r="B205" s="12"/>
      <c r="C205" s="12"/>
      <c r="D205" s="12"/>
      <c r="E205" s="12"/>
      <c r="F205" s="12"/>
    </row>
    <row r="206" customFormat="false" ht="15.75" hidden="false" customHeight="true" outlineLevel="0" collapsed="false">
      <c r="A206" s="12"/>
      <c r="B206" s="12"/>
      <c r="C206" s="12"/>
      <c r="D206" s="12"/>
      <c r="E206" s="12"/>
      <c r="F206" s="12"/>
    </row>
    <row r="207" customFormat="false" ht="15.75" hidden="false" customHeight="true" outlineLevel="0" collapsed="false">
      <c r="A207" s="12"/>
      <c r="B207" s="12"/>
      <c r="C207" s="12"/>
      <c r="D207" s="12"/>
      <c r="E207" s="12"/>
      <c r="F207" s="12"/>
    </row>
    <row r="208" customFormat="false" ht="15.75" hidden="false" customHeight="true" outlineLevel="0" collapsed="false">
      <c r="A208" s="12"/>
      <c r="B208" s="12"/>
      <c r="C208" s="12"/>
      <c r="D208" s="12"/>
      <c r="E208" s="12"/>
      <c r="F208" s="12"/>
    </row>
    <row r="209" customFormat="false" ht="15.75" hidden="false" customHeight="true" outlineLevel="0" collapsed="false">
      <c r="A209" s="12"/>
      <c r="B209" s="12"/>
      <c r="C209" s="12"/>
      <c r="D209" s="12"/>
      <c r="E209" s="12"/>
      <c r="F209" s="12"/>
    </row>
    <row r="210" customFormat="false" ht="15.75" hidden="false" customHeight="true" outlineLevel="0" collapsed="false">
      <c r="A210" s="12"/>
      <c r="B210" s="12"/>
      <c r="C210" s="12"/>
      <c r="D210" s="12"/>
      <c r="E210" s="12"/>
      <c r="F210" s="12"/>
    </row>
    <row r="211" customFormat="false" ht="15.75" hidden="false" customHeight="true" outlineLevel="0" collapsed="false">
      <c r="A211" s="12"/>
      <c r="B211" s="12"/>
      <c r="C211" s="12"/>
      <c r="D211" s="12"/>
      <c r="E211" s="12"/>
      <c r="F211" s="12"/>
    </row>
    <row r="212" customFormat="false" ht="15.75" hidden="false" customHeight="true" outlineLevel="0" collapsed="false">
      <c r="A212" s="12"/>
      <c r="B212" s="12"/>
      <c r="C212" s="12"/>
      <c r="D212" s="12"/>
      <c r="E212" s="12"/>
      <c r="F212" s="12"/>
    </row>
    <row r="213" customFormat="false" ht="15.75" hidden="false" customHeight="true" outlineLevel="0" collapsed="false">
      <c r="A213" s="12"/>
      <c r="B213" s="12"/>
      <c r="C213" s="12"/>
      <c r="D213" s="12"/>
      <c r="E213" s="12"/>
      <c r="F213" s="12"/>
    </row>
    <row r="214" customFormat="false" ht="15.75" hidden="false" customHeight="true" outlineLevel="0" collapsed="false">
      <c r="A214" s="12"/>
      <c r="B214" s="12"/>
      <c r="C214" s="12"/>
      <c r="D214" s="12"/>
      <c r="E214" s="12"/>
      <c r="F214" s="12"/>
    </row>
    <row r="215" customFormat="false" ht="15.75" hidden="false" customHeight="true" outlineLevel="0" collapsed="false">
      <c r="A215" s="12"/>
      <c r="B215" s="12"/>
      <c r="C215" s="12"/>
      <c r="D215" s="12"/>
      <c r="E215" s="12"/>
      <c r="F215" s="12"/>
    </row>
    <row r="216" customFormat="false" ht="15.75" hidden="false" customHeight="true" outlineLevel="0" collapsed="false">
      <c r="A216" s="12"/>
      <c r="B216" s="12"/>
      <c r="C216" s="12"/>
      <c r="D216" s="12"/>
      <c r="E216" s="12"/>
      <c r="F216" s="12"/>
    </row>
    <row r="217" customFormat="false" ht="15.75" hidden="false" customHeight="true" outlineLevel="0" collapsed="false">
      <c r="A217" s="12"/>
      <c r="B217" s="12"/>
      <c r="C217" s="12"/>
      <c r="D217" s="12"/>
      <c r="E217" s="12"/>
      <c r="F217" s="12"/>
    </row>
    <row r="218" customFormat="false" ht="15.75" hidden="false" customHeight="true" outlineLevel="0" collapsed="false">
      <c r="A218" s="12"/>
      <c r="B218" s="12"/>
      <c r="C218" s="12"/>
      <c r="D218" s="12"/>
      <c r="E218" s="12"/>
      <c r="F218" s="12"/>
    </row>
    <row r="219" customFormat="false" ht="15.75" hidden="false" customHeight="true" outlineLevel="0" collapsed="false">
      <c r="A219" s="12"/>
      <c r="B219" s="12"/>
      <c r="C219" s="12"/>
      <c r="D219" s="12"/>
      <c r="E219" s="12"/>
      <c r="F219" s="12"/>
    </row>
    <row r="220" customFormat="false" ht="15.75" hidden="false" customHeight="true" outlineLevel="0" collapsed="false">
      <c r="A220" s="12"/>
      <c r="B220" s="12"/>
      <c r="C220" s="12"/>
      <c r="D220" s="12"/>
      <c r="E220" s="12"/>
      <c r="F220" s="12"/>
    </row>
    <row r="221" customFormat="false" ht="15.75" hidden="false" customHeight="true" outlineLevel="0" collapsed="false">
      <c r="A221" s="12"/>
      <c r="B221" s="12"/>
      <c r="C221" s="12"/>
      <c r="D221" s="12"/>
      <c r="E221" s="12"/>
      <c r="F221" s="12"/>
    </row>
    <row r="222" customFormat="false" ht="15.75" hidden="false" customHeight="true" outlineLevel="0" collapsed="false">
      <c r="A222" s="12"/>
      <c r="B222" s="12"/>
      <c r="C222" s="12"/>
      <c r="D222" s="12"/>
      <c r="E222" s="12"/>
      <c r="F222" s="12"/>
    </row>
    <row r="223" customFormat="false" ht="15.75" hidden="false" customHeight="true" outlineLevel="0" collapsed="false">
      <c r="A223" s="12"/>
      <c r="B223" s="12"/>
      <c r="C223" s="12"/>
      <c r="D223" s="12"/>
      <c r="E223" s="12"/>
      <c r="F223" s="12"/>
    </row>
    <row r="224" customFormat="false" ht="15.75" hidden="false" customHeight="true" outlineLevel="0" collapsed="false">
      <c r="A224" s="12"/>
      <c r="B224" s="12"/>
      <c r="C224" s="12"/>
      <c r="D224" s="12"/>
      <c r="E224" s="12"/>
      <c r="F224" s="12"/>
    </row>
    <row r="225" customFormat="false" ht="15.75" hidden="false" customHeight="true" outlineLevel="0" collapsed="false">
      <c r="A225" s="12"/>
      <c r="B225" s="12"/>
      <c r="C225" s="12"/>
      <c r="D225" s="12"/>
      <c r="E225" s="12"/>
      <c r="F225" s="12"/>
    </row>
    <row r="226" customFormat="false" ht="15.75" hidden="false" customHeight="true" outlineLevel="0" collapsed="false">
      <c r="A226" s="12"/>
      <c r="B226" s="12"/>
      <c r="C226" s="12"/>
      <c r="D226" s="12"/>
      <c r="E226" s="12"/>
      <c r="F226" s="12"/>
    </row>
    <row r="227" customFormat="false" ht="15.75" hidden="false" customHeight="true" outlineLevel="0" collapsed="false">
      <c r="A227" s="12"/>
      <c r="B227" s="12"/>
      <c r="C227" s="12"/>
      <c r="D227" s="12"/>
      <c r="E227" s="12"/>
      <c r="F227" s="12"/>
    </row>
    <row r="228" customFormat="false" ht="15.75" hidden="false" customHeight="true" outlineLevel="0" collapsed="false">
      <c r="A228" s="12"/>
      <c r="B228" s="12"/>
      <c r="C228" s="12"/>
      <c r="D228" s="12"/>
      <c r="E228" s="12"/>
      <c r="F228" s="12"/>
    </row>
    <row r="229" customFormat="false" ht="15.75" hidden="false" customHeight="true" outlineLevel="0" collapsed="false">
      <c r="A229" s="12"/>
      <c r="B229" s="12"/>
      <c r="C229" s="12"/>
      <c r="D229" s="12"/>
      <c r="E229" s="12"/>
      <c r="F229" s="12"/>
    </row>
    <row r="230" customFormat="false" ht="15.75" hidden="false" customHeight="true" outlineLevel="0" collapsed="false">
      <c r="A230" s="12"/>
      <c r="B230" s="12"/>
      <c r="C230" s="12"/>
      <c r="D230" s="12"/>
      <c r="E230" s="12"/>
      <c r="F230" s="12"/>
    </row>
    <row r="231" customFormat="false" ht="15.75" hidden="false" customHeight="true" outlineLevel="0" collapsed="false">
      <c r="A231" s="12"/>
      <c r="B231" s="12"/>
      <c r="C231" s="12"/>
      <c r="D231" s="12"/>
      <c r="E231" s="12"/>
      <c r="F231" s="12"/>
    </row>
    <row r="232" customFormat="false" ht="15.75" hidden="false" customHeight="true" outlineLevel="0" collapsed="false">
      <c r="A232" s="12"/>
      <c r="B232" s="12"/>
      <c r="C232" s="12"/>
      <c r="D232" s="12"/>
      <c r="E232" s="12"/>
      <c r="F232" s="12"/>
    </row>
    <row r="233" customFormat="false" ht="15.75" hidden="false" customHeight="true" outlineLevel="0" collapsed="false">
      <c r="A233" s="12"/>
      <c r="B233" s="12"/>
      <c r="C233" s="12"/>
      <c r="D233" s="12"/>
      <c r="E233" s="12"/>
      <c r="F233" s="12"/>
    </row>
    <row r="234" customFormat="false" ht="15.75" hidden="false" customHeight="true" outlineLevel="0" collapsed="false">
      <c r="A234" s="12"/>
      <c r="B234" s="12"/>
      <c r="C234" s="12"/>
      <c r="D234" s="12"/>
      <c r="E234" s="12"/>
      <c r="F234" s="12"/>
    </row>
    <row r="235" customFormat="false" ht="15.75" hidden="false" customHeight="true" outlineLevel="0" collapsed="false">
      <c r="A235" s="12"/>
      <c r="B235" s="12"/>
      <c r="C235" s="12"/>
      <c r="D235" s="12"/>
      <c r="E235" s="12"/>
      <c r="F235" s="12"/>
    </row>
    <row r="236" customFormat="false" ht="15.75" hidden="false" customHeight="true" outlineLevel="0" collapsed="false">
      <c r="A236" s="12"/>
      <c r="B236" s="12"/>
      <c r="C236" s="12"/>
      <c r="D236" s="12"/>
      <c r="E236" s="12"/>
      <c r="F236" s="12"/>
    </row>
    <row r="237" customFormat="false" ht="15.75" hidden="false" customHeight="true" outlineLevel="0" collapsed="false">
      <c r="A237" s="12"/>
      <c r="B237" s="12"/>
      <c r="C237" s="12"/>
      <c r="D237" s="12"/>
      <c r="E237" s="12"/>
      <c r="F237" s="12"/>
    </row>
    <row r="238" customFormat="false" ht="15.75" hidden="false" customHeight="true" outlineLevel="0" collapsed="false">
      <c r="A238" s="12"/>
      <c r="B238" s="12"/>
      <c r="C238" s="12"/>
      <c r="D238" s="12"/>
      <c r="E238" s="12"/>
      <c r="F238" s="12"/>
    </row>
    <row r="239" customFormat="false" ht="15.75" hidden="false" customHeight="true" outlineLevel="0" collapsed="false">
      <c r="A239" s="12"/>
      <c r="B239" s="12"/>
      <c r="C239" s="12"/>
      <c r="D239" s="12"/>
      <c r="E239" s="12"/>
      <c r="F239" s="12"/>
    </row>
    <row r="240" customFormat="false" ht="15.75" hidden="false" customHeight="true" outlineLevel="0" collapsed="false">
      <c r="A240" s="12"/>
      <c r="B240" s="12"/>
      <c r="C240" s="12"/>
      <c r="D240" s="12"/>
      <c r="E240" s="12"/>
      <c r="F240" s="12"/>
    </row>
    <row r="241" customFormat="false" ht="15.75" hidden="false" customHeight="true" outlineLevel="0" collapsed="false">
      <c r="A241" s="12"/>
      <c r="B241" s="12"/>
      <c r="C241" s="12"/>
      <c r="D241" s="12"/>
      <c r="E241" s="12"/>
      <c r="F241" s="12"/>
    </row>
    <row r="242" customFormat="false" ht="15.75" hidden="false" customHeight="true" outlineLevel="0" collapsed="false">
      <c r="A242" s="12"/>
      <c r="B242" s="12"/>
      <c r="C242" s="12"/>
      <c r="D242" s="12"/>
      <c r="E242" s="12"/>
      <c r="F242" s="12"/>
    </row>
    <row r="243" customFormat="false" ht="15.75" hidden="false" customHeight="true" outlineLevel="0" collapsed="false">
      <c r="A243" s="12"/>
      <c r="B243" s="12"/>
      <c r="C243" s="12"/>
      <c r="D243" s="12"/>
      <c r="E243" s="12"/>
      <c r="F243" s="12"/>
    </row>
    <row r="244" customFormat="false" ht="15.75" hidden="false" customHeight="true" outlineLevel="0" collapsed="false">
      <c r="A244" s="12"/>
      <c r="B244" s="12"/>
      <c r="C244" s="12"/>
      <c r="D244" s="12"/>
      <c r="E244" s="12"/>
      <c r="F244" s="12"/>
    </row>
    <row r="245" customFormat="false" ht="15.75" hidden="false" customHeight="true" outlineLevel="0" collapsed="false">
      <c r="A245" s="12"/>
      <c r="B245" s="12"/>
      <c r="C245" s="12"/>
      <c r="D245" s="12"/>
      <c r="E245" s="12"/>
      <c r="F245" s="12"/>
    </row>
    <row r="246" customFormat="false" ht="15.75" hidden="false" customHeight="true" outlineLevel="0" collapsed="false">
      <c r="A246" s="12"/>
      <c r="B246" s="12"/>
      <c r="C246" s="12"/>
      <c r="D246" s="12"/>
      <c r="E246" s="12"/>
      <c r="F246" s="12"/>
    </row>
    <row r="247" customFormat="false" ht="15.75" hidden="false" customHeight="true" outlineLevel="0" collapsed="false">
      <c r="A247" s="12"/>
      <c r="B247" s="12"/>
      <c r="C247" s="12"/>
      <c r="D247" s="12"/>
      <c r="E247" s="12"/>
      <c r="F247" s="12"/>
    </row>
    <row r="248" customFormat="false" ht="15.75" hidden="false" customHeight="true" outlineLevel="0" collapsed="false">
      <c r="A248" s="12"/>
      <c r="B248" s="12"/>
      <c r="C248" s="12"/>
      <c r="D248" s="12"/>
      <c r="E248" s="12"/>
      <c r="F248" s="12"/>
    </row>
    <row r="249" customFormat="false" ht="15.75" hidden="false" customHeight="true" outlineLevel="0" collapsed="false">
      <c r="A249" s="12"/>
      <c r="B249" s="12"/>
      <c r="C249" s="12"/>
      <c r="D249" s="12"/>
      <c r="E249" s="12"/>
      <c r="F249" s="12"/>
    </row>
    <row r="250" customFormat="false" ht="15.75" hidden="false" customHeight="true" outlineLevel="0" collapsed="false">
      <c r="A250" s="12"/>
      <c r="B250" s="12"/>
      <c r="C250" s="12"/>
      <c r="D250" s="12"/>
      <c r="E250" s="12"/>
      <c r="F250" s="12"/>
    </row>
    <row r="251" customFormat="false" ht="15.75" hidden="false" customHeight="true" outlineLevel="0" collapsed="false">
      <c r="A251" s="12"/>
      <c r="B251" s="12"/>
      <c r="C251" s="12"/>
      <c r="D251" s="12"/>
      <c r="E251" s="12"/>
      <c r="F251" s="12"/>
    </row>
    <row r="252" customFormat="false" ht="15.75" hidden="false" customHeight="true" outlineLevel="0" collapsed="false">
      <c r="A252" s="12"/>
      <c r="B252" s="12"/>
      <c r="C252" s="12"/>
      <c r="D252" s="12"/>
      <c r="E252" s="12"/>
      <c r="F252" s="12"/>
    </row>
    <row r="253" customFormat="false" ht="15.75" hidden="false" customHeight="true" outlineLevel="0" collapsed="false">
      <c r="A253" s="12"/>
      <c r="B253" s="12"/>
      <c r="C253" s="12"/>
      <c r="D253" s="12"/>
      <c r="E253" s="12"/>
      <c r="F253" s="12"/>
    </row>
    <row r="254" customFormat="false" ht="15.75" hidden="false" customHeight="true" outlineLevel="0" collapsed="false">
      <c r="A254" s="12"/>
      <c r="B254" s="12"/>
      <c r="C254" s="12"/>
      <c r="D254" s="12"/>
      <c r="E254" s="12"/>
      <c r="F254" s="12"/>
    </row>
    <row r="255" customFormat="false" ht="15.75" hidden="false" customHeight="true" outlineLevel="0" collapsed="false">
      <c r="A255" s="12"/>
      <c r="B255" s="12"/>
      <c r="C255" s="12"/>
      <c r="D255" s="12"/>
      <c r="E255" s="12"/>
      <c r="F255" s="12"/>
    </row>
    <row r="256" customFormat="false" ht="15.75" hidden="false" customHeight="true" outlineLevel="0" collapsed="false">
      <c r="A256" s="12"/>
      <c r="B256" s="12"/>
      <c r="C256" s="12"/>
      <c r="D256" s="12"/>
      <c r="E256" s="12"/>
      <c r="F256" s="12"/>
    </row>
    <row r="257" customFormat="false" ht="15.75" hidden="false" customHeight="true" outlineLevel="0" collapsed="false">
      <c r="A257" s="12"/>
      <c r="B257" s="12"/>
      <c r="C257" s="12"/>
      <c r="D257" s="12"/>
      <c r="E257" s="12"/>
      <c r="F257" s="12"/>
    </row>
    <row r="258" customFormat="false" ht="15.75" hidden="false" customHeight="true" outlineLevel="0" collapsed="false">
      <c r="A258" s="12"/>
      <c r="B258" s="12"/>
      <c r="C258" s="12"/>
      <c r="D258" s="12"/>
      <c r="E258" s="12"/>
      <c r="F258" s="12"/>
    </row>
    <row r="259" customFormat="false" ht="15.75" hidden="false" customHeight="true" outlineLevel="0" collapsed="false">
      <c r="A259" s="12"/>
      <c r="B259" s="12"/>
      <c r="C259" s="12"/>
      <c r="D259" s="12"/>
      <c r="E259" s="12"/>
      <c r="F259" s="12"/>
    </row>
    <row r="260" customFormat="false" ht="15.75" hidden="false" customHeight="true" outlineLevel="0" collapsed="false">
      <c r="A260" s="12"/>
      <c r="B260" s="12"/>
      <c r="C260" s="12"/>
      <c r="D260" s="12"/>
      <c r="E260" s="12"/>
      <c r="F260" s="12"/>
    </row>
    <row r="261" customFormat="false" ht="15.75" hidden="false" customHeight="true" outlineLevel="0" collapsed="false">
      <c r="A261" s="12"/>
      <c r="B261" s="12"/>
      <c r="C261" s="12"/>
      <c r="D261" s="12"/>
      <c r="E261" s="12"/>
      <c r="F261" s="12"/>
    </row>
    <row r="262" customFormat="false" ht="15.75" hidden="false" customHeight="true" outlineLevel="0" collapsed="false">
      <c r="A262" s="12"/>
      <c r="B262" s="12"/>
      <c r="C262" s="12"/>
      <c r="D262" s="12"/>
      <c r="E262" s="12"/>
      <c r="F262" s="12"/>
    </row>
    <row r="263" customFormat="false" ht="15.75" hidden="false" customHeight="true" outlineLevel="0" collapsed="false">
      <c r="A263" s="12"/>
      <c r="B263" s="12"/>
      <c r="C263" s="12"/>
      <c r="D263" s="12"/>
      <c r="E263" s="12"/>
      <c r="F263" s="12"/>
    </row>
    <row r="264" customFormat="false" ht="15.75" hidden="false" customHeight="true" outlineLevel="0" collapsed="false">
      <c r="A264" s="12"/>
      <c r="B264" s="12"/>
      <c r="C264" s="12"/>
      <c r="D264" s="12"/>
      <c r="E264" s="12"/>
      <c r="F264" s="12"/>
    </row>
    <row r="265" customFormat="false" ht="15.75" hidden="false" customHeight="true" outlineLevel="0" collapsed="false">
      <c r="A265" s="12"/>
      <c r="B265" s="12"/>
      <c r="C265" s="12"/>
      <c r="D265" s="12"/>
      <c r="E265" s="12"/>
      <c r="F265" s="12"/>
    </row>
    <row r="266" customFormat="false" ht="15.75" hidden="false" customHeight="true" outlineLevel="0" collapsed="false">
      <c r="A266" s="12"/>
      <c r="B266" s="12"/>
      <c r="C266" s="12"/>
      <c r="D266" s="12"/>
      <c r="E266" s="12"/>
      <c r="F266" s="12"/>
    </row>
    <row r="267" customFormat="false" ht="15.75" hidden="false" customHeight="true" outlineLevel="0" collapsed="false">
      <c r="A267" s="12"/>
      <c r="B267" s="12"/>
      <c r="C267" s="12"/>
      <c r="D267" s="12"/>
      <c r="E267" s="12"/>
      <c r="F267" s="12"/>
    </row>
    <row r="268" customFormat="false" ht="15.75" hidden="false" customHeight="true" outlineLevel="0" collapsed="false">
      <c r="A268" s="12"/>
      <c r="B268" s="12"/>
      <c r="C268" s="12"/>
      <c r="D268" s="12"/>
      <c r="E268" s="12"/>
      <c r="F268" s="12"/>
    </row>
    <row r="269" customFormat="false" ht="15.75" hidden="false" customHeight="true" outlineLevel="0" collapsed="false">
      <c r="A269" s="12"/>
      <c r="B269" s="12"/>
      <c r="C269" s="12"/>
      <c r="D269" s="12"/>
      <c r="E269" s="12"/>
      <c r="F269" s="12"/>
    </row>
    <row r="270" customFormat="false" ht="15.75" hidden="false" customHeight="true" outlineLevel="0" collapsed="false">
      <c r="A270" s="12"/>
      <c r="B270" s="12"/>
      <c r="C270" s="12"/>
      <c r="D270" s="12"/>
      <c r="E270" s="12"/>
      <c r="F270" s="12"/>
    </row>
    <row r="271" customFormat="false" ht="15.75" hidden="false" customHeight="true" outlineLevel="0" collapsed="false">
      <c r="A271" s="12"/>
      <c r="B271" s="12"/>
      <c r="C271" s="12"/>
      <c r="D271" s="12"/>
      <c r="E271" s="12"/>
      <c r="F271" s="12"/>
    </row>
    <row r="272" customFormat="false" ht="15.75" hidden="false" customHeight="true" outlineLevel="0" collapsed="false">
      <c r="A272" s="12"/>
      <c r="B272" s="12"/>
      <c r="C272" s="12"/>
      <c r="D272" s="12"/>
      <c r="E272" s="12"/>
      <c r="F272" s="12"/>
    </row>
    <row r="273" customFormat="false" ht="15.75" hidden="false" customHeight="true" outlineLevel="0" collapsed="false">
      <c r="A273" s="12"/>
      <c r="B273" s="12"/>
      <c r="C273" s="12"/>
      <c r="D273" s="12"/>
      <c r="E273" s="12"/>
      <c r="F273" s="12"/>
    </row>
    <row r="274" customFormat="false" ht="15.75" hidden="false" customHeight="true" outlineLevel="0" collapsed="false">
      <c r="A274" s="12"/>
      <c r="B274" s="12"/>
      <c r="C274" s="12"/>
      <c r="D274" s="12"/>
      <c r="E274" s="12"/>
      <c r="F274" s="12"/>
    </row>
    <row r="275" customFormat="false" ht="15.75" hidden="false" customHeight="true" outlineLevel="0" collapsed="false">
      <c r="A275" s="12"/>
      <c r="B275" s="12"/>
      <c r="C275" s="12"/>
      <c r="D275" s="12"/>
      <c r="E275" s="12"/>
      <c r="F275" s="12"/>
    </row>
    <row r="276" customFormat="false" ht="15.75" hidden="false" customHeight="true" outlineLevel="0" collapsed="false">
      <c r="A276" s="12"/>
      <c r="B276" s="12"/>
      <c r="C276" s="12"/>
      <c r="D276" s="12"/>
      <c r="E276" s="12"/>
      <c r="F276" s="12"/>
    </row>
    <row r="277" customFormat="false" ht="15.75" hidden="false" customHeight="true" outlineLevel="0" collapsed="false">
      <c r="A277" s="12"/>
      <c r="B277" s="12"/>
      <c r="C277" s="12"/>
      <c r="D277" s="12"/>
      <c r="E277" s="12"/>
      <c r="F277" s="12"/>
    </row>
    <row r="278" customFormat="false" ht="15.75" hidden="false" customHeight="true" outlineLevel="0" collapsed="false">
      <c r="A278" s="12"/>
      <c r="B278" s="12"/>
      <c r="C278" s="12"/>
      <c r="D278" s="12"/>
      <c r="E278" s="12"/>
      <c r="F278" s="12"/>
    </row>
    <row r="279" customFormat="false" ht="15.75" hidden="false" customHeight="true" outlineLevel="0" collapsed="false">
      <c r="A279" s="12"/>
      <c r="B279" s="12"/>
      <c r="C279" s="12"/>
      <c r="D279" s="12"/>
      <c r="E279" s="12"/>
      <c r="F279" s="12"/>
    </row>
    <row r="280" customFormat="false" ht="15.75" hidden="false" customHeight="true" outlineLevel="0" collapsed="false">
      <c r="A280" s="12"/>
      <c r="B280" s="12"/>
      <c r="C280" s="12"/>
      <c r="D280" s="12"/>
      <c r="E280" s="12"/>
      <c r="F280" s="12"/>
    </row>
    <row r="281" customFormat="false" ht="15.75" hidden="false" customHeight="true" outlineLevel="0" collapsed="false">
      <c r="A281" s="12"/>
      <c r="B281" s="12"/>
      <c r="C281" s="12"/>
      <c r="D281" s="12"/>
      <c r="E281" s="12"/>
      <c r="F281" s="12"/>
    </row>
    <row r="282" customFormat="false" ht="15.75" hidden="false" customHeight="true" outlineLevel="0" collapsed="false">
      <c r="A282" s="12"/>
      <c r="B282" s="12"/>
      <c r="C282" s="12"/>
      <c r="D282" s="12"/>
      <c r="E282" s="12"/>
      <c r="F282" s="12"/>
    </row>
    <row r="283" customFormat="false" ht="15.75" hidden="false" customHeight="true" outlineLevel="0" collapsed="false">
      <c r="A283" s="12"/>
      <c r="B283" s="12"/>
      <c r="C283" s="12"/>
      <c r="D283" s="12"/>
      <c r="E283" s="12"/>
      <c r="F283" s="12"/>
    </row>
    <row r="284" customFormat="false" ht="15.75" hidden="false" customHeight="true" outlineLevel="0" collapsed="false">
      <c r="A284" s="12"/>
      <c r="B284" s="12"/>
      <c r="C284" s="12"/>
      <c r="D284" s="12"/>
      <c r="E284" s="12"/>
      <c r="F284" s="12"/>
    </row>
    <row r="285" customFormat="false" ht="15.75" hidden="false" customHeight="true" outlineLevel="0" collapsed="false">
      <c r="A285" s="12"/>
      <c r="B285" s="12"/>
      <c r="C285" s="12"/>
      <c r="D285" s="12"/>
      <c r="E285" s="12"/>
      <c r="F285" s="12"/>
    </row>
    <row r="286" customFormat="false" ht="15.75" hidden="false" customHeight="true" outlineLevel="0" collapsed="false">
      <c r="A286" s="12"/>
      <c r="B286" s="12"/>
      <c r="C286" s="12"/>
      <c r="D286" s="12"/>
      <c r="E286" s="12"/>
      <c r="F286" s="12"/>
    </row>
    <row r="287" customFormat="false" ht="15.75" hidden="false" customHeight="true" outlineLevel="0" collapsed="false">
      <c r="A287" s="12"/>
      <c r="B287" s="12"/>
      <c r="C287" s="12"/>
      <c r="D287" s="12"/>
      <c r="E287" s="12"/>
      <c r="F287" s="12"/>
    </row>
    <row r="288" customFormat="false" ht="15.75" hidden="false" customHeight="true" outlineLevel="0" collapsed="false">
      <c r="A288" s="12"/>
      <c r="B288" s="12"/>
      <c r="C288" s="12"/>
      <c r="D288" s="12"/>
      <c r="E288" s="12"/>
      <c r="F288" s="12"/>
    </row>
    <row r="289" customFormat="false" ht="15.75" hidden="false" customHeight="true" outlineLevel="0" collapsed="false">
      <c r="A289" s="12"/>
      <c r="B289" s="12"/>
      <c r="C289" s="12"/>
      <c r="D289" s="12"/>
      <c r="E289" s="12"/>
      <c r="F289" s="12"/>
    </row>
    <row r="290" customFormat="false" ht="15.75" hidden="false" customHeight="true" outlineLevel="0" collapsed="false">
      <c r="A290" s="12"/>
      <c r="B290" s="12"/>
      <c r="C290" s="12"/>
      <c r="D290" s="12"/>
      <c r="E290" s="12"/>
      <c r="F290" s="12"/>
    </row>
    <row r="291" customFormat="false" ht="15.75" hidden="false" customHeight="true" outlineLevel="0" collapsed="false">
      <c r="A291" s="12"/>
      <c r="B291" s="12"/>
      <c r="C291" s="12"/>
      <c r="D291" s="12"/>
      <c r="E291" s="12"/>
      <c r="F291" s="12"/>
    </row>
    <row r="292" customFormat="false" ht="15.75" hidden="false" customHeight="true" outlineLevel="0" collapsed="false">
      <c r="A292" s="12"/>
      <c r="B292" s="12"/>
      <c r="C292" s="12"/>
      <c r="D292" s="12"/>
      <c r="E292" s="12"/>
      <c r="F292" s="12"/>
    </row>
    <row r="293" customFormat="false" ht="15.75" hidden="false" customHeight="true" outlineLevel="0" collapsed="false">
      <c r="A293" s="12"/>
      <c r="B293" s="12"/>
      <c r="C293" s="12"/>
      <c r="D293" s="12"/>
      <c r="E293" s="12"/>
      <c r="F293" s="12"/>
    </row>
    <row r="294" customFormat="false" ht="15.75" hidden="false" customHeight="true" outlineLevel="0" collapsed="false">
      <c r="A294" s="12"/>
      <c r="B294" s="12"/>
      <c r="C294" s="12"/>
      <c r="D294" s="12"/>
      <c r="E294" s="12"/>
      <c r="F294" s="12"/>
    </row>
    <row r="295" customFormat="false" ht="15.75" hidden="false" customHeight="true" outlineLevel="0" collapsed="false">
      <c r="A295" s="12"/>
      <c r="B295" s="12"/>
      <c r="C295" s="12"/>
      <c r="D295" s="12"/>
      <c r="E295" s="12"/>
      <c r="F295" s="12"/>
    </row>
    <row r="296" customFormat="false" ht="15.75" hidden="false" customHeight="true" outlineLevel="0" collapsed="false">
      <c r="A296" s="12"/>
      <c r="B296" s="12"/>
      <c r="C296" s="12"/>
      <c r="D296" s="12"/>
      <c r="E296" s="12"/>
      <c r="F296" s="12"/>
    </row>
    <row r="297" customFormat="false" ht="15.75" hidden="false" customHeight="true" outlineLevel="0" collapsed="false">
      <c r="A297" s="12"/>
      <c r="B297" s="12"/>
      <c r="C297" s="12"/>
      <c r="D297" s="12"/>
      <c r="E297" s="12"/>
      <c r="F297" s="12"/>
    </row>
    <row r="298" customFormat="false" ht="15.75" hidden="false" customHeight="true" outlineLevel="0" collapsed="false">
      <c r="A298" s="12"/>
      <c r="B298" s="12"/>
      <c r="C298" s="12"/>
      <c r="D298" s="12"/>
      <c r="E298" s="12"/>
      <c r="F298" s="12"/>
    </row>
    <row r="299" customFormat="false" ht="15.75" hidden="false" customHeight="true" outlineLevel="0" collapsed="false">
      <c r="A299" s="12"/>
      <c r="B299" s="12"/>
      <c r="C299" s="12"/>
      <c r="D299" s="12"/>
      <c r="E299" s="12"/>
      <c r="F299" s="12"/>
    </row>
    <row r="300" customFormat="false" ht="15.75" hidden="false" customHeight="true" outlineLevel="0" collapsed="false">
      <c r="A300" s="12"/>
      <c r="B300" s="12"/>
      <c r="C300" s="12"/>
      <c r="D300" s="12"/>
      <c r="E300" s="12"/>
      <c r="F300" s="12"/>
    </row>
    <row r="301" customFormat="false" ht="15.75" hidden="false" customHeight="true" outlineLevel="0" collapsed="false">
      <c r="A301" s="12"/>
      <c r="B301" s="12"/>
      <c r="C301" s="12"/>
      <c r="D301" s="12"/>
      <c r="E301" s="12"/>
      <c r="F301" s="12"/>
    </row>
    <row r="302" customFormat="false" ht="15.75" hidden="false" customHeight="true" outlineLevel="0" collapsed="false">
      <c r="A302" s="12"/>
      <c r="B302" s="12"/>
      <c r="C302" s="12"/>
      <c r="D302" s="12"/>
      <c r="E302" s="12"/>
      <c r="F302" s="12"/>
    </row>
    <row r="303" customFormat="false" ht="15.75" hidden="false" customHeight="true" outlineLevel="0" collapsed="false">
      <c r="A303" s="12"/>
      <c r="B303" s="12"/>
      <c r="C303" s="12"/>
      <c r="D303" s="12"/>
      <c r="E303" s="12"/>
      <c r="F303" s="12"/>
    </row>
    <row r="304" customFormat="false" ht="15.75" hidden="false" customHeight="true" outlineLevel="0" collapsed="false">
      <c r="A304" s="12"/>
      <c r="B304" s="12"/>
      <c r="C304" s="12"/>
      <c r="D304" s="12"/>
      <c r="E304" s="12"/>
      <c r="F304" s="12"/>
    </row>
    <row r="305" customFormat="false" ht="15.75" hidden="false" customHeight="true" outlineLevel="0" collapsed="false">
      <c r="A305" s="12"/>
      <c r="B305" s="12"/>
      <c r="C305" s="12"/>
      <c r="D305" s="12"/>
      <c r="E305" s="12"/>
      <c r="F305" s="12"/>
    </row>
    <row r="306" customFormat="false" ht="15.75" hidden="false" customHeight="true" outlineLevel="0" collapsed="false">
      <c r="A306" s="12"/>
      <c r="B306" s="12"/>
      <c r="C306" s="12"/>
      <c r="D306" s="12"/>
      <c r="E306" s="12"/>
      <c r="F306" s="12"/>
    </row>
    <row r="307" customFormat="false" ht="15.75" hidden="false" customHeight="true" outlineLevel="0" collapsed="false">
      <c r="A307" s="12"/>
      <c r="B307" s="12"/>
      <c r="C307" s="12"/>
      <c r="D307" s="12"/>
      <c r="E307" s="12"/>
      <c r="F307" s="12"/>
    </row>
    <row r="308" customFormat="false" ht="15.75" hidden="false" customHeight="true" outlineLevel="0" collapsed="false">
      <c r="A308" s="12"/>
      <c r="B308" s="12"/>
      <c r="C308" s="12"/>
      <c r="D308" s="12"/>
      <c r="E308" s="12"/>
      <c r="F308" s="12"/>
    </row>
    <row r="309" customFormat="false" ht="15.75" hidden="false" customHeight="true" outlineLevel="0" collapsed="false">
      <c r="A309" s="12"/>
      <c r="B309" s="12"/>
      <c r="C309" s="12"/>
      <c r="D309" s="12"/>
      <c r="E309" s="12"/>
      <c r="F309" s="12"/>
    </row>
    <row r="310" customFormat="false" ht="15.75" hidden="false" customHeight="true" outlineLevel="0" collapsed="false">
      <c r="A310" s="12"/>
      <c r="B310" s="12"/>
      <c r="C310" s="12"/>
      <c r="D310" s="12"/>
      <c r="E310" s="12"/>
      <c r="F310" s="12"/>
    </row>
    <row r="311" customFormat="false" ht="15.75" hidden="false" customHeight="true" outlineLevel="0" collapsed="false">
      <c r="A311" s="12"/>
      <c r="B311" s="12"/>
      <c r="C311" s="12"/>
      <c r="D311" s="12"/>
      <c r="E311" s="12"/>
      <c r="F311" s="12"/>
    </row>
    <row r="312" customFormat="false" ht="15.75" hidden="false" customHeight="true" outlineLevel="0" collapsed="false">
      <c r="A312" s="12"/>
      <c r="B312" s="12"/>
      <c r="C312" s="12"/>
      <c r="D312" s="12"/>
      <c r="E312" s="12"/>
      <c r="F312" s="12"/>
    </row>
    <row r="313" customFormat="false" ht="15.75" hidden="false" customHeight="true" outlineLevel="0" collapsed="false">
      <c r="A313" s="12"/>
      <c r="B313" s="12"/>
      <c r="C313" s="12"/>
      <c r="D313" s="12"/>
      <c r="E313" s="12"/>
      <c r="F313" s="12"/>
    </row>
    <row r="314" customFormat="false" ht="15.75" hidden="false" customHeight="true" outlineLevel="0" collapsed="false">
      <c r="A314" s="12"/>
      <c r="B314" s="12"/>
      <c r="C314" s="12"/>
      <c r="D314" s="12"/>
      <c r="E314" s="12"/>
      <c r="F314" s="12"/>
    </row>
    <row r="315" customFormat="false" ht="15.75" hidden="false" customHeight="true" outlineLevel="0" collapsed="false">
      <c r="A315" s="12"/>
      <c r="B315" s="12"/>
      <c r="C315" s="12"/>
      <c r="D315" s="12"/>
      <c r="E315" s="12"/>
      <c r="F315" s="12"/>
    </row>
    <row r="316" customFormat="false" ht="15.75" hidden="false" customHeight="true" outlineLevel="0" collapsed="false">
      <c r="A316" s="12"/>
      <c r="B316" s="12"/>
      <c r="C316" s="12"/>
      <c r="D316" s="12"/>
      <c r="E316" s="12"/>
      <c r="F316" s="12"/>
    </row>
    <row r="317" customFormat="false" ht="15.75" hidden="false" customHeight="true" outlineLevel="0" collapsed="false">
      <c r="A317" s="12"/>
      <c r="B317" s="12"/>
      <c r="C317" s="12"/>
      <c r="D317" s="12"/>
      <c r="E317" s="12"/>
      <c r="F317" s="12"/>
    </row>
    <row r="318" customFormat="false" ht="15.75" hidden="false" customHeight="true" outlineLevel="0" collapsed="false">
      <c r="A318" s="12"/>
      <c r="B318" s="12"/>
      <c r="C318" s="12"/>
      <c r="D318" s="12"/>
      <c r="E318" s="12"/>
      <c r="F318" s="12"/>
    </row>
    <row r="319" customFormat="false" ht="15.75" hidden="false" customHeight="true" outlineLevel="0" collapsed="false">
      <c r="A319" s="12"/>
      <c r="B319" s="12"/>
      <c r="C319" s="12"/>
      <c r="D319" s="12"/>
      <c r="E319" s="12"/>
      <c r="F319" s="12"/>
    </row>
    <row r="320" customFormat="false" ht="15.75" hidden="false" customHeight="true" outlineLevel="0" collapsed="false">
      <c r="A320" s="12"/>
      <c r="B320" s="12"/>
      <c r="C320" s="12"/>
      <c r="D320" s="12"/>
      <c r="E320" s="12"/>
      <c r="F320" s="12"/>
    </row>
    <row r="321" customFormat="false" ht="15.75" hidden="false" customHeight="true" outlineLevel="0" collapsed="false">
      <c r="A321" s="12"/>
      <c r="B321" s="12"/>
      <c r="C321" s="12"/>
      <c r="D321" s="12"/>
      <c r="E321" s="12"/>
      <c r="F321" s="12"/>
    </row>
    <row r="322" customFormat="false" ht="15.75" hidden="false" customHeight="true" outlineLevel="0" collapsed="false">
      <c r="A322" s="12"/>
      <c r="B322" s="12"/>
      <c r="C322" s="12"/>
      <c r="D322" s="12"/>
      <c r="E322" s="12"/>
      <c r="F322" s="12"/>
    </row>
    <row r="323" customFormat="false" ht="15.75" hidden="false" customHeight="true" outlineLevel="0" collapsed="false">
      <c r="A323" s="12"/>
      <c r="B323" s="12"/>
      <c r="C323" s="12"/>
      <c r="D323" s="12"/>
      <c r="E323" s="12"/>
      <c r="F323" s="12"/>
    </row>
    <row r="324" customFormat="false" ht="15.75" hidden="false" customHeight="true" outlineLevel="0" collapsed="false">
      <c r="A324" s="12"/>
      <c r="B324" s="12"/>
      <c r="C324" s="12"/>
      <c r="D324" s="12"/>
      <c r="E324" s="12"/>
      <c r="F324" s="12"/>
    </row>
    <row r="325" customFormat="false" ht="15.75" hidden="false" customHeight="true" outlineLevel="0" collapsed="false">
      <c r="A325" s="12"/>
      <c r="B325" s="12"/>
      <c r="C325" s="12"/>
      <c r="D325" s="12"/>
      <c r="E325" s="12"/>
      <c r="F325" s="12"/>
    </row>
    <row r="326" customFormat="false" ht="15.75" hidden="false" customHeight="true" outlineLevel="0" collapsed="false">
      <c r="A326" s="12"/>
      <c r="B326" s="12"/>
      <c r="C326" s="12"/>
      <c r="D326" s="12"/>
      <c r="E326" s="12"/>
      <c r="F326" s="12"/>
    </row>
    <row r="327" customFormat="false" ht="15.75" hidden="false" customHeight="true" outlineLevel="0" collapsed="false">
      <c r="A327" s="12"/>
      <c r="B327" s="12"/>
      <c r="C327" s="12"/>
      <c r="D327" s="12"/>
      <c r="E327" s="12"/>
      <c r="F327" s="12"/>
    </row>
    <row r="328" customFormat="false" ht="15.75" hidden="false" customHeight="true" outlineLevel="0" collapsed="false">
      <c r="A328" s="12"/>
      <c r="B328" s="12"/>
      <c r="C328" s="12"/>
      <c r="D328" s="12"/>
      <c r="E328" s="12"/>
      <c r="F328" s="12"/>
    </row>
    <row r="329" customFormat="false" ht="15.75" hidden="false" customHeight="true" outlineLevel="0" collapsed="false">
      <c r="A329" s="12"/>
      <c r="B329" s="12"/>
      <c r="C329" s="12"/>
      <c r="D329" s="12"/>
      <c r="E329" s="12"/>
      <c r="F329" s="12"/>
    </row>
    <row r="330" customFormat="false" ht="15.75" hidden="false" customHeight="true" outlineLevel="0" collapsed="false">
      <c r="A330" s="12"/>
      <c r="B330" s="12"/>
      <c r="C330" s="12"/>
      <c r="D330" s="12"/>
      <c r="E330" s="12"/>
      <c r="F330" s="12"/>
    </row>
    <row r="331" customFormat="false" ht="15.75" hidden="false" customHeight="true" outlineLevel="0" collapsed="false">
      <c r="A331" s="12"/>
      <c r="B331" s="12"/>
      <c r="C331" s="12"/>
      <c r="D331" s="12"/>
      <c r="E331" s="12"/>
      <c r="F331" s="12"/>
    </row>
    <row r="332" customFormat="false" ht="15.75" hidden="false" customHeight="true" outlineLevel="0" collapsed="false">
      <c r="A332" s="12"/>
      <c r="B332" s="12"/>
      <c r="C332" s="12"/>
      <c r="D332" s="12"/>
      <c r="E332" s="12"/>
      <c r="F332" s="12"/>
    </row>
    <row r="333" customFormat="false" ht="15.75" hidden="false" customHeight="true" outlineLevel="0" collapsed="false">
      <c r="A333" s="12"/>
      <c r="B333" s="12"/>
      <c r="C333" s="12"/>
      <c r="D333" s="12"/>
      <c r="E333" s="12"/>
      <c r="F333" s="12"/>
    </row>
    <row r="334" customFormat="false" ht="15.75" hidden="false" customHeight="true" outlineLevel="0" collapsed="false">
      <c r="A334" s="12"/>
      <c r="B334" s="12"/>
      <c r="C334" s="12"/>
      <c r="D334" s="12"/>
      <c r="E334" s="12"/>
      <c r="F334" s="12"/>
    </row>
    <row r="335" customFormat="false" ht="15.75" hidden="false" customHeight="true" outlineLevel="0" collapsed="false">
      <c r="A335" s="12"/>
      <c r="B335" s="12"/>
      <c r="C335" s="12"/>
      <c r="D335" s="12"/>
      <c r="E335" s="12"/>
      <c r="F335" s="12"/>
    </row>
    <row r="336" customFormat="false" ht="15.75" hidden="false" customHeight="true" outlineLevel="0" collapsed="false">
      <c r="A336" s="12"/>
      <c r="B336" s="12"/>
      <c r="C336" s="12"/>
      <c r="D336" s="12"/>
      <c r="E336" s="12"/>
      <c r="F336" s="12"/>
    </row>
    <row r="337" customFormat="false" ht="15.75" hidden="false" customHeight="true" outlineLevel="0" collapsed="false">
      <c r="A337" s="12"/>
      <c r="B337" s="12"/>
      <c r="C337" s="12"/>
      <c r="D337" s="12"/>
      <c r="E337" s="12"/>
      <c r="F337" s="12"/>
    </row>
    <row r="338" customFormat="false" ht="15.75" hidden="false" customHeight="true" outlineLevel="0" collapsed="false">
      <c r="A338" s="12"/>
      <c r="B338" s="12"/>
      <c r="C338" s="12"/>
      <c r="D338" s="12"/>
      <c r="E338" s="12"/>
      <c r="F338" s="12"/>
    </row>
    <row r="339" customFormat="false" ht="15.75" hidden="false" customHeight="true" outlineLevel="0" collapsed="false">
      <c r="A339" s="12"/>
      <c r="B339" s="12"/>
      <c r="C339" s="12"/>
      <c r="D339" s="12"/>
      <c r="E339" s="12"/>
      <c r="F339" s="12"/>
    </row>
    <row r="340" customFormat="false" ht="15.75" hidden="false" customHeight="true" outlineLevel="0" collapsed="false">
      <c r="A340" s="12"/>
      <c r="B340" s="12"/>
      <c r="C340" s="12"/>
      <c r="D340" s="12"/>
      <c r="E340" s="12"/>
      <c r="F340" s="12"/>
    </row>
    <row r="341" customFormat="false" ht="15.75" hidden="false" customHeight="true" outlineLevel="0" collapsed="false">
      <c r="A341" s="12"/>
      <c r="B341" s="12"/>
      <c r="C341" s="12"/>
      <c r="D341" s="12"/>
      <c r="E341" s="12"/>
      <c r="F341" s="12"/>
    </row>
    <row r="342" customFormat="false" ht="15.75" hidden="false" customHeight="true" outlineLevel="0" collapsed="false">
      <c r="A342" s="12"/>
      <c r="B342" s="12"/>
      <c r="C342" s="12"/>
      <c r="D342" s="12"/>
      <c r="E342" s="12"/>
      <c r="F342" s="12"/>
    </row>
    <row r="343" customFormat="false" ht="15.75" hidden="false" customHeight="true" outlineLevel="0" collapsed="false">
      <c r="A343" s="12"/>
      <c r="B343" s="12"/>
      <c r="C343" s="12"/>
      <c r="D343" s="12"/>
      <c r="E343" s="12"/>
      <c r="F343" s="12"/>
    </row>
    <row r="344" customFormat="false" ht="15.75" hidden="false" customHeight="true" outlineLevel="0" collapsed="false">
      <c r="A344" s="12"/>
      <c r="B344" s="12"/>
      <c r="C344" s="12"/>
      <c r="D344" s="12"/>
      <c r="E344" s="12"/>
      <c r="F344" s="12"/>
    </row>
    <row r="345" customFormat="false" ht="15.75" hidden="false" customHeight="true" outlineLevel="0" collapsed="false">
      <c r="A345" s="12"/>
      <c r="B345" s="12"/>
      <c r="C345" s="12"/>
      <c r="D345" s="12"/>
      <c r="E345" s="12"/>
      <c r="F345" s="12"/>
    </row>
    <row r="346" customFormat="false" ht="15.75" hidden="false" customHeight="true" outlineLevel="0" collapsed="false">
      <c r="A346" s="12"/>
      <c r="B346" s="12"/>
      <c r="C346" s="12"/>
      <c r="D346" s="12"/>
      <c r="E346" s="12"/>
      <c r="F346" s="12"/>
    </row>
    <row r="347" customFormat="false" ht="15.75" hidden="false" customHeight="true" outlineLevel="0" collapsed="false">
      <c r="A347" s="12"/>
      <c r="B347" s="12"/>
      <c r="C347" s="12"/>
      <c r="D347" s="12"/>
      <c r="E347" s="12"/>
      <c r="F347" s="12"/>
    </row>
    <row r="348" customFormat="false" ht="15.75" hidden="false" customHeight="true" outlineLevel="0" collapsed="false">
      <c r="A348" s="12"/>
      <c r="B348" s="12"/>
      <c r="C348" s="12"/>
      <c r="D348" s="12"/>
      <c r="E348" s="12"/>
      <c r="F348" s="12"/>
    </row>
    <row r="349" customFormat="false" ht="15.75" hidden="false" customHeight="true" outlineLevel="0" collapsed="false">
      <c r="A349" s="12"/>
      <c r="B349" s="12"/>
      <c r="C349" s="12"/>
      <c r="D349" s="12"/>
      <c r="E349" s="12"/>
      <c r="F349" s="12"/>
    </row>
    <row r="350" customFormat="false" ht="15.75" hidden="false" customHeight="true" outlineLevel="0" collapsed="false">
      <c r="A350" s="12"/>
      <c r="B350" s="12"/>
      <c r="C350" s="12"/>
      <c r="D350" s="12"/>
      <c r="E350" s="12"/>
      <c r="F350" s="12"/>
    </row>
    <row r="351" customFormat="false" ht="15.75" hidden="false" customHeight="true" outlineLevel="0" collapsed="false">
      <c r="A351" s="12"/>
      <c r="B351" s="12"/>
      <c r="C351" s="12"/>
      <c r="D351" s="12"/>
      <c r="E351" s="12"/>
      <c r="F351" s="12"/>
    </row>
    <row r="352" customFormat="false" ht="15.75" hidden="false" customHeight="true" outlineLevel="0" collapsed="false">
      <c r="A352" s="12"/>
      <c r="B352" s="12"/>
      <c r="C352" s="12"/>
      <c r="D352" s="12"/>
      <c r="E352" s="12"/>
      <c r="F352" s="12"/>
    </row>
    <row r="353" customFormat="false" ht="15.75" hidden="false" customHeight="true" outlineLevel="0" collapsed="false">
      <c r="A353" s="12"/>
      <c r="B353" s="12"/>
      <c r="C353" s="12"/>
      <c r="D353" s="12"/>
      <c r="E353" s="12"/>
      <c r="F353" s="12"/>
    </row>
    <row r="354" customFormat="false" ht="15.75" hidden="false" customHeight="true" outlineLevel="0" collapsed="false">
      <c r="A354" s="12"/>
      <c r="B354" s="12"/>
      <c r="C354" s="12"/>
      <c r="D354" s="12"/>
      <c r="E354" s="12"/>
      <c r="F354" s="12"/>
    </row>
    <row r="355" customFormat="false" ht="15.75" hidden="false" customHeight="true" outlineLevel="0" collapsed="false">
      <c r="A355" s="12"/>
      <c r="B355" s="12"/>
      <c r="C355" s="12"/>
      <c r="D355" s="12"/>
      <c r="E355" s="12"/>
      <c r="F355" s="12"/>
    </row>
    <row r="356" customFormat="false" ht="15.75" hidden="false" customHeight="true" outlineLevel="0" collapsed="false">
      <c r="A356" s="12"/>
      <c r="B356" s="12"/>
      <c r="C356" s="12"/>
      <c r="D356" s="12"/>
      <c r="E356" s="12"/>
      <c r="F356" s="12"/>
    </row>
    <row r="357" customFormat="false" ht="15.75" hidden="false" customHeight="true" outlineLevel="0" collapsed="false">
      <c r="A357" s="12"/>
      <c r="B357" s="12"/>
      <c r="C357" s="12"/>
      <c r="D357" s="12"/>
      <c r="E357" s="12"/>
      <c r="F357" s="12"/>
    </row>
    <row r="358" customFormat="false" ht="15.75" hidden="false" customHeight="true" outlineLevel="0" collapsed="false">
      <c r="A358" s="12"/>
      <c r="B358" s="12"/>
      <c r="C358" s="12"/>
      <c r="D358" s="12"/>
      <c r="E358" s="12"/>
      <c r="F358" s="12"/>
    </row>
    <row r="359" customFormat="false" ht="15.75" hidden="false" customHeight="true" outlineLevel="0" collapsed="false">
      <c r="A359" s="12"/>
      <c r="B359" s="12"/>
      <c r="C359" s="12"/>
      <c r="D359" s="12"/>
      <c r="E359" s="12"/>
      <c r="F359" s="12"/>
    </row>
    <row r="360" customFormat="false" ht="15.75" hidden="false" customHeight="true" outlineLevel="0" collapsed="false">
      <c r="A360" s="12"/>
      <c r="B360" s="12"/>
      <c r="C360" s="12"/>
      <c r="D360" s="12"/>
      <c r="E360" s="12"/>
      <c r="F360" s="12"/>
    </row>
    <row r="361" customFormat="false" ht="15.75" hidden="false" customHeight="true" outlineLevel="0" collapsed="false">
      <c r="A361" s="12"/>
      <c r="B361" s="12"/>
      <c r="C361" s="12"/>
      <c r="D361" s="12"/>
      <c r="E361" s="12"/>
      <c r="F361" s="12"/>
    </row>
    <row r="362" customFormat="false" ht="15.75" hidden="false" customHeight="true" outlineLevel="0" collapsed="false">
      <c r="A362" s="12"/>
      <c r="B362" s="12"/>
      <c r="C362" s="12"/>
      <c r="D362" s="12"/>
      <c r="E362" s="12"/>
      <c r="F362" s="12"/>
    </row>
    <row r="363" customFormat="false" ht="15.75" hidden="false" customHeight="true" outlineLevel="0" collapsed="false">
      <c r="A363" s="12"/>
      <c r="B363" s="12"/>
      <c r="C363" s="12"/>
      <c r="D363" s="12"/>
      <c r="E363" s="12"/>
      <c r="F363" s="12"/>
    </row>
    <row r="364" customFormat="false" ht="15.75" hidden="false" customHeight="true" outlineLevel="0" collapsed="false">
      <c r="A364" s="12"/>
      <c r="B364" s="12"/>
      <c r="C364" s="12"/>
      <c r="D364" s="12"/>
      <c r="E364" s="12"/>
      <c r="F364" s="12"/>
    </row>
    <row r="365" customFormat="false" ht="15.75" hidden="false" customHeight="true" outlineLevel="0" collapsed="false">
      <c r="A365" s="12"/>
      <c r="B365" s="12"/>
      <c r="C365" s="12"/>
      <c r="D365" s="12"/>
      <c r="E365" s="12"/>
      <c r="F365" s="12"/>
    </row>
    <row r="366" customFormat="false" ht="15.75" hidden="false" customHeight="true" outlineLevel="0" collapsed="false">
      <c r="A366" s="12"/>
      <c r="B366" s="12"/>
      <c r="C366" s="12"/>
      <c r="D366" s="12"/>
      <c r="E366" s="12"/>
      <c r="F366" s="12"/>
    </row>
    <row r="367" customFormat="false" ht="15.75" hidden="false" customHeight="true" outlineLevel="0" collapsed="false">
      <c r="A367" s="12"/>
      <c r="B367" s="12"/>
      <c r="C367" s="12"/>
      <c r="D367" s="12"/>
      <c r="E367" s="12"/>
      <c r="F367" s="12"/>
    </row>
    <row r="368" customFormat="false" ht="15.75" hidden="false" customHeight="true" outlineLevel="0" collapsed="false">
      <c r="A368" s="12"/>
      <c r="B368" s="12"/>
      <c r="C368" s="12"/>
      <c r="D368" s="12"/>
      <c r="E368" s="12"/>
      <c r="F368" s="12"/>
    </row>
    <row r="369" customFormat="false" ht="15.75" hidden="false" customHeight="true" outlineLevel="0" collapsed="false">
      <c r="A369" s="12"/>
      <c r="B369" s="12"/>
      <c r="C369" s="12"/>
      <c r="D369" s="12"/>
      <c r="E369" s="12"/>
      <c r="F369" s="12"/>
    </row>
    <row r="370" customFormat="false" ht="15.75" hidden="false" customHeight="true" outlineLevel="0" collapsed="false">
      <c r="A370" s="12"/>
      <c r="B370" s="12"/>
      <c r="C370" s="12"/>
      <c r="D370" s="12"/>
      <c r="E370" s="12"/>
      <c r="F370" s="12"/>
    </row>
    <row r="371" customFormat="false" ht="15.75" hidden="false" customHeight="true" outlineLevel="0" collapsed="false">
      <c r="A371" s="12"/>
      <c r="B371" s="12"/>
      <c r="C371" s="12"/>
      <c r="D371" s="12"/>
      <c r="E371" s="12"/>
      <c r="F371" s="12"/>
    </row>
    <row r="372" customFormat="false" ht="15.75" hidden="false" customHeight="true" outlineLevel="0" collapsed="false">
      <c r="A372" s="12"/>
      <c r="B372" s="12"/>
      <c r="C372" s="12"/>
      <c r="D372" s="12"/>
      <c r="E372" s="12"/>
      <c r="F372" s="12"/>
    </row>
    <row r="373" customFormat="false" ht="15.75" hidden="false" customHeight="true" outlineLevel="0" collapsed="false">
      <c r="A373" s="12"/>
      <c r="B373" s="12"/>
      <c r="C373" s="12"/>
      <c r="D373" s="12"/>
      <c r="E373" s="12"/>
      <c r="F373" s="12"/>
    </row>
    <row r="374" customFormat="false" ht="15.75" hidden="false" customHeight="true" outlineLevel="0" collapsed="false">
      <c r="A374" s="12"/>
      <c r="B374" s="12"/>
      <c r="C374" s="12"/>
      <c r="D374" s="12"/>
      <c r="E374" s="12"/>
      <c r="F374" s="12"/>
    </row>
    <row r="375" customFormat="false" ht="15.75" hidden="false" customHeight="true" outlineLevel="0" collapsed="false">
      <c r="A375" s="12"/>
      <c r="B375" s="12"/>
      <c r="C375" s="12"/>
      <c r="D375" s="12"/>
      <c r="E375" s="12"/>
      <c r="F375" s="12"/>
    </row>
    <row r="376" customFormat="false" ht="15.75" hidden="false" customHeight="true" outlineLevel="0" collapsed="false">
      <c r="A376" s="12"/>
      <c r="B376" s="12"/>
      <c r="C376" s="12"/>
      <c r="D376" s="12"/>
      <c r="E376" s="12"/>
      <c r="F376" s="12"/>
    </row>
    <row r="377" customFormat="false" ht="15.75" hidden="false" customHeight="true" outlineLevel="0" collapsed="false">
      <c r="A377" s="12"/>
      <c r="B377" s="12"/>
      <c r="C377" s="12"/>
      <c r="D377" s="12"/>
      <c r="E377" s="12"/>
      <c r="F377" s="12"/>
    </row>
    <row r="378" customFormat="false" ht="15.75" hidden="false" customHeight="true" outlineLevel="0" collapsed="false">
      <c r="A378" s="12"/>
      <c r="B378" s="12"/>
      <c r="C378" s="12"/>
      <c r="D378" s="12"/>
      <c r="E378" s="12"/>
      <c r="F378" s="12"/>
    </row>
    <row r="379" customFormat="false" ht="15.75" hidden="false" customHeight="true" outlineLevel="0" collapsed="false">
      <c r="A379" s="12"/>
      <c r="B379" s="12"/>
      <c r="C379" s="12"/>
      <c r="D379" s="12"/>
      <c r="E379" s="12"/>
      <c r="F379" s="12"/>
    </row>
    <row r="380" customFormat="false" ht="15.75" hidden="false" customHeight="true" outlineLevel="0" collapsed="false">
      <c r="A380" s="12"/>
      <c r="B380" s="12"/>
      <c r="C380" s="12"/>
      <c r="D380" s="12"/>
      <c r="E380" s="12"/>
      <c r="F380" s="12"/>
    </row>
    <row r="381" customFormat="false" ht="15.75" hidden="false" customHeight="true" outlineLevel="0" collapsed="false">
      <c r="A381" s="12"/>
      <c r="B381" s="12"/>
      <c r="C381" s="12"/>
      <c r="D381" s="12"/>
      <c r="E381" s="12"/>
      <c r="F381" s="12"/>
    </row>
    <row r="382" customFormat="false" ht="15.75" hidden="false" customHeight="true" outlineLevel="0" collapsed="false">
      <c r="A382" s="12"/>
      <c r="B382" s="12"/>
      <c r="C382" s="12"/>
      <c r="D382" s="12"/>
      <c r="E382" s="12"/>
      <c r="F382" s="12"/>
    </row>
    <row r="383" customFormat="false" ht="15.75" hidden="false" customHeight="true" outlineLevel="0" collapsed="false">
      <c r="A383" s="12"/>
      <c r="B383" s="12"/>
      <c r="C383" s="12"/>
      <c r="D383" s="12"/>
      <c r="E383" s="12"/>
      <c r="F383" s="12"/>
    </row>
    <row r="384" customFormat="false" ht="15.75" hidden="false" customHeight="true" outlineLevel="0" collapsed="false">
      <c r="A384" s="12"/>
      <c r="B384" s="12"/>
      <c r="C384" s="12"/>
      <c r="D384" s="12"/>
      <c r="E384" s="12"/>
      <c r="F384" s="12"/>
    </row>
    <row r="385" customFormat="false" ht="15.75" hidden="false" customHeight="true" outlineLevel="0" collapsed="false">
      <c r="A385" s="12"/>
      <c r="B385" s="12"/>
      <c r="C385" s="12"/>
      <c r="D385" s="12"/>
      <c r="E385" s="12"/>
      <c r="F385" s="12"/>
    </row>
    <row r="386" customFormat="false" ht="15.75" hidden="false" customHeight="true" outlineLevel="0" collapsed="false">
      <c r="A386" s="12"/>
      <c r="B386" s="12"/>
      <c r="C386" s="12"/>
      <c r="D386" s="12"/>
      <c r="E386" s="12"/>
      <c r="F386" s="12"/>
    </row>
    <row r="387" customFormat="false" ht="15.75" hidden="false" customHeight="true" outlineLevel="0" collapsed="false">
      <c r="A387" s="12"/>
      <c r="B387" s="12"/>
      <c r="C387" s="12"/>
      <c r="D387" s="12"/>
      <c r="E387" s="12"/>
      <c r="F387" s="12"/>
    </row>
    <row r="388" customFormat="false" ht="15.75" hidden="false" customHeight="true" outlineLevel="0" collapsed="false">
      <c r="A388" s="12"/>
      <c r="B388" s="12"/>
      <c r="C388" s="12"/>
      <c r="D388" s="12"/>
      <c r="E388" s="12"/>
      <c r="F388" s="12"/>
    </row>
    <row r="389" customFormat="false" ht="15.75" hidden="false" customHeight="true" outlineLevel="0" collapsed="false">
      <c r="A389" s="12"/>
      <c r="B389" s="12"/>
      <c r="C389" s="12"/>
      <c r="D389" s="12"/>
      <c r="E389" s="12"/>
      <c r="F389" s="12"/>
    </row>
    <row r="390" customFormat="false" ht="15.75" hidden="false" customHeight="true" outlineLevel="0" collapsed="false">
      <c r="A390" s="12"/>
      <c r="B390" s="12"/>
      <c r="C390" s="12"/>
      <c r="D390" s="12"/>
      <c r="E390" s="12"/>
      <c r="F390" s="12"/>
    </row>
    <row r="391" customFormat="false" ht="15.75" hidden="false" customHeight="true" outlineLevel="0" collapsed="false">
      <c r="A391" s="12"/>
      <c r="B391" s="12"/>
      <c r="C391" s="12"/>
      <c r="D391" s="12"/>
      <c r="E391" s="12"/>
      <c r="F391" s="12"/>
    </row>
    <row r="392" customFormat="false" ht="15.75" hidden="false" customHeight="true" outlineLevel="0" collapsed="false">
      <c r="A392" s="12"/>
      <c r="B392" s="12"/>
      <c r="C392" s="12"/>
      <c r="D392" s="12"/>
      <c r="E392" s="12"/>
      <c r="F392" s="12"/>
    </row>
    <row r="393" customFormat="false" ht="15.75" hidden="false" customHeight="true" outlineLevel="0" collapsed="false">
      <c r="A393" s="12"/>
      <c r="B393" s="12"/>
      <c r="C393" s="12"/>
      <c r="D393" s="12"/>
      <c r="E393" s="12"/>
      <c r="F393" s="12"/>
    </row>
    <row r="394" customFormat="false" ht="15.75" hidden="false" customHeight="true" outlineLevel="0" collapsed="false">
      <c r="A394" s="12"/>
      <c r="B394" s="12"/>
      <c r="C394" s="12"/>
      <c r="D394" s="12"/>
      <c r="E394" s="12"/>
      <c r="F394" s="12"/>
    </row>
    <row r="395" customFormat="false" ht="15.75" hidden="false" customHeight="true" outlineLevel="0" collapsed="false">
      <c r="A395" s="12"/>
      <c r="B395" s="12"/>
      <c r="C395" s="12"/>
      <c r="D395" s="12"/>
      <c r="E395" s="12"/>
      <c r="F395" s="12"/>
    </row>
    <row r="396" customFormat="false" ht="15.75" hidden="false" customHeight="true" outlineLevel="0" collapsed="false">
      <c r="A396" s="12"/>
      <c r="B396" s="12"/>
      <c r="C396" s="12"/>
      <c r="D396" s="12"/>
      <c r="E396" s="12"/>
      <c r="F396" s="12"/>
    </row>
    <row r="397" customFormat="false" ht="15.75" hidden="false" customHeight="true" outlineLevel="0" collapsed="false">
      <c r="A397" s="12"/>
      <c r="B397" s="12"/>
      <c r="C397" s="12"/>
      <c r="D397" s="12"/>
      <c r="E397" s="12"/>
      <c r="F397" s="12"/>
    </row>
    <row r="398" customFormat="false" ht="15.75" hidden="false" customHeight="true" outlineLevel="0" collapsed="false">
      <c r="A398" s="12"/>
      <c r="B398" s="12"/>
      <c r="C398" s="12"/>
      <c r="D398" s="12"/>
      <c r="E398" s="12"/>
      <c r="F398" s="12"/>
    </row>
    <row r="399" customFormat="false" ht="15.75" hidden="false" customHeight="true" outlineLevel="0" collapsed="false">
      <c r="A399" s="12"/>
      <c r="B399" s="12"/>
      <c r="C399" s="12"/>
      <c r="D399" s="12"/>
      <c r="E399" s="12"/>
      <c r="F399" s="12"/>
    </row>
    <row r="400" customFormat="false" ht="15.75" hidden="false" customHeight="true" outlineLevel="0" collapsed="false">
      <c r="A400" s="12"/>
      <c r="B400" s="12"/>
      <c r="C400" s="12"/>
      <c r="D400" s="12"/>
      <c r="E400" s="12"/>
      <c r="F400" s="12"/>
    </row>
    <row r="401" customFormat="false" ht="15.75" hidden="false" customHeight="true" outlineLevel="0" collapsed="false">
      <c r="A401" s="12"/>
      <c r="B401" s="12"/>
      <c r="C401" s="12"/>
      <c r="D401" s="12"/>
      <c r="E401" s="12"/>
      <c r="F401" s="12"/>
    </row>
    <row r="402" customFormat="false" ht="15.75" hidden="false" customHeight="true" outlineLevel="0" collapsed="false">
      <c r="A402" s="12"/>
      <c r="B402" s="12"/>
      <c r="C402" s="12"/>
      <c r="D402" s="12"/>
      <c r="E402" s="12"/>
      <c r="F402" s="12"/>
    </row>
    <row r="403" customFormat="false" ht="15.75" hidden="false" customHeight="true" outlineLevel="0" collapsed="false">
      <c r="A403" s="12"/>
      <c r="B403" s="12"/>
      <c r="C403" s="12"/>
      <c r="D403" s="12"/>
      <c r="E403" s="12"/>
      <c r="F403" s="12"/>
    </row>
    <row r="404" customFormat="false" ht="15.75" hidden="false" customHeight="true" outlineLevel="0" collapsed="false">
      <c r="A404" s="12"/>
      <c r="B404" s="12"/>
      <c r="C404" s="12"/>
      <c r="D404" s="12"/>
      <c r="E404" s="12"/>
      <c r="F404" s="12"/>
    </row>
    <row r="405" customFormat="false" ht="15.75" hidden="false" customHeight="true" outlineLevel="0" collapsed="false">
      <c r="A405" s="12"/>
      <c r="B405" s="12"/>
      <c r="C405" s="12"/>
      <c r="D405" s="12"/>
      <c r="E405" s="12"/>
      <c r="F405" s="12"/>
    </row>
    <row r="406" customFormat="false" ht="15.75" hidden="false" customHeight="true" outlineLevel="0" collapsed="false">
      <c r="A406" s="12"/>
      <c r="B406" s="12"/>
      <c r="C406" s="12"/>
      <c r="D406" s="12"/>
      <c r="E406" s="12"/>
      <c r="F406" s="12"/>
    </row>
    <row r="407" customFormat="false" ht="15.75" hidden="false" customHeight="true" outlineLevel="0" collapsed="false">
      <c r="A407" s="12"/>
      <c r="B407" s="12"/>
      <c r="C407" s="12"/>
      <c r="D407" s="12"/>
      <c r="E407" s="12"/>
      <c r="F407" s="12"/>
    </row>
    <row r="408" customFormat="false" ht="15.75" hidden="false" customHeight="true" outlineLevel="0" collapsed="false">
      <c r="A408" s="12"/>
      <c r="B408" s="12"/>
      <c r="C408" s="12"/>
      <c r="D408" s="12"/>
      <c r="E408" s="12"/>
      <c r="F408" s="12"/>
    </row>
    <row r="409" customFormat="false" ht="15.75" hidden="false" customHeight="true" outlineLevel="0" collapsed="false">
      <c r="A409" s="12"/>
      <c r="B409" s="12"/>
      <c r="C409" s="12"/>
      <c r="D409" s="12"/>
      <c r="E409" s="12"/>
      <c r="F409" s="12"/>
    </row>
    <row r="410" customFormat="false" ht="15.75" hidden="false" customHeight="true" outlineLevel="0" collapsed="false">
      <c r="A410" s="12"/>
      <c r="B410" s="12"/>
      <c r="C410" s="12"/>
      <c r="D410" s="12"/>
      <c r="E410" s="12"/>
      <c r="F410" s="12"/>
    </row>
    <row r="411" customFormat="false" ht="15.75" hidden="false" customHeight="true" outlineLevel="0" collapsed="false">
      <c r="A411" s="12"/>
      <c r="B411" s="12"/>
      <c r="C411" s="12"/>
      <c r="D411" s="12"/>
      <c r="E411" s="12"/>
      <c r="F411" s="12"/>
    </row>
    <row r="412" customFormat="false" ht="15.75" hidden="false" customHeight="true" outlineLevel="0" collapsed="false">
      <c r="A412" s="12"/>
      <c r="B412" s="12"/>
      <c r="C412" s="12"/>
      <c r="D412" s="12"/>
      <c r="E412" s="12"/>
      <c r="F412" s="12"/>
    </row>
    <row r="413" customFormat="false" ht="15.75" hidden="false" customHeight="true" outlineLevel="0" collapsed="false">
      <c r="A413" s="12"/>
      <c r="B413" s="12"/>
      <c r="C413" s="12"/>
      <c r="D413" s="12"/>
      <c r="E413" s="12"/>
      <c r="F413" s="12"/>
    </row>
    <row r="414" customFormat="false" ht="15.75" hidden="false" customHeight="true" outlineLevel="0" collapsed="false">
      <c r="A414" s="12"/>
      <c r="B414" s="12"/>
      <c r="C414" s="12"/>
      <c r="D414" s="12"/>
      <c r="E414" s="12"/>
      <c r="F414" s="12"/>
    </row>
    <row r="415" customFormat="false" ht="15.75" hidden="false" customHeight="true" outlineLevel="0" collapsed="false">
      <c r="A415" s="12"/>
      <c r="B415" s="12"/>
      <c r="C415" s="12"/>
      <c r="D415" s="12"/>
      <c r="E415" s="12"/>
      <c r="F415" s="12"/>
    </row>
    <row r="416" customFormat="false" ht="15.75" hidden="false" customHeight="true" outlineLevel="0" collapsed="false">
      <c r="A416" s="12"/>
      <c r="B416" s="12"/>
      <c r="C416" s="12"/>
      <c r="D416" s="12"/>
      <c r="E416" s="12"/>
      <c r="F416" s="12"/>
    </row>
    <row r="417" customFormat="false" ht="15.75" hidden="false" customHeight="true" outlineLevel="0" collapsed="false">
      <c r="A417" s="12"/>
      <c r="B417" s="12"/>
      <c r="C417" s="12"/>
      <c r="D417" s="12"/>
      <c r="E417" s="12"/>
      <c r="F417" s="12"/>
    </row>
    <row r="418" customFormat="false" ht="15.75" hidden="false" customHeight="true" outlineLevel="0" collapsed="false">
      <c r="A418" s="12"/>
      <c r="B418" s="12"/>
      <c r="C418" s="12"/>
      <c r="D418" s="12"/>
      <c r="E418" s="12"/>
      <c r="F418" s="12"/>
    </row>
    <row r="419" customFormat="false" ht="15.75" hidden="false" customHeight="true" outlineLevel="0" collapsed="false">
      <c r="A419" s="12"/>
      <c r="B419" s="12"/>
      <c r="C419" s="12"/>
      <c r="D419" s="12"/>
      <c r="E419" s="12"/>
      <c r="F419" s="12"/>
    </row>
    <row r="420" customFormat="false" ht="15.75" hidden="false" customHeight="true" outlineLevel="0" collapsed="false">
      <c r="A420" s="12"/>
      <c r="B420" s="12"/>
      <c r="C420" s="12"/>
      <c r="D420" s="12"/>
      <c r="E420" s="12"/>
      <c r="F420" s="12"/>
    </row>
    <row r="421" customFormat="false" ht="15.75" hidden="false" customHeight="true" outlineLevel="0" collapsed="false">
      <c r="A421" s="12"/>
      <c r="B421" s="12"/>
      <c r="C421" s="12"/>
      <c r="D421" s="12"/>
      <c r="E421" s="12"/>
      <c r="F421" s="12"/>
    </row>
    <row r="422" customFormat="false" ht="15.75" hidden="false" customHeight="true" outlineLevel="0" collapsed="false">
      <c r="A422" s="12"/>
      <c r="B422" s="12"/>
      <c r="C422" s="12"/>
      <c r="D422" s="12"/>
      <c r="E422" s="12"/>
      <c r="F422" s="12"/>
    </row>
    <row r="423" customFormat="false" ht="15.75" hidden="false" customHeight="true" outlineLevel="0" collapsed="false">
      <c r="A423" s="12"/>
      <c r="B423" s="12"/>
      <c r="C423" s="12"/>
      <c r="D423" s="12"/>
      <c r="E423" s="12"/>
      <c r="F423" s="12"/>
    </row>
    <row r="424" customFormat="false" ht="15.75" hidden="false" customHeight="true" outlineLevel="0" collapsed="false">
      <c r="A424" s="12"/>
      <c r="B424" s="12"/>
      <c r="C424" s="12"/>
      <c r="D424" s="12"/>
      <c r="E424" s="12"/>
      <c r="F424" s="12"/>
    </row>
    <row r="425" customFormat="false" ht="15.75" hidden="false" customHeight="true" outlineLevel="0" collapsed="false">
      <c r="A425" s="12"/>
      <c r="B425" s="12"/>
      <c r="C425" s="12"/>
      <c r="D425" s="12"/>
      <c r="E425" s="12"/>
      <c r="F425" s="12"/>
    </row>
    <row r="426" customFormat="false" ht="15.75" hidden="false" customHeight="true" outlineLevel="0" collapsed="false">
      <c r="A426" s="12"/>
      <c r="B426" s="12"/>
      <c r="C426" s="12"/>
      <c r="D426" s="12"/>
      <c r="E426" s="12"/>
      <c r="F426" s="12"/>
    </row>
    <row r="427" customFormat="false" ht="15.75" hidden="false" customHeight="true" outlineLevel="0" collapsed="false">
      <c r="A427" s="12"/>
      <c r="B427" s="12"/>
      <c r="C427" s="12"/>
      <c r="D427" s="12"/>
      <c r="E427" s="12"/>
      <c r="F427" s="12"/>
    </row>
    <row r="428" customFormat="false" ht="15.75" hidden="false" customHeight="true" outlineLevel="0" collapsed="false">
      <c r="A428" s="12"/>
      <c r="B428" s="12"/>
      <c r="C428" s="12"/>
      <c r="D428" s="12"/>
      <c r="E428" s="12"/>
      <c r="F428" s="12"/>
    </row>
    <row r="429" customFormat="false" ht="15.75" hidden="false" customHeight="true" outlineLevel="0" collapsed="false">
      <c r="A429" s="12"/>
      <c r="B429" s="12"/>
      <c r="C429" s="12"/>
      <c r="D429" s="12"/>
      <c r="E429" s="12"/>
      <c r="F429" s="12"/>
    </row>
    <row r="430" customFormat="false" ht="15.75" hidden="false" customHeight="true" outlineLevel="0" collapsed="false">
      <c r="A430" s="12"/>
      <c r="B430" s="12"/>
      <c r="C430" s="12"/>
      <c r="D430" s="12"/>
      <c r="E430" s="12"/>
      <c r="F430" s="12"/>
    </row>
    <row r="431" customFormat="false" ht="15.75" hidden="false" customHeight="true" outlineLevel="0" collapsed="false">
      <c r="A431" s="12"/>
      <c r="B431" s="12"/>
      <c r="C431" s="12"/>
      <c r="D431" s="12"/>
      <c r="E431" s="12"/>
      <c r="F431" s="12"/>
    </row>
    <row r="432" customFormat="false" ht="15.75" hidden="false" customHeight="true" outlineLevel="0" collapsed="false">
      <c r="A432" s="12"/>
      <c r="B432" s="12"/>
      <c r="C432" s="12"/>
      <c r="D432" s="12"/>
      <c r="E432" s="12"/>
      <c r="F432" s="12"/>
    </row>
    <row r="433" customFormat="false" ht="15.75" hidden="false" customHeight="true" outlineLevel="0" collapsed="false">
      <c r="A433" s="12"/>
      <c r="B433" s="12"/>
      <c r="C433" s="12"/>
      <c r="D433" s="12"/>
      <c r="E433" s="12"/>
      <c r="F433" s="12"/>
    </row>
    <row r="434" customFormat="false" ht="15.75" hidden="false" customHeight="true" outlineLevel="0" collapsed="false">
      <c r="A434" s="12"/>
      <c r="B434" s="12"/>
      <c r="C434" s="12"/>
      <c r="D434" s="12"/>
      <c r="E434" s="12"/>
      <c r="F434" s="12"/>
    </row>
    <row r="435" customFormat="false" ht="15.75" hidden="false" customHeight="true" outlineLevel="0" collapsed="false">
      <c r="A435" s="12"/>
      <c r="B435" s="12"/>
      <c r="C435" s="12"/>
      <c r="D435" s="12"/>
      <c r="E435" s="12"/>
      <c r="F435" s="12"/>
    </row>
    <row r="436" customFormat="false" ht="15.75" hidden="false" customHeight="true" outlineLevel="0" collapsed="false">
      <c r="A436" s="12"/>
      <c r="B436" s="12"/>
      <c r="C436" s="12"/>
      <c r="D436" s="12"/>
      <c r="E436" s="12"/>
      <c r="F436" s="12"/>
    </row>
    <row r="437" customFormat="false" ht="15.75" hidden="false" customHeight="true" outlineLevel="0" collapsed="false">
      <c r="A437" s="12"/>
      <c r="B437" s="12"/>
      <c r="C437" s="12"/>
      <c r="D437" s="12"/>
      <c r="E437" s="12"/>
      <c r="F437" s="12"/>
    </row>
    <row r="438" customFormat="false" ht="15.75" hidden="false" customHeight="true" outlineLevel="0" collapsed="false">
      <c r="A438" s="12"/>
      <c r="B438" s="12"/>
      <c r="C438" s="12"/>
      <c r="D438" s="12"/>
      <c r="E438" s="12"/>
      <c r="F438" s="12"/>
    </row>
    <row r="439" customFormat="false" ht="15.75" hidden="false" customHeight="true" outlineLevel="0" collapsed="false">
      <c r="A439" s="12"/>
      <c r="B439" s="12"/>
      <c r="C439" s="12"/>
      <c r="D439" s="12"/>
      <c r="E439" s="12"/>
      <c r="F439" s="12"/>
    </row>
    <row r="440" customFormat="false" ht="15.75" hidden="false" customHeight="true" outlineLevel="0" collapsed="false">
      <c r="A440" s="12"/>
      <c r="B440" s="12"/>
      <c r="C440" s="12"/>
      <c r="D440" s="12"/>
      <c r="E440" s="12"/>
      <c r="F440" s="12"/>
    </row>
    <row r="441" customFormat="false" ht="15.75" hidden="false" customHeight="true" outlineLevel="0" collapsed="false">
      <c r="A441" s="12"/>
      <c r="B441" s="12"/>
      <c r="C441" s="12"/>
      <c r="D441" s="12"/>
      <c r="E441" s="12"/>
      <c r="F441" s="12"/>
    </row>
    <row r="442" customFormat="false" ht="15.75" hidden="false" customHeight="true" outlineLevel="0" collapsed="false">
      <c r="A442" s="12"/>
      <c r="B442" s="12"/>
      <c r="C442" s="12"/>
      <c r="D442" s="12"/>
      <c r="E442" s="12"/>
      <c r="F442" s="12"/>
    </row>
    <row r="443" customFormat="false" ht="15.75" hidden="false" customHeight="true" outlineLevel="0" collapsed="false">
      <c r="A443" s="12"/>
      <c r="B443" s="12"/>
      <c r="C443" s="12"/>
      <c r="D443" s="12"/>
      <c r="E443" s="12"/>
      <c r="F443" s="12"/>
    </row>
    <row r="444" customFormat="false" ht="15.75" hidden="false" customHeight="true" outlineLevel="0" collapsed="false">
      <c r="A444" s="12"/>
      <c r="B444" s="12"/>
      <c r="C444" s="12"/>
      <c r="D444" s="12"/>
      <c r="E444" s="12"/>
      <c r="F444" s="12"/>
    </row>
    <row r="445" customFormat="false" ht="15.75" hidden="false" customHeight="true" outlineLevel="0" collapsed="false">
      <c r="A445" s="12"/>
      <c r="B445" s="12"/>
      <c r="C445" s="12"/>
      <c r="D445" s="12"/>
      <c r="E445" s="12"/>
      <c r="F445" s="12"/>
    </row>
    <row r="446" customFormat="false" ht="15.75" hidden="false" customHeight="true" outlineLevel="0" collapsed="false">
      <c r="A446" s="12"/>
      <c r="B446" s="12"/>
      <c r="C446" s="12"/>
      <c r="D446" s="12"/>
      <c r="E446" s="12"/>
      <c r="F446" s="12"/>
    </row>
    <row r="447" customFormat="false" ht="15.75" hidden="false" customHeight="true" outlineLevel="0" collapsed="false">
      <c r="A447" s="12"/>
      <c r="B447" s="12"/>
      <c r="C447" s="12"/>
      <c r="D447" s="12"/>
      <c r="E447" s="12"/>
      <c r="F447" s="12"/>
    </row>
    <row r="448" customFormat="false" ht="15.75" hidden="false" customHeight="true" outlineLevel="0" collapsed="false">
      <c r="A448" s="12"/>
      <c r="B448" s="12"/>
      <c r="C448" s="12"/>
      <c r="D448" s="12"/>
      <c r="E448" s="12"/>
      <c r="F448" s="12"/>
    </row>
    <row r="449" customFormat="false" ht="15.75" hidden="false" customHeight="true" outlineLevel="0" collapsed="false">
      <c r="A449" s="12"/>
      <c r="B449" s="12"/>
      <c r="C449" s="12"/>
      <c r="D449" s="12"/>
      <c r="E449" s="12"/>
      <c r="F449" s="12"/>
    </row>
    <row r="450" customFormat="false" ht="15.75" hidden="false" customHeight="true" outlineLevel="0" collapsed="false">
      <c r="A450" s="12"/>
      <c r="B450" s="12"/>
      <c r="C450" s="12"/>
      <c r="D450" s="12"/>
      <c r="E450" s="12"/>
      <c r="F450" s="12"/>
    </row>
    <row r="451" customFormat="false" ht="15.75" hidden="false" customHeight="true" outlineLevel="0" collapsed="false">
      <c r="A451" s="12"/>
      <c r="B451" s="12"/>
      <c r="C451" s="12"/>
      <c r="D451" s="12"/>
      <c r="E451" s="12"/>
      <c r="F451" s="12"/>
    </row>
    <row r="452" customFormat="false" ht="15.75" hidden="false" customHeight="true" outlineLevel="0" collapsed="false">
      <c r="A452" s="12"/>
      <c r="B452" s="12"/>
      <c r="C452" s="12"/>
      <c r="D452" s="12"/>
      <c r="E452" s="12"/>
      <c r="F452" s="12"/>
    </row>
    <row r="453" customFormat="false" ht="15.75" hidden="false" customHeight="true" outlineLevel="0" collapsed="false">
      <c r="A453" s="12"/>
      <c r="B453" s="12"/>
      <c r="C453" s="12"/>
      <c r="D453" s="12"/>
      <c r="E453" s="12"/>
      <c r="F453" s="12"/>
    </row>
    <row r="454" customFormat="false" ht="15.75" hidden="false" customHeight="true" outlineLevel="0" collapsed="false">
      <c r="A454" s="12"/>
      <c r="B454" s="12"/>
      <c r="C454" s="12"/>
      <c r="D454" s="12"/>
      <c r="E454" s="12"/>
      <c r="F454" s="12"/>
    </row>
    <row r="455" customFormat="false" ht="15.75" hidden="false" customHeight="true" outlineLevel="0" collapsed="false">
      <c r="A455" s="12"/>
      <c r="B455" s="12"/>
      <c r="C455" s="12"/>
      <c r="D455" s="12"/>
      <c r="E455" s="12"/>
      <c r="F455" s="12"/>
    </row>
    <row r="456" customFormat="false" ht="15.75" hidden="false" customHeight="true" outlineLevel="0" collapsed="false">
      <c r="A456" s="12"/>
      <c r="B456" s="12"/>
      <c r="C456" s="12"/>
      <c r="D456" s="12"/>
      <c r="E456" s="12"/>
      <c r="F456" s="12"/>
    </row>
    <row r="457" customFormat="false" ht="15.75" hidden="false" customHeight="true" outlineLevel="0" collapsed="false">
      <c r="A457" s="12"/>
      <c r="B457" s="12"/>
      <c r="C457" s="12"/>
      <c r="D457" s="12"/>
      <c r="E457" s="12"/>
      <c r="F457" s="12"/>
    </row>
    <row r="458" customFormat="false" ht="15.75" hidden="false" customHeight="true" outlineLevel="0" collapsed="false">
      <c r="A458" s="12"/>
      <c r="B458" s="12"/>
      <c r="C458" s="12"/>
      <c r="D458" s="12"/>
      <c r="E458" s="12"/>
      <c r="F458" s="12"/>
    </row>
    <row r="459" customFormat="false" ht="15.75" hidden="false" customHeight="true" outlineLevel="0" collapsed="false">
      <c r="A459" s="12"/>
      <c r="B459" s="12"/>
      <c r="C459" s="12"/>
      <c r="D459" s="12"/>
      <c r="E459" s="12"/>
      <c r="F459" s="12"/>
    </row>
    <row r="460" customFormat="false" ht="15.75" hidden="false" customHeight="true" outlineLevel="0" collapsed="false">
      <c r="A460" s="12"/>
      <c r="B460" s="12"/>
      <c r="C460" s="12"/>
      <c r="D460" s="12"/>
      <c r="E460" s="12"/>
      <c r="F460" s="12"/>
    </row>
    <row r="461" customFormat="false" ht="15.75" hidden="false" customHeight="true" outlineLevel="0" collapsed="false">
      <c r="A461" s="12"/>
      <c r="B461" s="12"/>
      <c r="C461" s="12"/>
      <c r="D461" s="12"/>
      <c r="E461" s="12"/>
      <c r="F461" s="12"/>
    </row>
    <row r="462" customFormat="false" ht="15.75" hidden="false" customHeight="true" outlineLevel="0" collapsed="false">
      <c r="A462" s="12"/>
      <c r="B462" s="12"/>
      <c r="C462" s="12"/>
      <c r="D462" s="12"/>
      <c r="E462" s="12"/>
      <c r="F462" s="12"/>
    </row>
    <row r="463" customFormat="false" ht="15.75" hidden="false" customHeight="true" outlineLevel="0" collapsed="false">
      <c r="A463" s="12"/>
      <c r="B463" s="12"/>
      <c r="C463" s="12"/>
      <c r="D463" s="12"/>
      <c r="E463" s="12"/>
      <c r="F463" s="12"/>
    </row>
    <row r="464" customFormat="false" ht="15.75" hidden="false" customHeight="true" outlineLevel="0" collapsed="false">
      <c r="A464" s="12"/>
      <c r="B464" s="12"/>
      <c r="C464" s="12"/>
      <c r="D464" s="12"/>
      <c r="E464" s="12"/>
      <c r="F464" s="12"/>
    </row>
    <row r="465" customFormat="false" ht="15.75" hidden="false" customHeight="true" outlineLevel="0" collapsed="false">
      <c r="A465" s="12"/>
      <c r="B465" s="12"/>
      <c r="C465" s="12"/>
      <c r="D465" s="12"/>
      <c r="E465" s="12"/>
      <c r="F465" s="12"/>
    </row>
    <row r="466" customFormat="false" ht="15.75" hidden="false" customHeight="true" outlineLevel="0" collapsed="false">
      <c r="A466" s="12"/>
      <c r="B466" s="12"/>
      <c r="C466" s="12"/>
      <c r="D466" s="12"/>
      <c r="E466" s="12"/>
      <c r="F466" s="12"/>
    </row>
    <row r="467" customFormat="false" ht="15.75" hidden="false" customHeight="true" outlineLevel="0" collapsed="false">
      <c r="A467" s="12"/>
      <c r="B467" s="12"/>
      <c r="C467" s="12"/>
      <c r="D467" s="12"/>
      <c r="E467" s="12"/>
      <c r="F467" s="12"/>
    </row>
    <row r="468" customFormat="false" ht="15.75" hidden="false" customHeight="true" outlineLevel="0" collapsed="false">
      <c r="A468" s="12"/>
      <c r="B468" s="12"/>
      <c r="C468" s="12"/>
      <c r="D468" s="12"/>
      <c r="E468" s="12"/>
      <c r="F468" s="12"/>
    </row>
    <row r="469" customFormat="false" ht="15.75" hidden="false" customHeight="true" outlineLevel="0" collapsed="false">
      <c r="A469" s="12"/>
      <c r="B469" s="12"/>
      <c r="C469" s="12"/>
      <c r="D469" s="12"/>
      <c r="E469" s="12"/>
      <c r="F469" s="12"/>
    </row>
    <row r="470" customFormat="false" ht="15.75" hidden="false" customHeight="true" outlineLevel="0" collapsed="false">
      <c r="A470" s="12"/>
      <c r="B470" s="12"/>
      <c r="C470" s="12"/>
      <c r="D470" s="12"/>
      <c r="E470" s="12"/>
      <c r="F470" s="12"/>
    </row>
    <row r="471" customFormat="false" ht="15.75" hidden="false" customHeight="true" outlineLevel="0" collapsed="false">
      <c r="A471" s="12"/>
      <c r="B471" s="12"/>
      <c r="C471" s="12"/>
      <c r="D471" s="12"/>
      <c r="E471" s="12"/>
      <c r="F471" s="12"/>
    </row>
    <row r="472" customFormat="false" ht="15.75" hidden="false" customHeight="true" outlineLevel="0" collapsed="false">
      <c r="A472" s="12"/>
      <c r="B472" s="12"/>
      <c r="C472" s="12"/>
      <c r="D472" s="12"/>
      <c r="E472" s="12"/>
      <c r="F472" s="12"/>
    </row>
    <row r="473" customFormat="false" ht="15.75" hidden="false" customHeight="true" outlineLevel="0" collapsed="false">
      <c r="A473" s="12"/>
      <c r="B473" s="12"/>
      <c r="C473" s="12"/>
      <c r="D473" s="12"/>
      <c r="E473" s="12"/>
      <c r="F473" s="12"/>
    </row>
    <row r="474" customFormat="false" ht="15.75" hidden="false" customHeight="true" outlineLevel="0" collapsed="false">
      <c r="A474" s="12"/>
      <c r="B474" s="12"/>
      <c r="C474" s="12"/>
      <c r="D474" s="12"/>
      <c r="E474" s="12"/>
      <c r="F474" s="12"/>
    </row>
    <row r="475" customFormat="false" ht="15.75" hidden="false" customHeight="true" outlineLevel="0" collapsed="false">
      <c r="A475" s="12"/>
      <c r="B475" s="12"/>
      <c r="C475" s="12"/>
      <c r="D475" s="12"/>
      <c r="E475" s="12"/>
      <c r="F475" s="12"/>
    </row>
    <row r="476" customFormat="false" ht="15.75" hidden="false" customHeight="true" outlineLevel="0" collapsed="false">
      <c r="A476" s="12"/>
      <c r="B476" s="12"/>
      <c r="C476" s="12"/>
      <c r="D476" s="12"/>
      <c r="E476" s="12"/>
      <c r="F476" s="12"/>
    </row>
    <row r="477" customFormat="false" ht="15.75" hidden="false" customHeight="true" outlineLevel="0" collapsed="false">
      <c r="A477" s="12"/>
      <c r="B477" s="12"/>
      <c r="C477" s="12"/>
      <c r="D477" s="12"/>
      <c r="E477" s="12"/>
      <c r="F477" s="12"/>
    </row>
    <row r="478" customFormat="false" ht="15.75" hidden="false" customHeight="true" outlineLevel="0" collapsed="false">
      <c r="A478" s="12"/>
      <c r="B478" s="12"/>
      <c r="C478" s="12"/>
      <c r="D478" s="12"/>
      <c r="E478" s="12"/>
      <c r="F478" s="12"/>
    </row>
    <row r="479" customFormat="false" ht="15.75" hidden="false" customHeight="true" outlineLevel="0" collapsed="false">
      <c r="A479" s="12"/>
      <c r="B479" s="12"/>
      <c r="C479" s="12"/>
      <c r="D479" s="12"/>
      <c r="E479" s="12"/>
      <c r="F479" s="12"/>
    </row>
    <row r="480" customFormat="false" ht="15.75" hidden="false" customHeight="true" outlineLevel="0" collapsed="false">
      <c r="A480" s="12"/>
      <c r="B480" s="12"/>
      <c r="C480" s="12"/>
      <c r="D480" s="12"/>
      <c r="E480" s="12"/>
      <c r="F480" s="12"/>
    </row>
    <row r="481" customFormat="false" ht="15.75" hidden="false" customHeight="true" outlineLevel="0" collapsed="false">
      <c r="A481" s="12"/>
      <c r="B481" s="12"/>
      <c r="C481" s="12"/>
      <c r="D481" s="12"/>
      <c r="E481" s="12"/>
      <c r="F481" s="12"/>
    </row>
    <row r="482" customFormat="false" ht="15.75" hidden="false" customHeight="true" outlineLevel="0" collapsed="false">
      <c r="A482" s="12"/>
      <c r="B482" s="12"/>
      <c r="C482" s="12"/>
      <c r="D482" s="12"/>
      <c r="E482" s="12"/>
      <c r="F482" s="12"/>
    </row>
    <row r="483" customFormat="false" ht="15.75" hidden="false" customHeight="true" outlineLevel="0" collapsed="false">
      <c r="A483" s="12"/>
      <c r="B483" s="12"/>
      <c r="C483" s="12"/>
      <c r="D483" s="12"/>
      <c r="E483" s="12"/>
      <c r="F483" s="12"/>
    </row>
    <row r="484" customFormat="false" ht="15.75" hidden="false" customHeight="true" outlineLevel="0" collapsed="false">
      <c r="A484" s="12"/>
      <c r="B484" s="12"/>
      <c r="C484" s="12"/>
      <c r="D484" s="12"/>
      <c r="E484" s="12"/>
      <c r="F484" s="12"/>
    </row>
    <row r="485" customFormat="false" ht="15.75" hidden="false" customHeight="true" outlineLevel="0" collapsed="false">
      <c r="A485" s="12"/>
      <c r="B485" s="12"/>
      <c r="C485" s="12"/>
      <c r="D485" s="12"/>
      <c r="E485" s="12"/>
      <c r="F485" s="12"/>
    </row>
    <row r="486" customFormat="false" ht="15.75" hidden="false" customHeight="true" outlineLevel="0" collapsed="false">
      <c r="A486" s="12"/>
      <c r="B486" s="12"/>
      <c r="C486" s="12"/>
      <c r="D486" s="12"/>
      <c r="E486" s="12"/>
      <c r="F486" s="12"/>
    </row>
    <row r="487" customFormat="false" ht="15.75" hidden="false" customHeight="true" outlineLevel="0" collapsed="false">
      <c r="A487" s="12"/>
      <c r="B487" s="12"/>
      <c r="C487" s="12"/>
      <c r="D487" s="12"/>
      <c r="E487" s="12"/>
      <c r="F487" s="12"/>
    </row>
    <row r="488" customFormat="false" ht="15.75" hidden="false" customHeight="true" outlineLevel="0" collapsed="false">
      <c r="A488" s="12"/>
      <c r="B488" s="12"/>
      <c r="C488" s="12"/>
      <c r="D488" s="12"/>
      <c r="E488" s="12"/>
      <c r="F488" s="12"/>
    </row>
    <row r="489" customFormat="false" ht="15.75" hidden="false" customHeight="true" outlineLevel="0" collapsed="false">
      <c r="A489" s="12"/>
      <c r="B489" s="12"/>
      <c r="C489" s="12"/>
      <c r="D489" s="12"/>
      <c r="E489" s="12"/>
      <c r="F489" s="12"/>
    </row>
    <row r="490" customFormat="false" ht="15.75" hidden="false" customHeight="true" outlineLevel="0" collapsed="false">
      <c r="A490" s="12"/>
      <c r="B490" s="12"/>
      <c r="C490" s="12"/>
      <c r="D490" s="12"/>
      <c r="E490" s="12"/>
      <c r="F490" s="12"/>
    </row>
    <row r="491" customFormat="false" ht="15.75" hidden="false" customHeight="true" outlineLevel="0" collapsed="false">
      <c r="A491" s="12"/>
      <c r="B491" s="12"/>
      <c r="C491" s="12"/>
      <c r="D491" s="12"/>
      <c r="E491" s="12"/>
      <c r="F491" s="12"/>
    </row>
    <row r="492" customFormat="false" ht="15.75" hidden="false" customHeight="true" outlineLevel="0" collapsed="false">
      <c r="A492" s="12"/>
      <c r="B492" s="12"/>
      <c r="C492" s="12"/>
      <c r="D492" s="12"/>
      <c r="E492" s="12"/>
      <c r="F492" s="12"/>
    </row>
    <row r="493" customFormat="false" ht="15.75" hidden="false" customHeight="true" outlineLevel="0" collapsed="false">
      <c r="A493" s="12"/>
      <c r="B493" s="12"/>
      <c r="C493" s="12"/>
      <c r="D493" s="12"/>
      <c r="E493" s="12"/>
      <c r="F493" s="12"/>
    </row>
    <row r="494" customFormat="false" ht="15.75" hidden="false" customHeight="true" outlineLevel="0" collapsed="false">
      <c r="A494" s="12"/>
      <c r="B494" s="12"/>
      <c r="C494" s="12"/>
      <c r="D494" s="12"/>
      <c r="E494" s="12"/>
      <c r="F494" s="12"/>
    </row>
    <row r="495" customFormat="false" ht="15.75" hidden="false" customHeight="true" outlineLevel="0" collapsed="false">
      <c r="A495" s="12"/>
      <c r="B495" s="12"/>
      <c r="C495" s="12"/>
      <c r="D495" s="12"/>
      <c r="E495" s="12"/>
      <c r="F495" s="12"/>
    </row>
    <row r="496" customFormat="false" ht="15.75" hidden="false" customHeight="true" outlineLevel="0" collapsed="false">
      <c r="A496" s="12"/>
      <c r="B496" s="12"/>
      <c r="C496" s="12"/>
      <c r="D496" s="12"/>
      <c r="E496" s="12"/>
      <c r="F496" s="12"/>
    </row>
    <row r="497" customFormat="false" ht="15.75" hidden="false" customHeight="true" outlineLevel="0" collapsed="false">
      <c r="A497" s="12"/>
      <c r="B497" s="12"/>
      <c r="C497" s="12"/>
      <c r="D497" s="12"/>
      <c r="E497" s="12"/>
      <c r="F497" s="12"/>
    </row>
    <row r="498" customFormat="false" ht="15.75" hidden="false" customHeight="true" outlineLevel="0" collapsed="false">
      <c r="A498" s="12"/>
      <c r="B498" s="12"/>
      <c r="C498" s="12"/>
      <c r="D498" s="12"/>
      <c r="E498" s="12"/>
      <c r="F498" s="12"/>
    </row>
    <row r="499" customFormat="false" ht="15.75" hidden="false" customHeight="true" outlineLevel="0" collapsed="false">
      <c r="A499" s="12"/>
      <c r="B499" s="12"/>
      <c r="C499" s="12"/>
      <c r="D499" s="12"/>
      <c r="E499" s="12"/>
      <c r="F499" s="12"/>
    </row>
    <row r="500" customFormat="false" ht="15.75" hidden="false" customHeight="true" outlineLevel="0" collapsed="false">
      <c r="A500" s="12"/>
      <c r="B500" s="12"/>
      <c r="C500" s="12"/>
      <c r="D500" s="12"/>
      <c r="E500" s="12"/>
      <c r="F500" s="12"/>
    </row>
    <row r="501" customFormat="false" ht="15.75" hidden="false" customHeight="true" outlineLevel="0" collapsed="false">
      <c r="A501" s="12"/>
      <c r="B501" s="12"/>
      <c r="C501" s="12"/>
      <c r="D501" s="12"/>
      <c r="E501" s="12"/>
      <c r="F501" s="12"/>
    </row>
    <row r="502" customFormat="false" ht="15.75" hidden="false" customHeight="true" outlineLevel="0" collapsed="false">
      <c r="A502" s="12"/>
      <c r="B502" s="12"/>
      <c r="C502" s="12"/>
      <c r="D502" s="12"/>
      <c r="E502" s="12"/>
      <c r="F502" s="12"/>
    </row>
    <row r="503" customFormat="false" ht="15.75" hidden="false" customHeight="true" outlineLevel="0" collapsed="false">
      <c r="A503" s="12"/>
      <c r="B503" s="12"/>
      <c r="C503" s="12"/>
      <c r="D503" s="12"/>
      <c r="E503" s="12"/>
      <c r="F503" s="12"/>
    </row>
    <row r="504" customFormat="false" ht="15.75" hidden="false" customHeight="true" outlineLevel="0" collapsed="false">
      <c r="A504" s="12"/>
      <c r="B504" s="12"/>
      <c r="C504" s="12"/>
      <c r="D504" s="12"/>
      <c r="E504" s="12"/>
      <c r="F504" s="12"/>
    </row>
    <row r="505" customFormat="false" ht="15.75" hidden="false" customHeight="true" outlineLevel="0" collapsed="false">
      <c r="A505" s="12"/>
      <c r="B505" s="12"/>
      <c r="C505" s="12"/>
      <c r="D505" s="12"/>
      <c r="E505" s="12"/>
      <c r="F505" s="12"/>
    </row>
    <row r="506" customFormat="false" ht="15.75" hidden="false" customHeight="true" outlineLevel="0" collapsed="false">
      <c r="A506" s="12"/>
      <c r="B506" s="12"/>
      <c r="C506" s="12"/>
      <c r="D506" s="12"/>
      <c r="E506" s="12"/>
      <c r="F506" s="12"/>
    </row>
    <row r="507" customFormat="false" ht="15.75" hidden="false" customHeight="true" outlineLevel="0" collapsed="false">
      <c r="A507" s="12"/>
      <c r="B507" s="12"/>
      <c r="C507" s="12"/>
      <c r="D507" s="12"/>
      <c r="E507" s="12"/>
      <c r="F507" s="12"/>
    </row>
    <row r="508" customFormat="false" ht="15.75" hidden="false" customHeight="true" outlineLevel="0" collapsed="false">
      <c r="A508" s="12"/>
      <c r="B508" s="12"/>
      <c r="C508" s="12"/>
      <c r="D508" s="12"/>
      <c r="E508" s="12"/>
      <c r="F508" s="12"/>
    </row>
    <row r="509" customFormat="false" ht="15.75" hidden="false" customHeight="true" outlineLevel="0" collapsed="false">
      <c r="A509" s="12"/>
      <c r="B509" s="12"/>
      <c r="C509" s="12"/>
      <c r="D509" s="12"/>
      <c r="E509" s="12"/>
      <c r="F509" s="12"/>
    </row>
    <row r="510" customFormat="false" ht="15.75" hidden="false" customHeight="true" outlineLevel="0" collapsed="false">
      <c r="A510" s="12"/>
      <c r="B510" s="12"/>
      <c r="C510" s="12"/>
      <c r="D510" s="12"/>
      <c r="E510" s="12"/>
      <c r="F510" s="12"/>
    </row>
    <row r="511" customFormat="false" ht="15.75" hidden="false" customHeight="true" outlineLevel="0" collapsed="false">
      <c r="A511" s="12"/>
      <c r="B511" s="12"/>
      <c r="C511" s="12"/>
      <c r="D511" s="12"/>
      <c r="E511" s="12"/>
      <c r="F511" s="12"/>
    </row>
    <row r="512" customFormat="false" ht="15.75" hidden="false" customHeight="true" outlineLevel="0" collapsed="false">
      <c r="A512" s="12"/>
      <c r="B512" s="12"/>
      <c r="C512" s="12"/>
      <c r="D512" s="12"/>
      <c r="E512" s="12"/>
      <c r="F512" s="12"/>
    </row>
    <row r="513" customFormat="false" ht="15.75" hidden="false" customHeight="true" outlineLevel="0" collapsed="false">
      <c r="A513" s="12"/>
      <c r="B513" s="12"/>
      <c r="C513" s="12"/>
      <c r="D513" s="12"/>
      <c r="E513" s="12"/>
      <c r="F513" s="12"/>
    </row>
    <row r="514" customFormat="false" ht="15.75" hidden="false" customHeight="true" outlineLevel="0" collapsed="false">
      <c r="A514" s="12"/>
      <c r="B514" s="12"/>
      <c r="C514" s="12"/>
      <c r="D514" s="12"/>
      <c r="E514" s="12"/>
      <c r="F514" s="12"/>
    </row>
    <row r="515" customFormat="false" ht="15.75" hidden="false" customHeight="true" outlineLevel="0" collapsed="false">
      <c r="A515" s="12"/>
      <c r="B515" s="12"/>
      <c r="C515" s="12"/>
      <c r="D515" s="12"/>
      <c r="E515" s="12"/>
      <c r="F515" s="12"/>
    </row>
    <row r="516" customFormat="false" ht="15.75" hidden="false" customHeight="true" outlineLevel="0" collapsed="false">
      <c r="A516" s="12"/>
      <c r="B516" s="12"/>
      <c r="C516" s="12"/>
      <c r="D516" s="12"/>
      <c r="E516" s="12"/>
      <c r="F516" s="12"/>
    </row>
    <row r="517" customFormat="false" ht="15.75" hidden="false" customHeight="true" outlineLevel="0" collapsed="false">
      <c r="A517" s="12"/>
      <c r="B517" s="12"/>
      <c r="C517" s="12"/>
      <c r="D517" s="12"/>
      <c r="E517" s="12"/>
      <c r="F517" s="12"/>
    </row>
    <row r="518" customFormat="false" ht="15.75" hidden="false" customHeight="true" outlineLevel="0" collapsed="false">
      <c r="A518" s="12"/>
      <c r="B518" s="12"/>
      <c r="C518" s="12"/>
      <c r="D518" s="12"/>
      <c r="E518" s="12"/>
      <c r="F518" s="12"/>
    </row>
    <row r="519" customFormat="false" ht="15.75" hidden="false" customHeight="true" outlineLevel="0" collapsed="false">
      <c r="A519" s="12"/>
      <c r="B519" s="12"/>
      <c r="C519" s="12"/>
      <c r="D519" s="12"/>
      <c r="E519" s="12"/>
      <c r="F519" s="12"/>
    </row>
    <row r="520" customFormat="false" ht="15.75" hidden="false" customHeight="true" outlineLevel="0" collapsed="false">
      <c r="A520" s="12"/>
      <c r="B520" s="12"/>
      <c r="C520" s="12"/>
      <c r="D520" s="12"/>
      <c r="E520" s="12"/>
      <c r="F520" s="12"/>
    </row>
    <row r="521" customFormat="false" ht="15.75" hidden="false" customHeight="true" outlineLevel="0" collapsed="false">
      <c r="A521" s="12"/>
      <c r="B521" s="12"/>
      <c r="C521" s="12"/>
      <c r="D521" s="12"/>
      <c r="E521" s="12"/>
      <c r="F521" s="12"/>
    </row>
    <row r="522" customFormat="false" ht="15.75" hidden="false" customHeight="true" outlineLevel="0" collapsed="false">
      <c r="A522" s="12"/>
      <c r="B522" s="12"/>
      <c r="C522" s="12"/>
      <c r="D522" s="12"/>
      <c r="E522" s="12"/>
      <c r="F522" s="12"/>
    </row>
    <row r="523" customFormat="false" ht="15.75" hidden="false" customHeight="true" outlineLevel="0" collapsed="false">
      <c r="A523" s="12"/>
      <c r="B523" s="12"/>
      <c r="C523" s="12"/>
      <c r="D523" s="12"/>
      <c r="E523" s="12"/>
      <c r="F523" s="12"/>
    </row>
    <row r="524" customFormat="false" ht="15.75" hidden="false" customHeight="true" outlineLevel="0" collapsed="false">
      <c r="A524" s="12"/>
      <c r="B524" s="12"/>
      <c r="C524" s="12"/>
      <c r="D524" s="12"/>
      <c r="E524" s="12"/>
      <c r="F524" s="12"/>
    </row>
    <row r="525" customFormat="false" ht="15.75" hidden="false" customHeight="true" outlineLevel="0" collapsed="false">
      <c r="A525" s="12"/>
      <c r="B525" s="12"/>
      <c r="C525" s="12"/>
      <c r="D525" s="12"/>
      <c r="E525" s="12"/>
      <c r="F525" s="12"/>
    </row>
    <row r="526" customFormat="false" ht="15.75" hidden="false" customHeight="true" outlineLevel="0" collapsed="false">
      <c r="A526" s="12"/>
      <c r="B526" s="12"/>
      <c r="C526" s="12"/>
      <c r="D526" s="12"/>
      <c r="E526" s="12"/>
      <c r="F526" s="12"/>
    </row>
    <row r="527" customFormat="false" ht="15.75" hidden="false" customHeight="true" outlineLevel="0" collapsed="false">
      <c r="A527" s="12"/>
      <c r="B527" s="12"/>
      <c r="C527" s="12"/>
      <c r="D527" s="12"/>
      <c r="E527" s="12"/>
      <c r="F527" s="12"/>
    </row>
    <row r="528" customFormat="false" ht="15.75" hidden="false" customHeight="true" outlineLevel="0" collapsed="false">
      <c r="A528" s="12"/>
      <c r="B528" s="12"/>
      <c r="C528" s="12"/>
      <c r="D528" s="12"/>
      <c r="E528" s="12"/>
      <c r="F528" s="12"/>
    </row>
    <row r="529" customFormat="false" ht="15.75" hidden="false" customHeight="true" outlineLevel="0" collapsed="false">
      <c r="A529" s="12"/>
      <c r="B529" s="12"/>
      <c r="C529" s="12"/>
      <c r="D529" s="12"/>
      <c r="E529" s="12"/>
      <c r="F529" s="12"/>
    </row>
    <row r="530" customFormat="false" ht="15.75" hidden="false" customHeight="true" outlineLevel="0" collapsed="false">
      <c r="A530" s="12"/>
      <c r="B530" s="12"/>
      <c r="C530" s="12"/>
      <c r="D530" s="12"/>
      <c r="E530" s="12"/>
      <c r="F530" s="12"/>
    </row>
    <row r="531" customFormat="false" ht="15.75" hidden="false" customHeight="true" outlineLevel="0" collapsed="false">
      <c r="A531" s="12"/>
      <c r="B531" s="12"/>
      <c r="C531" s="12"/>
      <c r="D531" s="12"/>
      <c r="E531" s="12"/>
      <c r="F531" s="12"/>
    </row>
    <row r="532" customFormat="false" ht="15.75" hidden="false" customHeight="true" outlineLevel="0" collapsed="false">
      <c r="A532" s="12"/>
      <c r="B532" s="12"/>
      <c r="C532" s="12"/>
      <c r="D532" s="12"/>
      <c r="E532" s="12"/>
      <c r="F532" s="12"/>
    </row>
    <row r="533" customFormat="false" ht="15.75" hidden="false" customHeight="true" outlineLevel="0" collapsed="false">
      <c r="A533" s="12"/>
      <c r="B533" s="12"/>
      <c r="C533" s="12"/>
      <c r="D533" s="12"/>
      <c r="E533" s="12"/>
      <c r="F533" s="12"/>
    </row>
    <row r="534" customFormat="false" ht="15.75" hidden="false" customHeight="true" outlineLevel="0" collapsed="false">
      <c r="A534" s="12"/>
      <c r="B534" s="12"/>
      <c r="C534" s="12"/>
      <c r="D534" s="12"/>
      <c r="E534" s="12"/>
      <c r="F534" s="12"/>
    </row>
    <row r="535" customFormat="false" ht="15.75" hidden="false" customHeight="true" outlineLevel="0" collapsed="false">
      <c r="A535" s="12"/>
      <c r="B535" s="12"/>
      <c r="C535" s="12"/>
      <c r="D535" s="12"/>
      <c r="E535" s="12"/>
      <c r="F535" s="12"/>
    </row>
    <row r="536" customFormat="false" ht="15.75" hidden="false" customHeight="true" outlineLevel="0" collapsed="false">
      <c r="A536" s="12"/>
      <c r="B536" s="12"/>
      <c r="C536" s="12"/>
      <c r="D536" s="12"/>
      <c r="E536" s="12"/>
      <c r="F536" s="12"/>
    </row>
    <row r="537" customFormat="false" ht="15.75" hidden="false" customHeight="true" outlineLevel="0" collapsed="false">
      <c r="A537" s="12"/>
      <c r="B537" s="12"/>
      <c r="C537" s="12"/>
      <c r="D537" s="12"/>
      <c r="E537" s="12"/>
      <c r="F537" s="12"/>
    </row>
    <row r="538" customFormat="false" ht="15.75" hidden="false" customHeight="true" outlineLevel="0" collapsed="false">
      <c r="A538" s="12"/>
      <c r="B538" s="12"/>
      <c r="C538" s="12"/>
      <c r="D538" s="12"/>
      <c r="E538" s="12"/>
      <c r="F538" s="12"/>
    </row>
    <row r="539" customFormat="false" ht="15.75" hidden="false" customHeight="true" outlineLevel="0" collapsed="false">
      <c r="A539" s="12"/>
      <c r="B539" s="12"/>
      <c r="C539" s="12"/>
      <c r="D539" s="12"/>
      <c r="E539" s="12"/>
      <c r="F539" s="12"/>
    </row>
    <row r="540" customFormat="false" ht="15.75" hidden="false" customHeight="true" outlineLevel="0" collapsed="false">
      <c r="A540" s="12"/>
      <c r="B540" s="12"/>
      <c r="C540" s="12"/>
      <c r="D540" s="12"/>
      <c r="E540" s="12"/>
      <c r="F540" s="12"/>
    </row>
    <row r="541" customFormat="false" ht="15.75" hidden="false" customHeight="true" outlineLevel="0" collapsed="false">
      <c r="A541" s="12"/>
      <c r="B541" s="12"/>
      <c r="C541" s="12"/>
      <c r="D541" s="12"/>
      <c r="E541" s="12"/>
      <c r="F541" s="12"/>
    </row>
    <row r="542" customFormat="false" ht="15.75" hidden="false" customHeight="true" outlineLevel="0" collapsed="false">
      <c r="A542" s="12"/>
      <c r="B542" s="12"/>
      <c r="C542" s="12"/>
      <c r="D542" s="12"/>
      <c r="E542" s="12"/>
      <c r="F542" s="12"/>
    </row>
    <row r="543" customFormat="false" ht="15.75" hidden="false" customHeight="true" outlineLevel="0" collapsed="false">
      <c r="A543" s="12"/>
      <c r="B543" s="12"/>
      <c r="C543" s="12"/>
      <c r="D543" s="12"/>
      <c r="E543" s="12"/>
      <c r="F543" s="12"/>
    </row>
    <row r="544" customFormat="false" ht="15.75" hidden="false" customHeight="true" outlineLevel="0" collapsed="false">
      <c r="A544" s="12"/>
      <c r="B544" s="12"/>
      <c r="C544" s="12"/>
      <c r="D544" s="12"/>
      <c r="E544" s="12"/>
      <c r="F544" s="12"/>
    </row>
    <row r="545" customFormat="false" ht="15.75" hidden="false" customHeight="true" outlineLevel="0" collapsed="false">
      <c r="A545" s="12"/>
      <c r="B545" s="12"/>
      <c r="C545" s="12"/>
      <c r="D545" s="12"/>
      <c r="E545" s="12"/>
      <c r="F545" s="12"/>
    </row>
    <row r="546" customFormat="false" ht="15.75" hidden="false" customHeight="true" outlineLevel="0" collapsed="false">
      <c r="A546" s="12"/>
      <c r="B546" s="12"/>
      <c r="C546" s="12"/>
      <c r="D546" s="12"/>
      <c r="E546" s="12"/>
      <c r="F546" s="12"/>
    </row>
    <row r="547" customFormat="false" ht="15.75" hidden="false" customHeight="true" outlineLevel="0" collapsed="false">
      <c r="A547" s="12"/>
      <c r="B547" s="12"/>
      <c r="C547" s="12"/>
      <c r="D547" s="12"/>
      <c r="E547" s="12"/>
      <c r="F547" s="12"/>
    </row>
    <row r="548" customFormat="false" ht="15.75" hidden="false" customHeight="true" outlineLevel="0" collapsed="false">
      <c r="A548" s="12"/>
      <c r="B548" s="12"/>
      <c r="C548" s="12"/>
      <c r="D548" s="12"/>
      <c r="E548" s="12"/>
      <c r="F548" s="12"/>
    </row>
    <row r="549" customFormat="false" ht="15.75" hidden="false" customHeight="true" outlineLevel="0" collapsed="false">
      <c r="A549" s="12"/>
      <c r="B549" s="12"/>
      <c r="C549" s="12"/>
      <c r="D549" s="12"/>
      <c r="E549" s="12"/>
      <c r="F549" s="12"/>
    </row>
    <row r="550" customFormat="false" ht="15.75" hidden="false" customHeight="true" outlineLevel="0" collapsed="false">
      <c r="A550" s="12"/>
      <c r="B550" s="12"/>
      <c r="C550" s="12"/>
      <c r="D550" s="12"/>
      <c r="E550" s="12"/>
      <c r="F550" s="12"/>
    </row>
    <row r="551" customFormat="false" ht="15.75" hidden="false" customHeight="true" outlineLevel="0" collapsed="false">
      <c r="A551" s="12"/>
      <c r="B551" s="12"/>
      <c r="C551" s="12"/>
      <c r="D551" s="12"/>
      <c r="E551" s="12"/>
      <c r="F551" s="12"/>
    </row>
    <row r="552" customFormat="false" ht="15.75" hidden="false" customHeight="true" outlineLevel="0" collapsed="false">
      <c r="A552" s="12"/>
      <c r="B552" s="12"/>
      <c r="C552" s="12"/>
      <c r="D552" s="12"/>
      <c r="E552" s="12"/>
      <c r="F552" s="12"/>
    </row>
    <row r="553" customFormat="false" ht="15.75" hidden="false" customHeight="true" outlineLevel="0" collapsed="false">
      <c r="A553" s="12"/>
      <c r="B553" s="12"/>
      <c r="C553" s="12"/>
      <c r="D553" s="12"/>
      <c r="E553" s="12"/>
      <c r="F553" s="12"/>
    </row>
    <row r="554" customFormat="false" ht="15.75" hidden="false" customHeight="true" outlineLevel="0" collapsed="false">
      <c r="A554" s="12"/>
      <c r="B554" s="12"/>
      <c r="C554" s="12"/>
      <c r="D554" s="12"/>
      <c r="E554" s="12"/>
      <c r="F554" s="12"/>
    </row>
    <row r="555" customFormat="false" ht="15.75" hidden="false" customHeight="true" outlineLevel="0" collapsed="false">
      <c r="A555" s="12"/>
      <c r="B555" s="12"/>
      <c r="C555" s="12"/>
      <c r="D555" s="12"/>
      <c r="E555" s="12"/>
      <c r="F555" s="12"/>
    </row>
    <row r="556" customFormat="false" ht="15.75" hidden="false" customHeight="true" outlineLevel="0" collapsed="false">
      <c r="A556" s="12"/>
      <c r="B556" s="12"/>
      <c r="C556" s="12"/>
      <c r="D556" s="12"/>
      <c r="E556" s="12"/>
      <c r="F556" s="12"/>
    </row>
    <row r="557" customFormat="false" ht="15.75" hidden="false" customHeight="true" outlineLevel="0" collapsed="false">
      <c r="A557" s="12"/>
      <c r="B557" s="12"/>
      <c r="C557" s="12"/>
      <c r="D557" s="12"/>
      <c r="E557" s="12"/>
      <c r="F557" s="12"/>
    </row>
    <row r="558" customFormat="false" ht="15.75" hidden="false" customHeight="true" outlineLevel="0" collapsed="false">
      <c r="A558" s="12"/>
      <c r="B558" s="12"/>
      <c r="C558" s="12"/>
      <c r="D558" s="12"/>
      <c r="E558" s="12"/>
      <c r="F558" s="12"/>
    </row>
    <row r="559" customFormat="false" ht="15.75" hidden="false" customHeight="true" outlineLevel="0" collapsed="false">
      <c r="A559" s="12"/>
      <c r="B559" s="12"/>
      <c r="C559" s="12"/>
      <c r="D559" s="12"/>
      <c r="E559" s="12"/>
      <c r="F559" s="12"/>
    </row>
    <row r="560" customFormat="false" ht="15.75" hidden="false" customHeight="true" outlineLevel="0" collapsed="false">
      <c r="A560" s="12"/>
      <c r="B560" s="12"/>
      <c r="C560" s="12"/>
      <c r="D560" s="12"/>
      <c r="E560" s="12"/>
      <c r="F560" s="12"/>
    </row>
    <row r="561" customFormat="false" ht="15.75" hidden="false" customHeight="true" outlineLevel="0" collapsed="false">
      <c r="A561" s="12"/>
      <c r="B561" s="12"/>
      <c r="C561" s="12"/>
      <c r="D561" s="12"/>
      <c r="E561" s="12"/>
      <c r="F561" s="12"/>
    </row>
    <row r="562" customFormat="false" ht="15.75" hidden="false" customHeight="true" outlineLevel="0" collapsed="false">
      <c r="A562" s="12"/>
      <c r="B562" s="12"/>
      <c r="C562" s="12"/>
      <c r="D562" s="12"/>
      <c r="E562" s="12"/>
      <c r="F562" s="12"/>
    </row>
    <row r="563" customFormat="false" ht="15.75" hidden="false" customHeight="true" outlineLevel="0" collapsed="false">
      <c r="A563" s="12"/>
      <c r="B563" s="12"/>
      <c r="C563" s="12"/>
      <c r="D563" s="12"/>
      <c r="E563" s="12"/>
      <c r="F563" s="12"/>
    </row>
    <row r="564" customFormat="false" ht="15.75" hidden="false" customHeight="true" outlineLevel="0" collapsed="false">
      <c r="A564" s="12"/>
      <c r="B564" s="12"/>
      <c r="C564" s="12"/>
      <c r="D564" s="12"/>
      <c r="E564" s="12"/>
      <c r="F564" s="12"/>
    </row>
    <row r="565" customFormat="false" ht="15.75" hidden="false" customHeight="true" outlineLevel="0" collapsed="false">
      <c r="A565" s="12"/>
      <c r="B565" s="12"/>
      <c r="C565" s="12"/>
      <c r="D565" s="12"/>
      <c r="E565" s="12"/>
      <c r="F565" s="12"/>
    </row>
    <row r="566" customFormat="false" ht="15.75" hidden="false" customHeight="true" outlineLevel="0" collapsed="false">
      <c r="A566" s="12"/>
      <c r="B566" s="12"/>
      <c r="C566" s="12"/>
      <c r="D566" s="12"/>
      <c r="E566" s="12"/>
      <c r="F566" s="12"/>
    </row>
    <row r="567" customFormat="false" ht="15.75" hidden="false" customHeight="true" outlineLevel="0" collapsed="false">
      <c r="A567" s="12"/>
      <c r="B567" s="12"/>
      <c r="C567" s="12"/>
      <c r="D567" s="12"/>
      <c r="E567" s="12"/>
      <c r="F567" s="12"/>
    </row>
    <row r="568" customFormat="false" ht="15.75" hidden="false" customHeight="true" outlineLevel="0" collapsed="false">
      <c r="A568" s="12"/>
      <c r="B568" s="12"/>
      <c r="C568" s="12"/>
      <c r="D568" s="12"/>
      <c r="E568" s="12"/>
      <c r="F568" s="12"/>
    </row>
    <row r="569" customFormat="false" ht="15.75" hidden="false" customHeight="true" outlineLevel="0" collapsed="false">
      <c r="A569" s="12"/>
      <c r="B569" s="12"/>
      <c r="C569" s="12"/>
      <c r="D569" s="12"/>
      <c r="E569" s="12"/>
      <c r="F569" s="12"/>
    </row>
    <row r="570" customFormat="false" ht="15.75" hidden="false" customHeight="true" outlineLevel="0" collapsed="false">
      <c r="A570" s="12"/>
      <c r="B570" s="12"/>
      <c r="C570" s="12"/>
      <c r="D570" s="12"/>
      <c r="E570" s="12"/>
      <c r="F570" s="12"/>
    </row>
    <row r="571" customFormat="false" ht="15.75" hidden="false" customHeight="true" outlineLevel="0" collapsed="false">
      <c r="A571" s="12"/>
      <c r="B571" s="12"/>
      <c r="C571" s="12"/>
      <c r="D571" s="12"/>
      <c r="E571" s="12"/>
      <c r="F571" s="12"/>
    </row>
    <row r="572" customFormat="false" ht="15.75" hidden="false" customHeight="true" outlineLevel="0" collapsed="false">
      <c r="A572" s="12"/>
      <c r="B572" s="12"/>
      <c r="C572" s="12"/>
      <c r="D572" s="12"/>
      <c r="E572" s="12"/>
      <c r="F572" s="12"/>
    </row>
    <row r="573" customFormat="false" ht="15.75" hidden="false" customHeight="true" outlineLevel="0" collapsed="false">
      <c r="A573" s="12"/>
      <c r="B573" s="12"/>
      <c r="C573" s="12"/>
      <c r="D573" s="12"/>
      <c r="E573" s="12"/>
      <c r="F573" s="12"/>
    </row>
    <row r="574" customFormat="false" ht="15.75" hidden="false" customHeight="true" outlineLevel="0" collapsed="false">
      <c r="A574" s="12"/>
      <c r="B574" s="12"/>
      <c r="C574" s="12"/>
      <c r="D574" s="12"/>
      <c r="E574" s="12"/>
      <c r="F574" s="12"/>
    </row>
    <row r="575" customFormat="false" ht="15.75" hidden="false" customHeight="true" outlineLevel="0" collapsed="false">
      <c r="A575" s="12"/>
      <c r="B575" s="12"/>
      <c r="C575" s="12"/>
      <c r="D575" s="12"/>
      <c r="E575" s="12"/>
      <c r="F575" s="12"/>
    </row>
    <row r="576" customFormat="false" ht="15.75" hidden="false" customHeight="true" outlineLevel="0" collapsed="false">
      <c r="A576" s="12"/>
      <c r="B576" s="12"/>
      <c r="C576" s="12"/>
      <c r="D576" s="12"/>
      <c r="E576" s="12"/>
      <c r="F576" s="12"/>
    </row>
    <row r="577" customFormat="false" ht="15.75" hidden="false" customHeight="true" outlineLevel="0" collapsed="false">
      <c r="A577" s="12"/>
      <c r="B577" s="12"/>
      <c r="C577" s="12"/>
      <c r="D577" s="12"/>
      <c r="E577" s="12"/>
      <c r="F577" s="12"/>
    </row>
    <row r="578" customFormat="false" ht="15.75" hidden="false" customHeight="true" outlineLevel="0" collapsed="false">
      <c r="A578" s="12"/>
      <c r="B578" s="12"/>
      <c r="C578" s="12"/>
      <c r="D578" s="12"/>
      <c r="E578" s="12"/>
      <c r="F578" s="12"/>
    </row>
    <row r="579" customFormat="false" ht="15.75" hidden="false" customHeight="true" outlineLevel="0" collapsed="false">
      <c r="A579" s="12"/>
      <c r="B579" s="12"/>
      <c r="C579" s="12"/>
      <c r="D579" s="12"/>
      <c r="E579" s="12"/>
      <c r="F579" s="12"/>
    </row>
    <row r="580" customFormat="false" ht="15.75" hidden="false" customHeight="true" outlineLevel="0" collapsed="false">
      <c r="A580" s="12"/>
      <c r="B580" s="12"/>
      <c r="C580" s="12"/>
      <c r="D580" s="12"/>
      <c r="E580" s="12"/>
      <c r="F580" s="12"/>
    </row>
    <row r="581" customFormat="false" ht="15.75" hidden="false" customHeight="true" outlineLevel="0" collapsed="false">
      <c r="A581" s="12"/>
      <c r="B581" s="12"/>
      <c r="C581" s="12"/>
      <c r="D581" s="12"/>
      <c r="E581" s="12"/>
      <c r="F581" s="12"/>
    </row>
    <row r="582" customFormat="false" ht="15.75" hidden="false" customHeight="true" outlineLevel="0" collapsed="false">
      <c r="A582" s="12"/>
      <c r="B582" s="12"/>
      <c r="C582" s="12"/>
      <c r="D582" s="12"/>
      <c r="E582" s="12"/>
      <c r="F582" s="12"/>
    </row>
    <row r="583" customFormat="false" ht="15.75" hidden="false" customHeight="true" outlineLevel="0" collapsed="false">
      <c r="A583" s="12"/>
      <c r="B583" s="12"/>
      <c r="C583" s="12"/>
      <c r="D583" s="12"/>
      <c r="E583" s="12"/>
      <c r="F583" s="12"/>
    </row>
    <row r="584" customFormat="false" ht="15.75" hidden="false" customHeight="true" outlineLevel="0" collapsed="false">
      <c r="A584" s="12"/>
      <c r="B584" s="12"/>
      <c r="C584" s="12"/>
      <c r="D584" s="12"/>
      <c r="E584" s="12"/>
      <c r="F584" s="12"/>
    </row>
    <row r="585" customFormat="false" ht="15.75" hidden="false" customHeight="true" outlineLevel="0" collapsed="false">
      <c r="A585" s="12"/>
      <c r="B585" s="12"/>
      <c r="C585" s="12"/>
      <c r="D585" s="12"/>
      <c r="E585" s="12"/>
      <c r="F585" s="12"/>
    </row>
    <row r="586" customFormat="false" ht="15.75" hidden="false" customHeight="true" outlineLevel="0" collapsed="false">
      <c r="A586" s="12"/>
      <c r="B586" s="12"/>
      <c r="C586" s="12"/>
      <c r="D586" s="12"/>
      <c r="E586" s="12"/>
      <c r="F586" s="12"/>
    </row>
    <row r="587" customFormat="false" ht="15.75" hidden="false" customHeight="true" outlineLevel="0" collapsed="false">
      <c r="A587" s="12"/>
      <c r="B587" s="12"/>
      <c r="C587" s="12"/>
      <c r="D587" s="12"/>
      <c r="E587" s="12"/>
      <c r="F587" s="12"/>
    </row>
    <row r="588" customFormat="false" ht="15.75" hidden="false" customHeight="true" outlineLevel="0" collapsed="false">
      <c r="A588" s="12"/>
      <c r="B588" s="12"/>
      <c r="C588" s="12"/>
      <c r="D588" s="12"/>
      <c r="E588" s="12"/>
      <c r="F588" s="12"/>
    </row>
    <row r="589" customFormat="false" ht="15.75" hidden="false" customHeight="true" outlineLevel="0" collapsed="false">
      <c r="A589" s="12"/>
      <c r="B589" s="12"/>
      <c r="C589" s="12"/>
      <c r="D589" s="12"/>
      <c r="E589" s="12"/>
      <c r="F589" s="12"/>
    </row>
    <row r="590" customFormat="false" ht="15.75" hidden="false" customHeight="true" outlineLevel="0" collapsed="false">
      <c r="A590" s="12"/>
      <c r="B590" s="12"/>
      <c r="C590" s="12"/>
      <c r="D590" s="12"/>
      <c r="E590" s="12"/>
      <c r="F590" s="12"/>
    </row>
    <row r="591" customFormat="false" ht="15.75" hidden="false" customHeight="true" outlineLevel="0" collapsed="false">
      <c r="A591" s="12"/>
      <c r="B591" s="12"/>
      <c r="C591" s="12"/>
      <c r="D591" s="12"/>
      <c r="E591" s="12"/>
      <c r="F591" s="12"/>
    </row>
    <row r="592" customFormat="false" ht="15.75" hidden="false" customHeight="true" outlineLevel="0" collapsed="false">
      <c r="A592" s="12"/>
      <c r="B592" s="12"/>
      <c r="C592" s="12"/>
      <c r="D592" s="12"/>
      <c r="E592" s="12"/>
      <c r="F592" s="12"/>
    </row>
    <row r="593" customFormat="false" ht="15.75" hidden="false" customHeight="true" outlineLevel="0" collapsed="false">
      <c r="A593" s="12"/>
      <c r="B593" s="12"/>
      <c r="C593" s="12"/>
      <c r="D593" s="12"/>
      <c r="E593" s="12"/>
      <c r="F593" s="12"/>
    </row>
    <row r="594" customFormat="false" ht="15.75" hidden="false" customHeight="true" outlineLevel="0" collapsed="false">
      <c r="A594" s="12"/>
      <c r="B594" s="12"/>
      <c r="C594" s="12"/>
      <c r="D594" s="12"/>
      <c r="E594" s="12"/>
      <c r="F594" s="12"/>
    </row>
    <row r="595" customFormat="false" ht="15.75" hidden="false" customHeight="true" outlineLevel="0" collapsed="false">
      <c r="A595" s="12"/>
      <c r="B595" s="12"/>
      <c r="C595" s="12"/>
      <c r="D595" s="12"/>
      <c r="E595" s="12"/>
      <c r="F595" s="12"/>
    </row>
    <row r="596" customFormat="false" ht="15.75" hidden="false" customHeight="true" outlineLevel="0" collapsed="false">
      <c r="A596" s="12"/>
      <c r="B596" s="12"/>
      <c r="C596" s="12"/>
      <c r="D596" s="12"/>
      <c r="E596" s="12"/>
      <c r="F596" s="12"/>
    </row>
    <row r="597" customFormat="false" ht="15.75" hidden="false" customHeight="true" outlineLevel="0" collapsed="false">
      <c r="A597" s="12"/>
      <c r="B597" s="12"/>
      <c r="C597" s="12"/>
      <c r="D597" s="12"/>
      <c r="E597" s="12"/>
      <c r="F597" s="12"/>
    </row>
    <row r="598" customFormat="false" ht="15.75" hidden="false" customHeight="true" outlineLevel="0" collapsed="false">
      <c r="A598" s="12"/>
      <c r="B598" s="12"/>
      <c r="C598" s="12"/>
      <c r="D598" s="12"/>
      <c r="E598" s="12"/>
      <c r="F598" s="12"/>
    </row>
    <row r="599" customFormat="false" ht="15.75" hidden="false" customHeight="true" outlineLevel="0" collapsed="false">
      <c r="A599" s="12"/>
      <c r="B599" s="12"/>
      <c r="C599" s="12"/>
      <c r="D599" s="12"/>
      <c r="E599" s="12"/>
      <c r="F599" s="12"/>
    </row>
    <row r="600" customFormat="false" ht="15.75" hidden="false" customHeight="true" outlineLevel="0" collapsed="false">
      <c r="A600" s="12"/>
      <c r="B600" s="12"/>
      <c r="C600" s="12"/>
      <c r="D600" s="12"/>
      <c r="E600" s="12"/>
      <c r="F600" s="12"/>
    </row>
    <row r="601" customFormat="false" ht="15.75" hidden="false" customHeight="true" outlineLevel="0" collapsed="false">
      <c r="A601" s="12"/>
      <c r="B601" s="12"/>
      <c r="C601" s="12"/>
      <c r="D601" s="12"/>
      <c r="E601" s="12"/>
      <c r="F601" s="12"/>
    </row>
    <row r="602" customFormat="false" ht="15.75" hidden="false" customHeight="true" outlineLevel="0" collapsed="false">
      <c r="A602" s="12"/>
      <c r="B602" s="12"/>
      <c r="C602" s="12"/>
      <c r="D602" s="12"/>
      <c r="E602" s="12"/>
      <c r="F602" s="12"/>
    </row>
    <row r="603" customFormat="false" ht="15.75" hidden="false" customHeight="true" outlineLevel="0" collapsed="false">
      <c r="A603" s="12"/>
      <c r="B603" s="12"/>
      <c r="C603" s="12"/>
      <c r="D603" s="12"/>
      <c r="E603" s="12"/>
      <c r="F603" s="12"/>
    </row>
    <row r="604" customFormat="false" ht="15.75" hidden="false" customHeight="true" outlineLevel="0" collapsed="false">
      <c r="A604" s="12"/>
      <c r="B604" s="12"/>
      <c r="C604" s="12"/>
      <c r="D604" s="12"/>
      <c r="E604" s="12"/>
      <c r="F604" s="12"/>
    </row>
    <row r="605" customFormat="false" ht="15.75" hidden="false" customHeight="true" outlineLevel="0" collapsed="false">
      <c r="A605" s="12"/>
      <c r="B605" s="12"/>
      <c r="C605" s="12"/>
      <c r="D605" s="12"/>
      <c r="E605" s="12"/>
      <c r="F605" s="12"/>
    </row>
    <row r="606" customFormat="false" ht="15.75" hidden="false" customHeight="true" outlineLevel="0" collapsed="false">
      <c r="A606" s="12"/>
      <c r="B606" s="12"/>
      <c r="C606" s="12"/>
      <c r="D606" s="12"/>
      <c r="E606" s="12"/>
      <c r="F606" s="12"/>
    </row>
    <row r="607" customFormat="false" ht="15.75" hidden="false" customHeight="true" outlineLevel="0" collapsed="false">
      <c r="A607" s="12"/>
      <c r="B607" s="12"/>
      <c r="C607" s="12"/>
      <c r="D607" s="12"/>
      <c r="E607" s="12"/>
      <c r="F607" s="12"/>
    </row>
    <row r="608" customFormat="false" ht="15.75" hidden="false" customHeight="true" outlineLevel="0" collapsed="false">
      <c r="A608" s="12"/>
      <c r="B608" s="12"/>
      <c r="C608" s="12"/>
      <c r="D608" s="12"/>
      <c r="E608" s="12"/>
      <c r="F608" s="12"/>
    </row>
    <row r="609" customFormat="false" ht="15.75" hidden="false" customHeight="true" outlineLevel="0" collapsed="false">
      <c r="A609" s="12"/>
      <c r="B609" s="12"/>
      <c r="C609" s="12"/>
      <c r="D609" s="12"/>
      <c r="E609" s="12"/>
      <c r="F609" s="12"/>
    </row>
    <row r="610" customFormat="false" ht="15.75" hidden="false" customHeight="true" outlineLevel="0" collapsed="false">
      <c r="A610" s="12"/>
      <c r="B610" s="12"/>
      <c r="C610" s="12"/>
      <c r="D610" s="12"/>
      <c r="E610" s="12"/>
      <c r="F610" s="12"/>
    </row>
    <row r="611" customFormat="false" ht="15.75" hidden="false" customHeight="true" outlineLevel="0" collapsed="false">
      <c r="A611" s="12"/>
      <c r="B611" s="12"/>
      <c r="C611" s="12"/>
      <c r="D611" s="12"/>
      <c r="E611" s="12"/>
      <c r="F611" s="12"/>
    </row>
    <row r="612" customFormat="false" ht="15.75" hidden="false" customHeight="true" outlineLevel="0" collapsed="false">
      <c r="A612" s="12"/>
      <c r="B612" s="12"/>
      <c r="C612" s="12"/>
      <c r="D612" s="12"/>
      <c r="E612" s="12"/>
      <c r="F612" s="12"/>
    </row>
    <row r="613" customFormat="false" ht="15.75" hidden="false" customHeight="true" outlineLevel="0" collapsed="false">
      <c r="A613" s="12"/>
      <c r="B613" s="12"/>
      <c r="C613" s="12"/>
      <c r="D613" s="12"/>
      <c r="E613" s="12"/>
      <c r="F613" s="12"/>
    </row>
    <row r="614" customFormat="false" ht="15.75" hidden="false" customHeight="true" outlineLevel="0" collapsed="false">
      <c r="A614" s="12"/>
      <c r="B614" s="12"/>
      <c r="C614" s="12"/>
      <c r="D614" s="12"/>
      <c r="E614" s="12"/>
      <c r="F614" s="12"/>
    </row>
    <row r="615" customFormat="false" ht="15.75" hidden="false" customHeight="true" outlineLevel="0" collapsed="false">
      <c r="A615" s="12"/>
      <c r="B615" s="12"/>
      <c r="C615" s="12"/>
      <c r="D615" s="12"/>
      <c r="E615" s="12"/>
      <c r="F615" s="12"/>
    </row>
    <row r="616" customFormat="false" ht="15.75" hidden="false" customHeight="true" outlineLevel="0" collapsed="false">
      <c r="A616" s="12"/>
      <c r="B616" s="12"/>
      <c r="C616" s="12"/>
      <c r="D616" s="12"/>
      <c r="E616" s="12"/>
      <c r="F616" s="12"/>
    </row>
    <row r="617" customFormat="false" ht="15.75" hidden="false" customHeight="true" outlineLevel="0" collapsed="false">
      <c r="A617" s="12"/>
      <c r="B617" s="12"/>
      <c r="C617" s="12"/>
      <c r="D617" s="12"/>
      <c r="E617" s="12"/>
      <c r="F617" s="12"/>
    </row>
    <row r="618" customFormat="false" ht="15.75" hidden="false" customHeight="true" outlineLevel="0" collapsed="false">
      <c r="A618" s="12"/>
      <c r="B618" s="12"/>
      <c r="C618" s="12"/>
      <c r="D618" s="12"/>
      <c r="E618" s="12"/>
      <c r="F618" s="12"/>
    </row>
    <row r="619" customFormat="false" ht="15.75" hidden="false" customHeight="true" outlineLevel="0" collapsed="false">
      <c r="A619" s="12"/>
      <c r="B619" s="12"/>
      <c r="C619" s="12"/>
      <c r="D619" s="12"/>
      <c r="E619" s="12"/>
      <c r="F619" s="12"/>
    </row>
    <row r="620" customFormat="false" ht="15.75" hidden="false" customHeight="true" outlineLevel="0" collapsed="false">
      <c r="A620" s="12"/>
      <c r="B620" s="12"/>
      <c r="C620" s="12"/>
      <c r="D620" s="12"/>
      <c r="E620" s="12"/>
      <c r="F620" s="12"/>
    </row>
    <row r="621" customFormat="false" ht="15.75" hidden="false" customHeight="true" outlineLevel="0" collapsed="false">
      <c r="A621" s="12"/>
      <c r="B621" s="12"/>
      <c r="C621" s="12"/>
      <c r="D621" s="12"/>
      <c r="E621" s="12"/>
      <c r="F621" s="12"/>
    </row>
    <row r="622" customFormat="false" ht="15.75" hidden="false" customHeight="true" outlineLevel="0" collapsed="false">
      <c r="A622" s="12"/>
      <c r="B622" s="12"/>
      <c r="C622" s="12"/>
      <c r="D622" s="12"/>
      <c r="E622" s="12"/>
      <c r="F622" s="12"/>
    </row>
    <row r="623" customFormat="false" ht="15.75" hidden="false" customHeight="true" outlineLevel="0" collapsed="false">
      <c r="A623" s="12"/>
      <c r="B623" s="12"/>
      <c r="C623" s="12"/>
      <c r="D623" s="12"/>
      <c r="E623" s="12"/>
      <c r="F623" s="12"/>
    </row>
    <row r="624" customFormat="false" ht="15.75" hidden="false" customHeight="true" outlineLevel="0" collapsed="false">
      <c r="A624" s="12"/>
      <c r="B624" s="12"/>
      <c r="C624" s="12"/>
      <c r="D624" s="12"/>
      <c r="E624" s="12"/>
      <c r="F624" s="12"/>
    </row>
    <row r="625" customFormat="false" ht="15.75" hidden="false" customHeight="true" outlineLevel="0" collapsed="false">
      <c r="A625" s="12"/>
      <c r="B625" s="12"/>
      <c r="C625" s="12"/>
      <c r="D625" s="12"/>
      <c r="E625" s="12"/>
      <c r="F625" s="12"/>
    </row>
    <row r="626" customFormat="false" ht="15.75" hidden="false" customHeight="true" outlineLevel="0" collapsed="false">
      <c r="A626" s="12"/>
      <c r="B626" s="12"/>
      <c r="C626" s="12"/>
      <c r="D626" s="12"/>
      <c r="E626" s="12"/>
      <c r="F626" s="12"/>
    </row>
    <row r="627" customFormat="false" ht="15.75" hidden="false" customHeight="true" outlineLevel="0" collapsed="false">
      <c r="A627" s="12"/>
      <c r="B627" s="12"/>
      <c r="C627" s="12"/>
      <c r="D627" s="12"/>
      <c r="E627" s="12"/>
      <c r="F627" s="12"/>
    </row>
    <row r="628" customFormat="false" ht="15.75" hidden="false" customHeight="true" outlineLevel="0" collapsed="false">
      <c r="A628" s="12"/>
      <c r="B628" s="12"/>
      <c r="C628" s="12"/>
      <c r="D628" s="12"/>
      <c r="E628" s="12"/>
      <c r="F628" s="12"/>
    </row>
    <row r="629" customFormat="false" ht="15.75" hidden="false" customHeight="true" outlineLevel="0" collapsed="false">
      <c r="A629" s="12"/>
      <c r="B629" s="12"/>
      <c r="C629" s="12"/>
      <c r="D629" s="12"/>
      <c r="E629" s="12"/>
      <c r="F629" s="12"/>
    </row>
    <row r="630" customFormat="false" ht="15.75" hidden="false" customHeight="true" outlineLevel="0" collapsed="false">
      <c r="A630" s="12"/>
      <c r="B630" s="12"/>
      <c r="C630" s="12"/>
      <c r="D630" s="12"/>
      <c r="E630" s="12"/>
      <c r="F630" s="12"/>
    </row>
    <row r="631" customFormat="false" ht="15.75" hidden="false" customHeight="true" outlineLevel="0" collapsed="false">
      <c r="A631" s="12"/>
      <c r="B631" s="12"/>
      <c r="C631" s="12"/>
      <c r="D631" s="12"/>
      <c r="E631" s="12"/>
      <c r="F631" s="12"/>
    </row>
    <row r="632" customFormat="false" ht="15.75" hidden="false" customHeight="true" outlineLevel="0" collapsed="false">
      <c r="A632" s="12"/>
      <c r="B632" s="12"/>
      <c r="C632" s="12"/>
      <c r="D632" s="12"/>
      <c r="E632" s="12"/>
      <c r="F632" s="12"/>
    </row>
    <row r="633" customFormat="false" ht="15.75" hidden="false" customHeight="true" outlineLevel="0" collapsed="false">
      <c r="A633" s="12"/>
      <c r="B633" s="12"/>
      <c r="C633" s="12"/>
      <c r="D633" s="12"/>
      <c r="E633" s="12"/>
      <c r="F633" s="12"/>
    </row>
    <row r="634" customFormat="false" ht="15.75" hidden="false" customHeight="true" outlineLevel="0" collapsed="false">
      <c r="A634" s="12"/>
      <c r="B634" s="12"/>
      <c r="C634" s="12"/>
      <c r="D634" s="12"/>
      <c r="E634" s="12"/>
      <c r="F634" s="12"/>
    </row>
    <row r="635" customFormat="false" ht="15.75" hidden="false" customHeight="true" outlineLevel="0" collapsed="false">
      <c r="A635" s="12"/>
      <c r="B635" s="12"/>
      <c r="C635" s="12"/>
      <c r="D635" s="12"/>
      <c r="E635" s="12"/>
      <c r="F635" s="12"/>
    </row>
    <row r="636" customFormat="false" ht="15.75" hidden="false" customHeight="true" outlineLevel="0" collapsed="false">
      <c r="A636" s="12"/>
      <c r="B636" s="12"/>
      <c r="C636" s="12"/>
      <c r="D636" s="12"/>
      <c r="E636" s="12"/>
      <c r="F636" s="12"/>
    </row>
    <row r="637" customFormat="false" ht="15.75" hidden="false" customHeight="true" outlineLevel="0" collapsed="false">
      <c r="A637" s="12"/>
      <c r="B637" s="12"/>
      <c r="C637" s="12"/>
      <c r="D637" s="12"/>
      <c r="E637" s="12"/>
      <c r="F637" s="12"/>
    </row>
    <row r="638" customFormat="false" ht="15.75" hidden="false" customHeight="true" outlineLevel="0" collapsed="false">
      <c r="A638" s="12"/>
      <c r="B638" s="12"/>
      <c r="C638" s="12"/>
      <c r="D638" s="12"/>
      <c r="E638" s="12"/>
      <c r="F638" s="12"/>
    </row>
    <row r="639" customFormat="false" ht="15.75" hidden="false" customHeight="true" outlineLevel="0" collapsed="false">
      <c r="A639" s="12"/>
      <c r="B639" s="12"/>
      <c r="C639" s="12"/>
      <c r="D639" s="12"/>
      <c r="E639" s="12"/>
      <c r="F639" s="12"/>
    </row>
    <row r="640" customFormat="false" ht="15.75" hidden="false" customHeight="true" outlineLevel="0" collapsed="false">
      <c r="A640" s="12"/>
      <c r="B640" s="12"/>
      <c r="C640" s="12"/>
      <c r="D640" s="12"/>
      <c r="E640" s="12"/>
      <c r="F640" s="12"/>
    </row>
    <row r="641" customFormat="false" ht="15.75" hidden="false" customHeight="true" outlineLevel="0" collapsed="false">
      <c r="A641" s="12"/>
      <c r="B641" s="12"/>
      <c r="C641" s="12"/>
      <c r="D641" s="12"/>
      <c r="E641" s="12"/>
      <c r="F641" s="12"/>
    </row>
    <row r="642" customFormat="false" ht="15.75" hidden="false" customHeight="true" outlineLevel="0" collapsed="false">
      <c r="A642" s="12"/>
      <c r="B642" s="12"/>
      <c r="C642" s="12"/>
      <c r="D642" s="12"/>
      <c r="E642" s="12"/>
      <c r="F642" s="12"/>
    </row>
    <row r="643" customFormat="false" ht="15.75" hidden="false" customHeight="true" outlineLevel="0" collapsed="false">
      <c r="A643" s="12"/>
      <c r="B643" s="12"/>
      <c r="C643" s="12"/>
      <c r="D643" s="12"/>
      <c r="E643" s="12"/>
      <c r="F643" s="12"/>
    </row>
    <row r="644" customFormat="false" ht="15.75" hidden="false" customHeight="true" outlineLevel="0" collapsed="false">
      <c r="A644" s="12"/>
      <c r="B644" s="12"/>
      <c r="C644" s="12"/>
      <c r="D644" s="12"/>
      <c r="E644" s="12"/>
      <c r="F644" s="12"/>
    </row>
    <row r="645" customFormat="false" ht="15.75" hidden="false" customHeight="true" outlineLevel="0" collapsed="false">
      <c r="A645" s="12"/>
      <c r="B645" s="12"/>
      <c r="C645" s="12"/>
      <c r="D645" s="12"/>
      <c r="E645" s="12"/>
      <c r="F645" s="12"/>
    </row>
    <row r="646" customFormat="false" ht="15.75" hidden="false" customHeight="true" outlineLevel="0" collapsed="false">
      <c r="A646" s="12"/>
      <c r="B646" s="12"/>
      <c r="C646" s="12"/>
      <c r="D646" s="12"/>
      <c r="E646" s="12"/>
      <c r="F646" s="12"/>
    </row>
    <row r="647" customFormat="false" ht="15.75" hidden="false" customHeight="true" outlineLevel="0" collapsed="false">
      <c r="A647" s="12"/>
      <c r="B647" s="12"/>
      <c r="C647" s="12"/>
      <c r="D647" s="12"/>
      <c r="E647" s="12"/>
      <c r="F647" s="12"/>
    </row>
    <row r="648" customFormat="false" ht="15.75" hidden="false" customHeight="true" outlineLevel="0" collapsed="false">
      <c r="A648" s="12"/>
      <c r="B648" s="12"/>
      <c r="C648" s="12"/>
      <c r="D648" s="12"/>
      <c r="E648" s="12"/>
      <c r="F648" s="12"/>
    </row>
    <row r="649" customFormat="false" ht="15.75" hidden="false" customHeight="true" outlineLevel="0" collapsed="false">
      <c r="A649" s="12"/>
      <c r="B649" s="12"/>
      <c r="C649" s="12"/>
      <c r="D649" s="12"/>
      <c r="E649" s="12"/>
      <c r="F649" s="12"/>
    </row>
    <row r="650" customFormat="false" ht="15.75" hidden="false" customHeight="true" outlineLevel="0" collapsed="false">
      <c r="A650" s="12"/>
      <c r="B650" s="12"/>
      <c r="C650" s="12"/>
      <c r="D650" s="12"/>
      <c r="E650" s="12"/>
      <c r="F650" s="12"/>
    </row>
    <row r="651" customFormat="false" ht="15.75" hidden="false" customHeight="true" outlineLevel="0" collapsed="false">
      <c r="A651" s="12"/>
      <c r="B651" s="12"/>
      <c r="C651" s="12"/>
      <c r="D651" s="12"/>
      <c r="E651" s="12"/>
      <c r="F651" s="12"/>
    </row>
    <row r="652" customFormat="false" ht="15.75" hidden="false" customHeight="true" outlineLevel="0" collapsed="false">
      <c r="A652" s="12"/>
      <c r="B652" s="12"/>
      <c r="C652" s="12"/>
      <c r="D652" s="12"/>
      <c r="E652" s="12"/>
      <c r="F652" s="12"/>
    </row>
    <row r="653" customFormat="false" ht="15.75" hidden="false" customHeight="true" outlineLevel="0" collapsed="false">
      <c r="A653" s="12"/>
      <c r="B653" s="12"/>
      <c r="C653" s="12"/>
      <c r="D653" s="12"/>
      <c r="E653" s="12"/>
      <c r="F653" s="12"/>
    </row>
    <row r="654" customFormat="false" ht="15.75" hidden="false" customHeight="true" outlineLevel="0" collapsed="false">
      <c r="A654" s="12"/>
      <c r="B654" s="12"/>
      <c r="C654" s="12"/>
      <c r="D654" s="12"/>
      <c r="E654" s="12"/>
      <c r="F654" s="12"/>
    </row>
    <row r="655" customFormat="false" ht="15.75" hidden="false" customHeight="true" outlineLevel="0" collapsed="false">
      <c r="A655" s="12"/>
      <c r="B655" s="12"/>
      <c r="C655" s="12"/>
      <c r="D655" s="12"/>
      <c r="E655" s="12"/>
      <c r="F655" s="12"/>
    </row>
    <row r="656" customFormat="false" ht="15.75" hidden="false" customHeight="true" outlineLevel="0" collapsed="false">
      <c r="A656" s="12"/>
      <c r="B656" s="12"/>
      <c r="C656" s="12"/>
      <c r="D656" s="12"/>
      <c r="E656" s="12"/>
      <c r="F656" s="12"/>
    </row>
    <row r="657" customFormat="false" ht="15.75" hidden="false" customHeight="true" outlineLevel="0" collapsed="false">
      <c r="A657" s="12"/>
      <c r="B657" s="12"/>
      <c r="C657" s="12"/>
      <c r="D657" s="12"/>
      <c r="E657" s="12"/>
      <c r="F657" s="12"/>
    </row>
    <row r="658" customFormat="false" ht="15.75" hidden="false" customHeight="true" outlineLevel="0" collapsed="false">
      <c r="A658" s="12"/>
      <c r="B658" s="12"/>
      <c r="C658" s="12"/>
      <c r="D658" s="12"/>
      <c r="E658" s="12"/>
      <c r="F658" s="12"/>
    </row>
    <row r="659" customFormat="false" ht="15.75" hidden="false" customHeight="true" outlineLevel="0" collapsed="false">
      <c r="A659" s="12"/>
      <c r="B659" s="12"/>
      <c r="C659" s="12"/>
      <c r="D659" s="12"/>
      <c r="E659" s="12"/>
      <c r="F659" s="12"/>
    </row>
    <row r="660" customFormat="false" ht="15.75" hidden="false" customHeight="true" outlineLevel="0" collapsed="false">
      <c r="A660" s="12"/>
      <c r="B660" s="12"/>
      <c r="C660" s="12"/>
      <c r="D660" s="12"/>
      <c r="E660" s="12"/>
      <c r="F660" s="12"/>
    </row>
    <row r="661" customFormat="false" ht="15.75" hidden="false" customHeight="true" outlineLevel="0" collapsed="false">
      <c r="A661" s="12"/>
      <c r="B661" s="12"/>
      <c r="C661" s="12"/>
      <c r="D661" s="12"/>
      <c r="E661" s="12"/>
      <c r="F661" s="12"/>
    </row>
    <row r="662" customFormat="false" ht="15.75" hidden="false" customHeight="true" outlineLevel="0" collapsed="false">
      <c r="A662" s="12"/>
      <c r="B662" s="12"/>
      <c r="C662" s="12"/>
      <c r="D662" s="12"/>
      <c r="E662" s="12"/>
      <c r="F662" s="12"/>
    </row>
    <row r="663" customFormat="false" ht="15.75" hidden="false" customHeight="true" outlineLevel="0" collapsed="false">
      <c r="A663" s="12"/>
      <c r="B663" s="12"/>
      <c r="C663" s="12"/>
      <c r="D663" s="12"/>
      <c r="E663" s="12"/>
      <c r="F663" s="12"/>
    </row>
    <row r="664" customFormat="false" ht="15.75" hidden="false" customHeight="true" outlineLevel="0" collapsed="false">
      <c r="A664" s="12"/>
      <c r="B664" s="12"/>
      <c r="C664" s="12"/>
      <c r="D664" s="12"/>
      <c r="E664" s="12"/>
      <c r="F664" s="12"/>
    </row>
    <row r="665" customFormat="false" ht="15.75" hidden="false" customHeight="true" outlineLevel="0" collapsed="false">
      <c r="A665" s="12"/>
      <c r="B665" s="12"/>
      <c r="C665" s="12"/>
      <c r="D665" s="12"/>
      <c r="E665" s="12"/>
      <c r="F665" s="12"/>
    </row>
    <row r="666" customFormat="false" ht="15.75" hidden="false" customHeight="true" outlineLevel="0" collapsed="false">
      <c r="A666" s="12"/>
      <c r="B666" s="12"/>
      <c r="C666" s="12"/>
      <c r="D666" s="12"/>
      <c r="E666" s="12"/>
      <c r="F666" s="12"/>
    </row>
    <row r="667" customFormat="false" ht="15.75" hidden="false" customHeight="true" outlineLevel="0" collapsed="false">
      <c r="A667" s="12"/>
      <c r="B667" s="12"/>
      <c r="C667" s="12"/>
      <c r="D667" s="12"/>
      <c r="E667" s="12"/>
      <c r="F667" s="12"/>
    </row>
    <row r="668" customFormat="false" ht="15.75" hidden="false" customHeight="true" outlineLevel="0" collapsed="false">
      <c r="A668" s="12"/>
      <c r="B668" s="12"/>
      <c r="C668" s="12"/>
      <c r="D668" s="12"/>
      <c r="E668" s="12"/>
      <c r="F668" s="12"/>
    </row>
    <row r="669" customFormat="false" ht="15.75" hidden="false" customHeight="true" outlineLevel="0" collapsed="false">
      <c r="A669" s="12"/>
      <c r="B669" s="12"/>
      <c r="C669" s="12"/>
      <c r="D669" s="12"/>
      <c r="E669" s="12"/>
      <c r="F669" s="12"/>
    </row>
    <row r="670" customFormat="false" ht="15.75" hidden="false" customHeight="true" outlineLevel="0" collapsed="false">
      <c r="A670" s="12"/>
      <c r="B670" s="12"/>
      <c r="C670" s="12"/>
      <c r="D670" s="12"/>
      <c r="E670" s="12"/>
      <c r="F670" s="12"/>
    </row>
    <row r="671" customFormat="false" ht="15.75" hidden="false" customHeight="true" outlineLevel="0" collapsed="false">
      <c r="A671" s="12"/>
      <c r="B671" s="12"/>
      <c r="C671" s="12"/>
      <c r="D671" s="12"/>
      <c r="E671" s="12"/>
      <c r="F671" s="12"/>
    </row>
    <row r="672" customFormat="false" ht="15.75" hidden="false" customHeight="true" outlineLevel="0" collapsed="false">
      <c r="A672" s="12"/>
      <c r="B672" s="12"/>
      <c r="C672" s="12"/>
      <c r="D672" s="12"/>
      <c r="E672" s="12"/>
      <c r="F672" s="12"/>
    </row>
    <row r="673" customFormat="false" ht="15.75" hidden="false" customHeight="true" outlineLevel="0" collapsed="false">
      <c r="A673" s="12"/>
      <c r="B673" s="12"/>
      <c r="C673" s="12"/>
      <c r="D673" s="12"/>
      <c r="E673" s="12"/>
      <c r="F673" s="12"/>
    </row>
    <row r="674" customFormat="false" ht="15.75" hidden="false" customHeight="true" outlineLevel="0" collapsed="false">
      <c r="A674" s="12"/>
      <c r="B674" s="12"/>
      <c r="C674" s="12"/>
      <c r="D674" s="12"/>
      <c r="E674" s="12"/>
      <c r="F674" s="12"/>
    </row>
    <row r="675" customFormat="false" ht="15.75" hidden="false" customHeight="true" outlineLevel="0" collapsed="false">
      <c r="A675" s="12"/>
      <c r="B675" s="12"/>
      <c r="C675" s="12"/>
      <c r="D675" s="12"/>
      <c r="E675" s="12"/>
      <c r="F675" s="12"/>
    </row>
    <row r="676" customFormat="false" ht="15.75" hidden="false" customHeight="true" outlineLevel="0" collapsed="false">
      <c r="A676" s="12"/>
      <c r="B676" s="12"/>
      <c r="C676" s="12"/>
      <c r="D676" s="12"/>
      <c r="E676" s="12"/>
      <c r="F676" s="12"/>
    </row>
    <row r="677" customFormat="false" ht="15.75" hidden="false" customHeight="true" outlineLevel="0" collapsed="false">
      <c r="A677" s="12"/>
      <c r="B677" s="12"/>
      <c r="C677" s="12"/>
      <c r="D677" s="12"/>
      <c r="E677" s="12"/>
      <c r="F677" s="12"/>
    </row>
    <row r="678" customFormat="false" ht="15.75" hidden="false" customHeight="true" outlineLevel="0" collapsed="false">
      <c r="A678" s="12"/>
      <c r="B678" s="12"/>
      <c r="C678" s="12"/>
      <c r="D678" s="12"/>
      <c r="E678" s="12"/>
      <c r="F678" s="12"/>
    </row>
    <row r="679" customFormat="false" ht="15.75" hidden="false" customHeight="true" outlineLevel="0" collapsed="false">
      <c r="A679" s="12"/>
      <c r="B679" s="12"/>
      <c r="C679" s="12"/>
      <c r="D679" s="12"/>
      <c r="E679" s="12"/>
      <c r="F679" s="12"/>
    </row>
    <row r="680" customFormat="false" ht="15.75" hidden="false" customHeight="true" outlineLevel="0" collapsed="false">
      <c r="A680" s="12"/>
      <c r="B680" s="12"/>
      <c r="C680" s="12"/>
      <c r="D680" s="12"/>
      <c r="E680" s="12"/>
      <c r="F680" s="12"/>
    </row>
    <row r="681" customFormat="false" ht="15.75" hidden="false" customHeight="true" outlineLevel="0" collapsed="false">
      <c r="A681" s="12"/>
      <c r="B681" s="12"/>
      <c r="C681" s="12"/>
      <c r="D681" s="12"/>
      <c r="E681" s="12"/>
      <c r="F681" s="12"/>
    </row>
    <row r="682" customFormat="false" ht="15.75" hidden="false" customHeight="true" outlineLevel="0" collapsed="false">
      <c r="A682" s="12"/>
      <c r="B682" s="12"/>
      <c r="C682" s="12"/>
      <c r="D682" s="12"/>
      <c r="E682" s="12"/>
      <c r="F682" s="12"/>
    </row>
    <row r="683" customFormat="false" ht="15.75" hidden="false" customHeight="true" outlineLevel="0" collapsed="false">
      <c r="A683" s="12"/>
      <c r="B683" s="12"/>
      <c r="C683" s="12"/>
      <c r="D683" s="12"/>
      <c r="E683" s="12"/>
      <c r="F683" s="12"/>
    </row>
    <row r="684" customFormat="false" ht="15.75" hidden="false" customHeight="true" outlineLevel="0" collapsed="false">
      <c r="A684" s="12"/>
      <c r="B684" s="12"/>
      <c r="C684" s="12"/>
      <c r="D684" s="12"/>
      <c r="E684" s="12"/>
      <c r="F684" s="12"/>
    </row>
    <row r="685" customFormat="false" ht="15.75" hidden="false" customHeight="true" outlineLevel="0" collapsed="false">
      <c r="A685" s="12"/>
      <c r="B685" s="12"/>
      <c r="C685" s="12"/>
      <c r="D685" s="12"/>
      <c r="E685" s="12"/>
      <c r="F685" s="12"/>
    </row>
    <row r="686" customFormat="false" ht="15.75" hidden="false" customHeight="true" outlineLevel="0" collapsed="false">
      <c r="A686" s="12"/>
      <c r="B686" s="12"/>
      <c r="C686" s="12"/>
      <c r="D686" s="12"/>
      <c r="E686" s="12"/>
      <c r="F686" s="12"/>
    </row>
    <row r="687" customFormat="false" ht="15.75" hidden="false" customHeight="true" outlineLevel="0" collapsed="false">
      <c r="A687" s="12"/>
      <c r="B687" s="12"/>
      <c r="C687" s="12"/>
      <c r="D687" s="12"/>
      <c r="E687" s="12"/>
      <c r="F687" s="12"/>
    </row>
    <row r="688" customFormat="false" ht="15.75" hidden="false" customHeight="true" outlineLevel="0" collapsed="false">
      <c r="A688" s="12"/>
      <c r="B688" s="12"/>
      <c r="C688" s="12"/>
      <c r="D688" s="12"/>
      <c r="E688" s="12"/>
      <c r="F688" s="12"/>
    </row>
    <row r="689" customFormat="false" ht="15.75" hidden="false" customHeight="true" outlineLevel="0" collapsed="false">
      <c r="A689" s="12"/>
      <c r="B689" s="12"/>
      <c r="C689" s="12"/>
      <c r="D689" s="12"/>
      <c r="E689" s="12"/>
      <c r="F689" s="12"/>
    </row>
    <row r="690" customFormat="false" ht="15.75" hidden="false" customHeight="true" outlineLevel="0" collapsed="false">
      <c r="A690" s="12"/>
      <c r="B690" s="12"/>
      <c r="C690" s="12"/>
      <c r="D690" s="12"/>
      <c r="E690" s="12"/>
      <c r="F690" s="12"/>
    </row>
    <row r="691" customFormat="false" ht="15.75" hidden="false" customHeight="true" outlineLevel="0" collapsed="false">
      <c r="A691" s="12"/>
      <c r="B691" s="12"/>
      <c r="C691" s="12"/>
      <c r="D691" s="12"/>
      <c r="E691" s="12"/>
      <c r="F691" s="12"/>
    </row>
    <row r="692" customFormat="false" ht="15.75" hidden="false" customHeight="true" outlineLevel="0" collapsed="false">
      <c r="A692" s="12"/>
      <c r="B692" s="12"/>
      <c r="C692" s="12"/>
      <c r="D692" s="12"/>
      <c r="E692" s="12"/>
      <c r="F692" s="12"/>
    </row>
    <row r="693" customFormat="false" ht="15.75" hidden="false" customHeight="true" outlineLevel="0" collapsed="false">
      <c r="A693" s="12"/>
      <c r="B693" s="12"/>
      <c r="C693" s="12"/>
      <c r="D693" s="12"/>
      <c r="E693" s="12"/>
      <c r="F693" s="12"/>
    </row>
    <row r="694" customFormat="false" ht="15.75" hidden="false" customHeight="true" outlineLevel="0" collapsed="false">
      <c r="A694" s="12"/>
      <c r="B694" s="12"/>
      <c r="C694" s="12"/>
      <c r="D694" s="12"/>
      <c r="E694" s="12"/>
      <c r="F694" s="12"/>
    </row>
    <row r="695" customFormat="false" ht="15.75" hidden="false" customHeight="true" outlineLevel="0" collapsed="false">
      <c r="A695" s="12"/>
      <c r="B695" s="12"/>
      <c r="C695" s="12"/>
      <c r="D695" s="12"/>
      <c r="E695" s="12"/>
      <c r="F695" s="12"/>
    </row>
    <row r="696" customFormat="false" ht="15.75" hidden="false" customHeight="true" outlineLevel="0" collapsed="false">
      <c r="A696" s="12"/>
      <c r="B696" s="12"/>
      <c r="C696" s="12"/>
      <c r="D696" s="12"/>
      <c r="E696" s="12"/>
      <c r="F696" s="12"/>
    </row>
    <row r="697" customFormat="false" ht="15.75" hidden="false" customHeight="true" outlineLevel="0" collapsed="false">
      <c r="A697" s="12"/>
      <c r="B697" s="12"/>
      <c r="C697" s="12"/>
      <c r="D697" s="12"/>
      <c r="E697" s="12"/>
      <c r="F697" s="12"/>
    </row>
    <row r="698" customFormat="false" ht="15.75" hidden="false" customHeight="true" outlineLevel="0" collapsed="false">
      <c r="A698" s="12"/>
      <c r="B698" s="12"/>
      <c r="C698" s="12"/>
      <c r="D698" s="12"/>
      <c r="E698" s="12"/>
      <c r="F698" s="12"/>
    </row>
    <row r="699" customFormat="false" ht="15.75" hidden="false" customHeight="true" outlineLevel="0" collapsed="false">
      <c r="A699" s="12"/>
      <c r="B699" s="12"/>
      <c r="C699" s="12"/>
      <c r="D699" s="12"/>
      <c r="E699" s="12"/>
      <c r="F699" s="12"/>
    </row>
    <row r="700" customFormat="false" ht="15.75" hidden="false" customHeight="true" outlineLevel="0" collapsed="false">
      <c r="A700" s="12"/>
      <c r="B700" s="12"/>
      <c r="C700" s="12"/>
      <c r="D700" s="12"/>
      <c r="E700" s="12"/>
      <c r="F700" s="12"/>
    </row>
    <row r="701" customFormat="false" ht="15.75" hidden="false" customHeight="true" outlineLevel="0" collapsed="false">
      <c r="A701" s="12"/>
      <c r="B701" s="12"/>
      <c r="C701" s="12"/>
      <c r="D701" s="12"/>
      <c r="E701" s="12"/>
      <c r="F701" s="12"/>
    </row>
    <row r="702" customFormat="false" ht="15.75" hidden="false" customHeight="true" outlineLevel="0" collapsed="false">
      <c r="A702" s="12"/>
      <c r="B702" s="12"/>
      <c r="C702" s="12"/>
      <c r="D702" s="12"/>
      <c r="E702" s="12"/>
      <c r="F702" s="12"/>
    </row>
    <row r="703" customFormat="false" ht="15.75" hidden="false" customHeight="true" outlineLevel="0" collapsed="false">
      <c r="A703" s="12"/>
      <c r="B703" s="12"/>
      <c r="C703" s="12"/>
      <c r="D703" s="12"/>
      <c r="E703" s="12"/>
      <c r="F703" s="12"/>
    </row>
    <row r="704" customFormat="false" ht="15.75" hidden="false" customHeight="true" outlineLevel="0" collapsed="false">
      <c r="A704" s="12"/>
      <c r="B704" s="12"/>
      <c r="C704" s="12"/>
      <c r="D704" s="12"/>
      <c r="E704" s="12"/>
      <c r="F704" s="12"/>
    </row>
    <row r="705" customFormat="false" ht="15.75" hidden="false" customHeight="true" outlineLevel="0" collapsed="false">
      <c r="A705" s="12"/>
      <c r="B705" s="12"/>
      <c r="C705" s="12"/>
      <c r="D705" s="12"/>
      <c r="E705" s="12"/>
      <c r="F705" s="12"/>
    </row>
    <row r="706" customFormat="false" ht="15.75" hidden="false" customHeight="true" outlineLevel="0" collapsed="false">
      <c r="A706" s="12"/>
      <c r="B706" s="12"/>
      <c r="C706" s="12"/>
      <c r="D706" s="12"/>
      <c r="E706" s="12"/>
      <c r="F706" s="12"/>
    </row>
    <row r="707" customFormat="false" ht="15.75" hidden="false" customHeight="true" outlineLevel="0" collapsed="false">
      <c r="A707" s="12"/>
      <c r="B707" s="12"/>
      <c r="C707" s="12"/>
      <c r="D707" s="12"/>
      <c r="E707" s="12"/>
      <c r="F707" s="12"/>
    </row>
    <row r="708" customFormat="false" ht="15.75" hidden="false" customHeight="true" outlineLevel="0" collapsed="false">
      <c r="A708" s="12"/>
      <c r="B708" s="12"/>
      <c r="C708" s="12"/>
      <c r="D708" s="12"/>
      <c r="E708" s="12"/>
      <c r="F708" s="12"/>
    </row>
    <row r="709" customFormat="false" ht="15.75" hidden="false" customHeight="true" outlineLevel="0" collapsed="false">
      <c r="A709" s="12"/>
      <c r="B709" s="12"/>
      <c r="C709" s="12"/>
      <c r="D709" s="12"/>
      <c r="E709" s="12"/>
      <c r="F709" s="12"/>
    </row>
    <row r="710" customFormat="false" ht="15.75" hidden="false" customHeight="true" outlineLevel="0" collapsed="false">
      <c r="A710" s="12"/>
      <c r="B710" s="12"/>
      <c r="C710" s="12"/>
      <c r="D710" s="12"/>
      <c r="E710" s="12"/>
      <c r="F710" s="12"/>
    </row>
    <row r="711" customFormat="false" ht="15.75" hidden="false" customHeight="true" outlineLevel="0" collapsed="false">
      <c r="A711" s="12"/>
      <c r="B711" s="12"/>
      <c r="C711" s="12"/>
      <c r="D711" s="12"/>
      <c r="E711" s="12"/>
      <c r="F711" s="12"/>
    </row>
    <row r="712" customFormat="false" ht="15.75" hidden="false" customHeight="true" outlineLevel="0" collapsed="false">
      <c r="A712" s="12"/>
      <c r="B712" s="12"/>
      <c r="C712" s="12"/>
      <c r="D712" s="12"/>
      <c r="E712" s="12"/>
      <c r="F712" s="12"/>
    </row>
    <row r="713" customFormat="false" ht="15.75" hidden="false" customHeight="true" outlineLevel="0" collapsed="false">
      <c r="A713" s="12"/>
      <c r="B713" s="12"/>
      <c r="C713" s="12"/>
      <c r="D713" s="12"/>
      <c r="E713" s="12"/>
      <c r="F713" s="12"/>
    </row>
    <row r="714" customFormat="false" ht="15.75" hidden="false" customHeight="true" outlineLevel="0" collapsed="false">
      <c r="A714" s="12"/>
      <c r="B714" s="12"/>
      <c r="C714" s="12"/>
      <c r="D714" s="12"/>
      <c r="E714" s="12"/>
      <c r="F714" s="12"/>
    </row>
    <row r="715" customFormat="false" ht="15.75" hidden="false" customHeight="true" outlineLevel="0" collapsed="false">
      <c r="A715" s="12"/>
      <c r="B715" s="12"/>
      <c r="C715" s="12"/>
      <c r="D715" s="12"/>
      <c r="E715" s="12"/>
      <c r="F715" s="12"/>
    </row>
    <row r="716" customFormat="false" ht="15.75" hidden="false" customHeight="true" outlineLevel="0" collapsed="false">
      <c r="A716" s="12"/>
      <c r="B716" s="12"/>
      <c r="C716" s="12"/>
      <c r="D716" s="12"/>
      <c r="E716" s="12"/>
      <c r="F716" s="12"/>
    </row>
    <row r="717" customFormat="false" ht="15.75" hidden="false" customHeight="true" outlineLevel="0" collapsed="false">
      <c r="A717" s="12"/>
      <c r="B717" s="12"/>
      <c r="C717" s="12"/>
      <c r="D717" s="12"/>
      <c r="E717" s="12"/>
      <c r="F717" s="12"/>
    </row>
    <row r="718" customFormat="false" ht="15.75" hidden="false" customHeight="true" outlineLevel="0" collapsed="false">
      <c r="A718" s="12"/>
      <c r="B718" s="12"/>
      <c r="C718" s="12"/>
      <c r="D718" s="12"/>
      <c r="E718" s="12"/>
      <c r="F718" s="12"/>
    </row>
    <row r="719" customFormat="false" ht="15.75" hidden="false" customHeight="true" outlineLevel="0" collapsed="false">
      <c r="A719" s="12"/>
      <c r="B719" s="12"/>
      <c r="C719" s="12"/>
      <c r="D719" s="12"/>
      <c r="E719" s="12"/>
      <c r="F719" s="12"/>
    </row>
    <row r="720" customFormat="false" ht="15.75" hidden="false" customHeight="true" outlineLevel="0" collapsed="false">
      <c r="A720" s="12"/>
      <c r="B720" s="12"/>
      <c r="C720" s="12"/>
      <c r="D720" s="12"/>
      <c r="E720" s="12"/>
      <c r="F720" s="12"/>
    </row>
    <row r="721" customFormat="false" ht="15.75" hidden="false" customHeight="true" outlineLevel="0" collapsed="false">
      <c r="A721" s="12"/>
      <c r="B721" s="12"/>
      <c r="C721" s="12"/>
      <c r="D721" s="12"/>
      <c r="E721" s="12"/>
      <c r="F721" s="12"/>
    </row>
    <row r="722" customFormat="false" ht="15.75" hidden="false" customHeight="true" outlineLevel="0" collapsed="false">
      <c r="A722" s="12"/>
      <c r="B722" s="12"/>
      <c r="C722" s="12"/>
      <c r="D722" s="12"/>
      <c r="E722" s="12"/>
      <c r="F722" s="12"/>
    </row>
    <row r="723" customFormat="false" ht="15.75" hidden="false" customHeight="true" outlineLevel="0" collapsed="false">
      <c r="A723" s="12"/>
      <c r="B723" s="12"/>
      <c r="C723" s="12"/>
      <c r="D723" s="12"/>
      <c r="E723" s="12"/>
      <c r="F723" s="12"/>
    </row>
    <row r="724" customFormat="false" ht="15.75" hidden="false" customHeight="true" outlineLevel="0" collapsed="false">
      <c r="A724" s="12"/>
      <c r="B724" s="12"/>
      <c r="C724" s="12"/>
      <c r="D724" s="12"/>
      <c r="E724" s="12"/>
      <c r="F724" s="12"/>
    </row>
    <row r="725" customFormat="false" ht="15.75" hidden="false" customHeight="true" outlineLevel="0" collapsed="false">
      <c r="A725" s="12"/>
      <c r="B725" s="12"/>
      <c r="C725" s="12"/>
      <c r="D725" s="12"/>
      <c r="E725" s="12"/>
      <c r="F725" s="12"/>
    </row>
    <row r="726" customFormat="false" ht="15.75" hidden="false" customHeight="true" outlineLevel="0" collapsed="false">
      <c r="A726" s="12"/>
      <c r="B726" s="12"/>
      <c r="C726" s="12"/>
      <c r="D726" s="12"/>
      <c r="E726" s="12"/>
      <c r="F726" s="12"/>
    </row>
    <row r="727" customFormat="false" ht="15.75" hidden="false" customHeight="true" outlineLevel="0" collapsed="false">
      <c r="A727" s="12"/>
      <c r="B727" s="12"/>
      <c r="C727" s="12"/>
      <c r="D727" s="12"/>
      <c r="E727" s="12"/>
      <c r="F727" s="12"/>
    </row>
    <row r="728" customFormat="false" ht="15.75" hidden="false" customHeight="true" outlineLevel="0" collapsed="false">
      <c r="A728" s="12"/>
      <c r="B728" s="12"/>
      <c r="C728" s="12"/>
      <c r="D728" s="12"/>
      <c r="E728" s="12"/>
      <c r="F728" s="12"/>
    </row>
    <row r="729" customFormat="false" ht="15.75" hidden="false" customHeight="true" outlineLevel="0" collapsed="false">
      <c r="A729" s="12"/>
      <c r="B729" s="12"/>
      <c r="C729" s="12"/>
      <c r="D729" s="12"/>
      <c r="E729" s="12"/>
      <c r="F729" s="12"/>
    </row>
    <row r="730" customFormat="false" ht="15.75" hidden="false" customHeight="true" outlineLevel="0" collapsed="false">
      <c r="A730" s="12"/>
      <c r="B730" s="12"/>
      <c r="C730" s="12"/>
      <c r="D730" s="12"/>
      <c r="E730" s="12"/>
      <c r="F730" s="12"/>
    </row>
    <row r="731" customFormat="false" ht="15.75" hidden="false" customHeight="true" outlineLevel="0" collapsed="false">
      <c r="A731" s="12"/>
      <c r="B731" s="12"/>
      <c r="C731" s="12"/>
      <c r="D731" s="12"/>
      <c r="E731" s="12"/>
      <c r="F731" s="12"/>
    </row>
    <row r="732" customFormat="false" ht="15.75" hidden="false" customHeight="true" outlineLevel="0" collapsed="false">
      <c r="A732" s="12"/>
      <c r="B732" s="12"/>
      <c r="C732" s="12"/>
      <c r="D732" s="12"/>
      <c r="E732" s="12"/>
      <c r="F732" s="12"/>
    </row>
    <row r="733" customFormat="false" ht="15.75" hidden="false" customHeight="true" outlineLevel="0" collapsed="false">
      <c r="A733" s="12"/>
      <c r="B733" s="12"/>
      <c r="C733" s="12"/>
      <c r="D733" s="12"/>
      <c r="E733" s="12"/>
      <c r="F733" s="12"/>
    </row>
    <row r="734" customFormat="false" ht="15.75" hidden="false" customHeight="true" outlineLevel="0" collapsed="false">
      <c r="A734" s="12"/>
      <c r="B734" s="12"/>
      <c r="C734" s="12"/>
      <c r="D734" s="12"/>
      <c r="E734" s="12"/>
      <c r="F734" s="12"/>
    </row>
    <row r="735" customFormat="false" ht="15.75" hidden="false" customHeight="true" outlineLevel="0" collapsed="false">
      <c r="A735" s="12"/>
      <c r="B735" s="12"/>
      <c r="C735" s="12"/>
      <c r="D735" s="12"/>
      <c r="E735" s="12"/>
      <c r="F735" s="12"/>
    </row>
    <row r="736" customFormat="false" ht="15.75" hidden="false" customHeight="true" outlineLevel="0" collapsed="false">
      <c r="A736" s="12"/>
      <c r="B736" s="12"/>
      <c r="C736" s="12"/>
      <c r="D736" s="12"/>
      <c r="E736" s="12"/>
      <c r="F736" s="12"/>
    </row>
    <row r="737" customFormat="false" ht="15.75" hidden="false" customHeight="true" outlineLevel="0" collapsed="false">
      <c r="A737" s="12"/>
      <c r="B737" s="12"/>
      <c r="C737" s="12"/>
      <c r="D737" s="12"/>
      <c r="E737" s="12"/>
      <c r="F737" s="12"/>
    </row>
    <row r="738" customFormat="false" ht="15.75" hidden="false" customHeight="true" outlineLevel="0" collapsed="false">
      <c r="A738" s="12"/>
      <c r="B738" s="12"/>
      <c r="C738" s="12"/>
      <c r="D738" s="12"/>
      <c r="E738" s="12"/>
      <c r="F738" s="12"/>
    </row>
    <row r="739" customFormat="false" ht="15.75" hidden="false" customHeight="true" outlineLevel="0" collapsed="false">
      <c r="A739" s="12"/>
      <c r="B739" s="12"/>
      <c r="C739" s="12"/>
      <c r="D739" s="12"/>
      <c r="E739" s="12"/>
      <c r="F739" s="12"/>
    </row>
    <row r="740" customFormat="false" ht="15.75" hidden="false" customHeight="true" outlineLevel="0" collapsed="false">
      <c r="A740" s="12"/>
      <c r="B740" s="12"/>
      <c r="C740" s="12"/>
      <c r="D740" s="12"/>
      <c r="E740" s="12"/>
      <c r="F740" s="12"/>
    </row>
    <row r="741" customFormat="false" ht="15.75" hidden="false" customHeight="true" outlineLevel="0" collapsed="false">
      <c r="A741" s="12"/>
      <c r="B741" s="12"/>
      <c r="C741" s="12"/>
      <c r="D741" s="12"/>
      <c r="E741" s="12"/>
      <c r="F741" s="12"/>
    </row>
    <row r="742" customFormat="false" ht="15.75" hidden="false" customHeight="true" outlineLevel="0" collapsed="false">
      <c r="A742" s="12"/>
      <c r="B742" s="12"/>
      <c r="C742" s="12"/>
      <c r="D742" s="12"/>
      <c r="E742" s="12"/>
      <c r="F742" s="12"/>
    </row>
    <row r="743" customFormat="false" ht="15.75" hidden="false" customHeight="true" outlineLevel="0" collapsed="false">
      <c r="A743" s="12"/>
      <c r="B743" s="12"/>
      <c r="C743" s="12"/>
      <c r="D743" s="12"/>
      <c r="E743" s="12"/>
      <c r="F743" s="12"/>
    </row>
    <row r="744" customFormat="false" ht="15.75" hidden="false" customHeight="true" outlineLevel="0" collapsed="false">
      <c r="A744" s="12"/>
      <c r="B744" s="12"/>
      <c r="C744" s="12"/>
      <c r="D744" s="12"/>
      <c r="E744" s="12"/>
      <c r="F744" s="12"/>
    </row>
    <row r="745" customFormat="false" ht="15.75" hidden="false" customHeight="true" outlineLevel="0" collapsed="false">
      <c r="A745" s="12"/>
      <c r="B745" s="12"/>
      <c r="C745" s="12"/>
      <c r="D745" s="12"/>
      <c r="E745" s="12"/>
      <c r="F745" s="12"/>
    </row>
    <row r="746" customFormat="false" ht="15.75" hidden="false" customHeight="true" outlineLevel="0" collapsed="false">
      <c r="A746" s="12"/>
      <c r="B746" s="12"/>
      <c r="C746" s="12"/>
      <c r="D746" s="12"/>
      <c r="E746" s="12"/>
      <c r="F746" s="12"/>
    </row>
    <row r="747" customFormat="false" ht="15.75" hidden="false" customHeight="true" outlineLevel="0" collapsed="false">
      <c r="A747" s="12"/>
      <c r="B747" s="12"/>
      <c r="C747" s="12"/>
      <c r="D747" s="12"/>
      <c r="E747" s="12"/>
      <c r="F747" s="12"/>
    </row>
    <row r="748" customFormat="false" ht="15.75" hidden="false" customHeight="true" outlineLevel="0" collapsed="false">
      <c r="A748" s="12"/>
      <c r="B748" s="12"/>
      <c r="C748" s="12"/>
      <c r="D748" s="12"/>
      <c r="E748" s="12"/>
      <c r="F748" s="12"/>
    </row>
    <row r="749" customFormat="false" ht="15.75" hidden="false" customHeight="true" outlineLevel="0" collapsed="false">
      <c r="A749" s="12"/>
      <c r="B749" s="12"/>
      <c r="C749" s="12"/>
      <c r="D749" s="12"/>
      <c r="E749" s="12"/>
      <c r="F749" s="12"/>
    </row>
    <row r="750" customFormat="false" ht="15.75" hidden="false" customHeight="true" outlineLevel="0" collapsed="false">
      <c r="A750" s="12"/>
      <c r="B750" s="12"/>
      <c r="C750" s="12"/>
      <c r="D750" s="12"/>
      <c r="E750" s="12"/>
      <c r="F750" s="12"/>
    </row>
    <row r="751" customFormat="false" ht="15.75" hidden="false" customHeight="true" outlineLevel="0" collapsed="false">
      <c r="A751" s="12"/>
      <c r="B751" s="12"/>
      <c r="C751" s="12"/>
      <c r="D751" s="12"/>
      <c r="E751" s="12"/>
      <c r="F751" s="12"/>
    </row>
    <row r="752" customFormat="false" ht="15.75" hidden="false" customHeight="true" outlineLevel="0" collapsed="false">
      <c r="A752" s="12"/>
      <c r="B752" s="12"/>
      <c r="C752" s="12"/>
      <c r="D752" s="12"/>
      <c r="E752" s="12"/>
      <c r="F752" s="12"/>
    </row>
    <row r="753" customFormat="false" ht="15.75" hidden="false" customHeight="true" outlineLevel="0" collapsed="false">
      <c r="A753" s="12"/>
      <c r="B753" s="12"/>
      <c r="C753" s="12"/>
      <c r="D753" s="12"/>
      <c r="E753" s="12"/>
      <c r="F753" s="12"/>
    </row>
    <row r="754" customFormat="false" ht="15.75" hidden="false" customHeight="true" outlineLevel="0" collapsed="false">
      <c r="A754" s="12"/>
      <c r="B754" s="12"/>
      <c r="C754" s="12"/>
      <c r="D754" s="12"/>
      <c r="E754" s="12"/>
      <c r="F754" s="12"/>
    </row>
    <row r="755" customFormat="false" ht="15.75" hidden="false" customHeight="true" outlineLevel="0" collapsed="false">
      <c r="A755" s="12"/>
      <c r="B755" s="12"/>
      <c r="C755" s="12"/>
      <c r="D755" s="12"/>
      <c r="E755" s="12"/>
      <c r="F755" s="12"/>
    </row>
    <row r="756" customFormat="false" ht="15.75" hidden="false" customHeight="true" outlineLevel="0" collapsed="false">
      <c r="A756" s="12"/>
      <c r="B756" s="12"/>
      <c r="C756" s="12"/>
      <c r="D756" s="12"/>
      <c r="E756" s="12"/>
      <c r="F756" s="12"/>
    </row>
    <row r="757" customFormat="false" ht="15.75" hidden="false" customHeight="true" outlineLevel="0" collapsed="false">
      <c r="A757" s="12"/>
      <c r="B757" s="12"/>
      <c r="C757" s="12"/>
      <c r="D757" s="12"/>
      <c r="E757" s="12"/>
      <c r="F757" s="12"/>
    </row>
    <row r="758" customFormat="false" ht="15.75" hidden="false" customHeight="true" outlineLevel="0" collapsed="false">
      <c r="A758" s="12"/>
      <c r="B758" s="12"/>
      <c r="C758" s="12"/>
      <c r="D758" s="12"/>
      <c r="E758" s="12"/>
      <c r="F758" s="12"/>
    </row>
    <row r="759" customFormat="false" ht="15.75" hidden="false" customHeight="true" outlineLevel="0" collapsed="false">
      <c r="A759" s="12"/>
      <c r="B759" s="12"/>
      <c r="C759" s="12"/>
      <c r="D759" s="12"/>
      <c r="E759" s="12"/>
      <c r="F759" s="12"/>
    </row>
    <row r="760" customFormat="false" ht="15.75" hidden="false" customHeight="true" outlineLevel="0" collapsed="false">
      <c r="A760" s="12"/>
      <c r="B760" s="12"/>
      <c r="C760" s="12"/>
      <c r="D760" s="12"/>
      <c r="E760" s="12"/>
      <c r="F760" s="12"/>
    </row>
    <row r="761" customFormat="false" ht="15.75" hidden="false" customHeight="true" outlineLevel="0" collapsed="false">
      <c r="A761" s="12"/>
      <c r="B761" s="12"/>
      <c r="C761" s="12"/>
      <c r="D761" s="12"/>
      <c r="E761" s="12"/>
      <c r="F761" s="12"/>
    </row>
    <row r="762" customFormat="false" ht="15.75" hidden="false" customHeight="true" outlineLevel="0" collapsed="false">
      <c r="A762" s="12"/>
      <c r="B762" s="12"/>
      <c r="C762" s="12"/>
      <c r="D762" s="12"/>
      <c r="E762" s="12"/>
      <c r="F762" s="12"/>
    </row>
    <row r="763" customFormat="false" ht="15.75" hidden="false" customHeight="true" outlineLevel="0" collapsed="false">
      <c r="A763" s="12"/>
      <c r="B763" s="12"/>
      <c r="C763" s="12"/>
      <c r="D763" s="12"/>
      <c r="E763" s="12"/>
      <c r="F763" s="12"/>
    </row>
    <row r="764" customFormat="false" ht="15.75" hidden="false" customHeight="true" outlineLevel="0" collapsed="false">
      <c r="A764" s="12"/>
      <c r="B764" s="12"/>
      <c r="C764" s="12"/>
      <c r="D764" s="12"/>
      <c r="E764" s="12"/>
      <c r="F764" s="12"/>
    </row>
    <row r="765" customFormat="false" ht="15.75" hidden="false" customHeight="true" outlineLevel="0" collapsed="false">
      <c r="A765" s="12"/>
      <c r="B765" s="12"/>
      <c r="C765" s="12"/>
      <c r="D765" s="12"/>
      <c r="E765" s="12"/>
      <c r="F765" s="12"/>
    </row>
    <row r="766" customFormat="false" ht="15.75" hidden="false" customHeight="true" outlineLevel="0" collapsed="false">
      <c r="A766" s="12"/>
      <c r="B766" s="12"/>
      <c r="C766" s="12"/>
      <c r="D766" s="12"/>
      <c r="E766" s="12"/>
      <c r="F766" s="12"/>
    </row>
    <row r="767" customFormat="false" ht="15.75" hidden="false" customHeight="true" outlineLevel="0" collapsed="false">
      <c r="A767" s="12"/>
      <c r="B767" s="12"/>
      <c r="C767" s="12"/>
      <c r="D767" s="12"/>
      <c r="E767" s="12"/>
      <c r="F767" s="12"/>
    </row>
    <row r="768" customFormat="false" ht="15.75" hidden="false" customHeight="true" outlineLevel="0" collapsed="false">
      <c r="A768" s="12"/>
      <c r="B768" s="12"/>
      <c r="C768" s="12"/>
      <c r="D768" s="12"/>
      <c r="E768" s="12"/>
      <c r="F768" s="12"/>
    </row>
    <row r="769" customFormat="false" ht="15.75" hidden="false" customHeight="true" outlineLevel="0" collapsed="false">
      <c r="A769" s="12"/>
      <c r="B769" s="12"/>
      <c r="C769" s="12"/>
      <c r="D769" s="12"/>
      <c r="E769" s="12"/>
      <c r="F769" s="12"/>
    </row>
    <row r="770" customFormat="false" ht="15.75" hidden="false" customHeight="true" outlineLevel="0" collapsed="false">
      <c r="A770" s="12"/>
      <c r="B770" s="12"/>
      <c r="C770" s="12"/>
      <c r="D770" s="12"/>
      <c r="E770" s="12"/>
      <c r="F770" s="12"/>
    </row>
    <row r="771" customFormat="false" ht="15.75" hidden="false" customHeight="true" outlineLevel="0" collapsed="false">
      <c r="A771" s="12"/>
      <c r="B771" s="12"/>
      <c r="C771" s="12"/>
      <c r="D771" s="12"/>
      <c r="E771" s="12"/>
      <c r="F771" s="12"/>
    </row>
    <row r="772" customFormat="false" ht="15.75" hidden="false" customHeight="true" outlineLevel="0" collapsed="false">
      <c r="A772" s="12"/>
      <c r="B772" s="12"/>
      <c r="C772" s="12"/>
      <c r="D772" s="12"/>
      <c r="E772" s="12"/>
      <c r="F772" s="12"/>
    </row>
    <row r="773" customFormat="false" ht="15.75" hidden="false" customHeight="true" outlineLevel="0" collapsed="false">
      <c r="A773" s="12"/>
      <c r="B773" s="12"/>
      <c r="C773" s="12"/>
      <c r="D773" s="12"/>
      <c r="E773" s="12"/>
      <c r="F773" s="12"/>
    </row>
    <row r="774" customFormat="false" ht="15.75" hidden="false" customHeight="true" outlineLevel="0" collapsed="false">
      <c r="A774" s="12"/>
      <c r="B774" s="12"/>
      <c r="C774" s="12"/>
      <c r="D774" s="12"/>
      <c r="E774" s="12"/>
      <c r="F774" s="12"/>
    </row>
    <row r="775" customFormat="false" ht="15.75" hidden="false" customHeight="true" outlineLevel="0" collapsed="false">
      <c r="A775" s="12"/>
      <c r="B775" s="12"/>
      <c r="C775" s="12"/>
      <c r="D775" s="12"/>
      <c r="E775" s="12"/>
      <c r="F775" s="12"/>
    </row>
    <row r="776" customFormat="false" ht="15.75" hidden="false" customHeight="true" outlineLevel="0" collapsed="false">
      <c r="A776" s="12"/>
      <c r="B776" s="12"/>
      <c r="C776" s="12"/>
      <c r="D776" s="12"/>
      <c r="E776" s="12"/>
      <c r="F776" s="12"/>
    </row>
    <row r="777" customFormat="false" ht="15.75" hidden="false" customHeight="true" outlineLevel="0" collapsed="false">
      <c r="A777" s="12"/>
      <c r="B777" s="12"/>
      <c r="C777" s="12"/>
      <c r="D777" s="12"/>
      <c r="E777" s="12"/>
      <c r="F777" s="12"/>
    </row>
    <row r="778" customFormat="false" ht="15.75" hidden="false" customHeight="true" outlineLevel="0" collapsed="false">
      <c r="A778" s="12"/>
      <c r="B778" s="12"/>
      <c r="C778" s="12"/>
      <c r="D778" s="12"/>
      <c r="E778" s="12"/>
      <c r="F778" s="12"/>
    </row>
    <row r="779" customFormat="false" ht="15.75" hidden="false" customHeight="true" outlineLevel="0" collapsed="false">
      <c r="A779" s="12"/>
      <c r="B779" s="12"/>
      <c r="C779" s="12"/>
      <c r="D779" s="12"/>
      <c r="E779" s="12"/>
      <c r="F779" s="12"/>
    </row>
    <row r="780" customFormat="false" ht="15.75" hidden="false" customHeight="true" outlineLevel="0" collapsed="false">
      <c r="A780" s="12"/>
      <c r="B780" s="12"/>
      <c r="C780" s="12"/>
      <c r="D780" s="12"/>
      <c r="E780" s="12"/>
      <c r="F780" s="12"/>
    </row>
    <row r="781" customFormat="false" ht="15.75" hidden="false" customHeight="true" outlineLevel="0" collapsed="false">
      <c r="A781" s="12"/>
      <c r="B781" s="12"/>
      <c r="C781" s="12"/>
      <c r="D781" s="12"/>
      <c r="E781" s="12"/>
      <c r="F781" s="12"/>
    </row>
    <row r="782" customFormat="false" ht="15.75" hidden="false" customHeight="true" outlineLevel="0" collapsed="false">
      <c r="A782" s="12"/>
      <c r="B782" s="12"/>
      <c r="C782" s="12"/>
      <c r="D782" s="12"/>
      <c r="E782" s="12"/>
      <c r="F782" s="12"/>
    </row>
    <row r="783" customFormat="false" ht="15.75" hidden="false" customHeight="true" outlineLevel="0" collapsed="false">
      <c r="A783" s="12"/>
      <c r="B783" s="12"/>
      <c r="C783" s="12"/>
      <c r="D783" s="12"/>
      <c r="E783" s="12"/>
      <c r="F783" s="12"/>
    </row>
    <row r="784" customFormat="false" ht="15.75" hidden="false" customHeight="true" outlineLevel="0" collapsed="false">
      <c r="A784" s="12"/>
      <c r="B784" s="12"/>
      <c r="C784" s="12"/>
      <c r="D784" s="12"/>
      <c r="E784" s="12"/>
      <c r="F784" s="12"/>
    </row>
    <row r="785" customFormat="false" ht="15.75" hidden="false" customHeight="true" outlineLevel="0" collapsed="false">
      <c r="A785" s="12"/>
      <c r="B785" s="12"/>
      <c r="C785" s="12"/>
      <c r="D785" s="12"/>
      <c r="E785" s="12"/>
      <c r="F785" s="12"/>
    </row>
    <row r="786" customFormat="false" ht="15.75" hidden="false" customHeight="true" outlineLevel="0" collapsed="false">
      <c r="A786" s="12"/>
      <c r="B786" s="12"/>
      <c r="C786" s="12"/>
      <c r="D786" s="12"/>
      <c r="E786" s="12"/>
      <c r="F786" s="12"/>
    </row>
    <row r="787" customFormat="false" ht="15.75" hidden="false" customHeight="true" outlineLevel="0" collapsed="false">
      <c r="A787" s="12"/>
      <c r="B787" s="12"/>
      <c r="C787" s="12"/>
      <c r="D787" s="12"/>
      <c r="E787" s="12"/>
      <c r="F787" s="12"/>
    </row>
    <row r="788" customFormat="false" ht="15.75" hidden="false" customHeight="true" outlineLevel="0" collapsed="false">
      <c r="A788" s="12"/>
      <c r="B788" s="12"/>
      <c r="C788" s="12"/>
      <c r="D788" s="12"/>
      <c r="E788" s="12"/>
      <c r="F788" s="12"/>
    </row>
    <row r="789" customFormat="false" ht="15.75" hidden="false" customHeight="true" outlineLevel="0" collapsed="false">
      <c r="A789" s="12"/>
      <c r="B789" s="12"/>
      <c r="C789" s="12"/>
      <c r="D789" s="12"/>
      <c r="E789" s="12"/>
      <c r="F789" s="12"/>
    </row>
    <row r="790" customFormat="false" ht="15.75" hidden="false" customHeight="true" outlineLevel="0" collapsed="false">
      <c r="A790" s="12"/>
      <c r="B790" s="12"/>
      <c r="C790" s="12"/>
      <c r="D790" s="12"/>
      <c r="E790" s="12"/>
      <c r="F790" s="12"/>
    </row>
    <row r="791" customFormat="false" ht="15.75" hidden="false" customHeight="true" outlineLevel="0" collapsed="false">
      <c r="A791" s="12"/>
      <c r="B791" s="12"/>
      <c r="C791" s="12"/>
      <c r="D791" s="12"/>
      <c r="E791" s="12"/>
      <c r="F791" s="12"/>
    </row>
    <row r="792" customFormat="false" ht="15.75" hidden="false" customHeight="true" outlineLevel="0" collapsed="false">
      <c r="A792" s="12"/>
      <c r="B792" s="12"/>
      <c r="C792" s="12"/>
      <c r="D792" s="12"/>
      <c r="E792" s="12"/>
      <c r="F792" s="12"/>
    </row>
    <row r="793" customFormat="false" ht="15.75" hidden="false" customHeight="true" outlineLevel="0" collapsed="false">
      <c r="A793" s="12"/>
      <c r="B793" s="12"/>
      <c r="C793" s="12"/>
      <c r="D793" s="12"/>
      <c r="E793" s="12"/>
      <c r="F793" s="12"/>
    </row>
    <row r="794" customFormat="false" ht="15.75" hidden="false" customHeight="true" outlineLevel="0" collapsed="false">
      <c r="A794" s="12"/>
      <c r="B794" s="12"/>
      <c r="C794" s="12"/>
      <c r="D794" s="12"/>
      <c r="E794" s="12"/>
      <c r="F794" s="12"/>
    </row>
    <row r="795" customFormat="false" ht="15.75" hidden="false" customHeight="true" outlineLevel="0" collapsed="false">
      <c r="A795" s="12"/>
      <c r="B795" s="12"/>
      <c r="C795" s="12"/>
      <c r="D795" s="12"/>
      <c r="E795" s="12"/>
      <c r="F795" s="12"/>
    </row>
    <row r="796" customFormat="false" ht="15.75" hidden="false" customHeight="true" outlineLevel="0" collapsed="false">
      <c r="A796" s="12"/>
      <c r="B796" s="12"/>
      <c r="C796" s="12"/>
      <c r="D796" s="12"/>
      <c r="E796" s="12"/>
      <c r="F796" s="12"/>
    </row>
    <row r="797" customFormat="false" ht="15.75" hidden="false" customHeight="true" outlineLevel="0" collapsed="false">
      <c r="A797" s="12"/>
      <c r="B797" s="12"/>
      <c r="C797" s="12"/>
      <c r="D797" s="12"/>
      <c r="E797" s="12"/>
      <c r="F797" s="12"/>
    </row>
    <row r="798" customFormat="false" ht="15.75" hidden="false" customHeight="true" outlineLevel="0" collapsed="false">
      <c r="A798" s="12"/>
      <c r="B798" s="12"/>
      <c r="C798" s="12"/>
      <c r="D798" s="12"/>
      <c r="E798" s="12"/>
      <c r="F798" s="12"/>
    </row>
    <row r="799" customFormat="false" ht="15.75" hidden="false" customHeight="true" outlineLevel="0" collapsed="false">
      <c r="A799" s="12"/>
      <c r="B799" s="12"/>
      <c r="C799" s="12"/>
      <c r="D799" s="12"/>
      <c r="E799" s="12"/>
      <c r="F799" s="12"/>
    </row>
    <row r="800" customFormat="false" ht="15.75" hidden="false" customHeight="true" outlineLevel="0" collapsed="false">
      <c r="A800" s="12"/>
      <c r="B800" s="12"/>
      <c r="C800" s="12"/>
      <c r="D800" s="12"/>
      <c r="E800" s="12"/>
      <c r="F800" s="12"/>
    </row>
    <row r="801" customFormat="false" ht="15.75" hidden="false" customHeight="true" outlineLevel="0" collapsed="false">
      <c r="A801" s="12"/>
      <c r="B801" s="12"/>
      <c r="C801" s="12"/>
      <c r="D801" s="12"/>
      <c r="E801" s="12"/>
      <c r="F801" s="12"/>
    </row>
    <row r="802" customFormat="false" ht="15.75" hidden="false" customHeight="true" outlineLevel="0" collapsed="false">
      <c r="A802" s="12"/>
      <c r="B802" s="12"/>
      <c r="C802" s="12"/>
      <c r="D802" s="12"/>
      <c r="E802" s="12"/>
      <c r="F802" s="12"/>
    </row>
    <row r="803" customFormat="false" ht="15.75" hidden="false" customHeight="true" outlineLevel="0" collapsed="false">
      <c r="A803" s="12"/>
      <c r="B803" s="12"/>
      <c r="C803" s="12"/>
      <c r="D803" s="12"/>
      <c r="E803" s="12"/>
      <c r="F803" s="12"/>
    </row>
    <row r="804" customFormat="false" ht="15.75" hidden="false" customHeight="true" outlineLevel="0" collapsed="false">
      <c r="A804" s="12"/>
      <c r="B804" s="12"/>
      <c r="C804" s="12"/>
      <c r="D804" s="12"/>
      <c r="E804" s="12"/>
      <c r="F804" s="12"/>
    </row>
    <row r="805" customFormat="false" ht="15.75" hidden="false" customHeight="true" outlineLevel="0" collapsed="false">
      <c r="A805" s="12"/>
      <c r="B805" s="12"/>
      <c r="C805" s="12"/>
      <c r="D805" s="12"/>
      <c r="E805" s="12"/>
      <c r="F805" s="12"/>
    </row>
    <row r="806" customFormat="false" ht="15.75" hidden="false" customHeight="true" outlineLevel="0" collapsed="false">
      <c r="A806" s="12"/>
      <c r="B806" s="12"/>
      <c r="C806" s="12"/>
      <c r="D806" s="12"/>
      <c r="E806" s="12"/>
      <c r="F806" s="12"/>
    </row>
    <row r="807" customFormat="false" ht="15.75" hidden="false" customHeight="true" outlineLevel="0" collapsed="false">
      <c r="A807" s="12"/>
      <c r="B807" s="12"/>
      <c r="C807" s="12"/>
      <c r="D807" s="12"/>
      <c r="E807" s="12"/>
      <c r="F807" s="12"/>
    </row>
    <row r="808" customFormat="false" ht="15.75" hidden="false" customHeight="true" outlineLevel="0" collapsed="false">
      <c r="A808" s="12"/>
      <c r="B808" s="12"/>
      <c r="C808" s="12"/>
      <c r="D808" s="12"/>
      <c r="E808" s="12"/>
      <c r="F808" s="12"/>
    </row>
    <row r="809" customFormat="false" ht="15.75" hidden="false" customHeight="true" outlineLevel="0" collapsed="false">
      <c r="A809" s="12"/>
      <c r="B809" s="12"/>
      <c r="C809" s="12"/>
      <c r="D809" s="12"/>
      <c r="E809" s="12"/>
      <c r="F809" s="12"/>
    </row>
    <row r="810" customFormat="false" ht="15.75" hidden="false" customHeight="true" outlineLevel="0" collapsed="false">
      <c r="A810" s="12"/>
      <c r="B810" s="12"/>
      <c r="C810" s="12"/>
      <c r="D810" s="12"/>
      <c r="E810" s="12"/>
      <c r="F810" s="12"/>
    </row>
    <row r="811" customFormat="false" ht="15.75" hidden="false" customHeight="true" outlineLevel="0" collapsed="false">
      <c r="A811" s="12"/>
      <c r="B811" s="12"/>
      <c r="C811" s="12"/>
      <c r="D811" s="12"/>
      <c r="E811" s="12"/>
      <c r="F811" s="12"/>
    </row>
    <row r="812" customFormat="false" ht="15.75" hidden="false" customHeight="true" outlineLevel="0" collapsed="false">
      <c r="A812" s="12"/>
      <c r="B812" s="12"/>
      <c r="C812" s="12"/>
      <c r="D812" s="12"/>
      <c r="E812" s="12"/>
      <c r="F812" s="12"/>
    </row>
    <row r="813" customFormat="false" ht="15.75" hidden="false" customHeight="true" outlineLevel="0" collapsed="false">
      <c r="A813" s="12"/>
      <c r="B813" s="12"/>
      <c r="C813" s="12"/>
      <c r="D813" s="12"/>
      <c r="E813" s="12"/>
      <c r="F813" s="12"/>
    </row>
    <row r="814" customFormat="false" ht="15.75" hidden="false" customHeight="true" outlineLevel="0" collapsed="false">
      <c r="A814" s="12"/>
      <c r="B814" s="12"/>
      <c r="C814" s="12"/>
      <c r="D814" s="12"/>
      <c r="E814" s="12"/>
      <c r="F814" s="12"/>
    </row>
    <row r="815" customFormat="false" ht="15.75" hidden="false" customHeight="true" outlineLevel="0" collapsed="false">
      <c r="A815" s="12"/>
      <c r="B815" s="12"/>
      <c r="C815" s="12"/>
      <c r="D815" s="12"/>
      <c r="E815" s="12"/>
      <c r="F815" s="12"/>
    </row>
    <row r="816" customFormat="false" ht="15.75" hidden="false" customHeight="true" outlineLevel="0" collapsed="false">
      <c r="A816" s="12"/>
      <c r="B816" s="12"/>
      <c r="C816" s="12"/>
      <c r="D816" s="12"/>
      <c r="E816" s="12"/>
      <c r="F816" s="12"/>
    </row>
    <row r="817" customFormat="false" ht="15.75" hidden="false" customHeight="true" outlineLevel="0" collapsed="false">
      <c r="A817" s="12"/>
      <c r="B817" s="12"/>
      <c r="C817" s="12"/>
      <c r="D817" s="12"/>
      <c r="E817" s="12"/>
      <c r="F817" s="12"/>
    </row>
    <row r="818" customFormat="false" ht="15.75" hidden="false" customHeight="true" outlineLevel="0" collapsed="false">
      <c r="A818" s="12"/>
      <c r="B818" s="12"/>
      <c r="C818" s="12"/>
      <c r="D818" s="12"/>
      <c r="E818" s="12"/>
      <c r="F818" s="12"/>
    </row>
    <row r="819" customFormat="false" ht="15.75" hidden="false" customHeight="true" outlineLevel="0" collapsed="false">
      <c r="A819" s="12"/>
      <c r="B819" s="12"/>
      <c r="C819" s="12"/>
      <c r="D819" s="12"/>
      <c r="E819" s="12"/>
      <c r="F819" s="12"/>
    </row>
    <row r="820" customFormat="false" ht="15.75" hidden="false" customHeight="true" outlineLevel="0" collapsed="false">
      <c r="A820" s="12"/>
      <c r="B820" s="12"/>
      <c r="C820" s="12"/>
      <c r="D820" s="12"/>
      <c r="E820" s="12"/>
      <c r="F820" s="12"/>
    </row>
    <row r="821" customFormat="false" ht="15.75" hidden="false" customHeight="true" outlineLevel="0" collapsed="false">
      <c r="A821" s="12"/>
      <c r="B821" s="12"/>
      <c r="C821" s="12"/>
      <c r="D821" s="12"/>
      <c r="E821" s="12"/>
      <c r="F821" s="12"/>
    </row>
    <row r="822" customFormat="false" ht="15.75" hidden="false" customHeight="true" outlineLevel="0" collapsed="false">
      <c r="A822" s="12"/>
      <c r="B822" s="12"/>
      <c r="C822" s="12"/>
      <c r="D822" s="12"/>
      <c r="E822" s="12"/>
      <c r="F822" s="12"/>
    </row>
    <row r="823" customFormat="false" ht="15.75" hidden="false" customHeight="true" outlineLevel="0" collapsed="false">
      <c r="A823" s="12"/>
      <c r="B823" s="12"/>
      <c r="C823" s="12"/>
      <c r="D823" s="12"/>
      <c r="E823" s="12"/>
      <c r="F823" s="12"/>
    </row>
    <row r="824" customFormat="false" ht="15.75" hidden="false" customHeight="true" outlineLevel="0" collapsed="false">
      <c r="A824" s="12"/>
      <c r="B824" s="12"/>
      <c r="C824" s="12"/>
      <c r="D824" s="12"/>
      <c r="E824" s="12"/>
      <c r="F824" s="12"/>
    </row>
    <row r="825" customFormat="false" ht="15.75" hidden="false" customHeight="true" outlineLevel="0" collapsed="false">
      <c r="A825" s="12"/>
      <c r="B825" s="12"/>
      <c r="C825" s="12"/>
      <c r="D825" s="12"/>
      <c r="E825" s="12"/>
      <c r="F825" s="12"/>
    </row>
    <row r="826" customFormat="false" ht="15.75" hidden="false" customHeight="true" outlineLevel="0" collapsed="false">
      <c r="A826" s="12"/>
      <c r="B826" s="12"/>
      <c r="C826" s="12"/>
      <c r="D826" s="12"/>
      <c r="E826" s="12"/>
      <c r="F826" s="12"/>
    </row>
    <row r="827" customFormat="false" ht="15.75" hidden="false" customHeight="true" outlineLevel="0" collapsed="false">
      <c r="A827" s="12"/>
      <c r="B827" s="12"/>
      <c r="C827" s="12"/>
      <c r="D827" s="12"/>
      <c r="E827" s="12"/>
      <c r="F827" s="12"/>
    </row>
    <row r="828" customFormat="false" ht="15.75" hidden="false" customHeight="true" outlineLevel="0" collapsed="false">
      <c r="A828" s="12"/>
      <c r="B828" s="12"/>
      <c r="C828" s="12"/>
      <c r="D828" s="12"/>
      <c r="E828" s="12"/>
      <c r="F828" s="12"/>
    </row>
    <row r="829" customFormat="false" ht="15.75" hidden="false" customHeight="true" outlineLevel="0" collapsed="false">
      <c r="A829" s="12"/>
      <c r="B829" s="12"/>
      <c r="C829" s="12"/>
      <c r="D829" s="12"/>
      <c r="E829" s="12"/>
      <c r="F829" s="12"/>
    </row>
    <row r="830" customFormat="false" ht="15.75" hidden="false" customHeight="true" outlineLevel="0" collapsed="false">
      <c r="A830" s="12"/>
      <c r="B830" s="12"/>
      <c r="C830" s="12"/>
      <c r="D830" s="12"/>
      <c r="E830" s="12"/>
      <c r="F830" s="12"/>
    </row>
    <row r="831" customFormat="false" ht="15.75" hidden="false" customHeight="true" outlineLevel="0" collapsed="false">
      <c r="A831" s="12"/>
      <c r="B831" s="12"/>
      <c r="C831" s="12"/>
      <c r="D831" s="12"/>
      <c r="E831" s="12"/>
      <c r="F831" s="12"/>
    </row>
    <row r="832" customFormat="false" ht="15.75" hidden="false" customHeight="true" outlineLevel="0" collapsed="false">
      <c r="A832" s="12"/>
      <c r="B832" s="12"/>
      <c r="C832" s="12"/>
      <c r="D832" s="12"/>
      <c r="E832" s="12"/>
      <c r="F832" s="12"/>
    </row>
    <row r="833" customFormat="false" ht="15.75" hidden="false" customHeight="true" outlineLevel="0" collapsed="false">
      <c r="A833" s="12"/>
      <c r="B833" s="12"/>
      <c r="C833" s="12"/>
      <c r="D833" s="12"/>
      <c r="E833" s="12"/>
      <c r="F833" s="12"/>
    </row>
    <row r="834" customFormat="false" ht="15.75" hidden="false" customHeight="true" outlineLevel="0" collapsed="false">
      <c r="A834" s="12"/>
      <c r="B834" s="12"/>
      <c r="C834" s="12"/>
      <c r="D834" s="12"/>
      <c r="E834" s="12"/>
      <c r="F834" s="12"/>
    </row>
    <row r="835" customFormat="false" ht="15.75" hidden="false" customHeight="true" outlineLevel="0" collapsed="false">
      <c r="A835" s="12"/>
      <c r="B835" s="12"/>
      <c r="C835" s="12"/>
      <c r="D835" s="12"/>
      <c r="E835" s="12"/>
      <c r="F835" s="12"/>
    </row>
    <row r="836" customFormat="false" ht="15.75" hidden="false" customHeight="true" outlineLevel="0" collapsed="false">
      <c r="A836" s="12"/>
      <c r="B836" s="12"/>
      <c r="C836" s="12"/>
      <c r="D836" s="12"/>
      <c r="E836" s="12"/>
      <c r="F836" s="12"/>
    </row>
    <row r="837" customFormat="false" ht="15.75" hidden="false" customHeight="true" outlineLevel="0" collapsed="false">
      <c r="A837" s="12"/>
      <c r="B837" s="12"/>
      <c r="C837" s="12"/>
      <c r="D837" s="12"/>
      <c r="E837" s="12"/>
      <c r="F837" s="12"/>
    </row>
    <row r="838" customFormat="false" ht="15.75" hidden="false" customHeight="true" outlineLevel="0" collapsed="false">
      <c r="A838" s="12"/>
      <c r="B838" s="12"/>
      <c r="C838" s="12"/>
      <c r="D838" s="12"/>
      <c r="E838" s="12"/>
      <c r="F838" s="12"/>
    </row>
    <row r="839" customFormat="false" ht="15.75" hidden="false" customHeight="true" outlineLevel="0" collapsed="false">
      <c r="A839" s="12"/>
      <c r="B839" s="12"/>
      <c r="C839" s="12"/>
      <c r="D839" s="12"/>
      <c r="E839" s="12"/>
      <c r="F839" s="12"/>
    </row>
    <row r="840" customFormat="false" ht="15.75" hidden="false" customHeight="true" outlineLevel="0" collapsed="false">
      <c r="A840" s="12"/>
      <c r="B840" s="12"/>
      <c r="C840" s="12"/>
      <c r="D840" s="12"/>
      <c r="E840" s="12"/>
      <c r="F840" s="12"/>
    </row>
    <row r="841" customFormat="false" ht="15.75" hidden="false" customHeight="true" outlineLevel="0" collapsed="false">
      <c r="A841" s="12"/>
      <c r="B841" s="12"/>
      <c r="C841" s="12"/>
      <c r="D841" s="12"/>
      <c r="E841" s="12"/>
      <c r="F841" s="12"/>
    </row>
    <row r="842" customFormat="false" ht="15.75" hidden="false" customHeight="true" outlineLevel="0" collapsed="false">
      <c r="A842" s="12"/>
      <c r="B842" s="12"/>
      <c r="C842" s="12"/>
      <c r="D842" s="12"/>
      <c r="E842" s="12"/>
      <c r="F842" s="12"/>
    </row>
    <row r="843" customFormat="false" ht="15.75" hidden="false" customHeight="true" outlineLevel="0" collapsed="false">
      <c r="A843" s="12"/>
      <c r="B843" s="12"/>
      <c r="C843" s="12"/>
      <c r="D843" s="12"/>
      <c r="E843" s="12"/>
      <c r="F843" s="12"/>
    </row>
    <row r="844" customFormat="false" ht="15.75" hidden="false" customHeight="true" outlineLevel="0" collapsed="false">
      <c r="A844" s="12"/>
      <c r="B844" s="12"/>
      <c r="C844" s="12"/>
      <c r="D844" s="12"/>
      <c r="E844" s="12"/>
      <c r="F844" s="12"/>
    </row>
    <row r="845" customFormat="false" ht="15.75" hidden="false" customHeight="true" outlineLevel="0" collapsed="false">
      <c r="A845" s="12"/>
      <c r="B845" s="12"/>
      <c r="C845" s="12"/>
      <c r="D845" s="12"/>
      <c r="E845" s="12"/>
      <c r="F845" s="12"/>
    </row>
    <row r="846" customFormat="false" ht="15.75" hidden="false" customHeight="true" outlineLevel="0" collapsed="false">
      <c r="A846" s="12"/>
      <c r="B846" s="12"/>
      <c r="C846" s="12"/>
      <c r="D846" s="12"/>
      <c r="E846" s="12"/>
      <c r="F846" s="12"/>
    </row>
    <row r="847" customFormat="false" ht="15.75" hidden="false" customHeight="true" outlineLevel="0" collapsed="false">
      <c r="A847" s="12"/>
      <c r="B847" s="12"/>
      <c r="C847" s="12"/>
      <c r="D847" s="12"/>
      <c r="E847" s="12"/>
      <c r="F847" s="12"/>
    </row>
    <row r="848" customFormat="false" ht="15.75" hidden="false" customHeight="true" outlineLevel="0" collapsed="false">
      <c r="A848" s="12"/>
      <c r="B848" s="12"/>
      <c r="C848" s="12"/>
      <c r="D848" s="12"/>
      <c r="E848" s="12"/>
      <c r="F848" s="12"/>
    </row>
    <row r="849" customFormat="false" ht="15.75" hidden="false" customHeight="true" outlineLevel="0" collapsed="false">
      <c r="A849" s="12"/>
      <c r="B849" s="12"/>
      <c r="C849" s="12"/>
      <c r="D849" s="12"/>
      <c r="E849" s="12"/>
      <c r="F849" s="12"/>
    </row>
    <row r="850" customFormat="false" ht="15.75" hidden="false" customHeight="true" outlineLevel="0" collapsed="false">
      <c r="A850" s="12"/>
      <c r="B850" s="12"/>
      <c r="C850" s="12"/>
      <c r="D850" s="12"/>
      <c r="E850" s="12"/>
      <c r="F850" s="12"/>
    </row>
    <row r="851" customFormat="false" ht="15.75" hidden="false" customHeight="true" outlineLevel="0" collapsed="false">
      <c r="A851" s="12"/>
      <c r="B851" s="12"/>
      <c r="C851" s="12"/>
      <c r="D851" s="12"/>
      <c r="E851" s="12"/>
      <c r="F851" s="12"/>
    </row>
    <row r="852" customFormat="false" ht="15.75" hidden="false" customHeight="true" outlineLevel="0" collapsed="false">
      <c r="A852" s="12"/>
      <c r="B852" s="12"/>
      <c r="C852" s="12"/>
      <c r="D852" s="12"/>
      <c r="E852" s="12"/>
      <c r="F852" s="12"/>
    </row>
    <row r="853" customFormat="false" ht="15.75" hidden="false" customHeight="true" outlineLevel="0" collapsed="false">
      <c r="A853" s="12"/>
      <c r="B853" s="12"/>
      <c r="C853" s="12"/>
      <c r="D853" s="12"/>
      <c r="E853" s="12"/>
      <c r="F853" s="12"/>
    </row>
    <row r="854" customFormat="false" ht="15.75" hidden="false" customHeight="true" outlineLevel="0" collapsed="false">
      <c r="A854" s="12"/>
      <c r="B854" s="12"/>
      <c r="C854" s="12"/>
      <c r="D854" s="12"/>
      <c r="E854" s="12"/>
      <c r="F854" s="12"/>
    </row>
    <row r="855" customFormat="false" ht="15.75" hidden="false" customHeight="true" outlineLevel="0" collapsed="false">
      <c r="A855" s="12"/>
      <c r="B855" s="12"/>
      <c r="C855" s="12"/>
      <c r="D855" s="12"/>
      <c r="E855" s="12"/>
      <c r="F855" s="12"/>
    </row>
    <row r="856" customFormat="false" ht="15.75" hidden="false" customHeight="true" outlineLevel="0" collapsed="false">
      <c r="A856" s="12"/>
      <c r="B856" s="12"/>
      <c r="C856" s="12"/>
      <c r="D856" s="12"/>
      <c r="E856" s="12"/>
      <c r="F856" s="12"/>
    </row>
    <row r="857" customFormat="false" ht="15.75" hidden="false" customHeight="true" outlineLevel="0" collapsed="false">
      <c r="A857" s="12"/>
      <c r="B857" s="12"/>
      <c r="C857" s="12"/>
      <c r="D857" s="12"/>
      <c r="E857" s="12"/>
      <c r="F857" s="12"/>
    </row>
    <row r="858" customFormat="false" ht="15.75" hidden="false" customHeight="true" outlineLevel="0" collapsed="false">
      <c r="A858" s="12"/>
      <c r="B858" s="12"/>
      <c r="C858" s="12"/>
      <c r="D858" s="12"/>
      <c r="E858" s="12"/>
      <c r="F858" s="12"/>
    </row>
    <row r="859" customFormat="false" ht="15.75" hidden="false" customHeight="true" outlineLevel="0" collapsed="false">
      <c r="A859" s="12"/>
      <c r="B859" s="12"/>
      <c r="C859" s="12"/>
      <c r="D859" s="12"/>
      <c r="E859" s="12"/>
      <c r="F859" s="12"/>
    </row>
    <row r="860" customFormat="false" ht="15.75" hidden="false" customHeight="true" outlineLevel="0" collapsed="false">
      <c r="A860" s="12"/>
      <c r="B860" s="12"/>
      <c r="C860" s="12"/>
      <c r="D860" s="12"/>
      <c r="E860" s="12"/>
      <c r="F860" s="12"/>
    </row>
    <row r="861" customFormat="false" ht="15.75" hidden="false" customHeight="true" outlineLevel="0" collapsed="false">
      <c r="A861" s="12"/>
      <c r="B861" s="12"/>
      <c r="C861" s="12"/>
      <c r="D861" s="12"/>
      <c r="E861" s="12"/>
      <c r="F861" s="12"/>
    </row>
    <row r="862" customFormat="false" ht="15.75" hidden="false" customHeight="true" outlineLevel="0" collapsed="false">
      <c r="A862" s="12"/>
      <c r="B862" s="12"/>
      <c r="C862" s="12"/>
      <c r="D862" s="12"/>
      <c r="E862" s="12"/>
      <c r="F862" s="12"/>
    </row>
    <row r="863" customFormat="false" ht="15.75" hidden="false" customHeight="true" outlineLevel="0" collapsed="false">
      <c r="A863" s="12"/>
      <c r="B863" s="12"/>
      <c r="C863" s="12"/>
      <c r="D863" s="12"/>
      <c r="E863" s="12"/>
      <c r="F863" s="12"/>
    </row>
    <row r="864" customFormat="false" ht="15.75" hidden="false" customHeight="true" outlineLevel="0" collapsed="false">
      <c r="A864" s="12"/>
      <c r="B864" s="12"/>
      <c r="C864" s="12"/>
      <c r="D864" s="12"/>
      <c r="E864" s="12"/>
      <c r="F864" s="12"/>
    </row>
    <row r="865" customFormat="false" ht="15.75" hidden="false" customHeight="true" outlineLevel="0" collapsed="false">
      <c r="A865" s="12"/>
      <c r="B865" s="12"/>
      <c r="C865" s="12"/>
      <c r="D865" s="12"/>
      <c r="E865" s="12"/>
      <c r="F865" s="12"/>
    </row>
    <row r="866" customFormat="false" ht="15.75" hidden="false" customHeight="true" outlineLevel="0" collapsed="false">
      <c r="A866" s="12"/>
      <c r="B866" s="12"/>
      <c r="C866" s="12"/>
      <c r="D866" s="12"/>
      <c r="E866" s="12"/>
      <c r="F866" s="12"/>
    </row>
    <row r="867" customFormat="false" ht="15.75" hidden="false" customHeight="true" outlineLevel="0" collapsed="false">
      <c r="A867" s="12"/>
      <c r="B867" s="12"/>
      <c r="C867" s="12"/>
      <c r="D867" s="12"/>
      <c r="E867" s="12"/>
      <c r="F867" s="12"/>
    </row>
    <row r="868" customFormat="false" ht="15.75" hidden="false" customHeight="true" outlineLevel="0" collapsed="false">
      <c r="A868" s="12"/>
      <c r="B868" s="12"/>
      <c r="C868" s="12"/>
      <c r="D868" s="12"/>
      <c r="E868" s="12"/>
      <c r="F868" s="12"/>
    </row>
    <row r="869" customFormat="false" ht="15.75" hidden="false" customHeight="true" outlineLevel="0" collapsed="false">
      <c r="A869" s="12"/>
      <c r="B869" s="12"/>
      <c r="C869" s="12"/>
      <c r="D869" s="12"/>
      <c r="E869" s="12"/>
      <c r="F869" s="12"/>
    </row>
    <row r="870" customFormat="false" ht="15.75" hidden="false" customHeight="true" outlineLevel="0" collapsed="false">
      <c r="A870" s="12"/>
      <c r="B870" s="12"/>
      <c r="C870" s="12"/>
      <c r="D870" s="12"/>
      <c r="E870" s="12"/>
      <c r="F870" s="12"/>
    </row>
    <row r="871" customFormat="false" ht="15.75" hidden="false" customHeight="true" outlineLevel="0" collapsed="false">
      <c r="A871" s="12"/>
      <c r="B871" s="12"/>
      <c r="C871" s="12"/>
      <c r="D871" s="12"/>
      <c r="E871" s="12"/>
      <c r="F871" s="12"/>
    </row>
    <row r="872" customFormat="false" ht="15.75" hidden="false" customHeight="true" outlineLevel="0" collapsed="false">
      <c r="A872" s="12"/>
      <c r="B872" s="12"/>
      <c r="C872" s="12"/>
      <c r="D872" s="12"/>
      <c r="E872" s="12"/>
      <c r="F872" s="12"/>
    </row>
    <row r="873" customFormat="false" ht="15.75" hidden="false" customHeight="true" outlineLevel="0" collapsed="false">
      <c r="A873" s="12"/>
      <c r="B873" s="12"/>
      <c r="C873" s="12"/>
      <c r="D873" s="12"/>
      <c r="E873" s="12"/>
      <c r="F873" s="12"/>
    </row>
    <row r="874" customFormat="false" ht="15.75" hidden="false" customHeight="true" outlineLevel="0" collapsed="false">
      <c r="A874" s="12"/>
      <c r="B874" s="12"/>
      <c r="C874" s="12"/>
      <c r="D874" s="12"/>
      <c r="E874" s="12"/>
      <c r="F874" s="12"/>
    </row>
    <row r="875" customFormat="false" ht="15.75" hidden="false" customHeight="true" outlineLevel="0" collapsed="false">
      <c r="A875" s="12"/>
      <c r="B875" s="12"/>
      <c r="C875" s="12"/>
      <c r="D875" s="12"/>
      <c r="E875" s="12"/>
      <c r="F875" s="12"/>
    </row>
    <row r="876" customFormat="false" ht="15.75" hidden="false" customHeight="true" outlineLevel="0" collapsed="false">
      <c r="A876" s="12"/>
      <c r="B876" s="12"/>
      <c r="C876" s="12"/>
      <c r="D876" s="12"/>
      <c r="E876" s="12"/>
      <c r="F876" s="12"/>
    </row>
    <row r="877" customFormat="false" ht="15.75" hidden="false" customHeight="true" outlineLevel="0" collapsed="false">
      <c r="A877" s="12"/>
      <c r="B877" s="12"/>
      <c r="C877" s="12"/>
      <c r="D877" s="12"/>
      <c r="E877" s="12"/>
      <c r="F877" s="12"/>
    </row>
    <row r="878" customFormat="false" ht="15.75" hidden="false" customHeight="true" outlineLevel="0" collapsed="false">
      <c r="A878" s="12"/>
      <c r="B878" s="12"/>
      <c r="C878" s="12"/>
      <c r="D878" s="12"/>
      <c r="E878" s="12"/>
      <c r="F878" s="12"/>
    </row>
    <row r="879" customFormat="false" ht="15.75" hidden="false" customHeight="true" outlineLevel="0" collapsed="false">
      <c r="A879" s="12"/>
      <c r="B879" s="12"/>
      <c r="C879" s="12"/>
      <c r="D879" s="12"/>
      <c r="E879" s="12"/>
      <c r="F879" s="12"/>
    </row>
    <row r="880" customFormat="false" ht="15.75" hidden="false" customHeight="true" outlineLevel="0" collapsed="false">
      <c r="A880" s="12"/>
      <c r="B880" s="12"/>
      <c r="C880" s="12"/>
      <c r="D880" s="12"/>
      <c r="E880" s="12"/>
      <c r="F880" s="12"/>
    </row>
    <row r="881" customFormat="false" ht="15.75" hidden="false" customHeight="true" outlineLevel="0" collapsed="false">
      <c r="A881" s="12"/>
      <c r="B881" s="12"/>
      <c r="C881" s="12"/>
      <c r="D881" s="12"/>
      <c r="E881" s="12"/>
      <c r="F881" s="12"/>
    </row>
    <row r="882" customFormat="false" ht="15.75" hidden="false" customHeight="true" outlineLevel="0" collapsed="false">
      <c r="A882" s="12"/>
      <c r="B882" s="12"/>
      <c r="C882" s="12"/>
      <c r="D882" s="12"/>
      <c r="E882" s="12"/>
      <c r="F882" s="12"/>
    </row>
    <row r="883" customFormat="false" ht="15.75" hidden="false" customHeight="true" outlineLevel="0" collapsed="false">
      <c r="A883" s="12"/>
      <c r="B883" s="12"/>
      <c r="C883" s="12"/>
      <c r="D883" s="12"/>
      <c r="E883" s="12"/>
      <c r="F883" s="12"/>
    </row>
    <row r="884" customFormat="false" ht="15.75" hidden="false" customHeight="true" outlineLevel="0" collapsed="false">
      <c r="A884" s="12"/>
      <c r="B884" s="12"/>
      <c r="C884" s="12"/>
      <c r="D884" s="12"/>
      <c r="E884" s="12"/>
      <c r="F884" s="12"/>
    </row>
    <row r="885" customFormat="false" ht="15.75" hidden="false" customHeight="true" outlineLevel="0" collapsed="false">
      <c r="A885" s="12"/>
      <c r="B885" s="12"/>
      <c r="C885" s="12"/>
      <c r="D885" s="12"/>
      <c r="E885" s="12"/>
      <c r="F885" s="12"/>
    </row>
    <row r="886" customFormat="false" ht="15.75" hidden="false" customHeight="true" outlineLevel="0" collapsed="false">
      <c r="A886" s="12"/>
      <c r="B886" s="12"/>
      <c r="C886" s="12"/>
      <c r="D886" s="12"/>
      <c r="E886" s="12"/>
      <c r="F886" s="12"/>
    </row>
    <row r="887" customFormat="false" ht="15.75" hidden="false" customHeight="true" outlineLevel="0" collapsed="false">
      <c r="A887" s="12"/>
      <c r="B887" s="12"/>
      <c r="C887" s="12"/>
      <c r="D887" s="12"/>
      <c r="E887" s="12"/>
      <c r="F887" s="12"/>
    </row>
    <row r="888" customFormat="false" ht="15.75" hidden="false" customHeight="true" outlineLevel="0" collapsed="false">
      <c r="A888" s="12"/>
      <c r="B888" s="12"/>
      <c r="C888" s="12"/>
      <c r="D888" s="12"/>
      <c r="E888" s="12"/>
      <c r="F888" s="12"/>
    </row>
    <row r="889" customFormat="false" ht="15.75" hidden="false" customHeight="true" outlineLevel="0" collapsed="false">
      <c r="A889" s="12"/>
      <c r="B889" s="12"/>
      <c r="C889" s="12"/>
      <c r="D889" s="12"/>
      <c r="E889" s="12"/>
      <c r="F889" s="12"/>
    </row>
    <row r="890" customFormat="false" ht="15.75" hidden="false" customHeight="true" outlineLevel="0" collapsed="false">
      <c r="A890" s="12"/>
      <c r="B890" s="12"/>
      <c r="C890" s="12"/>
      <c r="D890" s="12"/>
      <c r="E890" s="12"/>
      <c r="F890" s="12"/>
    </row>
    <row r="891" customFormat="false" ht="15.75" hidden="false" customHeight="true" outlineLevel="0" collapsed="false">
      <c r="A891" s="12"/>
      <c r="B891" s="12"/>
      <c r="C891" s="12"/>
      <c r="D891" s="12"/>
      <c r="E891" s="12"/>
      <c r="F891" s="12"/>
    </row>
    <row r="892" customFormat="false" ht="15.75" hidden="false" customHeight="true" outlineLevel="0" collapsed="false">
      <c r="A892" s="12"/>
      <c r="B892" s="12"/>
      <c r="C892" s="12"/>
      <c r="D892" s="12"/>
      <c r="E892" s="12"/>
      <c r="F892" s="12"/>
    </row>
    <row r="893" customFormat="false" ht="15.75" hidden="false" customHeight="true" outlineLevel="0" collapsed="false">
      <c r="A893" s="12"/>
      <c r="B893" s="12"/>
      <c r="C893" s="12"/>
      <c r="D893" s="12"/>
      <c r="E893" s="12"/>
      <c r="F893" s="12"/>
    </row>
    <row r="894" customFormat="false" ht="15.75" hidden="false" customHeight="true" outlineLevel="0" collapsed="false">
      <c r="A894" s="12"/>
      <c r="B894" s="12"/>
      <c r="C894" s="12"/>
      <c r="D894" s="12"/>
      <c r="E894" s="12"/>
      <c r="F894" s="12"/>
    </row>
    <row r="895" customFormat="false" ht="15.75" hidden="false" customHeight="true" outlineLevel="0" collapsed="false">
      <c r="A895" s="12"/>
      <c r="B895" s="12"/>
      <c r="C895" s="12"/>
      <c r="D895" s="12"/>
      <c r="E895" s="12"/>
      <c r="F895" s="12"/>
    </row>
    <row r="896" customFormat="false" ht="15.75" hidden="false" customHeight="true" outlineLevel="0" collapsed="false">
      <c r="A896" s="12"/>
      <c r="B896" s="12"/>
      <c r="C896" s="12"/>
      <c r="D896" s="12"/>
      <c r="E896" s="12"/>
      <c r="F896" s="12"/>
    </row>
    <row r="897" customFormat="false" ht="15.75" hidden="false" customHeight="true" outlineLevel="0" collapsed="false">
      <c r="A897" s="12"/>
      <c r="B897" s="12"/>
      <c r="C897" s="12"/>
      <c r="D897" s="12"/>
      <c r="E897" s="12"/>
      <c r="F897" s="12"/>
    </row>
    <row r="898" customFormat="false" ht="15.75" hidden="false" customHeight="true" outlineLevel="0" collapsed="false">
      <c r="A898" s="12"/>
      <c r="B898" s="12"/>
      <c r="C898" s="12"/>
      <c r="D898" s="12"/>
      <c r="E898" s="12"/>
      <c r="F898" s="12"/>
    </row>
    <row r="899" customFormat="false" ht="15.75" hidden="false" customHeight="true" outlineLevel="0" collapsed="false">
      <c r="A899" s="12"/>
      <c r="B899" s="12"/>
      <c r="C899" s="12"/>
      <c r="D899" s="12"/>
      <c r="E899" s="12"/>
      <c r="F899" s="12"/>
    </row>
    <row r="900" customFormat="false" ht="15.75" hidden="false" customHeight="true" outlineLevel="0" collapsed="false">
      <c r="A900" s="12"/>
      <c r="B900" s="12"/>
      <c r="C900" s="12"/>
      <c r="D900" s="12"/>
      <c r="E900" s="12"/>
      <c r="F900" s="12"/>
    </row>
    <row r="901" customFormat="false" ht="15.75" hidden="false" customHeight="true" outlineLevel="0" collapsed="false">
      <c r="A901" s="12"/>
      <c r="B901" s="12"/>
      <c r="C901" s="12"/>
      <c r="D901" s="12"/>
      <c r="E901" s="12"/>
      <c r="F901" s="12"/>
    </row>
    <row r="902" customFormat="false" ht="15.75" hidden="false" customHeight="true" outlineLevel="0" collapsed="false">
      <c r="A902" s="12"/>
      <c r="B902" s="12"/>
      <c r="C902" s="12"/>
      <c r="D902" s="12"/>
      <c r="E902" s="12"/>
      <c r="F902" s="12"/>
    </row>
    <row r="903" customFormat="false" ht="15.75" hidden="false" customHeight="true" outlineLevel="0" collapsed="false">
      <c r="A903" s="12"/>
      <c r="B903" s="12"/>
      <c r="C903" s="12"/>
      <c r="D903" s="12"/>
      <c r="E903" s="12"/>
      <c r="F903" s="12"/>
    </row>
    <row r="904" customFormat="false" ht="15.75" hidden="false" customHeight="true" outlineLevel="0" collapsed="false">
      <c r="A904" s="12"/>
      <c r="B904" s="12"/>
      <c r="C904" s="12"/>
      <c r="D904" s="12"/>
      <c r="E904" s="12"/>
      <c r="F904" s="12"/>
    </row>
    <row r="905" customFormat="false" ht="15.75" hidden="false" customHeight="true" outlineLevel="0" collapsed="false">
      <c r="A905" s="12"/>
      <c r="B905" s="12"/>
      <c r="C905" s="12"/>
      <c r="D905" s="12"/>
      <c r="E905" s="12"/>
      <c r="F905" s="12"/>
    </row>
    <row r="906" customFormat="false" ht="15.75" hidden="false" customHeight="true" outlineLevel="0" collapsed="false">
      <c r="A906" s="12"/>
      <c r="B906" s="12"/>
      <c r="C906" s="12"/>
      <c r="D906" s="12"/>
      <c r="E906" s="12"/>
      <c r="F906" s="12"/>
    </row>
    <row r="907" customFormat="false" ht="15.75" hidden="false" customHeight="true" outlineLevel="0" collapsed="false">
      <c r="A907" s="12"/>
      <c r="B907" s="12"/>
      <c r="C907" s="12"/>
      <c r="D907" s="12"/>
      <c r="E907" s="12"/>
      <c r="F907" s="12"/>
    </row>
    <row r="908" customFormat="false" ht="15.75" hidden="false" customHeight="true" outlineLevel="0" collapsed="false">
      <c r="A908" s="12"/>
      <c r="B908" s="12"/>
      <c r="C908" s="12"/>
      <c r="D908" s="12"/>
      <c r="E908" s="12"/>
      <c r="F908" s="12"/>
    </row>
    <row r="909" customFormat="false" ht="15.75" hidden="false" customHeight="true" outlineLevel="0" collapsed="false">
      <c r="A909" s="12"/>
      <c r="B909" s="12"/>
      <c r="C909" s="12"/>
      <c r="D909" s="12"/>
      <c r="E909" s="12"/>
      <c r="F909" s="12"/>
    </row>
    <row r="910" customFormat="false" ht="15.75" hidden="false" customHeight="true" outlineLevel="0" collapsed="false">
      <c r="A910" s="12"/>
      <c r="B910" s="12"/>
      <c r="C910" s="12"/>
      <c r="D910" s="12"/>
      <c r="E910" s="12"/>
      <c r="F910" s="12"/>
    </row>
    <row r="911" customFormat="false" ht="15.75" hidden="false" customHeight="true" outlineLevel="0" collapsed="false">
      <c r="A911" s="12"/>
      <c r="B911" s="12"/>
      <c r="C911" s="12"/>
      <c r="D911" s="12"/>
      <c r="E911" s="12"/>
      <c r="F911" s="12"/>
    </row>
    <row r="912" customFormat="false" ht="15.75" hidden="false" customHeight="true" outlineLevel="0" collapsed="false">
      <c r="A912" s="12"/>
      <c r="B912" s="12"/>
      <c r="C912" s="12"/>
      <c r="D912" s="12"/>
      <c r="E912" s="12"/>
      <c r="F912" s="12"/>
    </row>
    <row r="913" customFormat="false" ht="15.75" hidden="false" customHeight="true" outlineLevel="0" collapsed="false">
      <c r="A913" s="12"/>
      <c r="B913" s="12"/>
      <c r="C913" s="12"/>
      <c r="D913" s="12"/>
      <c r="E913" s="12"/>
      <c r="F913" s="12"/>
    </row>
    <row r="914" customFormat="false" ht="15.75" hidden="false" customHeight="true" outlineLevel="0" collapsed="false">
      <c r="A914" s="12"/>
      <c r="B914" s="12"/>
      <c r="C914" s="12"/>
      <c r="D914" s="12"/>
      <c r="E914" s="12"/>
      <c r="F914" s="12"/>
    </row>
    <row r="915" customFormat="false" ht="15.75" hidden="false" customHeight="true" outlineLevel="0" collapsed="false">
      <c r="A915" s="12"/>
      <c r="B915" s="12"/>
      <c r="C915" s="12"/>
      <c r="D915" s="12"/>
      <c r="E915" s="12"/>
      <c r="F915" s="12"/>
    </row>
    <row r="916" customFormat="false" ht="15.75" hidden="false" customHeight="true" outlineLevel="0" collapsed="false">
      <c r="A916" s="12"/>
      <c r="B916" s="12"/>
      <c r="C916" s="12"/>
      <c r="D916" s="12"/>
      <c r="E916" s="12"/>
      <c r="F916" s="12"/>
    </row>
    <row r="917" customFormat="false" ht="15.75" hidden="false" customHeight="true" outlineLevel="0" collapsed="false">
      <c r="A917" s="12"/>
      <c r="B917" s="12"/>
      <c r="C917" s="12"/>
      <c r="D917" s="12"/>
      <c r="E917" s="12"/>
      <c r="F917" s="12"/>
    </row>
    <row r="918" customFormat="false" ht="15.75" hidden="false" customHeight="true" outlineLevel="0" collapsed="false">
      <c r="A918" s="12"/>
      <c r="B918" s="12"/>
      <c r="C918" s="12"/>
      <c r="D918" s="12"/>
      <c r="E918" s="12"/>
      <c r="F918" s="12"/>
    </row>
    <row r="919" customFormat="false" ht="15.75" hidden="false" customHeight="true" outlineLevel="0" collapsed="false">
      <c r="A919" s="12"/>
      <c r="B919" s="12"/>
      <c r="C919" s="12"/>
      <c r="D919" s="12"/>
      <c r="E919" s="12"/>
      <c r="F919" s="12"/>
    </row>
    <row r="920" customFormat="false" ht="15.75" hidden="false" customHeight="true" outlineLevel="0" collapsed="false">
      <c r="A920" s="12"/>
      <c r="B920" s="12"/>
      <c r="C920" s="12"/>
      <c r="D920" s="12"/>
      <c r="E920" s="12"/>
      <c r="F920" s="12"/>
    </row>
    <row r="921" customFormat="false" ht="15.75" hidden="false" customHeight="true" outlineLevel="0" collapsed="false">
      <c r="A921" s="12"/>
      <c r="B921" s="12"/>
      <c r="C921" s="12"/>
      <c r="D921" s="12"/>
      <c r="E921" s="12"/>
      <c r="F921" s="12"/>
    </row>
    <row r="922" customFormat="false" ht="15.75" hidden="false" customHeight="true" outlineLevel="0" collapsed="false">
      <c r="A922" s="12"/>
      <c r="B922" s="12"/>
      <c r="C922" s="12"/>
      <c r="D922" s="12"/>
      <c r="E922" s="12"/>
      <c r="F922" s="12"/>
    </row>
    <row r="923" customFormat="false" ht="15.75" hidden="false" customHeight="true" outlineLevel="0" collapsed="false">
      <c r="A923" s="12"/>
      <c r="B923" s="12"/>
      <c r="C923" s="12"/>
      <c r="D923" s="12"/>
      <c r="E923" s="12"/>
      <c r="F923" s="12"/>
    </row>
    <row r="924" customFormat="false" ht="15.75" hidden="false" customHeight="true" outlineLevel="0" collapsed="false">
      <c r="A924" s="12"/>
      <c r="B924" s="12"/>
      <c r="C924" s="12"/>
      <c r="D924" s="12"/>
      <c r="E924" s="12"/>
      <c r="F924" s="12"/>
    </row>
    <row r="925" customFormat="false" ht="15.75" hidden="false" customHeight="true" outlineLevel="0" collapsed="false">
      <c r="A925" s="12"/>
      <c r="B925" s="12"/>
      <c r="C925" s="12"/>
      <c r="D925" s="12"/>
      <c r="E925" s="12"/>
      <c r="F925" s="12"/>
    </row>
    <row r="926" customFormat="false" ht="15.75" hidden="false" customHeight="true" outlineLevel="0" collapsed="false">
      <c r="A926" s="12"/>
      <c r="B926" s="12"/>
      <c r="C926" s="12"/>
      <c r="D926" s="12"/>
      <c r="E926" s="12"/>
      <c r="F926" s="12"/>
    </row>
    <row r="927" customFormat="false" ht="15.75" hidden="false" customHeight="true" outlineLevel="0" collapsed="false">
      <c r="A927" s="12"/>
      <c r="B927" s="12"/>
      <c r="C927" s="12"/>
      <c r="D927" s="12"/>
      <c r="E927" s="12"/>
      <c r="F927" s="12"/>
    </row>
    <row r="928" customFormat="false" ht="15.75" hidden="false" customHeight="true" outlineLevel="0" collapsed="false">
      <c r="A928" s="12"/>
      <c r="B928" s="12"/>
      <c r="C928" s="12"/>
      <c r="D928" s="12"/>
      <c r="E928" s="12"/>
      <c r="F928" s="12"/>
    </row>
    <row r="929" customFormat="false" ht="15.75" hidden="false" customHeight="true" outlineLevel="0" collapsed="false">
      <c r="A929" s="12"/>
      <c r="B929" s="12"/>
      <c r="C929" s="12"/>
      <c r="D929" s="12"/>
      <c r="E929" s="12"/>
      <c r="F929" s="12"/>
    </row>
    <row r="930" customFormat="false" ht="15.75" hidden="false" customHeight="true" outlineLevel="0" collapsed="false">
      <c r="A930" s="12"/>
      <c r="B930" s="12"/>
      <c r="C930" s="12"/>
      <c r="D930" s="12"/>
      <c r="E930" s="12"/>
      <c r="F930" s="12"/>
    </row>
    <row r="931" customFormat="false" ht="15.75" hidden="false" customHeight="true" outlineLevel="0" collapsed="false">
      <c r="A931" s="12"/>
      <c r="B931" s="12"/>
      <c r="C931" s="12"/>
      <c r="D931" s="12"/>
      <c r="E931" s="12"/>
      <c r="F931" s="12"/>
    </row>
    <row r="932" customFormat="false" ht="15.75" hidden="false" customHeight="true" outlineLevel="0" collapsed="false">
      <c r="A932" s="12"/>
      <c r="B932" s="12"/>
      <c r="C932" s="12"/>
      <c r="D932" s="12"/>
      <c r="E932" s="12"/>
      <c r="F932" s="12"/>
    </row>
    <row r="933" customFormat="false" ht="15.75" hidden="false" customHeight="true" outlineLevel="0" collapsed="false">
      <c r="A933" s="12"/>
      <c r="B933" s="12"/>
      <c r="C933" s="12"/>
      <c r="D933" s="12"/>
      <c r="E933" s="12"/>
      <c r="F933" s="12"/>
    </row>
    <row r="934" customFormat="false" ht="15.75" hidden="false" customHeight="true" outlineLevel="0" collapsed="false">
      <c r="A934" s="12"/>
      <c r="B934" s="12"/>
      <c r="C934" s="12"/>
      <c r="D934" s="12"/>
      <c r="E934" s="12"/>
      <c r="F934" s="12"/>
    </row>
    <row r="935" customFormat="false" ht="15.75" hidden="false" customHeight="true" outlineLevel="0" collapsed="false">
      <c r="A935" s="12"/>
      <c r="B935" s="12"/>
      <c r="C935" s="12"/>
      <c r="D935" s="12"/>
      <c r="E935" s="12"/>
      <c r="F935" s="12"/>
    </row>
    <row r="936" customFormat="false" ht="15.75" hidden="false" customHeight="true" outlineLevel="0" collapsed="false">
      <c r="A936" s="12"/>
      <c r="B936" s="12"/>
      <c r="C936" s="12"/>
      <c r="D936" s="12"/>
      <c r="E936" s="12"/>
      <c r="F936" s="12"/>
    </row>
    <row r="937" customFormat="false" ht="15.75" hidden="false" customHeight="true" outlineLevel="0" collapsed="false">
      <c r="A937" s="12"/>
      <c r="B937" s="12"/>
      <c r="C937" s="12"/>
      <c r="D937" s="12"/>
      <c r="E937" s="12"/>
      <c r="F937" s="12"/>
    </row>
    <row r="938" customFormat="false" ht="15.75" hidden="false" customHeight="true" outlineLevel="0" collapsed="false">
      <c r="A938" s="12"/>
      <c r="B938" s="12"/>
      <c r="C938" s="12"/>
      <c r="D938" s="12"/>
      <c r="E938" s="12"/>
      <c r="F938" s="12"/>
    </row>
    <row r="939" customFormat="false" ht="15.75" hidden="false" customHeight="true" outlineLevel="0" collapsed="false">
      <c r="A939" s="12"/>
      <c r="B939" s="12"/>
      <c r="C939" s="12"/>
      <c r="D939" s="12"/>
      <c r="E939" s="12"/>
      <c r="F939" s="12"/>
    </row>
    <row r="940" customFormat="false" ht="15.75" hidden="false" customHeight="true" outlineLevel="0" collapsed="false">
      <c r="A940" s="12"/>
      <c r="B940" s="12"/>
      <c r="C940" s="12"/>
      <c r="D940" s="12"/>
      <c r="E940" s="12"/>
      <c r="F940" s="12"/>
    </row>
    <row r="941" customFormat="false" ht="15.75" hidden="false" customHeight="true" outlineLevel="0" collapsed="false">
      <c r="A941" s="12"/>
      <c r="B941" s="12"/>
      <c r="C941" s="12"/>
      <c r="D941" s="12"/>
      <c r="E941" s="12"/>
      <c r="F941" s="12"/>
    </row>
    <row r="942" customFormat="false" ht="15.75" hidden="false" customHeight="true" outlineLevel="0" collapsed="false">
      <c r="A942" s="12"/>
      <c r="B942" s="12"/>
      <c r="C942" s="12"/>
      <c r="D942" s="12"/>
      <c r="E942" s="12"/>
      <c r="F942" s="12"/>
    </row>
    <row r="943" customFormat="false" ht="15.75" hidden="false" customHeight="true" outlineLevel="0" collapsed="false">
      <c r="A943" s="12"/>
      <c r="B943" s="12"/>
      <c r="C943" s="12"/>
      <c r="D943" s="12"/>
      <c r="E943" s="12"/>
      <c r="F943" s="12"/>
    </row>
    <row r="944" customFormat="false" ht="15.75" hidden="false" customHeight="true" outlineLevel="0" collapsed="false">
      <c r="A944" s="12"/>
      <c r="B944" s="12"/>
      <c r="C944" s="12"/>
      <c r="D944" s="12"/>
      <c r="E944" s="12"/>
      <c r="F944" s="12"/>
    </row>
    <row r="945" customFormat="false" ht="15.75" hidden="false" customHeight="true" outlineLevel="0" collapsed="false">
      <c r="A945" s="12"/>
      <c r="B945" s="12"/>
      <c r="C945" s="12"/>
      <c r="D945" s="12"/>
      <c r="E945" s="12"/>
      <c r="F945" s="12"/>
    </row>
    <row r="946" customFormat="false" ht="15.75" hidden="false" customHeight="true" outlineLevel="0" collapsed="false">
      <c r="A946" s="12"/>
      <c r="B946" s="12"/>
      <c r="C946" s="12"/>
      <c r="D946" s="12"/>
      <c r="E946" s="12"/>
      <c r="F946" s="12"/>
    </row>
    <row r="947" customFormat="false" ht="15.75" hidden="false" customHeight="true" outlineLevel="0" collapsed="false">
      <c r="A947" s="12"/>
      <c r="B947" s="12"/>
      <c r="C947" s="12"/>
      <c r="D947" s="12"/>
      <c r="E947" s="12"/>
      <c r="F947" s="12"/>
    </row>
    <row r="948" customFormat="false" ht="15.75" hidden="false" customHeight="true" outlineLevel="0" collapsed="false">
      <c r="A948" s="12"/>
      <c r="B948" s="12"/>
      <c r="C948" s="12"/>
      <c r="D948" s="12"/>
      <c r="E948" s="12"/>
      <c r="F948" s="12"/>
    </row>
    <row r="949" customFormat="false" ht="15.75" hidden="false" customHeight="true" outlineLevel="0" collapsed="false">
      <c r="A949" s="12"/>
      <c r="B949" s="12"/>
      <c r="C949" s="12"/>
      <c r="D949" s="12"/>
      <c r="E949" s="12"/>
      <c r="F949" s="12"/>
    </row>
    <row r="950" customFormat="false" ht="15.75" hidden="false" customHeight="true" outlineLevel="0" collapsed="false">
      <c r="A950" s="12"/>
      <c r="B950" s="12"/>
      <c r="C950" s="12"/>
      <c r="D950" s="12"/>
      <c r="E950" s="12"/>
      <c r="F950" s="12"/>
    </row>
    <row r="951" customFormat="false" ht="15.75" hidden="false" customHeight="true" outlineLevel="0" collapsed="false">
      <c r="A951" s="12"/>
      <c r="B951" s="12"/>
      <c r="C951" s="12"/>
      <c r="D951" s="12"/>
      <c r="E951" s="12"/>
      <c r="F951" s="12"/>
    </row>
    <row r="952" customFormat="false" ht="15.75" hidden="false" customHeight="true" outlineLevel="0" collapsed="false">
      <c r="A952" s="12"/>
      <c r="B952" s="12"/>
      <c r="C952" s="12"/>
      <c r="D952" s="12"/>
      <c r="E952" s="12"/>
      <c r="F952" s="12"/>
    </row>
    <row r="953" customFormat="false" ht="15.75" hidden="false" customHeight="true" outlineLevel="0" collapsed="false">
      <c r="A953" s="12"/>
      <c r="B953" s="12"/>
      <c r="C953" s="12"/>
      <c r="D953" s="12"/>
      <c r="E953" s="12"/>
      <c r="F953" s="12"/>
    </row>
    <row r="954" customFormat="false" ht="15.75" hidden="false" customHeight="true" outlineLevel="0" collapsed="false">
      <c r="A954" s="12"/>
      <c r="B954" s="12"/>
      <c r="C954" s="12"/>
      <c r="D954" s="12"/>
      <c r="E954" s="12"/>
      <c r="F954" s="12"/>
    </row>
    <row r="955" customFormat="false" ht="15.75" hidden="false" customHeight="true" outlineLevel="0" collapsed="false">
      <c r="A955" s="12"/>
      <c r="B955" s="12"/>
      <c r="C955" s="12"/>
      <c r="D955" s="12"/>
      <c r="E955" s="12"/>
      <c r="F955" s="12"/>
    </row>
    <row r="956" customFormat="false" ht="15.75" hidden="false" customHeight="true" outlineLevel="0" collapsed="false">
      <c r="A956" s="12"/>
      <c r="B956" s="12"/>
      <c r="C956" s="12"/>
      <c r="D956" s="12"/>
      <c r="E956" s="12"/>
      <c r="F956" s="12"/>
    </row>
    <row r="957" customFormat="false" ht="15.75" hidden="false" customHeight="true" outlineLevel="0" collapsed="false">
      <c r="A957" s="12"/>
      <c r="B957" s="12"/>
      <c r="C957" s="12"/>
      <c r="D957" s="12"/>
      <c r="E957" s="12"/>
      <c r="F957" s="12"/>
    </row>
    <row r="958" customFormat="false" ht="15.75" hidden="false" customHeight="true" outlineLevel="0" collapsed="false">
      <c r="A958" s="12"/>
      <c r="B958" s="12"/>
      <c r="C958" s="12"/>
      <c r="D958" s="12"/>
      <c r="E958" s="12"/>
      <c r="F958" s="12"/>
    </row>
    <row r="959" customFormat="false" ht="15.75" hidden="false" customHeight="true" outlineLevel="0" collapsed="false">
      <c r="A959" s="12"/>
      <c r="B959" s="12"/>
      <c r="C959" s="12"/>
      <c r="D959" s="12"/>
      <c r="E959" s="12"/>
      <c r="F959" s="12"/>
    </row>
    <row r="960" customFormat="false" ht="15.75" hidden="false" customHeight="true" outlineLevel="0" collapsed="false">
      <c r="A960" s="12"/>
      <c r="B960" s="12"/>
      <c r="C960" s="12"/>
      <c r="D960" s="12"/>
      <c r="E960" s="12"/>
      <c r="F960" s="12"/>
    </row>
    <row r="961" customFormat="false" ht="15.75" hidden="false" customHeight="true" outlineLevel="0" collapsed="false">
      <c r="A961" s="12"/>
      <c r="B961" s="12"/>
      <c r="C961" s="12"/>
      <c r="D961" s="12"/>
      <c r="E961" s="12"/>
      <c r="F961" s="12"/>
    </row>
    <row r="962" customFormat="false" ht="15.75" hidden="false" customHeight="true" outlineLevel="0" collapsed="false">
      <c r="A962" s="12"/>
      <c r="B962" s="12"/>
      <c r="C962" s="12"/>
      <c r="D962" s="12"/>
      <c r="E962" s="12"/>
      <c r="F962" s="12"/>
    </row>
    <row r="963" customFormat="false" ht="15.75" hidden="false" customHeight="true" outlineLevel="0" collapsed="false">
      <c r="A963" s="12"/>
      <c r="B963" s="12"/>
      <c r="C963" s="12"/>
      <c r="D963" s="12"/>
      <c r="E963" s="12"/>
      <c r="F963" s="12"/>
    </row>
    <row r="964" customFormat="false" ht="15.75" hidden="false" customHeight="true" outlineLevel="0" collapsed="false">
      <c r="A964" s="12"/>
      <c r="B964" s="12"/>
      <c r="C964" s="12"/>
      <c r="D964" s="12"/>
      <c r="E964" s="12"/>
      <c r="F964" s="12"/>
    </row>
    <row r="965" customFormat="false" ht="15.75" hidden="false" customHeight="true" outlineLevel="0" collapsed="false">
      <c r="A965" s="12"/>
      <c r="B965" s="12"/>
      <c r="C965" s="12"/>
      <c r="D965" s="12"/>
      <c r="E965" s="12"/>
      <c r="F965" s="12"/>
    </row>
    <row r="966" customFormat="false" ht="15.75" hidden="false" customHeight="true" outlineLevel="0" collapsed="false">
      <c r="A966" s="12"/>
      <c r="B966" s="12"/>
      <c r="C966" s="12"/>
      <c r="D966" s="12"/>
      <c r="E966" s="12"/>
      <c r="F966" s="12"/>
    </row>
    <row r="967" customFormat="false" ht="15.75" hidden="false" customHeight="true" outlineLevel="0" collapsed="false">
      <c r="A967" s="12"/>
      <c r="B967" s="12"/>
      <c r="C967" s="12"/>
      <c r="D967" s="12"/>
      <c r="E967" s="12"/>
      <c r="F967" s="12"/>
    </row>
    <row r="968" customFormat="false" ht="15.75" hidden="false" customHeight="true" outlineLevel="0" collapsed="false">
      <c r="A968" s="12"/>
      <c r="B968" s="12"/>
      <c r="C968" s="12"/>
      <c r="D968" s="12"/>
      <c r="E968" s="12"/>
      <c r="F968" s="12"/>
    </row>
    <row r="969" customFormat="false" ht="15.75" hidden="false" customHeight="true" outlineLevel="0" collapsed="false">
      <c r="A969" s="12"/>
      <c r="B969" s="12"/>
      <c r="C969" s="12"/>
      <c r="D969" s="12"/>
      <c r="E969" s="12"/>
      <c r="F969" s="12"/>
    </row>
    <row r="970" customFormat="false" ht="15.75" hidden="false" customHeight="true" outlineLevel="0" collapsed="false">
      <c r="A970" s="12"/>
      <c r="B970" s="12"/>
      <c r="C970" s="12"/>
      <c r="D970" s="12"/>
      <c r="E970" s="12"/>
      <c r="F970" s="12"/>
    </row>
    <row r="971" customFormat="false" ht="15.75" hidden="false" customHeight="true" outlineLevel="0" collapsed="false">
      <c r="A971" s="12"/>
      <c r="B971" s="12"/>
      <c r="C971" s="12"/>
      <c r="D971" s="12"/>
      <c r="E971" s="12"/>
      <c r="F971" s="12"/>
    </row>
    <row r="972" customFormat="false" ht="15.75" hidden="false" customHeight="true" outlineLevel="0" collapsed="false">
      <c r="A972" s="12"/>
      <c r="B972" s="12"/>
      <c r="C972" s="12"/>
      <c r="D972" s="12"/>
      <c r="E972" s="12"/>
      <c r="F972" s="12"/>
    </row>
    <row r="973" customFormat="false" ht="15.75" hidden="false" customHeight="true" outlineLevel="0" collapsed="false">
      <c r="A973" s="12"/>
      <c r="B973" s="12"/>
      <c r="C973" s="12"/>
      <c r="D973" s="12"/>
      <c r="E973" s="12"/>
      <c r="F973" s="12"/>
    </row>
    <row r="974" customFormat="false" ht="15.75" hidden="false" customHeight="true" outlineLevel="0" collapsed="false">
      <c r="A974" s="12"/>
      <c r="B974" s="12"/>
      <c r="C974" s="12"/>
      <c r="D974" s="12"/>
      <c r="E974" s="12"/>
      <c r="F974" s="12"/>
    </row>
    <row r="975" customFormat="false" ht="15.75" hidden="false" customHeight="true" outlineLevel="0" collapsed="false">
      <c r="A975" s="12"/>
      <c r="B975" s="12"/>
      <c r="C975" s="12"/>
      <c r="D975" s="12"/>
      <c r="E975" s="12"/>
      <c r="F975" s="12"/>
    </row>
    <row r="976" customFormat="false" ht="15.75" hidden="false" customHeight="true" outlineLevel="0" collapsed="false">
      <c r="A976" s="12"/>
      <c r="B976" s="12"/>
      <c r="C976" s="12"/>
      <c r="D976" s="12"/>
      <c r="E976" s="12"/>
      <c r="F976" s="12"/>
    </row>
    <row r="977" customFormat="false" ht="15.75" hidden="false" customHeight="true" outlineLevel="0" collapsed="false">
      <c r="A977" s="12"/>
      <c r="B977" s="12"/>
      <c r="C977" s="12"/>
      <c r="D977" s="12"/>
      <c r="E977" s="12"/>
      <c r="F977" s="12"/>
    </row>
    <row r="978" customFormat="false" ht="15.75" hidden="false" customHeight="true" outlineLevel="0" collapsed="false">
      <c r="A978" s="12"/>
      <c r="B978" s="12"/>
      <c r="C978" s="12"/>
      <c r="D978" s="12"/>
      <c r="E978" s="12"/>
      <c r="F978" s="12"/>
    </row>
    <row r="979" customFormat="false" ht="15.75" hidden="false" customHeight="true" outlineLevel="0" collapsed="false">
      <c r="A979" s="12"/>
      <c r="B979" s="12"/>
      <c r="C979" s="12"/>
      <c r="D979" s="12"/>
      <c r="E979" s="12"/>
      <c r="F979" s="12"/>
    </row>
    <row r="980" customFormat="false" ht="15.75" hidden="false" customHeight="true" outlineLevel="0" collapsed="false">
      <c r="A980" s="12"/>
      <c r="B980" s="12"/>
      <c r="C980" s="12"/>
      <c r="D980" s="12"/>
      <c r="E980" s="12"/>
      <c r="F980" s="12"/>
    </row>
    <row r="981" customFormat="false" ht="15.75" hidden="false" customHeight="true" outlineLevel="0" collapsed="false">
      <c r="A981" s="12"/>
      <c r="B981" s="12"/>
      <c r="C981" s="12"/>
      <c r="D981" s="12"/>
      <c r="E981" s="12"/>
      <c r="F981" s="12"/>
    </row>
    <row r="982" customFormat="false" ht="15.75" hidden="false" customHeight="true" outlineLevel="0" collapsed="false">
      <c r="A982" s="12"/>
      <c r="B982" s="12"/>
      <c r="C982" s="12"/>
      <c r="D982" s="12"/>
      <c r="E982" s="12"/>
      <c r="F982" s="12"/>
    </row>
    <row r="983" customFormat="false" ht="15.75" hidden="false" customHeight="true" outlineLevel="0" collapsed="false">
      <c r="A983" s="12"/>
      <c r="B983" s="12"/>
      <c r="C983" s="12"/>
      <c r="D983" s="12"/>
      <c r="E983" s="12"/>
      <c r="F983" s="12"/>
    </row>
    <row r="984" customFormat="false" ht="15.75" hidden="false" customHeight="true" outlineLevel="0" collapsed="false">
      <c r="A984" s="12"/>
      <c r="B984" s="12"/>
      <c r="C984" s="12"/>
      <c r="D984" s="12"/>
      <c r="E984" s="12"/>
      <c r="F984" s="12"/>
    </row>
    <row r="985" customFormat="false" ht="15.75" hidden="false" customHeight="true" outlineLevel="0" collapsed="false">
      <c r="A985" s="12"/>
      <c r="B985" s="12"/>
      <c r="C985" s="12"/>
      <c r="D985" s="12"/>
      <c r="E985" s="12"/>
      <c r="F985" s="12"/>
    </row>
    <row r="986" customFormat="false" ht="15.75" hidden="false" customHeight="true" outlineLevel="0" collapsed="false">
      <c r="A986" s="12"/>
      <c r="B986" s="12"/>
      <c r="C986" s="12"/>
      <c r="D986" s="12"/>
      <c r="E986" s="12"/>
      <c r="F986" s="12"/>
    </row>
    <row r="987" customFormat="false" ht="15.75" hidden="false" customHeight="true" outlineLevel="0" collapsed="false">
      <c r="A987" s="12"/>
      <c r="B987" s="12"/>
      <c r="C987" s="12"/>
      <c r="D987" s="12"/>
      <c r="E987" s="12"/>
      <c r="F987" s="12"/>
    </row>
    <row r="988" customFormat="false" ht="15.75" hidden="false" customHeight="true" outlineLevel="0" collapsed="false">
      <c r="A988" s="12"/>
      <c r="B988" s="12"/>
      <c r="C988" s="12"/>
      <c r="D988" s="12"/>
      <c r="E988" s="12"/>
      <c r="F988" s="12"/>
    </row>
    <row r="989" customFormat="false" ht="15.75" hidden="false" customHeight="true" outlineLevel="0" collapsed="false">
      <c r="A989" s="12"/>
      <c r="B989" s="12"/>
      <c r="C989" s="12"/>
      <c r="D989" s="12"/>
      <c r="E989" s="12"/>
      <c r="F989" s="12"/>
    </row>
    <row r="990" customFormat="false" ht="15.75" hidden="false" customHeight="true" outlineLevel="0" collapsed="false">
      <c r="A990" s="12"/>
      <c r="B990" s="12"/>
      <c r="C990" s="12"/>
      <c r="D990" s="12"/>
      <c r="E990" s="12"/>
      <c r="F990" s="12"/>
    </row>
    <row r="991" customFormat="false" ht="15.75" hidden="false" customHeight="true" outlineLevel="0" collapsed="false">
      <c r="A991" s="12"/>
      <c r="B991" s="12"/>
      <c r="C991" s="12"/>
      <c r="D991" s="12"/>
      <c r="E991" s="12"/>
      <c r="F991" s="12"/>
    </row>
    <row r="992" customFormat="false" ht="15.75" hidden="false" customHeight="true" outlineLevel="0" collapsed="false">
      <c r="A992" s="12"/>
      <c r="B992" s="12"/>
      <c r="C992" s="12"/>
      <c r="D992" s="12"/>
      <c r="E992" s="12"/>
      <c r="F992" s="12"/>
    </row>
    <row r="993" customFormat="false" ht="15.75" hidden="false" customHeight="true" outlineLevel="0" collapsed="false">
      <c r="A993" s="12"/>
      <c r="B993" s="12"/>
      <c r="C993" s="12"/>
      <c r="D993" s="12"/>
      <c r="E993" s="12"/>
      <c r="F993" s="12"/>
    </row>
    <row r="994" customFormat="false" ht="15.75" hidden="false" customHeight="true" outlineLevel="0" collapsed="false">
      <c r="A994" s="12"/>
      <c r="B994" s="12"/>
      <c r="C994" s="12"/>
      <c r="D994" s="12"/>
      <c r="E994" s="12"/>
      <c r="F994" s="12"/>
    </row>
    <row r="995" customFormat="false" ht="15.75" hidden="false" customHeight="true" outlineLevel="0" collapsed="false">
      <c r="A995" s="12"/>
      <c r="B995" s="12"/>
      <c r="C995" s="12"/>
      <c r="D995" s="12"/>
      <c r="E995" s="12"/>
      <c r="F995" s="12"/>
    </row>
    <row r="996" customFormat="false" ht="15.75" hidden="false" customHeight="true" outlineLevel="0" collapsed="false">
      <c r="A996" s="12"/>
      <c r="B996" s="12"/>
      <c r="C996" s="12"/>
      <c r="D996" s="12"/>
      <c r="E996" s="12"/>
      <c r="F996" s="12"/>
    </row>
    <row r="997" customFormat="false" ht="15.75" hidden="false" customHeight="true" outlineLevel="0" collapsed="false">
      <c r="A997" s="12"/>
      <c r="B997" s="12"/>
      <c r="C997" s="12"/>
      <c r="D997" s="12"/>
      <c r="E997" s="12"/>
      <c r="F997" s="12"/>
    </row>
    <row r="998" customFormat="false" ht="15.75" hidden="false" customHeight="true" outlineLevel="0" collapsed="false">
      <c r="A998" s="12"/>
      <c r="B998" s="12"/>
      <c r="C998" s="12"/>
      <c r="D998" s="12"/>
      <c r="E998" s="12"/>
      <c r="F998" s="12"/>
    </row>
    <row r="999" customFormat="false" ht="15.75" hidden="false" customHeight="true" outlineLevel="0" collapsed="false">
      <c r="A999" s="12"/>
      <c r="B999" s="12"/>
      <c r="C999" s="12"/>
      <c r="D999" s="12"/>
      <c r="E999" s="12"/>
      <c r="F999" s="12"/>
    </row>
    <row r="1000" customFormat="false" ht="15.75" hidden="false" customHeight="true" outlineLevel="0" collapsed="false">
      <c r="A1000" s="12"/>
      <c r="B1000" s="12"/>
      <c r="C1000" s="12"/>
      <c r="D1000" s="12"/>
      <c r="E1000" s="12"/>
      <c r="F1000" s="12"/>
    </row>
  </sheetData>
  <sheetProtection sheet="true" formatCells="false" formatColumns="false" formatRows="false" sort="false" autoFilter="fals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sheetPr filterMode="false">
    <tabColor rgb="FFA6A6A6"/>
    <pageSetUpPr fitToPage="false"/>
  </sheetPr>
  <dimension ref="A1:D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26" min="1" style="1" width="8.63"/>
  </cols>
  <sheetData>
    <row r="1" customFormat="false" ht="41.25" hidden="false" customHeight="true" outlineLevel="0" collapsed="false">
      <c r="A1" s="508" t="s">
        <v>3944</v>
      </c>
      <c r="B1" s="79"/>
      <c r="C1" s="79"/>
      <c r="D1" s="79"/>
    </row>
    <row r="2" customFormat="false" ht="122.25" hidden="false" customHeight="true" outlineLevel="0" collapsed="false">
      <c r="A2" s="508" t="s">
        <v>3945</v>
      </c>
      <c r="B2" s="508" t="s">
        <v>3946</v>
      </c>
      <c r="C2" s="79"/>
      <c r="D2" s="79"/>
    </row>
    <row r="3" customFormat="false" ht="229.5" hidden="false" customHeight="true" outlineLevel="0" collapsed="false">
      <c r="A3" s="508" t="s">
        <v>3320</v>
      </c>
      <c r="B3" s="508" t="s">
        <v>3947</v>
      </c>
      <c r="C3" s="79"/>
      <c r="D3" s="79"/>
    </row>
    <row r="4" customFormat="false" ht="41.25" hidden="false" customHeight="true" outlineLevel="0" collapsed="false">
      <c r="A4" s="508" t="s">
        <v>3948</v>
      </c>
      <c r="B4" s="508" t="s">
        <v>26</v>
      </c>
      <c r="C4" s="508" t="s">
        <v>3949</v>
      </c>
      <c r="D4" s="508" t="s">
        <v>3950</v>
      </c>
    </row>
    <row r="5" customFormat="false" ht="135.75" hidden="false" customHeight="true" outlineLevel="0" collapsed="false">
      <c r="A5" s="508" t="s">
        <v>3951</v>
      </c>
      <c r="B5" s="508" t="s">
        <v>3952</v>
      </c>
      <c r="C5" s="508" t="s">
        <v>3953</v>
      </c>
      <c r="D5" s="508" t="s">
        <v>3954</v>
      </c>
    </row>
    <row r="7" customFormat="false" ht="90.75" hidden="false" customHeight="true" outlineLevel="0" collapsed="false">
      <c r="A7" s="509" t="s">
        <v>3955</v>
      </c>
      <c r="B7" s="509"/>
      <c r="C7" s="509"/>
      <c r="D7" s="509"/>
    </row>
    <row r="9" customFormat="false" ht="113.25" hidden="false" customHeight="true" outlineLevel="0" collapsed="false">
      <c r="A9" s="509" t="s">
        <v>3956</v>
      </c>
      <c r="B9" s="509"/>
      <c r="C9" s="509"/>
      <c r="D9" s="50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sheet="true" formatCells="false" formatColumns="false" formatRows="false" sort="false" autoFilter="false"/>
  <mergeCells count="2">
    <mergeCell ref="A7:D7"/>
    <mergeCell ref="A9:D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2026-07-04T02:46:41Z</dcterms:created>
  <dc:creator>openpyxl</dc:creator>
  <dc:description/>
  <dc:language>en-US</dc:language>
  <cp:lastModifiedBy/>
  <dcterms:modified xsi:type="dcterms:W3CDTF">2026-07-11T15:38:18Z</dcterms:modified>
  <cp:revision>27</cp:revision>
  <dc:subject/>
  <dc:title/>
</cp:coreProperties>
</file>

<file path=docProps/custom.xml><?xml version="1.0" encoding="utf-8"?>
<Properties xmlns="http://schemas.openxmlformats.org/officeDocument/2006/custom-properties" xmlns:vt="http://schemas.openxmlformats.org/officeDocument/2006/docPropsVTypes"/>
</file>