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hidePivotFieldList="1" defaultThemeVersion="166925"/>
  <mc:AlternateContent xmlns:mc="http://schemas.openxmlformats.org/markup-compatibility/2006">
    <mc:Choice Requires="x15">
      <x15ac:absPath xmlns:x15ac="http://schemas.microsoft.com/office/spreadsheetml/2010/11/ac" url="/Users/macbook/Desktop/"/>
    </mc:Choice>
  </mc:AlternateContent>
  <xr:revisionPtr revIDLastSave="0" documentId="13_ncr:1_{F9E92DE8-E555-7D48-B63F-A9F58204667C}" xr6:coauthVersionLast="38" xr6:coauthVersionMax="47" xr10:uidLastSave="{00000000-0000-0000-0000-000000000000}"/>
  <bookViews>
    <workbookView xWindow="0" yWindow="460" windowWidth="23260" windowHeight="12580" activeTab="3" xr2:uid="{F8841A32-2F64-49E6-A3B6-6C75B0E28562}"/>
  </bookViews>
  <sheets>
    <sheet name="Invoice Pivot Table" sheetId="11" r:id="rId1"/>
    <sheet name="Dashboard for Invoice" sheetId="12" r:id="rId2"/>
    <sheet name="pivot table" sheetId="15" r:id="rId3"/>
    <sheet name="Invoice" sheetId="1" r:id="rId4"/>
    <sheet name="Employment Application Form" sheetId="2" r:id="rId5"/>
    <sheet name="Sheet2" sheetId="14" r:id="rId6"/>
    <sheet name="Data Validation" sheetId="3" r:id="rId7"/>
    <sheet name="Logical Operators" sheetId="4" r:id="rId8"/>
    <sheet name="Conditional Logics" sheetId="5" r:id="rId9"/>
    <sheet name="Nested IF" sheetId="7" r:id="rId10"/>
    <sheet name="Error Handling" sheetId="8" r:id="rId11"/>
    <sheet name="Sheet1" sheetId="13" r:id="rId12"/>
  </sheets>
  <definedNames>
    <definedName name="_xlnm.Print_Area" localSheetId="3">Invoice!$A$1:$L$9</definedName>
    <definedName name="Slicer_Client">#N/A</definedName>
  </definedNames>
  <calcPr calcId="179021"/>
  <pivotCaches>
    <pivotCache cacheId="0"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1" i="8" l="1" a="1"/>
  <c r="B11" i="8" s="1"/>
  <c r="C11" i="8" a="1"/>
  <c r="C11" i="8" s="1"/>
  <c r="H2" i="7"/>
  <c r="F7" i="8"/>
  <c r="F8" i="8"/>
  <c r="H3" i="7" l="1"/>
  <c r="H4" i="7"/>
  <c r="H5" i="7"/>
  <c r="H6" i="7"/>
  <c r="H7" i="7"/>
  <c r="H8" i="7"/>
  <c r="H9" i="7"/>
  <c r="H10" i="7"/>
  <c r="D4" i="5"/>
  <c r="D5" i="5"/>
  <c r="D6" i="5"/>
  <c r="D7" i="5"/>
  <c r="D8" i="5"/>
  <c r="D9" i="5"/>
  <c r="C4" i="5"/>
  <c r="C5" i="5"/>
  <c r="C6" i="5"/>
  <c r="C7" i="5"/>
  <c r="C8" i="5"/>
  <c r="C9" i="5"/>
  <c r="C38" i="5"/>
  <c r="D23" i="5"/>
  <c r="D15" i="5"/>
  <c r="D16" i="5"/>
  <c r="D17" i="5"/>
  <c r="D18" i="5"/>
  <c r="D14" i="5"/>
  <c r="D24" i="5"/>
  <c r="D25" i="5"/>
  <c r="D26" i="5"/>
  <c r="D27" i="5"/>
  <c r="E10" i="7"/>
  <c r="E9" i="7"/>
  <c r="E8" i="7"/>
  <c r="E7" i="7"/>
  <c r="E6" i="7"/>
  <c r="E5" i="7"/>
  <c r="E4" i="7"/>
  <c r="E3" i="7"/>
  <c r="E2" i="7"/>
  <c r="C5" i="4"/>
  <c r="C6" i="4"/>
  <c r="C7" i="4"/>
  <c r="C8" i="4"/>
  <c r="C9" i="4"/>
  <c r="C10" i="4"/>
  <c r="C11" i="4"/>
  <c r="M4" i="2"/>
  <c r="M5" i="2"/>
  <c r="M6" i="2"/>
  <c r="M7" i="2"/>
  <c r="M8" i="2"/>
  <c r="M9" i="2"/>
  <c r="M10" i="2"/>
  <c r="M3" i="2"/>
  <c r="P11" i="2"/>
  <c r="K3" i="2"/>
  <c r="L3" i="2"/>
  <c r="L4" i="2"/>
  <c r="L5" i="2"/>
  <c r="L6" i="2"/>
  <c r="L7" i="2"/>
  <c r="L8" i="2"/>
  <c r="L9" i="2"/>
  <c r="L10" i="2"/>
  <c r="J3" i="2"/>
  <c r="E3" i="2"/>
  <c r="D3" i="2"/>
  <c r="K4" i="2"/>
  <c r="K5" i="2"/>
  <c r="K6" i="2"/>
  <c r="K7" i="2"/>
  <c r="K8" i="2"/>
  <c r="K9" i="2"/>
  <c r="K10" i="2"/>
  <c r="J4" i="2"/>
  <c r="J5" i="2"/>
  <c r="J6" i="2"/>
  <c r="J7" i="2"/>
  <c r="J8" i="2"/>
  <c r="J9" i="2"/>
  <c r="J10" i="2"/>
  <c r="D4" i="2"/>
  <c r="E4" i="2" s="1"/>
  <c r="D5" i="2"/>
  <c r="E5" i="2" s="1"/>
  <c r="D6" i="2"/>
  <c r="E6" i="2" s="1"/>
  <c r="D7" i="2"/>
  <c r="E7" i="2" s="1"/>
  <c r="D8" i="2"/>
  <c r="E8" i="2" s="1"/>
  <c r="D9" i="2"/>
  <c r="E9" i="2" s="1"/>
  <c r="D10" i="2"/>
  <c r="E10" i="2" s="1"/>
  <c r="G3" i="1"/>
  <c r="H9" i="1"/>
  <c r="H3" i="1"/>
  <c r="G5" i="1"/>
  <c r="H5" i="1" s="1"/>
  <c r="G6" i="1"/>
  <c r="H6" i="1" s="1"/>
  <c r="G7" i="1"/>
  <c r="H7" i="1" s="1"/>
  <c r="G8" i="1"/>
  <c r="H8" i="1" s="1"/>
  <c r="G9" i="1"/>
  <c r="F4" i="1"/>
  <c r="G4" i="1" s="1"/>
  <c r="H4" i="1" s="1"/>
  <c r="F5" i="1"/>
  <c r="F6" i="1"/>
  <c r="F7" i="1"/>
  <c r="F8" i="1"/>
  <c r="F9" i="1"/>
  <c r="F3"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<sst xmlns="http://schemas.openxmlformats.org/spreadsheetml/2006/main" count="265" uniqueCount="186">
  <si>
    <t>Invoice Number</t>
  </si>
  <si>
    <t>Invoice Date</t>
  </si>
  <si>
    <t>Client</t>
  </si>
  <si>
    <t>Amount</t>
  </si>
  <si>
    <t>VAT</t>
  </si>
  <si>
    <t>Total</t>
  </si>
  <si>
    <t>INV-0000</t>
  </si>
  <si>
    <t>INV-0001</t>
  </si>
  <si>
    <t>INV-0002</t>
  </si>
  <si>
    <t>INV-0003</t>
  </si>
  <si>
    <t>INV-0004</t>
  </si>
  <si>
    <t>INV-0005</t>
  </si>
  <si>
    <t>INV-0006</t>
  </si>
  <si>
    <t>Daytech</t>
  </si>
  <si>
    <t>Datageeks</t>
  </si>
  <si>
    <t>Quantity</t>
  </si>
  <si>
    <t>Unit Price</t>
  </si>
  <si>
    <t>Mediafarm</t>
  </si>
  <si>
    <t>INVOICE</t>
  </si>
  <si>
    <t>JOB APPLICANTS DATASHEET</t>
  </si>
  <si>
    <t>S/NO</t>
  </si>
  <si>
    <t>NAMES</t>
  </si>
  <si>
    <t>LOCATION</t>
  </si>
  <si>
    <t>EDUCATION</t>
  </si>
  <si>
    <t>EXPERIENCE</t>
  </si>
  <si>
    <t>AGE</t>
  </si>
  <si>
    <t>APPLICATON STATUS</t>
  </si>
  <si>
    <t>EMAIL ADDRESS</t>
  </si>
  <si>
    <t>Samuel Ayomide</t>
  </si>
  <si>
    <t>Lucy Halimat Musa</t>
  </si>
  <si>
    <t>Kingsley Ocholi</t>
  </si>
  <si>
    <t>Rufus Ayo</t>
  </si>
  <si>
    <t>Adaeze Chijoke</t>
  </si>
  <si>
    <t>Maxwell Adamson</t>
  </si>
  <si>
    <t>Halimat Abdullahi</t>
  </si>
  <si>
    <t>Bayo Olamide</t>
  </si>
  <si>
    <t>DOB</t>
  </si>
  <si>
    <t>YEAR OF BIRTH</t>
  </si>
  <si>
    <t>Kubwa</t>
  </si>
  <si>
    <t>Gwarimpa</t>
  </si>
  <si>
    <t>Garki</t>
  </si>
  <si>
    <t>Maitama</t>
  </si>
  <si>
    <t>Maraba</t>
  </si>
  <si>
    <t>sam12@gmail.com</t>
  </si>
  <si>
    <t>halimamusa44@outlook.com</t>
  </si>
  <si>
    <t>kingocholi11@gmail.com</t>
  </si>
  <si>
    <t>r.ayo@yahoo.com</t>
  </si>
  <si>
    <t>adachijoke10@gmail.com</t>
  </si>
  <si>
    <t>maxson22@outlook.com</t>
  </si>
  <si>
    <t>abdulhalimat8@gmail.com</t>
  </si>
  <si>
    <t>bayoolamide25@yahoo.com</t>
  </si>
  <si>
    <t>Computer Science</t>
  </si>
  <si>
    <t>Data Science</t>
  </si>
  <si>
    <t>Graphic Design</t>
  </si>
  <si>
    <t>Web Development</t>
  </si>
  <si>
    <t>Cloud Computing</t>
  </si>
  <si>
    <t>Digital Marketing</t>
  </si>
  <si>
    <t>Cyber Security</t>
  </si>
  <si>
    <t>Computer Engineering</t>
  </si>
  <si>
    <t>Mobile App Development</t>
  </si>
  <si>
    <t>Product Design</t>
  </si>
  <si>
    <t>Information Technology</t>
  </si>
  <si>
    <t>Robotics</t>
  </si>
  <si>
    <t>Artificial Intelligence</t>
  </si>
  <si>
    <t>Cyber Optics</t>
  </si>
  <si>
    <t>Software Engineering</t>
  </si>
  <si>
    <t>1 Year</t>
  </si>
  <si>
    <t>2 Years</t>
  </si>
  <si>
    <t>3 Years</t>
  </si>
  <si>
    <t>4 Years</t>
  </si>
  <si>
    <t>5 Years</t>
  </si>
  <si>
    <t>6 Years</t>
  </si>
  <si>
    <t>8 Years</t>
  </si>
  <si>
    <t>&gt; 8 Years</t>
  </si>
  <si>
    <t>7 Years</t>
  </si>
  <si>
    <t>&lt;= 26 YEARS</t>
  </si>
  <si>
    <t>&gt;= 2 YEARS EXPERIENCE</t>
  </si>
  <si>
    <t>LOCATION (Kubwa or Gwarimpa)</t>
  </si>
  <si>
    <t>Logical Statements</t>
  </si>
  <si>
    <t>EXPENSES</t>
  </si>
  <si>
    <t>Expenses over the following amount MUST be approved</t>
  </si>
  <si>
    <t>Name</t>
  </si>
  <si>
    <t>Approval Required?</t>
  </si>
  <si>
    <t>Deb Ashby</t>
  </si>
  <si>
    <t>Threshold:</t>
  </si>
  <si>
    <t>Adam Lacey</t>
  </si>
  <si>
    <t>Mike Smith</t>
  </si>
  <si>
    <t>Sarah Oxted</t>
  </si>
  <si>
    <t>Lucy Jones</t>
  </si>
  <si>
    <t>Claire Fisher</t>
  </si>
  <si>
    <t>Sam Cox</t>
  </si>
  <si>
    <t>IF - Example 1</t>
  </si>
  <si>
    <t>Score</t>
  </si>
  <si>
    <t>Result</t>
  </si>
  <si>
    <t>Pass Mark</t>
  </si>
  <si>
    <t>Deborah</t>
  </si>
  <si>
    <t>Adam</t>
  </si>
  <si>
    <t>Brooke</t>
  </si>
  <si>
    <t>James</t>
  </si>
  <si>
    <t>Rob</t>
  </si>
  <si>
    <t>Kata</t>
  </si>
  <si>
    <t>IF - Example 2</t>
  </si>
  <si>
    <t>Product</t>
  </si>
  <si>
    <t>Weight (kgs)</t>
  </si>
  <si>
    <t>Price</t>
  </si>
  <si>
    <t>Shipping Fee</t>
  </si>
  <si>
    <t xml:space="preserve">Weight </t>
  </si>
  <si>
    <t>Office Chair</t>
  </si>
  <si>
    <t>Oak Desk</t>
  </si>
  <si>
    <t>Storage Unit</t>
  </si>
  <si>
    <t>Filing Cabinet</t>
  </si>
  <si>
    <t>PC</t>
  </si>
  <si>
    <t>AND</t>
  </si>
  <si>
    <t>Claire</t>
  </si>
  <si>
    <t>Julie</t>
  </si>
  <si>
    <t>Max</t>
  </si>
  <si>
    <t>Ben</t>
  </si>
  <si>
    <t>Courtney</t>
  </si>
  <si>
    <t>OR</t>
  </si>
  <si>
    <r>
      <t>=IF(</t>
    </r>
    <r>
      <rPr>
        <i/>
        <sz val="11"/>
        <color theme="1"/>
        <rFont val="Arial"/>
        <family val="2"/>
      </rPr>
      <t>Condition,value_if_true</t>
    </r>
    <r>
      <rPr>
        <sz val="11"/>
        <color theme="1"/>
        <rFont val="Arial"/>
        <family val="2"/>
      </rPr>
      <t>,</t>
    </r>
    <r>
      <rPr>
        <i/>
        <sz val="11"/>
        <color theme="1"/>
        <rFont val="Arial"/>
        <family val="2"/>
      </rPr>
      <t>value_if_false</t>
    </r>
    <r>
      <rPr>
        <sz val="11"/>
        <color theme="1"/>
        <rFont val="Arial"/>
        <family val="2"/>
      </rPr>
      <t>)</t>
    </r>
  </si>
  <si>
    <t>Use IF condition here</t>
  </si>
  <si>
    <t>Employee Name</t>
  </si>
  <si>
    <t>Department</t>
  </si>
  <si>
    <t>Hire Date</t>
  </si>
  <si>
    <t>Years</t>
  </si>
  <si>
    <t>Salary</t>
  </si>
  <si>
    <t>Job Rating</t>
  </si>
  <si>
    <t>Bonus</t>
  </si>
  <si>
    <t>Sales</t>
  </si>
  <si>
    <t>IT</t>
  </si>
  <si>
    <t>HQ</t>
  </si>
  <si>
    <t>Location</t>
  </si>
  <si>
    <t>Kubwa Branch</t>
  </si>
  <si>
    <t>Gwarimpa Branch</t>
  </si>
  <si>
    <t>Garki Branch</t>
  </si>
  <si>
    <t>Maitama Branch</t>
  </si>
  <si>
    <t>English</t>
  </si>
  <si>
    <t>Maths</t>
  </si>
  <si>
    <t>Chemistry</t>
  </si>
  <si>
    <t>Grade</t>
  </si>
  <si>
    <t>Page Lisa</t>
  </si>
  <si>
    <t>Taylor Hector</t>
  </si>
  <si>
    <t>Dawson Jonathan</t>
  </si>
  <si>
    <t>Duran Brian</t>
  </si>
  <si>
    <t>Adams Frank</t>
  </si>
  <si>
    <t>Spencer Charles</t>
  </si>
  <si>
    <t>Sam Kent</t>
  </si>
  <si>
    <t>Donald Erik</t>
  </si>
  <si>
    <t>Prince Larry</t>
  </si>
  <si>
    <t>HR</t>
  </si>
  <si>
    <t>Admin</t>
  </si>
  <si>
    <t>Wuse Branch</t>
  </si>
  <si>
    <t>Num 1</t>
  </si>
  <si>
    <t>Num 2</t>
  </si>
  <si>
    <t>Sum</t>
  </si>
  <si>
    <t>Types of Errors</t>
  </si>
  <si>
    <t>Error Handling</t>
  </si>
  <si>
    <t xml:space="preserve">DIV/0! </t>
  </si>
  <si>
    <t>0</t>
  </si>
  <si>
    <t>ISERROR</t>
  </si>
  <si>
    <t xml:space="preserve">VALUE! </t>
  </si>
  <si>
    <t>cell</t>
  </si>
  <si>
    <t>IFERROR</t>
  </si>
  <si>
    <t xml:space="preserve">NAME? </t>
  </si>
  <si>
    <t>formula</t>
  </si>
  <si>
    <t>IFNA</t>
  </si>
  <si>
    <t xml:space="preserve">#REF! </t>
  </si>
  <si>
    <t>Find the Square Root</t>
  </si>
  <si>
    <t xml:space="preserve">#NUM! </t>
  </si>
  <si>
    <t>invalid number</t>
  </si>
  <si>
    <t xml:space="preserve">#N/A </t>
  </si>
  <si>
    <t>data</t>
  </si>
  <si>
    <t>Staff</t>
  </si>
  <si>
    <t>Row Labels</t>
  </si>
  <si>
    <t>Grand Total</t>
  </si>
  <si>
    <t>Sum of Quantity</t>
  </si>
  <si>
    <t>Lucy</t>
  </si>
  <si>
    <t>Adebayo</t>
  </si>
  <si>
    <t>Onah</t>
  </si>
  <si>
    <t>Charles</t>
  </si>
  <si>
    <t>Peace</t>
  </si>
  <si>
    <t>Dennis</t>
  </si>
  <si>
    <t>Prisca</t>
  </si>
  <si>
    <t>`</t>
  </si>
  <si>
    <t>Sum of Amount</t>
  </si>
  <si>
    <t>Sum of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</si>
</sst>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_-&quot;₦&quot;* #,##0.00_-;\-&quot;₦&quot;* #,##0.00_-;_-&quot;₦&quot;* &quot;-&quot;??_-;_-@_-"/>
    <numFmt numFmtId="165" formatCode="&quot;$&quot;#,##0.00"/>
    <numFmt numFmtId="166" formatCode="_-&quot;£&quot;* #,##0.00_-;\-&quot;£&quot;* #,##0.00_-;_-&quot;£&quot;* &quot;-&quot;??_-;_-@_-"/>
    <numFmt numFmtId="167" formatCode="_-[$$-409]* #,##0.00_ ;_-[$$-409]* \-#,##0.00\ ;_-[$$-409]* &quot;-&quot;??_ ;_-@_ "/>
    <numFmt numFmtId="168" formatCode="_(* #,##0.0_);_(* \(#,##0.0\);_(* &quot;-&quot;??_);_(@_)"/>
    <numFmt numFmtId="169" formatCode="_(* #,##0_);_(* \(#,##0\);_(* &quot;-&quot;??_);_(@_)"/>
    <numFmt numFmtId="170" formatCode="_-&quot;₦&quot;* #,##0_-;\-&quot;₦&quot;* #,##0_-;_-&quot;₦&quot;* &quot;-&quot;??_-;_-@_-"/>
    <numFmt numFmtId="171" formatCode="[$₦-46A]\ #,##0.00"/>
  </numFmts>
  <fonts count="33" x14ac:knownFonts="1">
    <font>
      <sz val="11"/>
      <color theme="1"/>
      <name val="Calibri"/>
      <family val="2"/>
      <scheme val="minor"/>
    </font>
    <font>
      <b/>
      <sz val="15"/>
      <color theme="3"/>
      <name val="Calibri"/>
      <family val="2"/>
      <scheme val="minor"/>
    </font>
    <font>
      <b/>
      <sz val="13"/>
      <color theme="3"/>
      <name val="Calibri"/>
      <family val="2"/>
      <scheme val="minor"/>
    </font>
    <font>
      <sz val="11"/>
      <color rgb="FF3F3F76"/>
      <name val="Calibri"/>
      <family val="2"/>
      <scheme val="minor"/>
    </font>
    <font>
      <b/>
      <sz val="11"/>
      <color rgb="FFFA7D00"/>
      <name val="Calibri"/>
      <family val="2"/>
      <scheme val="minor"/>
    </font>
    <font>
      <sz val="11"/>
      <color theme="1"/>
      <name val="Cambria"/>
      <family val="1"/>
    </font>
    <font>
      <b/>
      <sz val="13"/>
      <color theme="0"/>
      <name val="Cambria"/>
      <family val="1"/>
    </font>
    <font>
      <b/>
      <sz val="14"/>
      <color theme="0"/>
      <name val="Cambria"/>
      <family val="1"/>
    </font>
    <font>
      <b/>
      <sz val="11"/>
      <color rgb="FFFA7D00"/>
      <name val="Cambria"/>
      <family val="1"/>
    </font>
    <font>
      <b/>
      <sz val="11"/>
      <color rgb="FF3F3F76"/>
      <name val="Cambria"/>
      <family val="1"/>
    </font>
    <font>
      <b/>
      <sz val="15"/>
      <color theme="3"/>
      <name val="Cambria"/>
      <family val="1"/>
    </font>
    <font>
      <b/>
      <sz val="11"/>
      <color rgb="FF3F3F3F"/>
      <name val="Calibri"/>
      <family val="2"/>
      <scheme val="minor"/>
    </font>
    <font>
      <sz val="8"/>
      <name val="Calibri"/>
      <family val="2"/>
      <scheme val="minor"/>
    </font>
    <font>
      <sz val="14"/>
      <color rgb="FF3F3F76"/>
      <name val="Calibri"/>
      <family val="2"/>
      <scheme val="minor"/>
    </font>
    <font>
      <b/>
      <sz val="14"/>
      <color rgb="FF3F3F3F"/>
      <name val="Calibri"/>
      <family val="2"/>
      <scheme val="minor"/>
    </font>
    <font>
      <sz val="14"/>
      <color theme="1"/>
      <name val="Calibri"/>
      <family val="2"/>
      <scheme val="minor"/>
    </font>
    <font>
      <sz val="11"/>
      <color theme="1"/>
      <name val="Calibri"/>
      <family val="2"/>
      <scheme val="minor"/>
    </font>
    <font>
      <sz val="16"/>
      <color theme="0"/>
      <name val="Arial"/>
      <family val="2"/>
    </font>
    <font>
      <sz val="11"/>
      <color theme="1"/>
      <name val="Arial"/>
      <family val="2"/>
    </font>
    <font>
      <b/>
      <sz val="11"/>
      <color theme="1"/>
      <name val="Arial"/>
      <family val="2"/>
    </font>
    <font>
      <b/>
      <sz val="12"/>
      <color theme="0"/>
      <name val="Arial"/>
      <family val="2"/>
    </font>
    <font>
      <sz val="11"/>
      <color theme="0"/>
      <name val="Arial"/>
      <family val="2"/>
    </font>
    <font>
      <b/>
      <sz val="12"/>
      <color theme="1"/>
      <name val="Arial"/>
      <family val="2"/>
    </font>
    <font>
      <sz val="12"/>
      <color theme="1"/>
      <name val="Arial"/>
      <family val="2"/>
    </font>
    <font>
      <b/>
      <sz val="14"/>
      <color theme="1"/>
      <name val="Calibri"/>
      <family val="2"/>
      <scheme val="minor"/>
    </font>
    <font>
      <b/>
      <sz val="12"/>
      <color theme="3"/>
      <name val="Calibri"/>
      <family val="2"/>
      <scheme val="minor"/>
    </font>
    <font>
      <i/>
      <sz val="11"/>
      <color theme="1"/>
      <name val="Arial"/>
      <family val="2"/>
    </font>
    <font>
      <sz val="10"/>
      <name val="Arial"/>
      <family val="2"/>
    </font>
    <font>
      <b/>
      <sz val="12"/>
      <color theme="0"/>
      <name val="Calibri"/>
      <family val="2"/>
      <scheme val="minor"/>
    </font>
    <font>
      <sz val="11"/>
      <name val="Calibri"/>
      <family val="2"/>
      <scheme val="minor"/>
    </font>
    <font>
      <b/>
      <sz val="16"/>
      <color theme="1"/>
      <name val="Calibri"/>
      <family val="2"/>
      <scheme val="minor"/>
    </font>
    <font>
      <b/>
      <sz val="16"/>
      <color theme="0"/>
      <name val="Calibri"/>
      <family val="2"/>
      <scheme val="minor"/>
    </font>
    <font>
      <sz val="16"/>
      <color theme="1"/>
      <name val="Calibri"/>
      <family val="2"/>
      <scheme val="minor"/>
    </font>
  </fonts>
  <fills count="11">
    <fill>
      <patternFill patternType="none"/>
    </fill>
    <fill>
      <patternFill patternType="gray125"/>
    </fill>
    <fill>
      <patternFill patternType="solid">
        <fgColor rgb="FFFFCC99"/>
      </patternFill>
    </fill>
    <fill>
      <patternFill patternType="solid">
        <fgColor rgb="FFF2F2F2"/>
      </patternFill>
    </fill>
    <fill>
      <patternFill patternType="solid">
        <fgColor theme="4"/>
        <bgColor indexed="64"/>
      </patternFill>
    </fill>
    <fill>
      <patternFill patternType="solid">
        <fgColor theme="7" tint="0.79998168889431442"/>
        <bgColor indexed="64"/>
      </patternFill>
    </fill>
    <fill>
      <patternFill patternType="solid">
        <fgColor theme="8" tint="-0.249977111117893"/>
        <bgColor indexed="64"/>
      </patternFill>
    </fill>
    <fill>
      <patternFill patternType="solid">
        <fgColor theme="0" tint="-4.9989318521683403E-2"/>
        <bgColor indexed="64"/>
      </patternFill>
    </fill>
    <fill>
      <patternFill patternType="solid">
        <fgColor theme="2"/>
        <bgColor indexed="64"/>
      </patternFill>
    </fill>
    <fill>
      <patternFill patternType="solid">
        <fgColor theme="5" tint="-0.249977111117893"/>
        <bgColor indexed="64"/>
      </patternFill>
    </fill>
    <fill>
      <patternFill patternType="solid">
        <fgColor rgb="FFC00000"/>
        <bgColor indexed="64"/>
      </patternFill>
    </fill>
  </fills>
  <borders count="7">
    <border>
      <left/>
      <right/>
      <top/>
      <bottom/>
      <diagonal/>
    </border>
    <border>
      <left/>
      <right/>
      <top/>
      <bottom style="thick">
        <color theme="4"/>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right/>
      <top/>
      <bottom style="thin">
        <color indexed="64"/>
      </bottom>
      <diagonal/>
    </border>
  </borders>
  <cellStyleXfs count="11">
    <xf numFmtId="0" fontId="0" fillId="0" borderId="0"/>
    <xf numFmtId="0" fontId="1" fillId="0" borderId="1" applyNumberFormat="0" applyFill="0" applyAlignment="0" applyProtection="0"/>
    <xf numFmtId="0" fontId="2" fillId="0" borderId="2" applyNumberFormat="0" applyFill="0" applyAlignment="0" applyProtection="0"/>
    <xf numFmtId="0" fontId="3" fillId="2" borderId="3" applyNumberFormat="0" applyAlignment="0" applyProtection="0"/>
    <xf numFmtId="0" fontId="4" fillId="3" borderId="3" applyNumberFormat="0" applyAlignment="0" applyProtection="0"/>
    <xf numFmtId="0" fontId="11" fillId="3" borderId="5" applyNumberFormat="0" applyAlignment="0" applyProtection="0"/>
    <xf numFmtId="164" fontId="16" fillId="0" borderId="0" applyFont="0" applyFill="0" applyBorder="0" applyAlignment="0" applyProtection="0"/>
    <xf numFmtId="0" fontId="27" fillId="0" borderId="0"/>
    <xf numFmtId="43" fontId="27" fillId="0" borderId="0" applyFont="0" applyFill="0" applyBorder="0" applyAlignment="0" applyProtection="0"/>
    <xf numFmtId="43" fontId="27" fillId="0" borderId="0" applyFont="0" applyFill="0" applyBorder="0" applyAlignment="0" applyProtection="0"/>
    <xf numFmtId="0" fontId="16" fillId="0" borderId="0"/>
  </cellStyleXfs>
  <cellXfs count="112">
    <xf numFmtId="0" fontId="0" fillId="0" borderId="0" xfId="0"/>
    <xf numFmtId="0" fontId="5" fillId="0" borderId="0" xfId="0" applyFont="1"/>
    <xf numFmtId="0" fontId="6" fillId="4" borderId="4" xfId="2" applyFont="1" applyFill="1" applyBorder="1"/>
    <xf numFmtId="165" fontId="6" fillId="4" borderId="4" xfId="2" applyNumberFormat="1" applyFont="1" applyFill="1" applyBorder="1"/>
    <xf numFmtId="9" fontId="7" fillId="4" borderId="4" xfId="0" applyNumberFormat="1" applyFont="1" applyFill="1" applyBorder="1"/>
    <xf numFmtId="14" fontId="6" fillId="4" borderId="4" xfId="2" applyNumberFormat="1" applyFont="1" applyFill="1" applyBorder="1"/>
    <xf numFmtId="14" fontId="5" fillId="0" borderId="0" xfId="0" applyNumberFormat="1" applyFont="1"/>
    <xf numFmtId="49" fontId="6" fillId="4" borderId="4" xfId="2" applyNumberFormat="1" applyFont="1" applyFill="1" applyBorder="1"/>
    <xf numFmtId="49" fontId="5" fillId="0" borderId="0" xfId="0" applyNumberFormat="1" applyFont="1"/>
    <xf numFmtId="1" fontId="6" fillId="4" borderId="4" xfId="2" applyNumberFormat="1" applyFont="1" applyFill="1" applyBorder="1"/>
    <xf numFmtId="1" fontId="5" fillId="0" borderId="0" xfId="0" applyNumberFormat="1" applyFont="1"/>
    <xf numFmtId="164" fontId="6" fillId="4" borderId="4" xfId="2" applyNumberFormat="1" applyFont="1" applyFill="1" applyBorder="1"/>
    <xf numFmtId="164" fontId="5" fillId="0" borderId="0" xfId="0" applyNumberFormat="1" applyFont="1"/>
    <xf numFmtId="0" fontId="9" fillId="5" borderId="4" xfId="3" applyFont="1" applyFill="1" applyBorder="1"/>
    <xf numFmtId="14" fontId="9" fillId="5" borderId="4" xfId="3" applyNumberFormat="1" applyFont="1" applyFill="1" applyBorder="1"/>
    <xf numFmtId="49" fontId="9" fillId="5" borderId="4" xfId="3" applyNumberFormat="1" applyFont="1" applyFill="1" applyBorder="1"/>
    <xf numFmtId="1" fontId="9" fillId="5" borderId="4" xfId="3" applyNumberFormat="1" applyFont="1" applyFill="1" applyBorder="1"/>
    <xf numFmtId="164" fontId="9" fillId="5" borderId="4" xfId="3" applyNumberFormat="1" applyFont="1" applyFill="1" applyBorder="1"/>
    <xf numFmtId="164" fontId="8" fillId="3" borderId="4" xfId="4" applyNumberFormat="1" applyFont="1" applyBorder="1"/>
    <xf numFmtId="1" fontId="0" fillId="0" borderId="0" xfId="0" applyNumberFormat="1"/>
    <xf numFmtId="49" fontId="0" fillId="0" borderId="0" xfId="0" applyNumberFormat="1"/>
    <xf numFmtId="14" fontId="0" fillId="0" borderId="0" xfId="0" applyNumberFormat="1"/>
    <xf numFmtId="1" fontId="2" fillId="0" borderId="4" xfId="2" applyNumberFormat="1" applyBorder="1"/>
    <xf numFmtId="49" fontId="2" fillId="0" borderId="4" xfId="2" applyNumberFormat="1" applyBorder="1"/>
    <xf numFmtId="14" fontId="2" fillId="0" borderId="4" xfId="2" applyNumberFormat="1" applyBorder="1"/>
    <xf numFmtId="0" fontId="2" fillId="0" borderId="4" xfId="2" applyBorder="1"/>
    <xf numFmtId="0" fontId="2" fillId="0" borderId="4" xfId="2" applyNumberFormat="1" applyBorder="1"/>
    <xf numFmtId="1" fontId="13" fillId="5" borderId="4" xfId="3" applyNumberFormat="1" applyFont="1" applyFill="1" applyBorder="1"/>
    <xf numFmtId="49" fontId="13" fillId="5" borderId="4" xfId="3" applyNumberFormat="1" applyFont="1" applyFill="1" applyBorder="1"/>
    <xf numFmtId="14" fontId="13" fillId="5" borderId="4" xfId="3" applyNumberFormat="1" applyFont="1" applyFill="1" applyBorder="1"/>
    <xf numFmtId="0" fontId="13" fillId="5" borderId="4" xfId="3" applyFont="1" applyFill="1" applyBorder="1"/>
    <xf numFmtId="0" fontId="14" fillId="3" borderId="4" xfId="5" applyNumberFormat="1" applyFont="1" applyBorder="1"/>
    <xf numFmtId="0" fontId="14" fillId="3" borderId="4" xfId="5" applyFont="1" applyBorder="1"/>
    <xf numFmtId="0" fontId="15" fillId="0" borderId="0" xfId="0" applyFont="1"/>
    <xf numFmtId="0" fontId="17" fillId="6" borderId="6" xfId="0" applyFont="1" applyFill="1" applyBorder="1"/>
    <xf numFmtId="0" fontId="18" fillId="0" borderId="0" xfId="0" applyFont="1"/>
    <xf numFmtId="0" fontId="19" fillId="0" borderId="0" xfId="0" applyFont="1"/>
    <xf numFmtId="0" fontId="20" fillId="6" borderId="6" xfId="0" applyFont="1" applyFill="1" applyBorder="1"/>
    <xf numFmtId="0" fontId="21" fillId="6" borderId="6" xfId="0" applyFont="1" applyFill="1" applyBorder="1"/>
    <xf numFmtId="0" fontId="22" fillId="0" borderId="4" xfId="0" applyFont="1" applyBorder="1" applyAlignment="1">
      <alignment horizontal="left"/>
    </xf>
    <xf numFmtId="0" fontId="22" fillId="0" borderId="0" xfId="0" applyFont="1" applyAlignment="1">
      <alignment horizontal="left"/>
    </xf>
    <xf numFmtId="0" fontId="18" fillId="0" borderId="4" xfId="0" applyFont="1" applyBorder="1"/>
    <xf numFmtId="9" fontId="18" fillId="0" borderId="0" xfId="0" applyNumberFormat="1" applyFont="1"/>
    <xf numFmtId="166" fontId="18" fillId="0" borderId="0" xfId="6" applyNumberFormat="1" applyFont="1" applyBorder="1"/>
    <xf numFmtId="0" fontId="24" fillId="0" borderId="0" xfId="0" quotePrefix="1" applyFont="1"/>
    <xf numFmtId="0" fontId="25" fillId="0" borderId="2" xfId="2" applyFont="1"/>
    <xf numFmtId="164" fontId="17" fillId="6" borderId="6" xfId="0" applyNumberFormat="1" applyFont="1" applyFill="1" applyBorder="1"/>
    <xf numFmtId="164" fontId="19" fillId="0" borderId="0" xfId="0" applyNumberFormat="1" applyFont="1"/>
    <xf numFmtId="164" fontId="18" fillId="0" borderId="0" xfId="6" applyFont="1"/>
    <xf numFmtId="164" fontId="18" fillId="0" borderId="0" xfId="0" applyNumberFormat="1" applyFont="1"/>
    <xf numFmtId="0" fontId="25" fillId="7" borderId="4" xfId="2" applyFont="1" applyFill="1" applyBorder="1"/>
    <xf numFmtId="0" fontId="25" fillId="7" borderId="4" xfId="2" applyFont="1" applyFill="1" applyBorder="1" applyAlignment="1">
      <alignment wrapText="1"/>
    </xf>
    <xf numFmtId="0" fontId="25" fillId="8" borderId="4" xfId="2" applyFont="1" applyFill="1" applyBorder="1"/>
    <xf numFmtId="164" fontId="25" fillId="8" borderId="4" xfId="2" applyNumberFormat="1" applyFont="1" applyFill="1" applyBorder="1"/>
    <xf numFmtId="167" fontId="21" fillId="6" borderId="6" xfId="0" applyNumberFormat="1" applyFont="1" applyFill="1" applyBorder="1"/>
    <xf numFmtId="167" fontId="22" fillId="0" borderId="4" xfId="0" applyNumberFormat="1" applyFont="1" applyBorder="1" applyAlignment="1">
      <alignment horizontal="left"/>
    </xf>
    <xf numFmtId="167" fontId="18" fillId="0" borderId="0" xfId="0" applyNumberFormat="1" applyFont="1"/>
    <xf numFmtId="167" fontId="18" fillId="0" borderId="4" xfId="0" applyNumberFormat="1" applyFont="1" applyBorder="1"/>
    <xf numFmtId="49" fontId="21" fillId="6" borderId="6" xfId="0" applyNumberFormat="1" applyFont="1" applyFill="1" applyBorder="1"/>
    <xf numFmtId="49" fontId="22" fillId="0" borderId="4" xfId="0" applyNumberFormat="1" applyFont="1" applyBorder="1" applyAlignment="1">
      <alignment horizontal="left"/>
    </xf>
    <xf numFmtId="49" fontId="18" fillId="0" borderId="0" xfId="0" applyNumberFormat="1" applyFont="1"/>
    <xf numFmtId="1" fontId="18" fillId="0" borderId="4" xfId="0" applyNumberFormat="1" applyFont="1" applyBorder="1"/>
    <xf numFmtId="1" fontId="23" fillId="0" borderId="0" xfId="0" applyNumberFormat="1" applyFont="1"/>
    <xf numFmtId="164" fontId="18" fillId="0" borderId="4" xfId="6" applyFont="1" applyBorder="1"/>
    <xf numFmtId="2" fontId="18" fillId="0" borderId="4" xfId="6" applyNumberFormat="1" applyFont="1" applyBorder="1"/>
    <xf numFmtId="0" fontId="28" fillId="9" borderId="4" xfId="7" applyFont="1" applyFill="1" applyBorder="1" applyAlignment="1" applyProtection="1">
      <alignment horizontal="left" vertical="top"/>
      <protection locked="0"/>
    </xf>
    <xf numFmtId="0" fontId="28" fillId="9" borderId="4" xfId="7" applyFont="1" applyFill="1" applyBorder="1" applyAlignment="1" applyProtection="1">
      <alignment horizontal="center" vertical="top"/>
      <protection locked="0"/>
    </xf>
    <xf numFmtId="0" fontId="28" fillId="9" borderId="4" xfId="7" applyFont="1" applyFill="1" applyBorder="1" applyAlignment="1" applyProtection="1">
      <alignment vertical="top"/>
      <protection locked="0"/>
    </xf>
    <xf numFmtId="14" fontId="28" fillId="9" borderId="4" xfId="7" applyNumberFormat="1" applyFont="1" applyFill="1" applyBorder="1" applyAlignment="1" applyProtection="1">
      <alignment horizontal="center" vertical="top"/>
      <protection locked="0"/>
    </xf>
    <xf numFmtId="0" fontId="28" fillId="9" borderId="4" xfId="7" applyFont="1" applyFill="1" applyBorder="1" applyAlignment="1">
      <alignment horizontal="center" vertical="top"/>
    </xf>
    <xf numFmtId="164" fontId="28" fillId="9" borderId="4" xfId="6" applyFont="1" applyFill="1" applyBorder="1" applyAlignment="1" applyProtection="1">
      <alignment horizontal="center" vertical="top"/>
      <protection locked="0"/>
    </xf>
    <xf numFmtId="168" fontId="28" fillId="9" borderId="4" xfId="8" applyNumberFormat="1" applyFont="1" applyFill="1" applyBorder="1" applyAlignment="1" applyProtection="1">
      <alignment horizontal="center" vertical="top"/>
      <protection locked="0"/>
    </xf>
    <xf numFmtId="0" fontId="29" fillId="0" borderId="0" xfId="7" applyFont="1" applyProtection="1">
      <protection locked="0"/>
    </xf>
    <xf numFmtId="0" fontId="29" fillId="0" borderId="4" xfId="7" applyFont="1" applyBorder="1" applyProtection="1">
      <protection locked="0"/>
    </xf>
    <xf numFmtId="0" fontId="29" fillId="0" borderId="4" xfId="7" applyFont="1" applyBorder="1" applyAlignment="1" applyProtection="1">
      <alignment horizontal="center"/>
      <protection locked="0"/>
    </xf>
    <xf numFmtId="14" fontId="29" fillId="0" borderId="4" xfId="7" applyNumberFormat="1" applyFont="1" applyBorder="1" applyProtection="1">
      <protection locked="0"/>
    </xf>
    <xf numFmtId="169" fontId="29" fillId="0" borderId="4" xfId="9" applyNumberFormat="1" applyFont="1" applyFill="1" applyBorder="1" applyProtection="1"/>
    <xf numFmtId="164" fontId="29" fillId="0" borderId="4" xfId="6" applyFont="1" applyFill="1" applyBorder="1" applyAlignment="1" applyProtection="1">
      <protection locked="0"/>
    </xf>
    <xf numFmtId="0" fontId="29" fillId="0" borderId="0" xfId="7" applyFont="1" applyAlignment="1" applyProtection="1">
      <alignment horizontal="center"/>
      <protection locked="0"/>
    </xf>
    <xf numFmtId="14" fontId="29" fillId="0" borderId="0" xfId="7" applyNumberFormat="1" applyFont="1" applyProtection="1">
      <protection locked="0"/>
    </xf>
    <xf numFmtId="0" fontId="29" fillId="0" borderId="0" xfId="7" applyFont="1"/>
    <xf numFmtId="164" fontId="29" fillId="0" borderId="0" xfId="6" applyFont="1" applyAlignment="1" applyProtection="1">
      <protection locked="0"/>
    </xf>
    <xf numFmtId="168" fontId="29" fillId="0" borderId="0" xfId="8" applyNumberFormat="1" applyFont="1" applyAlignment="1" applyProtection="1">
      <protection locked="0"/>
    </xf>
    <xf numFmtId="2" fontId="18" fillId="0" borderId="0" xfId="0" applyNumberFormat="1" applyFont="1"/>
    <xf numFmtId="1" fontId="18" fillId="0" borderId="0" xfId="0" applyNumberFormat="1" applyFont="1"/>
    <xf numFmtId="170" fontId="18" fillId="0" borderId="4" xfId="0" applyNumberFormat="1" applyFont="1" applyBorder="1"/>
    <xf numFmtId="167" fontId="19" fillId="0" borderId="4" xfId="0" applyNumberFormat="1" applyFont="1" applyBorder="1"/>
    <xf numFmtId="1" fontId="29" fillId="0" borderId="4" xfId="7" applyNumberFormat="1" applyFont="1" applyBorder="1" applyAlignment="1" applyProtection="1">
      <alignment horizontal="center"/>
      <protection locked="0"/>
    </xf>
    <xf numFmtId="164" fontId="29" fillId="0" borderId="4" xfId="9" applyNumberFormat="1" applyFont="1" applyFill="1" applyBorder="1" applyAlignment="1" applyProtection="1">
      <protection locked="0"/>
    </xf>
    <xf numFmtId="164" fontId="29" fillId="0" borderId="0" xfId="7" applyNumberFormat="1" applyFont="1" applyProtection="1">
      <protection locked="0"/>
    </xf>
    <xf numFmtId="0" fontId="30" fillId="0" borderId="0" xfId="10" applyFont="1"/>
    <xf numFmtId="0" fontId="31" fillId="10" borderId="4" xfId="10" applyFont="1" applyFill="1" applyBorder="1"/>
    <xf numFmtId="0" fontId="32" fillId="0" borderId="0" xfId="10" applyFont="1"/>
    <xf numFmtId="0" fontId="31" fillId="10" borderId="0" xfId="10" applyFont="1" applyFill="1" applyAlignment="1">
      <alignment horizontal="center"/>
    </xf>
    <xf numFmtId="0" fontId="32" fillId="0" borderId="0" xfId="10" quotePrefix="1" applyFont="1"/>
    <xf numFmtId="0" fontId="32" fillId="0" borderId="4" xfId="10" applyFont="1" applyBorder="1"/>
    <xf numFmtId="0" fontId="0" fillId="0" borderId="0" xfId="0" pivotButton="1"/>
    <xf numFmtId="0" fontId="0" fillId="0" borderId="0" xfId="0" applyAlignment="1">
      <alignment horizontal="left"/>
    </xf>
    <xf numFmtId="164" fontId="32" fillId="0" borderId="4" xfId="10" applyNumberFormat="1" applyFont="1" applyBorder="1"/>
    <xf numFmtId="164" fontId="31" fillId="10" borderId="4" xfId="10" applyNumberFormat="1" applyFont="1" applyFill="1" applyBorder="1"/>
    <xf numFmtId="0" fontId="0" fillId="0" borderId="0" xfId="0" applyNumberFormat="1"/>
    <xf numFmtId="171" fontId="0" fillId="0" borderId="0" xfId="0" applyNumberFormat="1"/>
    <xf numFmtId="0" fontId="5" fillId="0" borderId="0" xfId="0" applyFont="1" applyAlignment="1">
      <alignment horizontal="left"/>
    </xf>
    <xf numFmtId="14" fontId="10" fillId="0" borderId="4" xfId="1" applyNumberFormat="1" applyFont="1" applyBorder="1" applyAlignment="1">
      <alignment horizontal="center" vertical="center"/>
    </xf>
    <xf numFmtId="0" fontId="1" fillId="5" borderId="4" xfId="1" applyFill="1" applyBorder="1" applyAlignment="1">
      <alignment horizontal="center" vertical="center"/>
    </xf>
    <xf numFmtId="0" fontId="25" fillId="7" borderId="4" xfId="2" applyFont="1" applyFill="1" applyBorder="1" applyAlignment="1">
      <alignment horizontal="center"/>
    </xf>
    <xf numFmtId="0" fontId="18" fillId="0" borderId="0" xfId="0" quotePrefix="1" applyFont="1" applyAlignment="1">
      <alignment horizontal="center"/>
    </xf>
    <xf numFmtId="0" fontId="18" fillId="0" borderId="0" xfId="0" applyFont="1" applyAlignment="1">
      <alignment horizontal="center"/>
    </xf>
    <xf numFmtId="0" fontId="15" fillId="0" borderId="0" xfId="10" quotePrefix="1" applyFont="1" applyAlignment="1">
      <alignment horizontal="center"/>
    </xf>
    <xf numFmtId="0" fontId="31" fillId="10" borderId="0" xfId="10" applyFont="1" applyFill="1" applyAlignment="1">
      <alignment horizontal="center"/>
    </xf>
    <xf numFmtId="0" fontId="31" fillId="10" borderId="4" xfId="10" applyFont="1" applyFill="1" applyBorder="1" applyAlignment="1">
      <alignment horizontal="center"/>
    </xf>
    <xf numFmtId="0" fontId="32" fillId="0" borderId="4" xfId="10" applyFont="1" applyBorder="1" applyAlignment="1">
      <alignment horizontal="center"/>
    </xf>
  </cellXfs>
  <cellStyles count="11">
    <cellStyle name="Calculation" xfId="4" builtinId="22"/>
    <cellStyle name="Comma 2" xfId="8" xr:uid="{2B2397B9-3F86-4CA1-B53A-5821C72F88A2}"/>
    <cellStyle name="Comma 2 2" xfId="9" xr:uid="{D2D6A171-922A-411C-942E-A38AAF86D31C}"/>
    <cellStyle name="Currency" xfId="6" builtinId="4"/>
    <cellStyle name="Heading 1" xfId="1" builtinId="16"/>
    <cellStyle name="Heading 2" xfId="2" builtinId="17"/>
    <cellStyle name="Input" xfId="3" builtinId="20"/>
    <cellStyle name="Normal" xfId="0" builtinId="0"/>
    <cellStyle name="Normal 2" xfId="7" xr:uid="{EEFCAA1D-CE33-404B-95FA-A29572D0D060}"/>
    <cellStyle name="Normal 3" xfId="10" xr:uid="{B1186531-5515-4199-B3CF-6C7325FB7080}"/>
    <cellStyle name="Output" xfId="5" builtinId="21"/>
  </cellStyles>
  <dxfs count="5">
    <dxf>
      <numFmt numFmtId="171" formatCode="[$₦-46A]\ #,##0.00"/>
    </dxf>
    <dxf>
      <numFmt numFmtId="171" formatCode="[$₦-46A]\ #,##0.00"/>
    </dxf>
    <dxf>
      <numFmt numFmtId="1" formatCode="0"/>
    </dxf>
    <dxf>
      <numFmt numFmtId="1" formatCode="0"/>
    </dxf>
    <dxf>
      <numFmt numFmtId="171" formatCode="[$₦-46A]\ #,##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Class Projects.xlsx]Invoice Pivot Table!PivotTable2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quantity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'Invoice Pivot Table'!$G$4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'Invoice Pivot Table'!$F$5:$F$8</c:f>
              <c:strCache>
                <c:ptCount val="3"/>
                <c:pt idx="0">
                  <c:v>Datageeks</c:v>
                </c:pt>
                <c:pt idx="1">
                  <c:v>Daytech</c:v>
                </c:pt>
                <c:pt idx="2">
                  <c:v>Mediafarm</c:v>
                </c:pt>
              </c:strCache>
            </c:strRef>
          </c:cat>
          <c:val>
            <c:numRef>
              <c:f>'Invoice Pivot Table'!$G$5:$G$8</c:f>
              <c:numCache>
                <c:formatCode>0</c:formatCode>
                <c:ptCount val="3"/>
                <c:pt idx="0">
                  <c:v>9</c:v>
                </c:pt>
                <c:pt idx="1">
                  <c:v>13</c:v>
                </c:pt>
                <c:pt idx="2">
                  <c:v>10</c:v>
                </c:pt>
              </c:numCache>
            </c:numRef>
          </c:val>
          <c:extLst>
            <c:ext xmlns:c16="http://schemas.microsoft.com/office/drawing/2014/chart" uri="{C3380CC4-5D6E-409C-BE32-E72D297353CC}">
              <c16:uniqueId val="{00000000-A48E-8349-B3E2-EBCEE3D650FC}"/>
            </c:ext>
          </c:extLst>
        </c:ser>
        <c:dLbls>
          <c:showLegendKey val="0"/>
          <c:showVal val="0"/>
          <c:showCatName val="0"/>
          <c:showSerName val="0"/>
          <c:showPercent val="0"/>
          <c:showBubbleSize val="0"/>
        </c:dLbls>
        <c:gapWidth val="219"/>
        <c:overlap val="-27"/>
        <c:axId val="249762224"/>
        <c:axId val="250025040"/>
      </c:barChart>
      <c:catAx>
        <c:axId val="249762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025040"/>
        <c:crosses val="autoZero"/>
        <c:auto val="1"/>
        <c:lblAlgn val="ctr"/>
        <c:lblOffset val="100"/>
        <c:noMultiLvlLbl val="0"/>
      </c:catAx>
      <c:valAx>
        <c:axId val="250025040"/>
        <c:scaling>
          <c:orientation val="minMax"/>
        </c:scaling>
        <c:delete val="1"/>
        <c:axPos val="l"/>
        <c:numFmt formatCode="0" sourceLinked="1"/>
        <c:majorTickMark val="none"/>
        <c:minorTickMark val="none"/>
        <c:tickLblPos val="nextTo"/>
        <c:crossAx val="249762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Class Projects.xlsx]Invoice Pivot Table!PivotTable3</c:name>
    <c:fmtId val="1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'Invoice Pivot Table'!$L$8</c:f>
              <c:strCache>
                <c:ptCount val="1"/>
                <c:pt idx="0">
                  <c:v>Total</c:v>
                </c:pt>
              </c:strCache>
            </c:strRef>
          </c:tx>
          <c:spPr>
            <a:solidFill>
              <a:schemeClr val="accent1"/>
            </a:solidFill>
            <a:ln>
              <a:noFill/>
            </a:ln>
            <a:effectLst/>
          </c:spPr>
          <c:invertIfNegative val="0"/>
          <c:cat>
            <c:strRef>
              <c:f>'Invoice Pivot Table'!$K$9:$K$12</c:f>
              <c:strCache>
                <c:ptCount val="3"/>
                <c:pt idx="0">
                  <c:v>Datageeks</c:v>
                </c:pt>
                <c:pt idx="1">
                  <c:v>Daytech</c:v>
                </c:pt>
                <c:pt idx="2">
                  <c:v>Mediafarm</c:v>
                </c:pt>
              </c:strCache>
            </c:strRef>
          </c:cat>
          <c:val>
            <c:numRef>
              <c:f>'Invoice Pivot Table'!$L$9:$L$12</c:f>
              <c:numCache>
                <c:formatCode>[$₦-46A]\ #,##0.00</c:formatCode>
                <c:ptCount val="3"/>
                <c:pt idx="0">
                  <c:v>64020</c:v>
                </c:pt>
                <c:pt idx="1">
                  <c:v>138050</c:v>
                </c:pt>
                <c:pt idx="2">
                  <c:v>66880</c:v>
                </c:pt>
              </c:numCache>
            </c:numRef>
          </c:val>
          <c:extLst>
            <c:ext xmlns:c16="http://schemas.microsoft.com/office/drawing/2014/chart" uri="{C3380CC4-5D6E-409C-BE32-E72D297353CC}">
              <c16:uniqueId val="{00000000-B717-6C4E-81B5-8214222C3684}"/>
            </c:ext>
          </c:extLst>
        </c:ser>
        <c:dLbls>
          <c:showLegendKey val="0"/>
          <c:showVal val="0"/>
          <c:showCatName val="0"/>
          <c:showSerName val="0"/>
          <c:showPercent val="0"/>
          <c:showBubbleSize val="0"/>
        </c:dLbls>
        <c:gapWidth val="219"/>
        <c:overlap val="-27"/>
        <c:axId val="278317696"/>
        <c:axId val="281089008"/>
      </c:barChart>
      <c:catAx>
        <c:axId val="278317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089008"/>
        <c:crosses val="autoZero"/>
        <c:auto val="1"/>
        <c:lblAlgn val="ctr"/>
        <c:lblOffset val="100"/>
        <c:noMultiLvlLbl val="0"/>
      </c:catAx>
      <c:valAx>
        <c:axId val="281089008"/>
        <c:scaling>
          <c:orientation val="minMax"/>
        </c:scaling>
        <c:delete val="1"/>
        <c:axPos val="l"/>
        <c:numFmt formatCode="[$₦-46A]\ #,##0.00" sourceLinked="1"/>
        <c:majorTickMark val="none"/>
        <c:minorTickMark val="none"/>
        <c:tickLblPos val="nextTo"/>
        <c:crossAx val="278317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Invoice!$F$2</c:f>
              <c:strCache>
                <c:ptCount val="1"/>
                <c:pt idx="0">
                  <c:v> Amount </c:v>
                </c:pt>
              </c:strCache>
            </c:strRef>
          </c:tx>
          <c:spPr>
            <a:solidFill>
              <a:schemeClr val="accent1"/>
            </a:solidFill>
            <a:ln>
              <a:noFill/>
            </a:ln>
            <a:effectLst/>
          </c:spPr>
          <c:invertIfNegative val="0"/>
          <c:cat>
            <c:strRef>
              <c:f>Invoice!$C$3:$C$9</c:f>
              <c:strCache>
                <c:ptCount val="7"/>
                <c:pt idx="0">
                  <c:v>Daytech</c:v>
                </c:pt>
                <c:pt idx="1">
                  <c:v>Datageeks</c:v>
                </c:pt>
                <c:pt idx="2">
                  <c:v>Daytech</c:v>
                </c:pt>
                <c:pt idx="3">
                  <c:v>Mediafarm</c:v>
                </c:pt>
                <c:pt idx="4">
                  <c:v>Datageeks</c:v>
                </c:pt>
                <c:pt idx="5">
                  <c:v>Daytech</c:v>
                </c:pt>
                <c:pt idx="6">
                  <c:v>Mediafarm</c:v>
                </c:pt>
              </c:strCache>
            </c:strRef>
          </c:cat>
          <c:val>
            <c:numRef>
              <c:f>Invoice!$F$3:$F$9</c:f>
              <c:numCache>
                <c:formatCode>_-"₦"* #,##0.00_-;\-"₦"* #,##0.00_-;_-"₦"* "-"??_-;_-@_-</c:formatCode>
                <c:ptCount val="7"/>
                <c:pt idx="0">
                  <c:v>77500</c:v>
                </c:pt>
                <c:pt idx="1">
                  <c:v>48000</c:v>
                </c:pt>
                <c:pt idx="2">
                  <c:v>28000</c:v>
                </c:pt>
                <c:pt idx="3">
                  <c:v>46400</c:v>
                </c:pt>
                <c:pt idx="4">
                  <c:v>10200</c:v>
                </c:pt>
                <c:pt idx="5">
                  <c:v>20000</c:v>
                </c:pt>
                <c:pt idx="6">
                  <c:v>14400</c:v>
                </c:pt>
              </c:numCache>
            </c:numRef>
          </c:val>
          <c:extLst>
            <c:ext xmlns:c16="http://schemas.microsoft.com/office/drawing/2014/chart" uri="{C3380CC4-5D6E-409C-BE32-E72D297353CC}">
              <c16:uniqueId val="{00000000-0DF1-4553-B3B8-3EEFCC386A17}"/>
            </c:ext>
          </c:extLst>
        </c:ser>
        <c:dLbls>
          <c:showLegendKey val="0"/>
          <c:showVal val="0"/>
          <c:showCatName val="0"/>
          <c:showSerName val="0"/>
          <c:showPercent val="0"/>
          <c:showBubbleSize val="0"/>
        </c:dLbls>
        <c:gapWidth val="219"/>
        <c:overlap val="-27"/>
        <c:axId val="482739136"/>
        <c:axId val="534254880"/>
      </c:barChart>
      <c:catAx>
        <c:axId val="482739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254880"/>
        <c:crosses val="autoZero"/>
        <c:auto val="1"/>
        <c:lblAlgn val="ctr"/>
        <c:lblOffset val="100"/>
        <c:noMultiLvlLbl val="0"/>
      </c:catAx>
      <c:valAx>
        <c:axId val="53425488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quot;₦&quot;* #,##0.00_-;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2739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101600</xdr:colOff>
      <xdr:row>0</xdr:row>
      <xdr:rowOff>63500</xdr:rowOff>
    </xdr:from>
    <xdr:to>
      <xdr:col>23</xdr:col>
      <xdr:colOff>482600</xdr:colOff>
      <xdr:row>39</xdr:row>
      <xdr:rowOff>0</xdr:rowOff>
    </xdr:to>
    <xdr:sp macro="" textlink="">
      <xdr:nvSpPr>
        <xdr:cNvPr id="7" name="Rectangle 6">
          <a:extLst>
            <a:ext uri="{FF2B5EF4-FFF2-40B4-BE49-F238E27FC236}">
              <a16:creationId xmlns:a16="http://schemas.microsoft.com/office/drawing/2014/main" id="{B1ABDFDF-86A3-B545-AEAB-F95739E6E6DC}"/>
            </a:ext>
          </a:extLst>
        </xdr:cNvPr>
        <xdr:cNvSpPr/>
      </xdr:nvSpPr>
      <xdr:spPr>
        <a:xfrm>
          <a:off x="101600" y="63500"/>
          <a:ext cx="15862300" cy="73660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0</xdr:colOff>
      <xdr:row>0</xdr:row>
      <xdr:rowOff>63500</xdr:rowOff>
    </xdr:from>
    <xdr:to>
      <xdr:col>51</xdr:col>
      <xdr:colOff>292100</xdr:colOff>
      <xdr:row>4</xdr:row>
      <xdr:rowOff>152400</xdr:rowOff>
    </xdr:to>
    <xdr:sp macro="" textlink="">
      <xdr:nvSpPr>
        <xdr:cNvPr id="11" name="Rectangle 10">
          <a:extLst>
            <a:ext uri="{FF2B5EF4-FFF2-40B4-BE49-F238E27FC236}">
              <a16:creationId xmlns:a16="http://schemas.microsoft.com/office/drawing/2014/main" id="{416C0132-EEA8-1D41-A423-6E29105AE671}"/>
            </a:ext>
          </a:extLst>
        </xdr:cNvPr>
        <xdr:cNvSpPr/>
      </xdr:nvSpPr>
      <xdr:spPr>
        <a:xfrm>
          <a:off x="0" y="63500"/>
          <a:ext cx="34620200" cy="8509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en-US" sz="1600" b="1"/>
            <a:t>invoice</a:t>
          </a:r>
          <a:r>
            <a:rPr lang="en-US" sz="1600" baseline="0"/>
            <a:t> </a:t>
          </a:r>
          <a:r>
            <a:rPr lang="en-US" sz="1600" b="1" baseline="0"/>
            <a:t>dashboard</a:t>
          </a:r>
          <a:r>
            <a:rPr lang="en-US" sz="1600" baseline="0"/>
            <a:t> (</a:t>
          </a:r>
          <a:r>
            <a:rPr lang="en-US" sz="1600" b="1" baseline="0"/>
            <a:t>november</a:t>
          </a:r>
          <a:r>
            <a:rPr lang="en-US" sz="1600" baseline="0"/>
            <a:t> </a:t>
          </a:r>
          <a:r>
            <a:rPr lang="en-US" sz="1600" b="1" baseline="0"/>
            <a:t>2023</a:t>
          </a:r>
          <a:r>
            <a:rPr lang="en-US" sz="1600" baseline="0"/>
            <a:t>)</a:t>
          </a:r>
          <a:endParaRPr lang="en-US" sz="1600"/>
        </a:p>
      </xdr:txBody>
    </xdr:sp>
    <xdr:clientData/>
  </xdr:twoCellAnchor>
  <xdr:twoCellAnchor>
    <xdr:from>
      <xdr:col>0</xdr:col>
      <xdr:colOff>190500</xdr:colOff>
      <xdr:row>5</xdr:row>
      <xdr:rowOff>63500</xdr:rowOff>
    </xdr:from>
    <xdr:to>
      <xdr:col>3</xdr:col>
      <xdr:colOff>393700</xdr:colOff>
      <xdr:row>21</xdr:row>
      <xdr:rowOff>88900</xdr:rowOff>
    </xdr:to>
    <xdr:sp macro="" textlink="">
      <xdr:nvSpPr>
        <xdr:cNvPr id="12" name="Rectangle 11">
          <a:extLst>
            <a:ext uri="{FF2B5EF4-FFF2-40B4-BE49-F238E27FC236}">
              <a16:creationId xmlns:a16="http://schemas.microsoft.com/office/drawing/2014/main" id="{A109C420-A52C-6043-A4A1-0139FC6DF539}"/>
            </a:ext>
          </a:extLst>
        </xdr:cNvPr>
        <xdr:cNvSpPr/>
      </xdr:nvSpPr>
      <xdr:spPr>
        <a:xfrm>
          <a:off x="190500" y="1016000"/>
          <a:ext cx="2222500" cy="30734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12700</xdr:colOff>
      <xdr:row>5</xdr:row>
      <xdr:rowOff>50800</xdr:rowOff>
    </xdr:from>
    <xdr:to>
      <xdr:col>11</xdr:col>
      <xdr:colOff>228600</xdr:colOff>
      <xdr:row>21</xdr:row>
      <xdr:rowOff>25400</xdr:rowOff>
    </xdr:to>
    <xdr:sp macro="" textlink="">
      <xdr:nvSpPr>
        <xdr:cNvPr id="13" name="Rectangle 12">
          <a:extLst>
            <a:ext uri="{FF2B5EF4-FFF2-40B4-BE49-F238E27FC236}">
              <a16:creationId xmlns:a16="http://schemas.microsoft.com/office/drawing/2014/main" id="{2CF73D1D-AB7C-094D-B8A0-C085423CFDEE}"/>
            </a:ext>
          </a:extLst>
        </xdr:cNvPr>
        <xdr:cNvSpPr/>
      </xdr:nvSpPr>
      <xdr:spPr>
        <a:xfrm>
          <a:off x="2705100" y="1003300"/>
          <a:ext cx="4927600" cy="3022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11</xdr:col>
      <xdr:colOff>508000</xdr:colOff>
      <xdr:row>5</xdr:row>
      <xdr:rowOff>50800</xdr:rowOff>
    </xdr:from>
    <xdr:to>
      <xdr:col>19</xdr:col>
      <xdr:colOff>317500</xdr:colOff>
      <xdr:row>21</xdr:row>
      <xdr:rowOff>101600</xdr:rowOff>
    </xdr:to>
    <xdr:sp macro="" textlink="">
      <xdr:nvSpPr>
        <xdr:cNvPr id="15" name="Rectangle 14">
          <a:extLst>
            <a:ext uri="{FF2B5EF4-FFF2-40B4-BE49-F238E27FC236}">
              <a16:creationId xmlns:a16="http://schemas.microsoft.com/office/drawing/2014/main" id="{126E1461-9D12-9448-8C52-A0C4A2749004}"/>
            </a:ext>
          </a:extLst>
        </xdr:cNvPr>
        <xdr:cNvSpPr/>
      </xdr:nvSpPr>
      <xdr:spPr>
        <a:xfrm>
          <a:off x="7912100" y="1003300"/>
          <a:ext cx="5194300" cy="30988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19</xdr:col>
      <xdr:colOff>571500</xdr:colOff>
      <xdr:row>5</xdr:row>
      <xdr:rowOff>76200</xdr:rowOff>
    </xdr:from>
    <xdr:to>
      <xdr:col>27</xdr:col>
      <xdr:colOff>381000</xdr:colOff>
      <xdr:row>21</xdr:row>
      <xdr:rowOff>25400</xdr:rowOff>
    </xdr:to>
    <xdr:sp macro="" textlink="">
      <xdr:nvSpPr>
        <xdr:cNvPr id="16" name="Rectangle 15">
          <a:extLst>
            <a:ext uri="{FF2B5EF4-FFF2-40B4-BE49-F238E27FC236}">
              <a16:creationId xmlns:a16="http://schemas.microsoft.com/office/drawing/2014/main" id="{2C58064B-EA52-F54E-9038-1A3269F035E1}"/>
            </a:ext>
          </a:extLst>
        </xdr:cNvPr>
        <xdr:cNvSpPr/>
      </xdr:nvSpPr>
      <xdr:spPr>
        <a:xfrm>
          <a:off x="13360400" y="1028700"/>
          <a:ext cx="5194300" cy="29972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457200</xdr:colOff>
      <xdr:row>1</xdr:row>
      <xdr:rowOff>177800</xdr:rowOff>
    </xdr:from>
    <xdr:to>
      <xdr:col>7</xdr:col>
      <xdr:colOff>419100</xdr:colOff>
      <xdr:row>3</xdr:row>
      <xdr:rowOff>139700</xdr:rowOff>
    </xdr:to>
    <xdr:sp macro="" textlink="">
      <xdr:nvSpPr>
        <xdr:cNvPr id="17" name="TextBox 16">
          <a:extLst>
            <a:ext uri="{FF2B5EF4-FFF2-40B4-BE49-F238E27FC236}">
              <a16:creationId xmlns:a16="http://schemas.microsoft.com/office/drawing/2014/main" id="{86F55B04-55CE-B043-84AA-1CD13E24EF46}"/>
            </a:ext>
          </a:extLst>
        </xdr:cNvPr>
        <xdr:cNvSpPr txBox="1"/>
      </xdr:nvSpPr>
      <xdr:spPr>
        <a:xfrm>
          <a:off x="3822700" y="368300"/>
          <a:ext cx="130810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t>Daytech</a:t>
          </a:r>
        </a:p>
      </xdr:txBody>
    </xdr:sp>
    <xdr:clientData/>
  </xdr:twoCellAnchor>
  <xdr:twoCellAnchor>
    <xdr:from>
      <xdr:col>7</xdr:col>
      <xdr:colOff>520700</xdr:colOff>
      <xdr:row>1</xdr:row>
      <xdr:rowOff>177800</xdr:rowOff>
    </xdr:from>
    <xdr:to>
      <xdr:col>9</xdr:col>
      <xdr:colOff>482600</xdr:colOff>
      <xdr:row>3</xdr:row>
      <xdr:rowOff>139700</xdr:rowOff>
    </xdr:to>
    <xdr:sp macro="" textlink="'Invoice Pivot Table'!B5">
      <xdr:nvSpPr>
        <xdr:cNvPr id="18" name="TextBox 17">
          <a:extLst>
            <a:ext uri="{FF2B5EF4-FFF2-40B4-BE49-F238E27FC236}">
              <a16:creationId xmlns:a16="http://schemas.microsoft.com/office/drawing/2014/main" id="{E3821DB8-CAF5-4341-A1E2-FB53DF010D7C}"/>
            </a:ext>
          </a:extLst>
        </xdr:cNvPr>
        <xdr:cNvSpPr txBox="1"/>
      </xdr:nvSpPr>
      <xdr:spPr>
        <a:xfrm>
          <a:off x="5232400" y="368300"/>
          <a:ext cx="130810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DA79B5E-6C3C-9E4D-A5B9-B915636AF26C}" type="TxLink">
            <a:rPr lang="en-US" sz="1100" b="0" i="0" u="none" strike="noStrike">
              <a:solidFill>
                <a:srgbClr val="000000"/>
              </a:solidFill>
              <a:latin typeface="Calibri"/>
              <a:cs typeface="Calibri"/>
            </a:rPr>
            <a:pPr/>
            <a:t>₦ 125,500.00</a:t>
          </a:fld>
          <a:endParaRPr lang="en-US" sz="1100"/>
        </a:p>
      </xdr:txBody>
    </xdr:sp>
    <xdr:clientData/>
  </xdr:twoCellAnchor>
  <xdr:twoCellAnchor>
    <xdr:from>
      <xdr:col>10</xdr:col>
      <xdr:colOff>25400</xdr:colOff>
      <xdr:row>2</xdr:row>
      <xdr:rowOff>0</xdr:rowOff>
    </xdr:from>
    <xdr:to>
      <xdr:col>11</xdr:col>
      <xdr:colOff>660400</xdr:colOff>
      <xdr:row>3</xdr:row>
      <xdr:rowOff>152400</xdr:rowOff>
    </xdr:to>
    <xdr:sp macro="" textlink="">
      <xdr:nvSpPr>
        <xdr:cNvPr id="19" name="TextBox 18">
          <a:extLst>
            <a:ext uri="{FF2B5EF4-FFF2-40B4-BE49-F238E27FC236}">
              <a16:creationId xmlns:a16="http://schemas.microsoft.com/office/drawing/2014/main" id="{14A81A70-4604-EF43-A6B7-E9A0D67C3093}"/>
            </a:ext>
          </a:extLst>
        </xdr:cNvPr>
        <xdr:cNvSpPr txBox="1"/>
      </xdr:nvSpPr>
      <xdr:spPr>
        <a:xfrm>
          <a:off x="6756400" y="381000"/>
          <a:ext cx="130810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Datageeks</a:t>
          </a:r>
        </a:p>
      </xdr:txBody>
    </xdr:sp>
    <xdr:clientData/>
  </xdr:twoCellAnchor>
  <xdr:twoCellAnchor>
    <xdr:from>
      <xdr:col>12</xdr:col>
      <xdr:colOff>317497</xdr:colOff>
      <xdr:row>1</xdr:row>
      <xdr:rowOff>177800</xdr:rowOff>
    </xdr:from>
    <xdr:to>
      <xdr:col>14</xdr:col>
      <xdr:colOff>76198</xdr:colOff>
      <xdr:row>3</xdr:row>
      <xdr:rowOff>139700</xdr:rowOff>
    </xdr:to>
    <xdr:sp macro="" textlink="'Invoice Pivot Table'!B4">
      <xdr:nvSpPr>
        <xdr:cNvPr id="21" name="TextBox 20">
          <a:extLst>
            <a:ext uri="{FF2B5EF4-FFF2-40B4-BE49-F238E27FC236}">
              <a16:creationId xmlns:a16="http://schemas.microsoft.com/office/drawing/2014/main" id="{C51B5876-567B-BE41-8D50-1D19AA9D25FD}"/>
            </a:ext>
          </a:extLst>
        </xdr:cNvPr>
        <xdr:cNvSpPr txBox="1"/>
      </xdr:nvSpPr>
      <xdr:spPr>
        <a:xfrm flipH="1">
          <a:off x="8394697" y="368300"/>
          <a:ext cx="1104901"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ABD0C57-21A2-CC4D-A6E0-5C24B0217549}" type="TxLink">
            <a:rPr lang="en-US" sz="1100" b="0" i="0" u="none" strike="noStrike">
              <a:solidFill>
                <a:srgbClr val="000000"/>
              </a:solidFill>
              <a:latin typeface="Calibri"/>
              <a:cs typeface="Calibri"/>
            </a:rPr>
            <a:pPr/>
            <a:t>₦ 58,200.00</a:t>
          </a:fld>
          <a:endParaRPr lang="en-US" sz="1100"/>
        </a:p>
      </xdr:txBody>
    </xdr:sp>
    <xdr:clientData/>
  </xdr:twoCellAnchor>
  <xdr:twoCellAnchor>
    <xdr:from>
      <xdr:col>14</xdr:col>
      <xdr:colOff>330200</xdr:colOff>
      <xdr:row>1</xdr:row>
      <xdr:rowOff>165100</xdr:rowOff>
    </xdr:from>
    <xdr:to>
      <xdr:col>16</xdr:col>
      <xdr:colOff>330200</xdr:colOff>
      <xdr:row>3</xdr:row>
      <xdr:rowOff>127000</xdr:rowOff>
    </xdr:to>
    <xdr:sp macro="" textlink="">
      <xdr:nvSpPr>
        <xdr:cNvPr id="22" name="TextBox 21">
          <a:extLst>
            <a:ext uri="{FF2B5EF4-FFF2-40B4-BE49-F238E27FC236}">
              <a16:creationId xmlns:a16="http://schemas.microsoft.com/office/drawing/2014/main" id="{E6E0906C-6BB2-A545-AA21-840C43215F4D}"/>
            </a:ext>
          </a:extLst>
        </xdr:cNvPr>
        <xdr:cNvSpPr txBox="1"/>
      </xdr:nvSpPr>
      <xdr:spPr>
        <a:xfrm>
          <a:off x="9753600" y="355600"/>
          <a:ext cx="134620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media farm</a:t>
          </a:r>
        </a:p>
      </xdr:txBody>
    </xdr:sp>
    <xdr:clientData/>
  </xdr:twoCellAnchor>
  <xdr:twoCellAnchor>
    <xdr:from>
      <xdr:col>16</xdr:col>
      <xdr:colOff>533400</xdr:colOff>
      <xdr:row>1</xdr:row>
      <xdr:rowOff>152400</xdr:rowOff>
    </xdr:from>
    <xdr:to>
      <xdr:col>18</xdr:col>
      <xdr:colOff>571500</xdr:colOff>
      <xdr:row>3</xdr:row>
      <xdr:rowOff>101600</xdr:rowOff>
    </xdr:to>
    <xdr:sp macro="" textlink="'Invoice Pivot Table'!B6">
      <xdr:nvSpPr>
        <xdr:cNvPr id="23" name="TextBox 22">
          <a:extLst>
            <a:ext uri="{FF2B5EF4-FFF2-40B4-BE49-F238E27FC236}">
              <a16:creationId xmlns:a16="http://schemas.microsoft.com/office/drawing/2014/main" id="{176B5008-D7B1-254F-9D64-E0D6A38542A2}"/>
            </a:ext>
          </a:extLst>
        </xdr:cNvPr>
        <xdr:cNvSpPr txBox="1"/>
      </xdr:nvSpPr>
      <xdr:spPr>
        <a:xfrm>
          <a:off x="11303000" y="342900"/>
          <a:ext cx="1384300" cy="330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38C8026-901B-8B4B-B82A-CDC02CAE51AD}" type="TxLink">
            <a:rPr lang="en-US" sz="1100" b="0" i="0" u="none" strike="noStrike">
              <a:solidFill>
                <a:srgbClr val="000000"/>
              </a:solidFill>
              <a:latin typeface="Calibri"/>
              <a:cs typeface="Calibri"/>
            </a:rPr>
            <a:pPr/>
            <a:t>₦ 60,800.00</a:t>
          </a:fld>
          <a:endParaRPr lang="en-US" sz="1100"/>
        </a:p>
      </xdr:txBody>
    </xdr:sp>
    <xdr:clientData/>
  </xdr:twoCellAnchor>
  <xdr:twoCellAnchor>
    <xdr:from>
      <xdr:col>4</xdr:col>
      <xdr:colOff>25400</xdr:colOff>
      <xdr:row>5</xdr:row>
      <xdr:rowOff>177800</xdr:rowOff>
    </xdr:from>
    <xdr:to>
      <xdr:col>11</xdr:col>
      <xdr:colOff>203200</xdr:colOff>
      <xdr:row>20</xdr:row>
      <xdr:rowOff>177800</xdr:rowOff>
    </xdr:to>
    <xdr:graphicFrame macro="">
      <xdr:nvGraphicFramePr>
        <xdr:cNvPr id="24" name="Chart 23">
          <a:extLst>
            <a:ext uri="{FF2B5EF4-FFF2-40B4-BE49-F238E27FC236}">
              <a16:creationId xmlns:a16="http://schemas.microsoft.com/office/drawing/2014/main" id="{5A231890-383B-C941-957C-01E8122F63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508000</xdr:colOff>
      <xdr:row>5</xdr:row>
      <xdr:rowOff>50800</xdr:rowOff>
    </xdr:from>
    <xdr:to>
      <xdr:col>19</xdr:col>
      <xdr:colOff>279400</xdr:colOff>
      <xdr:row>21</xdr:row>
      <xdr:rowOff>76200</xdr:rowOff>
    </xdr:to>
    <xdr:graphicFrame macro="">
      <xdr:nvGraphicFramePr>
        <xdr:cNvPr id="27" name="Chart 26">
          <a:extLst>
            <a:ext uri="{FF2B5EF4-FFF2-40B4-BE49-F238E27FC236}">
              <a16:creationId xmlns:a16="http://schemas.microsoft.com/office/drawing/2014/main" id="{EAAE20DF-1C30-FD45-8EEB-8BB67D557C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190500</xdr:colOff>
      <xdr:row>5</xdr:row>
      <xdr:rowOff>63500</xdr:rowOff>
    </xdr:from>
    <xdr:to>
      <xdr:col>3</xdr:col>
      <xdr:colOff>393700</xdr:colOff>
      <xdr:row>21</xdr:row>
      <xdr:rowOff>88900</xdr:rowOff>
    </xdr:to>
    <mc:AlternateContent xmlns:mc="http://schemas.openxmlformats.org/markup-compatibility/2006" xmlns:a14="http://schemas.microsoft.com/office/drawing/2010/main">
      <mc:Choice Requires="a14">
        <xdr:graphicFrame macro="">
          <xdr:nvGraphicFramePr>
            <xdr:cNvPr id="28" name="Client">
              <a:extLst>
                <a:ext uri="{FF2B5EF4-FFF2-40B4-BE49-F238E27FC236}">
                  <a16:creationId xmlns:a16="http://schemas.microsoft.com/office/drawing/2014/main" id="{F65A0D41-60C6-FF47-84A2-71B72642FC94}"/>
                </a:ext>
              </a:extLst>
            </xdr:cNvPr>
            <xdr:cNvGraphicFramePr/>
          </xdr:nvGraphicFramePr>
          <xdr:xfrm>
            <a:off x="0" y="0"/>
            <a:ext cx="0" cy="0"/>
          </xdr:xfrm>
          <a:graphic>
            <a:graphicData uri="http://schemas.microsoft.com/office/drawing/2010/slicer">
              <sle:slicer xmlns:sle="http://schemas.microsoft.com/office/drawing/2010/slicer" name="Client"/>
            </a:graphicData>
          </a:graphic>
        </xdr:graphicFrame>
      </mc:Choice>
      <mc:Fallback xmlns="">
        <xdr:sp macro="" textlink="">
          <xdr:nvSpPr>
            <xdr:cNvPr id="0" name=""/>
            <xdr:cNvSpPr>
              <a:spLocks noTextEdit="1"/>
            </xdr:cNvSpPr>
          </xdr:nvSpPr>
          <xdr:spPr>
            <a:xfrm>
              <a:off x="190500" y="1016000"/>
              <a:ext cx="2222500" cy="3073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8</xdr:col>
      <xdr:colOff>91440</xdr:colOff>
      <xdr:row>1</xdr:row>
      <xdr:rowOff>15240</xdr:rowOff>
    </xdr:from>
    <xdr:to>
      <xdr:col>15</xdr:col>
      <xdr:colOff>586740</xdr:colOff>
      <xdr:row>7</xdr:row>
      <xdr:rowOff>350520</xdr:rowOff>
    </xdr:to>
    <xdr:graphicFrame macro="">
      <xdr:nvGraphicFramePr>
        <xdr:cNvPr id="3" name="Chart 2">
          <a:extLst>
            <a:ext uri="{FF2B5EF4-FFF2-40B4-BE49-F238E27FC236}">
              <a16:creationId xmlns:a16="http://schemas.microsoft.com/office/drawing/2014/main" id="{117C7F1B-FAF2-F98C-5E07-F86703F345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181148</xdr:colOff>
      <xdr:row>1</xdr:row>
      <xdr:rowOff>86164</xdr:rowOff>
    </xdr:from>
    <xdr:to>
      <xdr:col>15</xdr:col>
      <xdr:colOff>584453</xdr:colOff>
      <xdr:row>6</xdr:row>
      <xdr:rowOff>69754</xdr:rowOff>
    </xdr:to>
    <xdr:pic>
      <xdr:nvPicPr>
        <xdr:cNvPr id="2" name="Picture 1">
          <a:extLst>
            <a:ext uri="{FF2B5EF4-FFF2-40B4-BE49-F238E27FC236}">
              <a16:creationId xmlns:a16="http://schemas.microsoft.com/office/drawing/2014/main" id="{411E5D52-7F47-4143-8351-5D1F6E8417AF}"/>
            </a:ext>
          </a:extLst>
        </xdr:cNvPr>
        <xdr:cNvPicPr>
          <a:picLocks noChangeAspect="1"/>
        </xdr:cNvPicPr>
      </xdr:nvPicPr>
      <xdr:blipFill>
        <a:blip xmlns:r="http://schemas.openxmlformats.org/officeDocument/2006/relationships" r:embed="rId1"/>
        <a:stretch>
          <a:fillRect/>
        </a:stretch>
      </xdr:blipFill>
      <xdr:spPr>
        <a:xfrm>
          <a:off x="9448240" y="344072"/>
          <a:ext cx="2841705" cy="179480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QUANTUM" refreshedDate="45251.57702384259" createdVersion="8" refreshedVersion="8" minRefreshableVersion="3" recordCount="7" xr:uid="{3515F6CF-11E8-4378-A524-C3BEDAD864CD}">
  <cacheSource type="worksheet">
    <worksheetSource ref="A2:H9" sheet="Invoice"/>
  </cacheSource>
  <cacheFields count="8">
    <cacheField name="Invoice Number" numFmtId="0">
      <sharedItems/>
    </cacheField>
    <cacheField name="Invoice Date" numFmtId="14">
      <sharedItems containsSemiMixedTypes="0" containsNonDate="0" containsDate="1" containsString="0" minDate="2023-11-01T00:00:00" maxDate="2023-11-10T00:00:00" count="7">
        <d v="2023-11-01T00:00:00"/>
        <d v="2023-11-02T00:00:00"/>
        <d v="2023-11-03T00:00:00"/>
        <d v="2023-11-06T00:00:00"/>
        <d v="2023-11-07T00:00:00"/>
        <d v="2023-11-08T00:00:00"/>
        <d v="2023-11-09T00:00:00"/>
      </sharedItems>
    </cacheField>
    <cacheField name="Client" numFmtId="49">
      <sharedItems count="3">
        <s v="Daytech"/>
        <s v="Datageeks"/>
        <s v="Mediafarm"/>
      </sharedItems>
    </cacheField>
    <cacheField name="Quantity" numFmtId="1">
      <sharedItems containsSemiMixedTypes="0" containsString="0" containsNumber="1" containsInteger="1" minValue="1" maxValue="8" count="7">
        <n v="5"/>
        <n v="7"/>
        <n v="2"/>
        <n v="4"/>
        <n v="1"/>
        <n v="8"/>
        <n v="3" u="1"/>
      </sharedItems>
    </cacheField>
    <cacheField name="Unit Price" numFmtId="164">
      <sharedItems containsSemiMixedTypes="0" containsString="0" containsNumber="1" containsInteger="1" minValue="1800" maxValue="23200" count="7">
        <n v="15500"/>
        <n v="9600"/>
        <n v="4000"/>
        <n v="23200"/>
        <n v="2550"/>
        <n v="20000"/>
        <n v="1800"/>
      </sharedItems>
    </cacheField>
    <cacheField name="Amount" numFmtId="164">
      <sharedItems containsSemiMixedTypes="0" containsString="0" containsNumber="1" containsInteger="1" minValue="10200" maxValue="77500"/>
    </cacheField>
    <cacheField name="VAT" numFmtId="164">
      <sharedItems containsSemiMixedTypes="0" containsString="0" containsNumber="1" containsInteger="1" minValue="1020" maxValue="7750"/>
    </cacheField>
    <cacheField name="Total" numFmtId="164">
      <sharedItems containsSemiMixedTypes="0" containsString="0" containsNumber="1" containsInteger="1" minValue="11220" maxValue="85250"/>
    </cacheField>
  </cacheFields>
  <extLst>
    <ext xmlns:x14="http://schemas.microsoft.com/office/spreadsheetml/2009/9/main" uri="{725AE2AE-9491-48be-B2B4-4EB974FC3084}">
      <x14:pivotCacheDefinition pivotCacheId="16110200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s v="INV-0000"/>
    <x v="0"/>
    <x v="0"/>
    <x v="0"/>
    <x v="0"/>
    <n v="77500"/>
    <n v="7750"/>
    <n v="85250"/>
  </r>
  <r>
    <s v="INV-0001"/>
    <x v="1"/>
    <x v="1"/>
    <x v="0"/>
    <x v="1"/>
    <n v="48000"/>
    <n v="4800"/>
    <n v="52800"/>
  </r>
  <r>
    <s v="INV-0002"/>
    <x v="2"/>
    <x v="0"/>
    <x v="1"/>
    <x v="2"/>
    <n v="28000"/>
    <n v="2800"/>
    <n v="30800"/>
  </r>
  <r>
    <s v="INV-0003"/>
    <x v="3"/>
    <x v="2"/>
    <x v="2"/>
    <x v="3"/>
    <n v="46400"/>
    <n v="4640"/>
    <n v="51040"/>
  </r>
  <r>
    <s v="INV-0004"/>
    <x v="4"/>
    <x v="1"/>
    <x v="3"/>
    <x v="4"/>
    <n v="10200"/>
    <n v="1020"/>
    <n v="11220"/>
  </r>
  <r>
    <s v="INV-0005"/>
    <x v="5"/>
    <x v="0"/>
    <x v="4"/>
    <x v="5"/>
    <n v="20000"/>
    <n v="2000"/>
    <n v="22000"/>
  </r>
  <r>
    <s v="INV-0006"/>
    <x v="6"/>
    <x v="2"/>
    <x v="5"/>
    <x v="6"/>
    <n v="14400"/>
    <n v="1440"/>
    <n v="1584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6C6A6D-D687-B346-A429-90507E985445}" name="PivotTable3" cacheId="0" applyNumberFormats="0" applyBorderFormats="0" applyFontFormats="0" applyPatternFormats="0" applyAlignmentFormats="0" applyWidthHeightFormats="1" dataCaption="Values" updatedVersion="6" minRefreshableVersion="5" useAutoFormatting="1" itemPrintTitles="1" createdVersion="8" indent="0" outline="1" outlineData="1" multipleFieldFilters="0" chartFormat="15">
  <location ref="K8:L12" firstHeaderRow="1" firstDataRow="1" firstDataCol="1"/>
  <pivotFields count="8">
    <pivotField showAll="0"/>
    <pivotField numFmtId="14" showAll="0">
      <items count="8">
        <item x="0"/>
        <item x="1"/>
        <item x="2"/>
        <item x="3"/>
        <item x="4"/>
        <item x="5"/>
        <item x="6"/>
        <item t="default"/>
      </items>
    </pivotField>
    <pivotField axis="axisRow" showAll="0">
      <items count="4">
        <item x="1"/>
        <item x="0"/>
        <item x="2"/>
        <item t="default"/>
      </items>
    </pivotField>
    <pivotField numFmtId="1" showAll="0">
      <items count="8">
        <item x="4"/>
        <item x="2"/>
        <item m="1" x="6"/>
        <item x="3"/>
        <item x="0"/>
        <item x="1"/>
        <item x="5"/>
        <item t="default"/>
      </items>
    </pivotField>
    <pivotField numFmtId="164" showAll="0">
      <items count="8">
        <item x="6"/>
        <item x="4"/>
        <item x="2"/>
        <item x="1"/>
        <item x="0"/>
        <item x="5"/>
        <item x="3"/>
        <item t="default"/>
      </items>
    </pivotField>
    <pivotField numFmtId="164" showAll="0"/>
    <pivotField numFmtId="164" showAll="0"/>
    <pivotField dataField="1" numFmtId="164" multipleItemSelectionAllowed="1" showAll="0"/>
  </pivotFields>
  <rowFields count="1">
    <field x="2"/>
  </rowFields>
  <rowItems count="4">
    <i>
      <x/>
    </i>
    <i>
      <x v="1"/>
    </i>
    <i>
      <x v="2"/>
    </i>
    <i t="grand">
      <x/>
    </i>
  </rowItems>
  <colItems count="1">
    <i/>
  </colItems>
  <dataFields count="1">
    <dataField name="Sum of Total" fld="7" baseField="0" baseItem="0" numFmtId="171"/>
  </dataFields>
  <formats count="2">
    <format dxfId="1">
      <pivotArea outline="0" collapsedLevelsAreSubtotals="1" fieldPosition="0"/>
    </format>
    <format dxfId="0">
      <pivotArea dataOnly="0" labelOnly="1" outline="0" axis="axisValues" fieldPosition="0"/>
    </format>
  </formats>
  <chartFormats count="2">
    <chartFormat chart="12"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Equal" evalOrder="-1" id="16" name="Invoice Date">
      <autoFilter ref="A1">
        <filterColumn colId="0">
          <customFilters>
            <customFilter val="4523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6CE2984-D375-5942-A0D1-D3E28AD8B89B}" name="PivotTable2" cacheId="0" applyNumberFormats="0" applyBorderFormats="0" applyFontFormats="0" applyPatternFormats="0" applyAlignmentFormats="0" applyWidthHeightFormats="1" dataCaption="Values" updatedVersion="6" minRefreshableVersion="5" useAutoFormatting="1" itemPrintTitles="1" createdVersion="8" indent="0" outline="1" outlineData="1" multipleFieldFilters="0" chartFormat="12">
  <location ref="F4:G8" firstHeaderRow="1" firstDataRow="1" firstDataCol="1"/>
  <pivotFields count="8">
    <pivotField showAll="0"/>
    <pivotField numFmtId="14" showAll="0">
      <items count="8">
        <item x="0"/>
        <item x="1"/>
        <item x="2"/>
        <item x="3"/>
        <item x="4"/>
        <item x="5"/>
        <item x="6"/>
        <item t="default"/>
      </items>
    </pivotField>
    <pivotField axis="axisRow" showAll="0">
      <items count="4">
        <item x="1"/>
        <item x="0"/>
        <item x="2"/>
        <item t="default"/>
      </items>
    </pivotField>
    <pivotField dataField="1" numFmtId="1" showAll="0">
      <items count="8">
        <item x="4"/>
        <item x="2"/>
        <item m="1" x="6"/>
        <item x="3"/>
        <item x="0"/>
        <item x="1"/>
        <item x="5"/>
        <item t="default"/>
      </items>
    </pivotField>
    <pivotField numFmtId="164" showAll="0">
      <items count="8">
        <item x="6"/>
        <item x="4"/>
        <item x="2"/>
        <item x="1"/>
        <item x="0"/>
        <item x="5"/>
        <item x="3"/>
        <item t="default"/>
      </items>
    </pivotField>
    <pivotField numFmtId="164" showAll="0"/>
    <pivotField numFmtId="164" showAll="0"/>
    <pivotField numFmtId="164" multipleItemSelectionAllowed="1" showAll="0"/>
  </pivotFields>
  <rowFields count="1">
    <field x="2"/>
  </rowFields>
  <rowItems count="4">
    <i>
      <x/>
    </i>
    <i>
      <x v="1"/>
    </i>
    <i>
      <x v="2"/>
    </i>
    <i t="grand">
      <x/>
    </i>
  </rowItems>
  <colItems count="1">
    <i/>
  </colItems>
  <dataFields count="1">
    <dataField name="Sum of Quantity" fld="3" baseField="0" baseItem="0" numFmtId="1"/>
  </dataFields>
  <formats count="2">
    <format dxfId="3">
      <pivotArea outline="0" collapsedLevelsAreSubtotals="1" fieldPosition="0"/>
    </format>
    <format dxfId="2">
      <pivotArea dataOnly="0" labelOnly="1" outline="0" axis="axisValues" fieldPosition="0"/>
    </format>
  </formats>
  <chartFormats count="2">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Equal" evalOrder="-1" id="16" name="Invoice Date">
      <autoFilter ref="A1">
        <filterColumn colId="0">
          <customFilters>
            <customFilter val="4523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D7CF2B5-FE6A-4C47-9BF1-91C8492F7CE3}" name="PivotTable8" cacheId="0" applyNumberFormats="0" applyBorderFormats="0" applyFontFormats="0" applyPatternFormats="0" applyAlignmentFormats="0" applyWidthHeightFormats="1" dataCaption="Values" updatedVersion="6" minRefreshableVersion="5" useAutoFormatting="1" itemPrintTitles="1" createdVersion="8" indent="0" outline="1" outlineData="1" multipleFieldFilters="0" chartFormat="3">
  <location ref="A3:B7" firstHeaderRow="1" firstDataRow="1" firstDataCol="1"/>
  <pivotFields count="8">
    <pivotField showAll="0"/>
    <pivotField numFmtId="14" showAll="0">
      <items count="8">
        <item x="0"/>
        <item x="1"/>
        <item x="2"/>
        <item x="3"/>
        <item x="4"/>
        <item x="5"/>
        <item x="6"/>
        <item t="default"/>
      </items>
    </pivotField>
    <pivotField axis="axisRow" showAll="0">
      <items count="4">
        <item x="1"/>
        <item x="0"/>
        <item x="2"/>
        <item t="default"/>
      </items>
    </pivotField>
    <pivotField numFmtId="1" showAll="0">
      <items count="8">
        <item x="4"/>
        <item x="2"/>
        <item m="1" x="6"/>
        <item x="3"/>
        <item x="0"/>
        <item x="1"/>
        <item x="5"/>
        <item t="default"/>
      </items>
    </pivotField>
    <pivotField numFmtId="164" showAll="0">
      <items count="8">
        <item x="6"/>
        <item x="4"/>
        <item x="2"/>
        <item x="1"/>
        <item x="0"/>
        <item x="5"/>
        <item x="3"/>
        <item t="default"/>
      </items>
    </pivotField>
    <pivotField dataField="1" numFmtId="164" showAll="0"/>
    <pivotField numFmtId="164" showAll="0"/>
    <pivotField numFmtId="164" multipleItemSelectionAllowed="1" showAll="0"/>
  </pivotFields>
  <rowFields count="1">
    <field x="2"/>
  </rowFields>
  <rowItems count="4">
    <i>
      <x/>
    </i>
    <i>
      <x v="1"/>
    </i>
    <i>
      <x v="2"/>
    </i>
    <i t="grand">
      <x/>
    </i>
  </rowItems>
  <colItems count="1">
    <i/>
  </colItems>
  <dataFields count="1">
    <dataField name="Sum of Amount" fld="5" baseField="0" baseItem="0" numFmtId="171"/>
  </dataFields>
  <formats count="1">
    <format dxfId="4">
      <pivotArea outline="0" collapsedLevelsAreSubtotals="1" fieldPosition="0"/>
    </format>
  </formats>
  <pivotTableStyleInfo name="PivotStyleLight16" showRowHeaders="1" showColHeaders="1" showRowStripes="0" showColStripes="0" showLastColumn="1"/>
  <filters count="1">
    <filter fld="1" type="dateEqual" evalOrder="-1" id="16" name="Invoice Date">
      <autoFilter ref="A1">
        <filterColumn colId="0">
          <customFilters>
            <customFilter val="4523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A9613A3-511E-3643-ABFE-6A7D4D5D73A9}"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8">
    <pivotField showAll="0"/>
    <pivotField numFmtId="14" showAll="0"/>
    <pivotField axis="axisRow" showAll="0">
      <items count="4">
        <item x="1"/>
        <item x="0"/>
        <item x="2"/>
        <item t="default"/>
      </items>
    </pivotField>
    <pivotField numFmtId="1" showAll="0"/>
    <pivotField numFmtId="164" showAll="0"/>
    <pivotField dataField="1" numFmtId="164" showAll="0"/>
    <pivotField numFmtId="164" showAll="0"/>
    <pivotField numFmtId="164" showAll="0"/>
  </pivotFields>
  <rowFields count="1">
    <field x="2"/>
  </rowFields>
  <rowItems count="4">
    <i>
      <x/>
    </i>
    <i>
      <x v="1"/>
    </i>
    <i>
      <x v="2"/>
    </i>
    <i t="grand">
      <x/>
    </i>
  </rowItems>
  <colItems count="1">
    <i/>
  </colItems>
  <dataFields count="1">
    <dataField name="Sum of Amount"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ient" xr10:uid="{695ADAB2-E37F-6E42-9C68-37EFF7AC2517}" sourceName="Client">
  <pivotTables>
    <pivotTable tabId="11" name="PivotTable8"/>
  </pivotTables>
  <data>
    <tabular pivotCacheId="1611020047">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lient" xr10:uid="{4CBA5AB0-1D6E-6143-9207-6D53669CBDF5}" cache="Slicer_Client" caption="Client"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mailto:bayoolamide25@yahoo.com" TargetMode="External"/><Relationship Id="rId3" Type="http://schemas.openxmlformats.org/officeDocument/2006/relationships/hyperlink" Target="mailto:kingocholi11@gmail.com" TargetMode="External"/><Relationship Id="rId7" Type="http://schemas.openxmlformats.org/officeDocument/2006/relationships/hyperlink" Target="mailto:abdulhalimat8@gmail.com" TargetMode="External"/><Relationship Id="rId2" Type="http://schemas.openxmlformats.org/officeDocument/2006/relationships/hyperlink" Target="mailto:halimamusa44@outlook.com" TargetMode="External"/><Relationship Id="rId1" Type="http://schemas.openxmlformats.org/officeDocument/2006/relationships/hyperlink" Target="mailto:sam12@gmail.com" TargetMode="External"/><Relationship Id="rId6" Type="http://schemas.openxmlformats.org/officeDocument/2006/relationships/hyperlink" Target="mailto:maxson22@outlook.com" TargetMode="External"/><Relationship Id="rId5" Type="http://schemas.openxmlformats.org/officeDocument/2006/relationships/hyperlink" Target="mailto:adachijoke10@gmail.com" TargetMode="External"/><Relationship Id="rId4" Type="http://schemas.openxmlformats.org/officeDocument/2006/relationships/hyperlink" Target="mailto:r.ayo@yahoo.com" TargetMode="External"/><Relationship Id="rId9"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27174-8694-4D60-8038-E31AFB0E5D7C}">
  <dimension ref="A3:L17"/>
  <sheetViews>
    <sheetView workbookViewId="0">
      <selection activeCell="G8" sqref="G8"/>
    </sheetView>
  </sheetViews>
  <sheetFormatPr baseColWidth="10" defaultColWidth="8.83203125" defaultRowHeight="15" x14ac:dyDescent="0.2"/>
  <cols>
    <col min="1" max="1" width="12.1640625" bestFit="1" customWidth="1"/>
    <col min="2" max="3" width="13" bestFit="1" customWidth="1"/>
    <col min="6" max="6" width="12.1640625" bestFit="1" customWidth="1"/>
    <col min="7" max="7" width="13.5" style="19" bestFit="1" customWidth="1"/>
    <col min="11" max="11" width="12.1640625" bestFit="1" customWidth="1"/>
    <col min="12" max="12" width="13.6640625" style="101" customWidth="1"/>
    <col min="13" max="13" width="10.5" bestFit="1" customWidth="1"/>
  </cols>
  <sheetData>
    <row r="3" spans="1:12" x14ac:dyDescent="0.2">
      <c r="A3" s="96" t="s">
        <v>173</v>
      </c>
      <c r="B3" t="s">
        <v>184</v>
      </c>
    </row>
    <row r="4" spans="1:12" x14ac:dyDescent="0.2">
      <c r="A4" s="97" t="s">
        <v>14</v>
      </c>
      <c r="B4" s="101">
        <v>58200</v>
      </c>
      <c r="F4" s="96" t="s">
        <v>173</v>
      </c>
      <c r="G4" s="19" t="s">
        <v>175</v>
      </c>
    </row>
    <row r="5" spans="1:12" x14ac:dyDescent="0.2">
      <c r="A5" s="97" t="s">
        <v>13</v>
      </c>
      <c r="B5" s="101">
        <v>125500</v>
      </c>
      <c r="F5" s="97" t="s">
        <v>14</v>
      </c>
      <c r="G5" s="19">
        <v>9</v>
      </c>
    </row>
    <row r="6" spans="1:12" x14ac:dyDescent="0.2">
      <c r="A6" s="97" t="s">
        <v>17</v>
      </c>
      <c r="B6" s="101">
        <v>60800</v>
      </c>
      <c r="F6" s="97" t="s">
        <v>13</v>
      </c>
      <c r="G6" s="19">
        <v>13</v>
      </c>
    </row>
    <row r="7" spans="1:12" x14ac:dyDescent="0.2">
      <c r="A7" s="97" t="s">
        <v>174</v>
      </c>
      <c r="B7" s="101">
        <v>244500</v>
      </c>
      <c r="F7" s="97" t="s">
        <v>17</v>
      </c>
      <c r="G7" s="19">
        <v>10</v>
      </c>
    </row>
    <row r="8" spans="1:12" x14ac:dyDescent="0.2">
      <c r="F8" s="97" t="s">
        <v>174</v>
      </c>
      <c r="G8" s="19">
        <v>32</v>
      </c>
      <c r="K8" s="96" t="s">
        <v>173</v>
      </c>
      <c r="L8" s="101" t="s">
        <v>185</v>
      </c>
    </row>
    <row r="9" spans="1:12" x14ac:dyDescent="0.2">
      <c r="K9" s="97" t="s">
        <v>14</v>
      </c>
      <c r="L9" s="101">
        <v>64020</v>
      </c>
    </row>
    <row r="10" spans="1:12" x14ac:dyDescent="0.2">
      <c r="K10" s="97" t="s">
        <v>13</v>
      </c>
      <c r="L10" s="101">
        <v>138050</v>
      </c>
    </row>
    <row r="11" spans="1:12" x14ac:dyDescent="0.2">
      <c r="K11" s="97" t="s">
        <v>17</v>
      </c>
      <c r="L11" s="101">
        <v>66880</v>
      </c>
    </row>
    <row r="12" spans="1:12" x14ac:dyDescent="0.2">
      <c r="K12" s="97" t="s">
        <v>174</v>
      </c>
      <c r="L12" s="101">
        <v>268950</v>
      </c>
    </row>
    <row r="17" spans="2:2" x14ac:dyDescent="0.2">
      <c r="B17" t="s">
        <v>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85B1C-D117-459B-8CC2-E6C8087D53C7}">
  <dimension ref="A1"/>
  <sheetViews>
    <sheetView showGridLines="0" topLeftCell="A3" workbookViewId="0">
      <selection activeCell="A12" sqref="A12:XFD12"/>
    </sheetView>
  </sheetViews>
  <sheetFormatPr baseColWidth="10" defaultColWidth="8.83203125"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20334-440E-2A4E-ABFC-D1BFB162F7B8}">
  <dimension ref="A3:B7"/>
  <sheetViews>
    <sheetView workbookViewId="0">
      <selection activeCell="A3" sqref="A3"/>
    </sheetView>
  </sheetViews>
  <sheetFormatPr baseColWidth="10" defaultRowHeight="15" x14ac:dyDescent="0.2"/>
  <cols>
    <col min="1" max="1" width="12.1640625" bestFit="1" customWidth="1"/>
    <col min="2" max="2" width="13" bestFit="1" customWidth="1"/>
  </cols>
  <sheetData>
    <row r="3" spans="1:2" x14ac:dyDescent="0.2">
      <c r="A3" s="96" t="s">
        <v>173</v>
      </c>
      <c r="B3" t="s">
        <v>184</v>
      </c>
    </row>
    <row r="4" spans="1:2" x14ac:dyDescent="0.2">
      <c r="A4" s="97" t="s">
        <v>14</v>
      </c>
      <c r="B4" s="100">
        <v>58200</v>
      </c>
    </row>
    <row r="5" spans="1:2" x14ac:dyDescent="0.2">
      <c r="A5" s="97" t="s">
        <v>13</v>
      </c>
      <c r="B5" s="100">
        <v>125500</v>
      </c>
    </row>
    <row r="6" spans="1:2" x14ac:dyDescent="0.2">
      <c r="A6" s="97" t="s">
        <v>17</v>
      </c>
      <c r="B6" s="100">
        <v>60800</v>
      </c>
    </row>
    <row r="7" spans="1:2" x14ac:dyDescent="0.2">
      <c r="A7" s="97" t="s">
        <v>174</v>
      </c>
      <c r="B7" s="100">
        <v>244500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2301F-DE9C-4CD1-8284-8CA5672A02DB}">
  <sheetPr>
    <tabColor rgb="FFC00000"/>
    <pageSetUpPr fitToPage="1"/>
  </sheetPr>
  <dimension ref="A1:P11"/>
  <sheetViews>
    <sheetView tabSelected="1" topLeftCell="A2" zoomScaleNormal="100" workbookViewId="0">
      <selection activeCell="A2" sqref="A2:H10"/>
    </sheetView>
  </sheetViews>
  <sheetFormatPr baseColWidth="10" defaultColWidth="8.83203125" defaultRowHeight="14" x14ac:dyDescent="0.15"/>
  <cols>
    <col min="1" max="1" width="19.5" style="1" bestFit="1" customWidth="1"/>
    <col min="2" max="2" width="19.1640625" style="6" customWidth="1"/>
    <col min="3" max="3" width="15.83203125" style="8" customWidth="1"/>
    <col min="4" max="4" width="15.83203125" style="10" customWidth="1"/>
    <col min="5" max="5" width="14.1640625" style="12" bestFit="1" customWidth="1"/>
    <col min="6" max="6" width="13.1640625" style="12" bestFit="1" customWidth="1"/>
    <col min="7" max="7" width="16.5" style="12" customWidth="1"/>
    <col min="8" max="8" width="13.5" style="12" bestFit="1" customWidth="1"/>
    <col min="9" max="10" width="8.83203125" style="1"/>
    <col min="11" max="11" width="6.6640625" style="1" customWidth="1"/>
    <col min="12" max="12" width="8.33203125" style="1" customWidth="1"/>
    <col min="13" max="15" width="8.83203125" style="1"/>
    <col min="16" max="16" width="11.83203125" style="1" customWidth="1"/>
    <col min="17" max="16384" width="8.83203125" style="1"/>
  </cols>
  <sheetData>
    <row r="1" spans="1:16" ht="31.75" customHeight="1" x14ac:dyDescent="0.2">
      <c r="A1" s="103" t="s">
        <v>18</v>
      </c>
      <c r="B1" s="103"/>
      <c r="C1" s="103"/>
      <c r="D1" s="103"/>
      <c r="E1" s="103"/>
      <c r="F1" s="103"/>
      <c r="G1" s="103"/>
      <c r="H1" s="103"/>
      <c r="M1"/>
      <c r="N1"/>
      <c r="O1"/>
      <c r="P1"/>
    </row>
    <row r="2" spans="1:16" ht="27.5" customHeight="1" x14ac:dyDescent="0.2">
      <c r="A2" s="2" t="s">
        <v>0</v>
      </c>
      <c r="B2" s="5" t="s">
        <v>1</v>
      </c>
      <c r="C2" s="7" t="s">
        <v>2</v>
      </c>
      <c r="D2" s="9" t="s">
        <v>15</v>
      </c>
      <c r="E2" s="11" t="s">
        <v>16</v>
      </c>
      <c r="F2" s="11" t="s">
        <v>3</v>
      </c>
      <c r="G2" s="11" t="s">
        <v>4</v>
      </c>
      <c r="H2" s="11" t="s">
        <v>5</v>
      </c>
      <c r="K2" s="3" t="s">
        <v>4</v>
      </c>
      <c r="L2" s="4">
        <v>0.1</v>
      </c>
      <c r="M2"/>
      <c r="N2"/>
      <c r="O2"/>
      <c r="P2"/>
    </row>
    <row r="3" spans="1:16" ht="32.5" customHeight="1" x14ac:dyDescent="0.2">
      <c r="A3" s="13" t="s">
        <v>6</v>
      </c>
      <c r="B3" s="14">
        <v>45231</v>
      </c>
      <c r="C3" s="15" t="s">
        <v>13</v>
      </c>
      <c r="D3" s="16">
        <v>5</v>
      </c>
      <c r="E3" s="17">
        <v>15500</v>
      </c>
      <c r="F3" s="18">
        <f>E3*D3</f>
        <v>77500</v>
      </c>
      <c r="G3" s="18">
        <f>$L$2*F3</f>
        <v>7750</v>
      </c>
      <c r="H3" s="18">
        <f>F3+G3</f>
        <v>85250</v>
      </c>
      <c r="J3" s="12"/>
      <c r="M3"/>
      <c r="N3"/>
      <c r="O3"/>
      <c r="P3"/>
    </row>
    <row r="4" spans="1:16" ht="32.5" customHeight="1" x14ac:dyDescent="0.2">
      <c r="A4" s="13" t="s">
        <v>7</v>
      </c>
      <c r="B4" s="14">
        <v>45232</v>
      </c>
      <c r="C4" s="15" t="s">
        <v>14</v>
      </c>
      <c r="D4" s="16">
        <v>5</v>
      </c>
      <c r="E4" s="17">
        <v>9600</v>
      </c>
      <c r="F4" s="18">
        <f t="shared" ref="F4:F9" si="0">E4*D4</f>
        <v>48000</v>
      </c>
      <c r="G4" s="18">
        <f>$L$2*F4</f>
        <v>4800</v>
      </c>
      <c r="H4" s="18">
        <f t="shared" ref="H4:H9" si="1">F4+G4</f>
        <v>52800</v>
      </c>
      <c r="M4"/>
      <c r="N4"/>
      <c r="O4"/>
      <c r="P4"/>
    </row>
    <row r="5" spans="1:16" ht="32.5" customHeight="1" x14ac:dyDescent="0.2">
      <c r="A5" s="13" t="s">
        <v>8</v>
      </c>
      <c r="B5" s="14">
        <v>45233</v>
      </c>
      <c r="C5" s="15" t="s">
        <v>13</v>
      </c>
      <c r="D5" s="16">
        <v>7</v>
      </c>
      <c r="E5" s="17">
        <v>4000</v>
      </c>
      <c r="F5" s="18">
        <f t="shared" si="0"/>
        <v>28000</v>
      </c>
      <c r="G5" s="18">
        <f t="shared" ref="G5:G9" si="2">$L$2*F5</f>
        <v>2800</v>
      </c>
      <c r="H5" s="18">
        <f t="shared" si="1"/>
        <v>30800</v>
      </c>
      <c r="M5"/>
      <c r="N5"/>
      <c r="O5"/>
      <c r="P5"/>
    </row>
    <row r="6" spans="1:16" ht="32.5" customHeight="1" x14ac:dyDescent="0.2">
      <c r="A6" s="13" t="s">
        <v>9</v>
      </c>
      <c r="B6" s="14">
        <v>45236</v>
      </c>
      <c r="C6" s="15" t="s">
        <v>17</v>
      </c>
      <c r="D6" s="16">
        <v>2</v>
      </c>
      <c r="E6" s="17">
        <v>23200</v>
      </c>
      <c r="F6" s="18">
        <f t="shared" si="0"/>
        <v>46400</v>
      </c>
      <c r="G6" s="18">
        <f t="shared" si="2"/>
        <v>4640</v>
      </c>
      <c r="H6" s="18">
        <f t="shared" si="1"/>
        <v>51040</v>
      </c>
      <c r="M6"/>
      <c r="N6"/>
      <c r="O6"/>
      <c r="P6"/>
    </row>
    <row r="7" spans="1:16" ht="32.5" customHeight="1" x14ac:dyDescent="0.2">
      <c r="A7" s="13" t="s">
        <v>10</v>
      </c>
      <c r="B7" s="14">
        <v>45237</v>
      </c>
      <c r="C7" s="15" t="s">
        <v>14</v>
      </c>
      <c r="D7" s="16">
        <v>4</v>
      </c>
      <c r="E7" s="17">
        <v>2550</v>
      </c>
      <c r="F7" s="18">
        <f t="shared" si="0"/>
        <v>10200</v>
      </c>
      <c r="G7" s="18">
        <f t="shared" si="2"/>
        <v>1020</v>
      </c>
      <c r="H7" s="18">
        <f t="shared" si="1"/>
        <v>11220</v>
      </c>
      <c r="M7"/>
      <c r="N7"/>
      <c r="O7"/>
      <c r="P7"/>
    </row>
    <row r="8" spans="1:16" ht="32.5" customHeight="1" x14ac:dyDescent="0.2">
      <c r="A8" s="13" t="s">
        <v>11</v>
      </c>
      <c r="B8" s="14">
        <v>45238</v>
      </c>
      <c r="C8" s="15" t="s">
        <v>13</v>
      </c>
      <c r="D8" s="16">
        <v>1</v>
      </c>
      <c r="E8" s="17">
        <v>20000</v>
      </c>
      <c r="F8" s="18">
        <f t="shared" si="0"/>
        <v>20000</v>
      </c>
      <c r="G8" s="18">
        <f t="shared" si="2"/>
        <v>2000</v>
      </c>
      <c r="H8" s="18">
        <f t="shared" si="1"/>
        <v>22000</v>
      </c>
      <c r="M8"/>
      <c r="N8"/>
      <c r="O8"/>
      <c r="P8"/>
    </row>
    <row r="9" spans="1:16" ht="32.5" customHeight="1" x14ac:dyDescent="0.2">
      <c r="A9" s="13" t="s">
        <v>12</v>
      </c>
      <c r="B9" s="14">
        <v>45239</v>
      </c>
      <c r="C9" s="15" t="s">
        <v>17</v>
      </c>
      <c r="D9" s="16">
        <v>8</v>
      </c>
      <c r="E9" s="17">
        <v>1800</v>
      </c>
      <c r="F9" s="18">
        <f t="shared" si="0"/>
        <v>14400</v>
      </c>
      <c r="G9" s="18">
        <f t="shared" si="2"/>
        <v>1440</v>
      </c>
      <c r="H9" s="18">
        <f t="shared" si="1"/>
        <v>15840</v>
      </c>
      <c r="M9"/>
      <c r="N9"/>
      <c r="O9"/>
      <c r="P9"/>
    </row>
    <row r="10" spans="1:16" ht="30.5" customHeight="1" x14ac:dyDescent="0.15">
      <c r="N10" s="102"/>
      <c r="O10" s="102"/>
      <c r="P10" s="102"/>
    </row>
    <row r="11" spans="1:16" ht="30" customHeight="1" x14ac:dyDescent="0.15"/>
  </sheetData>
  <mergeCells count="2">
    <mergeCell ref="N10:P10"/>
    <mergeCell ref="A1:H1"/>
  </mergeCells>
  <pageMargins left="0.7" right="0.7" top="0.75" bottom="0.75" header="0.3" footer="0.3"/>
  <pageSetup paperSize="9" scale="81"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F076C-546F-49C2-A829-5F4DD4BEC08D}">
  <sheetPr>
    <tabColor rgb="FFFF0000"/>
  </sheetPr>
  <dimension ref="A1:P18"/>
  <sheetViews>
    <sheetView topLeftCell="H1" zoomScale="90" zoomScaleNormal="90" workbookViewId="0">
      <selection activeCell="N3" sqref="N3"/>
    </sheetView>
  </sheetViews>
  <sheetFormatPr baseColWidth="10" defaultColWidth="8.83203125" defaultRowHeight="15" x14ac:dyDescent="0.2"/>
  <cols>
    <col min="1" max="1" width="6.5" style="19" customWidth="1"/>
    <col min="2" max="2" width="22.83203125" style="20" bestFit="1" customWidth="1"/>
    <col min="3" max="3" width="18.5" style="21" customWidth="1"/>
    <col min="4" max="5" width="18.5" style="19" customWidth="1"/>
    <col min="6" max="6" width="18.5" style="20" customWidth="1"/>
    <col min="7" max="7" width="24.5" style="20" bestFit="1" customWidth="1"/>
    <col min="8" max="8" width="18.5" customWidth="1"/>
    <col min="9" max="9" width="33.1640625" bestFit="1" customWidth="1"/>
    <col min="10" max="11" width="26" customWidth="1"/>
    <col min="12" max="12" width="35.1640625" bestFit="1" customWidth="1"/>
    <col min="13" max="13" width="22.5" bestFit="1" customWidth="1"/>
    <col min="14" max="14" width="22.1640625" customWidth="1"/>
    <col min="16" max="16" width="15.5" customWidth="1"/>
  </cols>
  <sheetData>
    <row r="1" spans="1:16" ht="33.5" customHeight="1" x14ac:dyDescent="0.2">
      <c r="A1" s="104" t="s">
        <v>19</v>
      </c>
      <c r="B1" s="104"/>
      <c r="C1" s="104"/>
      <c r="D1" s="104"/>
      <c r="E1" s="104"/>
      <c r="F1" s="104"/>
      <c r="G1" s="104"/>
      <c r="H1" s="104"/>
      <c r="I1" s="104"/>
      <c r="J1" s="104"/>
      <c r="K1" s="104"/>
      <c r="L1" s="104"/>
      <c r="M1" s="104"/>
      <c r="O1" s="20"/>
    </row>
    <row r="2" spans="1:16" ht="17" x14ac:dyDescent="0.2">
      <c r="A2" s="22" t="s">
        <v>20</v>
      </c>
      <c r="B2" s="23" t="s">
        <v>21</v>
      </c>
      <c r="C2" s="24" t="s">
        <v>36</v>
      </c>
      <c r="D2" s="22" t="s">
        <v>37</v>
      </c>
      <c r="E2" s="22" t="s">
        <v>25</v>
      </c>
      <c r="F2" s="23" t="s">
        <v>22</v>
      </c>
      <c r="G2" s="23" t="s">
        <v>23</v>
      </c>
      <c r="H2" s="25" t="s">
        <v>24</v>
      </c>
      <c r="I2" s="25" t="s">
        <v>27</v>
      </c>
      <c r="J2" s="26" t="s">
        <v>75</v>
      </c>
      <c r="K2" s="25" t="s">
        <v>76</v>
      </c>
      <c r="L2" s="25" t="s">
        <v>77</v>
      </c>
      <c r="M2" s="26" t="s">
        <v>26</v>
      </c>
      <c r="O2" s="20"/>
    </row>
    <row r="3" spans="1:16" s="33" customFormat="1" ht="30" customHeight="1" x14ac:dyDescent="0.25">
      <c r="A3" s="27">
        <v>1</v>
      </c>
      <c r="B3" s="28" t="s">
        <v>28</v>
      </c>
      <c r="C3" s="29">
        <v>36334</v>
      </c>
      <c r="D3" s="27">
        <f>YEAR(C3)</f>
        <v>1999</v>
      </c>
      <c r="E3" s="27">
        <f>2023-D3</f>
        <v>24</v>
      </c>
      <c r="F3" s="28" t="s">
        <v>38</v>
      </c>
      <c r="G3" s="28" t="s">
        <v>51</v>
      </c>
      <c r="H3" s="30" t="s">
        <v>67</v>
      </c>
      <c r="I3" s="30" t="s">
        <v>43</v>
      </c>
      <c r="J3" s="31" t="b">
        <f>E3&lt;=26</f>
        <v>1</v>
      </c>
      <c r="K3" s="32" t="b">
        <f>H3 &gt;= "2 Years"</f>
        <v>1</v>
      </c>
      <c r="L3" s="32" t="b">
        <f>OR(F3="Kubwa",F3="Gwarimpa")</f>
        <v>1</v>
      </c>
      <c r="M3" s="31" t="b">
        <f>AND(J3:L3)</f>
        <v>1</v>
      </c>
      <c r="N3" s="33" t="s">
        <v>120</v>
      </c>
      <c r="O3" s="20"/>
    </row>
    <row r="4" spans="1:16" s="33" customFormat="1" ht="30" customHeight="1" x14ac:dyDescent="0.25">
      <c r="A4" s="27">
        <v>2</v>
      </c>
      <c r="B4" s="28" t="s">
        <v>29</v>
      </c>
      <c r="C4" s="29">
        <v>35197</v>
      </c>
      <c r="D4" s="27">
        <f t="shared" ref="D4:D10" si="0">YEAR(C4)</f>
        <v>1996</v>
      </c>
      <c r="E4" s="27">
        <f t="shared" ref="E4:E10" si="1">2023-D4</f>
        <v>27</v>
      </c>
      <c r="F4" s="28" t="s">
        <v>39</v>
      </c>
      <c r="G4" s="28" t="s">
        <v>53</v>
      </c>
      <c r="H4" s="30" t="s">
        <v>70</v>
      </c>
      <c r="I4" s="30" t="s">
        <v>44</v>
      </c>
      <c r="J4" s="31" t="b">
        <f t="shared" ref="J4:J10" si="2">E4&lt;=26</f>
        <v>0</v>
      </c>
      <c r="K4" s="32" t="b">
        <f t="shared" ref="K4:K10" si="3">H4 &gt;= "2 Years"</f>
        <v>1</v>
      </c>
      <c r="L4" s="32" t="b">
        <f t="shared" ref="L4:L10" si="4">OR(F4="Kubwa",F4="Gwarimpa")</f>
        <v>1</v>
      </c>
      <c r="M4" s="31" t="b">
        <f t="shared" ref="M4:M10" si="5">AND(J4:L4)</f>
        <v>0</v>
      </c>
    </row>
    <row r="5" spans="1:16" s="33" customFormat="1" ht="30" customHeight="1" x14ac:dyDescent="0.25">
      <c r="A5" s="27">
        <v>3</v>
      </c>
      <c r="B5" s="28" t="s">
        <v>30</v>
      </c>
      <c r="C5" s="29">
        <v>36951</v>
      </c>
      <c r="D5" s="27">
        <f t="shared" si="0"/>
        <v>2001</v>
      </c>
      <c r="E5" s="27">
        <f t="shared" si="1"/>
        <v>22</v>
      </c>
      <c r="F5" s="28" t="s">
        <v>38</v>
      </c>
      <c r="G5" s="28" t="s">
        <v>56</v>
      </c>
      <c r="H5" s="30" t="s">
        <v>67</v>
      </c>
      <c r="I5" s="30" t="s">
        <v>45</v>
      </c>
      <c r="J5" s="31" t="b">
        <f t="shared" si="2"/>
        <v>1</v>
      </c>
      <c r="K5" s="32" t="b">
        <f t="shared" si="3"/>
        <v>1</v>
      </c>
      <c r="L5" s="32" t="b">
        <f t="shared" si="4"/>
        <v>1</v>
      </c>
      <c r="M5" s="31" t="b">
        <f t="shared" si="5"/>
        <v>1</v>
      </c>
    </row>
    <row r="6" spans="1:16" s="33" customFormat="1" ht="30" customHeight="1" x14ac:dyDescent="0.25">
      <c r="A6" s="27">
        <v>4</v>
      </c>
      <c r="B6" s="28" t="s">
        <v>31</v>
      </c>
      <c r="C6" s="29">
        <v>36783</v>
      </c>
      <c r="D6" s="27">
        <f t="shared" si="0"/>
        <v>2000</v>
      </c>
      <c r="E6" s="27">
        <f t="shared" si="1"/>
        <v>23</v>
      </c>
      <c r="F6" s="28" t="s">
        <v>40</v>
      </c>
      <c r="G6" s="28" t="s">
        <v>55</v>
      </c>
      <c r="H6" s="30" t="s">
        <v>66</v>
      </c>
      <c r="I6" s="30" t="s">
        <v>46</v>
      </c>
      <c r="J6" s="31" t="b">
        <f t="shared" si="2"/>
        <v>1</v>
      </c>
      <c r="K6" s="32" t="b">
        <f t="shared" si="3"/>
        <v>0</v>
      </c>
      <c r="L6" s="32" t="b">
        <f t="shared" si="4"/>
        <v>0</v>
      </c>
      <c r="M6" s="31" t="b">
        <f t="shared" si="5"/>
        <v>0</v>
      </c>
    </row>
    <row r="7" spans="1:16" s="33" customFormat="1" ht="30" customHeight="1" x14ac:dyDescent="0.25">
      <c r="A7" s="27">
        <v>5</v>
      </c>
      <c r="B7" s="28" t="s">
        <v>32</v>
      </c>
      <c r="C7" s="29">
        <v>35672</v>
      </c>
      <c r="D7" s="27">
        <f t="shared" si="0"/>
        <v>1997</v>
      </c>
      <c r="E7" s="27">
        <f t="shared" si="1"/>
        <v>26</v>
      </c>
      <c r="F7" s="28" t="s">
        <v>42</v>
      </c>
      <c r="G7" s="28" t="s">
        <v>64</v>
      </c>
      <c r="H7" s="30" t="s">
        <v>69</v>
      </c>
      <c r="I7" s="30" t="s">
        <v>47</v>
      </c>
      <c r="J7" s="31" t="b">
        <f t="shared" si="2"/>
        <v>1</v>
      </c>
      <c r="K7" s="32" t="b">
        <f t="shared" si="3"/>
        <v>1</v>
      </c>
      <c r="L7" s="32" t="b">
        <f t="shared" si="4"/>
        <v>0</v>
      </c>
      <c r="M7" s="31" t="b">
        <f t="shared" si="5"/>
        <v>0</v>
      </c>
    </row>
    <row r="8" spans="1:16" s="33" customFormat="1" ht="30" customHeight="1" x14ac:dyDescent="0.25">
      <c r="A8" s="27">
        <v>6</v>
      </c>
      <c r="B8" s="28" t="s">
        <v>33</v>
      </c>
      <c r="C8" s="29">
        <v>37935</v>
      </c>
      <c r="D8" s="27">
        <f t="shared" si="0"/>
        <v>2003</v>
      </c>
      <c r="E8" s="27">
        <f t="shared" si="1"/>
        <v>20</v>
      </c>
      <c r="F8" s="28" t="s">
        <v>38</v>
      </c>
      <c r="G8" s="28" t="s">
        <v>65</v>
      </c>
      <c r="H8" s="30" t="s">
        <v>66</v>
      </c>
      <c r="I8" s="30" t="s">
        <v>48</v>
      </c>
      <c r="J8" s="31" t="b">
        <f t="shared" si="2"/>
        <v>1</v>
      </c>
      <c r="K8" s="32" t="b">
        <f t="shared" si="3"/>
        <v>0</v>
      </c>
      <c r="L8" s="32" t="b">
        <f t="shared" si="4"/>
        <v>1</v>
      </c>
      <c r="M8" s="31" t="b">
        <f t="shared" si="5"/>
        <v>0</v>
      </c>
    </row>
    <row r="9" spans="1:16" s="33" customFormat="1" ht="30" customHeight="1" x14ac:dyDescent="0.25">
      <c r="A9" s="27">
        <v>7</v>
      </c>
      <c r="B9" s="28" t="s">
        <v>34</v>
      </c>
      <c r="C9" s="29">
        <v>36154</v>
      </c>
      <c r="D9" s="27">
        <f t="shared" si="0"/>
        <v>1998</v>
      </c>
      <c r="E9" s="27">
        <f t="shared" si="1"/>
        <v>25</v>
      </c>
      <c r="F9" s="28" t="s">
        <v>41</v>
      </c>
      <c r="G9" s="28" t="s">
        <v>57</v>
      </c>
      <c r="H9" s="30" t="s">
        <v>68</v>
      </c>
      <c r="I9" s="30" t="s">
        <v>49</v>
      </c>
      <c r="J9" s="31" t="b">
        <f t="shared" si="2"/>
        <v>1</v>
      </c>
      <c r="K9" s="32" t="b">
        <f t="shared" si="3"/>
        <v>1</v>
      </c>
      <c r="L9" s="32" t="b">
        <f t="shared" si="4"/>
        <v>0</v>
      </c>
      <c r="M9" s="31" t="b">
        <f t="shared" si="5"/>
        <v>0</v>
      </c>
    </row>
    <row r="10" spans="1:16" s="33" customFormat="1" ht="30" customHeight="1" x14ac:dyDescent="0.25">
      <c r="A10" s="27">
        <v>8</v>
      </c>
      <c r="B10" s="28" t="s">
        <v>35</v>
      </c>
      <c r="C10" s="29">
        <v>34428</v>
      </c>
      <c r="D10" s="27">
        <f t="shared" si="0"/>
        <v>1994</v>
      </c>
      <c r="E10" s="27">
        <f t="shared" si="1"/>
        <v>29</v>
      </c>
      <c r="F10" s="28" t="s">
        <v>40</v>
      </c>
      <c r="G10" s="28" t="s">
        <v>52</v>
      </c>
      <c r="H10" s="30" t="s">
        <v>72</v>
      </c>
      <c r="I10" s="30" t="s">
        <v>50</v>
      </c>
      <c r="J10" s="31" t="b">
        <f t="shared" si="2"/>
        <v>0</v>
      </c>
      <c r="K10" s="32" t="b">
        <f t="shared" si="3"/>
        <v>1</v>
      </c>
      <c r="L10" s="32" t="b">
        <f t="shared" si="4"/>
        <v>0</v>
      </c>
      <c r="M10" s="31" t="b">
        <f t="shared" si="5"/>
        <v>0</v>
      </c>
    </row>
    <row r="11" spans="1:16" ht="25.25" customHeight="1" x14ac:dyDescent="0.25">
      <c r="F11"/>
      <c r="G11"/>
      <c r="J11">
        <v>1</v>
      </c>
      <c r="K11">
        <v>2</v>
      </c>
      <c r="L11">
        <v>3</v>
      </c>
      <c r="M11">
        <v>4</v>
      </c>
      <c r="N11">
        <v>5</v>
      </c>
      <c r="O11">
        <v>6</v>
      </c>
      <c r="P11" s="44">
        <f>SUM(J11+O11)</f>
        <v>7</v>
      </c>
    </row>
    <row r="12" spans="1:16" ht="25.25" customHeight="1" x14ac:dyDescent="0.2">
      <c r="F12"/>
    </row>
    <row r="13" spans="1:16" ht="25.25" customHeight="1" x14ac:dyDescent="0.2">
      <c r="F13"/>
    </row>
    <row r="14" spans="1:16" ht="25.25" customHeight="1" x14ac:dyDescent="0.2">
      <c r="F14"/>
    </row>
    <row r="15" spans="1:16" ht="25.25" customHeight="1" x14ac:dyDescent="0.2"/>
    <row r="16" spans="1:16" ht="25.25" customHeight="1" x14ac:dyDescent="0.2"/>
    <row r="17" ht="25.25" customHeight="1" x14ac:dyDescent="0.2"/>
    <row r="18" ht="25.25" customHeight="1" x14ac:dyDescent="0.2"/>
  </sheetData>
  <mergeCells count="1">
    <mergeCell ref="A1:M1"/>
  </mergeCells>
  <hyperlinks>
    <hyperlink ref="I3" r:id="rId1" xr:uid="{705D1085-D080-4E3B-902E-ACFFF8A39FC9}"/>
    <hyperlink ref="I4" r:id="rId2" xr:uid="{BF3BA701-495B-4214-9C51-21F3EF5D6A12}"/>
    <hyperlink ref="I5" r:id="rId3" xr:uid="{73725A0B-D8DC-43E8-A381-B8EEAC6E820B}"/>
    <hyperlink ref="I6" r:id="rId4" xr:uid="{A556EB2B-B9FB-45EA-B7DD-B2BB2C4A0E9A}"/>
    <hyperlink ref="I7" r:id="rId5" xr:uid="{92F7B2A4-9396-4811-BF51-9BA753B43A1F}"/>
    <hyperlink ref="I8" r:id="rId6" xr:uid="{25250201-E882-4975-9625-57FA93645C7A}"/>
    <hyperlink ref="I9" r:id="rId7" xr:uid="{AAA3AF72-FFF6-4AC2-A253-5F8AA5DBEB22}"/>
    <hyperlink ref="I10" r:id="rId8" xr:uid="{CBEA3A0A-81A8-4FAE-80D7-18A9D4D36B11}"/>
  </hyperlinks>
  <pageMargins left="0.7" right="0.7" top="0.75" bottom="0.75" header="0.3" footer="0.3"/>
  <pageSetup orientation="portrait" r:id="rId9"/>
  <extLst>
    <ext xmlns:x14="http://schemas.microsoft.com/office/spreadsheetml/2009/9/main" uri="{CCE6A557-97BC-4b89-ADB6-D9C93CAAB3DF}">
      <x14:dataValidations xmlns:xm="http://schemas.microsoft.com/office/excel/2006/main" xWindow="1374" yWindow="803" count="2">
        <x14:dataValidation type="list" errorStyle="warning" allowBlank="1" showInputMessage="1" showErrorMessage="1" error="Your input is invalid, please check and try again" prompt="Select your highest educational qualification" xr:uid="{2A76667E-7170-468B-A13F-160C1CA4AD78}">
          <x14:formula1>
            <xm:f>'Data Validation'!$A:$A</xm:f>
          </x14:formula1>
          <xm:sqref>G3:G10</xm:sqref>
        </x14:dataValidation>
        <x14:dataValidation type="list" errorStyle="warning" allowBlank="1" showInputMessage="1" showErrorMessage="1" error="Check your input and try again" prompt="How many years of relevant experience in the field" xr:uid="{75B6A013-F35E-4511-BF90-1B5BE04CFB23}">
          <x14:formula1>
            <xm:f>'Data Validation'!$C:$C</xm:f>
          </x14:formula1>
          <xm:sqref>H3:H10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B026B-B2AF-024A-A028-DEC0BDD5A622}">
  <dimension ref="A1"/>
  <sheetViews>
    <sheetView workbookViewId="0"/>
  </sheetViews>
  <sheetFormatPr baseColWidth="10" defaultRowHeight="15"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F93A1-EE7F-49E7-84FD-0865399D5768}">
  <dimension ref="A1:C16"/>
  <sheetViews>
    <sheetView zoomScale="120" zoomScaleNormal="120" workbookViewId="0">
      <selection activeCell="D6" sqref="D6"/>
    </sheetView>
  </sheetViews>
  <sheetFormatPr baseColWidth="10" defaultColWidth="8.83203125" defaultRowHeight="15" x14ac:dyDescent="0.2"/>
  <cols>
    <col min="1" max="1" width="22.83203125" bestFit="1" customWidth="1"/>
  </cols>
  <sheetData>
    <row r="1" spans="1:3" ht="23.5" customHeight="1" x14ac:dyDescent="0.2">
      <c r="A1" s="20" t="s">
        <v>51</v>
      </c>
      <c r="C1" t="s">
        <v>66</v>
      </c>
    </row>
    <row r="2" spans="1:3" ht="23.5" customHeight="1" x14ac:dyDescent="0.2">
      <c r="A2" s="20" t="s">
        <v>58</v>
      </c>
      <c r="C2" t="s">
        <v>67</v>
      </c>
    </row>
    <row r="3" spans="1:3" ht="23.5" customHeight="1" x14ac:dyDescent="0.2">
      <c r="A3" s="20" t="s">
        <v>52</v>
      </c>
      <c r="C3" t="s">
        <v>68</v>
      </c>
    </row>
    <row r="4" spans="1:3" ht="23.5" customHeight="1" x14ac:dyDescent="0.2">
      <c r="A4" s="20" t="s">
        <v>53</v>
      </c>
      <c r="C4" t="s">
        <v>69</v>
      </c>
    </row>
    <row r="5" spans="1:3" ht="23.5" customHeight="1" x14ac:dyDescent="0.2">
      <c r="A5" s="20" t="s">
        <v>54</v>
      </c>
      <c r="C5" t="s">
        <v>70</v>
      </c>
    </row>
    <row r="6" spans="1:3" ht="23.5" customHeight="1" x14ac:dyDescent="0.2">
      <c r="A6" s="20" t="s">
        <v>55</v>
      </c>
      <c r="C6" t="s">
        <v>71</v>
      </c>
    </row>
    <row r="7" spans="1:3" ht="23.5" customHeight="1" x14ac:dyDescent="0.2">
      <c r="A7" s="20" t="s">
        <v>56</v>
      </c>
      <c r="C7" t="s">
        <v>74</v>
      </c>
    </row>
    <row r="8" spans="1:3" ht="23.5" customHeight="1" x14ac:dyDescent="0.2">
      <c r="A8" s="20" t="s">
        <v>57</v>
      </c>
      <c r="C8" t="s">
        <v>72</v>
      </c>
    </row>
    <row r="9" spans="1:3" ht="22.25" customHeight="1" x14ac:dyDescent="0.2">
      <c r="A9" s="20" t="s">
        <v>59</v>
      </c>
      <c r="C9" t="s">
        <v>73</v>
      </c>
    </row>
    <row r="10" spans="1:3" ht="24" customHeight="1" x14ac:dyDescent="0.2">
      <c r="A10" s="20" t="s">
        <v>60</v>
      </c>
    </row>
    <row r="11" spans="1:3" ht="22.25" customHeight="1" x14ac:dyDescent="0.2">
      <c r="A11" s="20" t="s">
        <v>61</v>
      </c>
    </row>
    <row r="12" spans="1:3" ht="21" customHeight="1" x14ac:dyDescent="0.2">
      <c r="A12" s="20" t="s">
        <v>62</v>
      </c>
    </row>
    <row r="13" spans="1:3" ht="21" customHeight="1" x14ac:dyDescent="0.2">
      <c r="A13" s="20" t="s">
        <v>63</v>
      </c>
    </row>
    <row r="14" spans="1:3" ht="22.25" customHeight="1" x14ac:dyDescent="0.2">
      <c r="A14" s="20" t="s">
        <v>64</v>
      </c>
    </row>
    <row r="15" spans="1:3" ht="22.25" customHeight="1" x14ac:dyDescent="0.2">
      <c r="A15" s="20" t="s">
        <v>65</v>
      </c>
    </row>
    <row r="16" spans="1:3" ht="19.75" customHeight="1" x14ac:dyDescent="0.2"/>
  </sheetData>
  <phoneticPr fontId="1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9123A-120E-45E4-9539-A813D060B969}">
  <sheetPr>
    <tabColor rgb="FFFFFF00"/>
  </sheetPr>
  <dimension ref="A1:K19"/>
  <sheetViews>
    <sheetView topLeftCell="B1" zoomScaleNormal="100" workbookViewId="0">
      <selection activeCell="D13" sqref="D13"/>
    </sheetView>
  </sheetViews>
  <sheetFormatPr baseColWidth="10" defaultColWidth="8.83203125" defaultRowHeight="14" x14ac:dyDescent="0.15"/>
  <cols>
    <col min="1" max="1" width="24.6640625" style="35" bestFit="1" customWidth="1"/>
    <col min="2" max="2" width="19.83203125" style="49" customWidth="1"/>
    <col min="3" max="3" width="23.83203125" style="35" customWidth="1"/>
    <col min="4" max="4" width="30.83203125" style="35" customWidth="1"/>
    <col min="5" max="5" width="5.83203125" style="35" customWidth="1"/>
    <col min="6" max="6" width="25.83203125" style="35" customWidth="1"/>
    <col min="7" max="7" width="12.83203125" style="49" bestFit="1" customWidth="1"/>
    <col min="8" max="8" width="8.83203125" style="35"/>
    <col min="9" max="9" width="9.83203125" style="35" customWidth="1"/>
    <col min="10" max="16384" width="8.83203125" style="35"/>
  </cols>
  <sheetData>
    <row r="1" spans="1:11" s="34" customFormat="1" ht="20" x14ac:dyDescent="0.2">
      <c r="A1" s="34" t="s">
        <v>78</v>
      </c>
      <c r="B1" s="46"/>
      <c r="G1" s="46"/>
    </row>
    <row r="3" spans="1:11" s="45" customFormat="1" ht="60.5" customHeight="1" thickBot="1" x14ac:dyDescent="0.25">
      <c r="A3" s="105" t="s">
        <v>79</v>
      </c>
      <c r="B3" s="105"/>
      <c r="C3" s="105"/>
      <c r="D3" s="50"/>
      <c r="E3" s="50"/>
      <c r="F3" s="51" t="s">
        <v>80</v>
      </c>
      <c r="G3" s="53"/>
      <c r="H3" s="52"/>
      <c r="I3" s="52"/>
      <c r="J3" s="52"/>
      <c r="K3" s="52"/>
    </row>
    <row r="4" spans="1:11" ht="25.75" customHeight="1" thickTop="1" x14ac:dyDescent="0.15">
      <c r="A4" s="36" t="s">
        <v>81</v>
      </c>
      <c r="B4" s="47" t="s">
        <v>5</v>
      </c>
      <c r="C4" s="36" t="s">
        <v>82</v>
      </c>
    </row>
    <row r="5" spans="1:11" ht="21" customHeight="1" x14ac:dyDescent="0.15">
      <c r="A5" s="35" t="s">
        <v>83</v>
      </c>
      <c r="B5" s="48">
        <v>800</v>
      </c>
      <c r="C5" s="35" t="str">
        <f>IF(B5&gt;=$G$5,"Wait For Approval","Approved")</f>
        <v>Approved</v>
      </c>
      <c r="F5" s="35" t="s">
        <v>84</v>
      </c>
      <c r="G5" s="48">
        <v>10000</v>
      </c>
    </row>
    <row r="6" spans="1:11" ht="21" customHeight="1" x14ac:dyDescent="0.15">
      <c r="A6" s="35" t="s">
        <v>85</v>
      </c>
      <c r="B6" s="48">
        <v>12000</v>
      </c>
      <c r="C6" s="35" t="str">
        <f t="shared" ref="C6:C11" si="0">IF(B6&gt;=$G$5,"Wait For Approval","Approved")</f>
        <v>Wait For Approval</v>
      </c>
    </row>
    <row r="7" spans="1:11" ht="21" customHeight="1" x14ac:dyDescent="0.15">
      <c r="A7" s="35" t="s">
        <v>86</v>
      </c>
      <c r="B7" s="48">
        <v>10000</v>
      </c>
      <c r="C7" s="35" t="str">
        <f t="shared" si="0"/>
        <v>Wait For Approval</v>
      </c>
      <c r="G7" s="106" t="s">
        <v>119</v>
      </c>
      <c r="H7" s="107"/>
      <c r="I7" s="107"/>
      <c r="J7" s="107"/>
    </row>
    <row r="8" spans="1:11" ht="21" customHeight="1" x14ac:dyDescent="0.15">
      <c r="A8" s="35" t="s">
        <v>87</v>
      </c>
      <c r="B8" s="48">
        <v>7500</v>
      </c>
      <c r="C8" s="35" t="str">
        <f t="shared" si="0"/>
        <v>Approved</v>
      </c>
    </row>
    <row r="9" spans="1:11" ht="21" customHeight="1" x14ac:dyDescent="0.15">
      <c r="A9" s="35" t="s">
        <v>88</v>
      </c>
      <c r="B9" s="48">
        <v>5000</v>
      </c>
      <c r="C9" s="35" t="str">
        <f t="shared" si="0"/>
        <v>Approved</v>
      </c>
    </row>
    <row r="10" spans="1:11" ht="21" customHeight="1" x14ac:dyDescent="0.15">
      <c r="A10" s="35" t="s">
        <v>89</v>
      </c>
      <c r="B10" s="48">
        <v>8000</v>
      </c>
      <c r="C10" s="35" t="str">
        <f t="shared" si="0"/>
        <v>Approved</v>
      </c>
    </row>
    <row r="11" spans="1:11" ht="21" customHeight="1" x14ac:dyDescent="0.15">
      <c r="A11" s="35" t="s">
        <v>90</v>
      </c>
      <c r="B11" s="48">
        <v>13000</v>
      </c>
      <c r="C11" s="35" t="str">
        <f t="shared" si="0"/>
        <v>Wait For Approval</v>
      </c>
    </row>
    <row r="14" spans="1:11" customFormat="1" ht="15" x14ac:dyDescent="0.2"/>
    <row r="15" spans="1:11" customFormat="1" ht="15" x14ac:dyDescent="0.2"/>
    <row r="16" spans="1:11" customFormat="1" ht="15" x14ac:dyDescent="0.2"/>
    <row r="17" customFormat="1" ht="15" x14ac:dyDescent="0.2"/>
    <row r="18" customFormat="1" ht="15" x14ac:dyDescent="0.2"/>
    <row r="19" customFormat="1" ht="15" x14ac:dyDescent="0.2"/>
  </sheetData>
  <mergeCells count="2">
    <mergeCell ref="A3:C3"/>
    <mergeCell ref="G7:J7"/>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35843-34F4-41C7-99E3-87F97A857F98}">
  <sheetPr>
    <tabColor theme="4" tint="-0.499984740745262"/>
  </sheetPr>
  <dimension ref="A1:I39"/>
  <sheetViews>
    <sheetView zoomScale="120" zoomScaleNormal="120" workbookViewId="0">
      <selection activeCell="D4" sqref="D4"/>
    </sheetView>
  </sheetViews>
  <sheetFormatPr baseColWidth="10" defaultColWidth="8.83203125" defaultRowHeight="15" x14ac:dyDescent="0.2"/>
  <cols>
    <col min="1" max="1" width="24.1640625" style="35" customWidth="1"/>
    <col min="2" max="2" width="24.1640625" style="56" customWidth="1"/>
    <col min="3" max="3" width="24.1640625" style="60" customWidth="1"/>
    <col min="4" max="4" width="24.1640625" style="56" customWidth="1"/>
    <col min="5" max="5" width="3.33203125" style="35" customWidth="1"/>
    <col min="6" max="6" width="14.83203125" style="35" bestFit="1" customWidth="1"/>
    <col min="7" max="7" width="6.5" style="35" bestFit="1" customWidth="1"/>
    <col min="10" max="16384" width="8.83203125" style="35"/>
  </cols>
  <sheetData>
    <row r="1" spans="1:9" s="38" customFormat="1" ht="16" x14ac:dyDescent="0.2">
      <c r="A1" s="37" t="s">
        <v>91</v>
      </c>
      <c r="B1" s="54"/>
      <c r="C1" s="58"/>
      <c r="D1" s="54"/>
    </row>
    <row r="3" spans="1:9" ht="16" x14ac:dyDescent="0.2">
      <c r="A3" s="39" t="s">
        <v>81</v>
      </c>
      <c r="B3" s="55" t="s">
        <v>92</v>
      </c>
      <c r="C3" s="59" t="s">
        <v>93</v>
      </c>
      <c r="D3" s="86" t="s">
        <v>139</v>
      </c>
      <c r="F3" s="40" t="s">
        <v>94</v>
      </c>
      <c r="G3" s="62">
        <v>60</v>
      </c>
      <c r="I3">
        <v>70</v>
      </c>
    </row>
    <row r="4" spans="1:9" x14ac:dyDescent="0.2">
      <c r="A4" s="41" t="s">
        <v>95</v>
      </c>
      <c r="B4" s="61">
        <v>93</v>
      </c>
      <c r="C4" s="41" t="str">
        <f>IF(B4&gt;=$G$3,"Pass","Fail")</f>
        <v>Pass</v>
      </c>
      <c r="D4" s="57" t="str">
        <f>IF(B4&gt;=$I$3,"Excellent",IF(B4&gt;=$I$4,"Very Good",IF(B4&gt;=$I$5,"Credit",IF(B4&gt;=$I$6,"Pass",IF(B4&lt;$I$7,"Fail")))))</f>
        <v>Excellent</v>
      </c>
      <c r="I4">
        <v>60</v>
      </c>
    </row>
    <row r="5" spans="1:9" x14ac:dyDescent="0.2">
      <c r="A5" s="41" t="s">
        <v>96</v>
      </c>
      <c r="B5" s="61">
        <v>65</v>
      </c>
      <c r="C5" s="41" t="str">
        <f t="shared" ref="C5:C9" si="0">IF(B5&gt;=$G$3,"Pass","Fail")</f>
        <v>Pass</v>
      </c>
      <c r="D5" s="57" t="str">
        <f>IF(B5&gt;=$I$3,"Excellent",IF(B5&gt;=$I$4,"Very Good",IF(B5&gt;=$I$5,"Credit",IF(B5&gt;=$I$6,"Pass",IF(B5&lt;I8,"Fail")))))</f>
        <v>Very Good</v>
      </c>
      <c r="I5">
        <v>50</v>
      </c>
    </row>
    <row r="6" spans="1:9" x14ac:dyDescent="0.2">
      <c r="A6" s="41" t="s">
        <v>97</v>
      </c>
      <c r="B6" s="61">
        <v>85</v>
      </c>
      <c r="C6" s="41" t="str">
        <f t="shared" si="0"/>
        <v>Pass</v>
      </c>
      <c r="D6" s="57" t="str">
        <f>IF(B6&gt;=$I$3,"Excellent",IF(B6&gt;=$I$4,"Very Good",IF(B6&gt;=$I$5,"Credit",IF(B6&gt;=$I$6,"Pass",IF(B6&lt;I9,"Fail")))))</f>
        <v>Excellent</v>
      </c>
      <c r="I6">
        <v>40</v>
      </c>
    </row>
    <row r="7" spans="1:9" x14ac:dyDescent="0.2">
      <c r="A7" s="41" t="s">
        <v>98</v>
      </c>
      <c r="B7" s="61">
        <v>79</v>
      </c>
      <c r="C7" s="41" t="str">
        <f t="shared" si="0"/>
        <v>Pass</v>
      </c>
      <c r="D7" s="57" t="str">
        <f>IF(B7&gt;=$I$3,"Excellent",IF(B7&gt;=$I$4,"Very Good",IF(B7&gt;=$I$5,"Credit",IF(B7&gt;=$I$6,"Pass",IF(B7&lt;I10,"Fail")))))</f>
        <v>Excellent</v>
      </c>
      <c r="I7">
        <v>40</v>
      </c>
    </row>
    <row r="8" spans="1:9" x14ac:dyDescent="0.2">
      <c r="A8" s="41" t="s">
        <v>99</v>
      </c>
      <c r="B8" s="61">
        <v>90</v>
      </c>
      <c r="C8" s="41" t="str">
        <f t="shared" si="0"/>
        <v>Pass</v>
      </c>
      <c r="D8" s="57" t="str">
        <f>IF(B8&gt;=$I$3,"Excellent",IF(B8&gt;=$I$4,"Very Good",IF(B8&gt;=$I$5,"Credit",IF(B8&gt;=$I$6,"Pass",IF(B8&lt;I11,"Fail")))))</f>
        <v>Excellent</v>
      </c>
    </row>
    <row r="9" spans="1:9" x14ac:dyDescent="0.2">
      <c r="A9" s="41" t="s">
        <v>100</v>
      </c>
      <c r="B9" s="61">
        <v>60</v>
      </c>
      <c r="C9" s="41" t="str">
        <f t="shared" si="0"/>
        <v>Pass</v>
      </c>
      <c r="D9" s="57" t="str">
        <f>IF(B9&gt;=$I$3,"Excellent",IF(B9&gt;=$I$4,"Very Good",IF(B9&gt;=$I$5,"Credit",IF(B9&gt;=$I$6,"Pass",IF(B9&lt;I12,"Fail")))))</f>
        <v>Very Good</v>
      </c>
    </row>
    <row r="11" spans="1:9" s="38" customFormat="1" ht="16" x14ac:dyDescent="0.2">
      <c r="A11" s="37" t="s">
        <v>101</v>
      </c>
      <c r="B11" s="54"/>
      <c r="C11" s="58"/>
      <c r="D11" s="54"/>
    </row>
    <row r="13" spans="1:9" ht="16" x14ac:dyDescent="0.2">
      <c r="A13" s="39" t="s">
        <v>102</v>
      </c>
      <c r="B13" s="55" t="s">
        <v>103</v>
      </c>
      <c r="C13" s="59" t="s">
        <v>104</v>
      </c>
      <c r="D13" s="55" t="s">
        <v>105</v>
      </c>
      <c r="E13" s="40"/>
      <c r="F13" s="40" t="s">
        <v>106</v>
      </c>
      <c r="G13" s="35">
        <v>30</v>
      </c>
    </row>
    <row r="14" spans="1:9" ht="16" x14ac:dyDescent="0.2">
      <c r="A14" s="41" t="s">
        <v>107</v>
      </c>
      <c r="B14" s="64">
        <v>25</v>
      </c>
      <c r="C14" s="63">
        <v>50000</v>
      </c>
      <c r="D14" s="63" t="str">
        <f>IF(B14&gt;=G13,G14*C14,"Free Shipping")</f>
        <v>Free Shipping</v>
      </c>
      <c r="E14" s="43"/>
      <c r="F14" s="40" t="s">
        <v>105</v>
      </c>
      <c r="G14" s="42">
        <v>0.15</v>
      </c>
    </row>
    <row r="15" spans="1:9" x14ac:dyDescent="0.2">
      <c r="A15" s="41" t="s">
        <v>108</v>
      </c>
      <c r="B15" s="64">
        <v>50</v>
      </c>
      <c r="C15" s="63">
        <v>85000</v>
      </c>
      <c r="D15" s="63">
        <f t="shared" ref="D15:D18" si="1">IF(B15&gt;=$G$13,$G$14*C15,"Free Shipping")</f>
        <v>12750</v>
      </c>
      <c r="E15" s="43"/>
    </row>
    <row r="16" spans="1:9" x14ac:dyDescent="0.2">
      <c r="A16" s="41" t="s">
        <v>109</v>
      </c>
      <c r="B16" s="64">
        <v>18</v>
      </c>
      <c r="C16" s="63">
        <v>75000</v>
      </c>
      <c r="D16" s="63" t="str">
        <f t="shared" si="1"/>
        <v>Free Shipping</v>
      </c>
      <c r="E16" s="43"/>
    </row>
    <row r="17" spans="1:7" x14ac:dyDescent="0.2">
      <c r="A17" s="41" t="s">
        <v>110</v>
      </c>
      <c r="B17" s="64">
        <v>42</v>
      </c>
      <c r="C17" s="63">
        <v>30000</v>
      </c>
      <c r="D17" s="63">
        <f t="shared" si="1"/>
        <v>4500</v>
      </c>
      <c r="E17" s="43"/>
    </row>
    <row r="18" spans="1:7" x14ac:dyDescent="0.2">
      <c r="A18" s="41" t="s">
        <v>111</v>
      </c>
      <c r="B18" s="64">
        <v>5</v>
      </c>
      <c r="C18" s="63">
        <v>250000</v>
      </c>
      <c r="D18" s="63" t="str">
        <f t="shared" si="1"/>
        <v>Free Shipping</v>
      </c>
      <c r="E18" s="43"/>
    </row>
    <row r="20" spans="1:7" s="38" customFormat="1" ht="16" x14ac:dyDescent="0.2">
      <c r="A20" s="37" t="s">
        <v>112</v>
      </c>
      <c r="B20" s="54"/>
      <c r="C20" s="58"/>
      <c r="D20" s="54"/>
    </row>
    <row r="22" spans="1:7" ht="16" x14ac:dyDescent="0.2">
      <c r="A22" s="39" t="s">
        <v>81</v>
      </c>
      <c r="B22" s="55" t="s">
        <v>136</v>
      </c>
      <c r="C22" s="59" t="s">
        <v>137</v>
      </c>
      <c r="D22" s="55" t="s">
        <v>93</v>
      </c>
      <c r="E22" s="40"/>
      <c r="F22" s="40" t="s">
        <v>136</v>
      </c>
      <c r="G22" s="84">
        <v>75</v>
      </c>
    </row>
    <row r="23" spans="1:7" ht="16" x14ac:dyDescent="0.2">
      <c r="A23" s="41" t="s">
        <v>113</v>
      </c>
      <c r="B23" s="61">
        <v>93</v>
      </c>
      <c r="C23" s="61">
        <v>80</v>
      </c>
      <c r="D23" s="41" t="str">
        <f>IF(AND(B23&gt;=$G$22,C23&gt;=$G$23),"Pass","Fail")</f>
        <v>Pass</v>
      </c>
      <c r="F23" s="40" t="s">
        <v>137</v>
      </c>
      <c r="G23" s="84">
        <v>65</v>
      </c>
    </row>
    <row r="24" spans="1:7" x14ac:dyDescent="0.2">
      <c r="A24" s="41" t="s">
        <v>114</v>
      </c>
      <c r="B24" s="61">
        <v>65</v>
      </c>
      <c r="C24" s="61">
        <v>91</v>
      </c>
      <c r="D24" s="41" t="str">
        <f t="shared" ref="D24:D27" si="2">IF(AND(B24&gt;=$G$22,C24&gt;=$G$23),"Pass","Fail")</f>
        <v>Fail</v>
      </c>
    </row>
    <row r="25" spans="1:7" x14ac:dyDescent="0.2">
      <c r="A25" s="41" t="s">
        <v>115</v>
      </c>
      <c r="B25" s="61">
        <v>50</v>
      </c>
      <c r="C25" s="61">
        <v>72</v>
      </c>
      <c r="D25" s="41" t="str">
        <f t="shared" si="2"/>
        <v>Fail</v>
      </c>
    </row>
    <row r="26" spans="1:7" x14ac:dyDescent="0.2">
      <c r="A26" s="41" t="s">
        <v>116</v>
      </c>
      <c r="B26" s="61">
        <v>78</v>
      </c>
      <c r="C26" s="61">
        <v>93</v>
      </c>
      <c r="D26" s="41" t="str">
        <f t="shared" si="2"/>
        <v>Pass</v>
      </c>
    </row>
    <row r="27" spans="1:7" x14ac:dyDescent="0.2">
      <c r="A27" s="41" t="s">
        <v>117</v>
      </c>
      <c r="B27" s="61">
        <v>38</v>
      </c>
      <c r="C27" s="61">
        <v>30</v>
      </c>
      <c r="D27" s="41" t="str">
        <f t="shared" si="2"/>
        <v>Fail</v>
      </c>
    </row>
    <row r="29" spans="1:7" s="38" customFormat="1" ht="16" x14ac:dyDescent="0.2">
      <c r="A29" s="37" t="s">
        <v>118</v>
      </c>
      <c r="B29" s="54"/>
      <c r="C29" s="58"/>
      <c r="D29" s="54"/>
    </row>
    <row r="31" spans="1:7" ht="16" x14ac:dyDescent="0.2">
      <c r="A31" s="39" t="s">
        <v>81</v>
      </c>
      <c r="B31" s="55" t="s">
        <v>136</v>
      </c>
      <c r="C31" s="59" t="s">
        <v>137</v>
      </c>
      <c r="D31" s="55" t="s">
        <v>93</v>
      </c>
      <c r="E31" s="40"/>
      <c r="F31" s="40" t="s">
        <v>136</v>
      </c>
      <c r="G31" s="84">
        <v>75</v>
      </c>
    </row>
    <row r="32" spans="1:7" ht="16" x14ac:dyDescent="0.2">
      <c r="A32" s="41" t="s">
        <v>113</v>
      </c>
      <c r="B32" s="85">
        <v>93</v>
      </c>
      <c r="C32" s="61">
        <v>80</v>
      </c>
      <c r="D32" s="41"/>
      <c r="F32" s="40" t="s">
        <v>137</v>
      </c>
      <c r="G32" s="84">
        <v>65</v>
      </c>
    </row>
    <row r="33" spans="1:7" x14ac:dyDescent="0.2">
      <c r="A33" s="41" t="s">
        <v>114</v>
      </c>
      <c r="B33" s="85">
        <v>65</v>
      </c>
      <c r="C33" s="61">
        <v>91</v>
      </c>
      <c r="D33" s="41"/>
      <c r="F33" s="35" t="s">
        <v>138</v>
      </c>
      <c r="G33" s="35">
        <v>70</v>
      </c>
    </row>
    <row r="34" spans="1:7" x14ac:dyDescent="0.2">
      <c r="A34" s="41" t="s">
        <v>115</v>
      </c>
      <c r="B34" s="85">
        <v>50</v>
      </c>
      <c r="C34" s="61">
        <v>72</v>
      </c>
      <c r="D34" s="41"/>
    </row>
    <row r="35" spans="1:7" x14ac:dyDescent="0.2">
      <c r="A35" s="41" t="s">
        <v>116</v>
      </c>
      <c r="B35" s="85">
        <v>78</v>
      </c>
      <c r="C35" s="61">
        <v>93</v>
      </c>
      <c r="D35" s="41"/>
    </row>
    <row r="36" spans="1:7" x14ac:dyDescent="0.2">
      <c r="A36" s="41" t="s">
        <v>117</v>
      </c>
      <c r="B36" s="85">
        <v>38</v>
      </c>
      <c r="C36" s="61">
        <v>30</v>
      </c>
      <c r="D36" s="41"/>
    </row>
    <row r="38" spans="1:7" x14ac:dyDescent="0.2">
      <c r="B38" s="56" t="s">
        <v>138</v>
      </c>
      <c r="C38" s="35" t="str">
        <f>IF(OR(B32&gt;=$G$31,C32&gt;=$G$32,B39&gt;=$G$33),"Pass","Fail")</f>
        <v>Pass</v>
      </c>
    </row>
    <row r="39" spans="1:7" x14ac:dyDescent="0.2">
      <c r="B39" s="84">
        <v>23</v>
      </c>
      <c r="C39" s="8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2B655-D559-4621-A2EA-D572C5222AAC}">
  <dimension ref="A1:K742"/>
  <sheetViews>
    <sheetView zoomScale="120" zoomScaleNormal="120" workbookViewId="0">
      <selection activeCell="H2" sqref="H2"/>
    </sheetView>
  </sheetViews>
  <sheetFormatPr baseColWidth="10" defaultColWidth="19.83203125" defaultRowHeight="15" x14ac:dyDescent="0.2"/>
  <cols>
    <col min="1" max="1" width="21.5" style="72" customWidth="1"/>
    <col min="2" max="2" width="15.5" style="78" bestFit="1" customWidth="1"/>
    <col min="3" max="3" width="14.33203125" style="72" customWidth="1"/>
    <col min="4" max="4" width="14" style="79" hidden="1" customWidth="1"/>
    <col min="5" max="5" width="9.1640625" style="80" customWidth="1"/>
    <col min="6" max="6" width="13.83203125" style="81" customWidth="1"/>
    <col min="7" max="7" width="14" style="72" customWidth="1"/>
    <col min="8" max="8" width="14.1640625" style="82" customWidth="1"/>
    <col min="9" max="9" width="5" style="72" customWidth="1"/>
    <col min="10" max="16384" width="19.83203125" style="72"/>
  </cols>
  <sheetData>
    <row r="1" spans="1:11" ht="16" x14ac:dyDescent="0.2">
      <c r="A1" s="65" t="s">
        <v>121</v>
      </c>
      <c r="B1" s="66" t="s">
        <v>131</v>
      </c>
      <c r="C1" s="67" t="s">
        <v>122</v>
      </c>
      <c r="D1" s="68" t="s">
        <v>123</v>
      </c>
      <c r="E1" s="69" t="s">
        <v>124</v>
      </c>
      <c r="F1" s="70" t="s">
        <v>125</v>
      </c>
      <c r="G1" s="66" t="s">
        <v>126</v>
      </c>
      <c r="H1" s="71" t="s">
        <v>127</v>
      </c>
      <c r="J1" s="71" t="s">
        <v>126</v>
      </c>
      <c r="K1" s="71" t="s">
        <v>127</v>
      </c>
    </row>
    <row r="2" spans="1:11" ht="24.5" customHeight="1" x14ac:dyDescent="0.2">
      <c r="A2" s="73" t="s">
        <v>140</v>
      </c>
      <c r="B2" s="74" t="s">
        <v>130</v>
      </c>
      <c r="C2" s="73" t="s">
        <v>150</v>
      </c>
      <c r="D2" s="75">
        <v>37249</v>
      </c>
      <c r="E2" s="76">
        <f t="shared" ref="E2:E10" ca="1" si="0">DATEDIF(D2,TODAY(),"Y")</f>
        <v>21</v>
      </c>
      <c r="F2" s="77">
        <v>60981</v>
      </c>
      <c r="G2" s="87">
        <v>1</v>
      </c>
      <c r="H2" s="88">
        <f>IF(G2=$J$2,$K$2,IF(G2=$J$3,$K$3,IF(G2=$J$4,$K$4,IF(G2=$J$5,$K$5,IF(G2=$J$6,$K$6,"Not Found")))))</f>
        <v>0</v>
      </c>
      <c r="J2" s="72">
        <v>5</v>
      </c>
      <c r="K2" s="89">
        <v>50000</v>
      </c>
    </row>
    <row r="3" spans="1:11" ht="24.5" customHeight="1" x14ac:dyDescent="0.2">
      <c r="A3" s="73" t="s">
        <v>141</v>
      </c>
      <c r="B3" s="74" t="s">
        <v>132</v>
      </c>
      <c r="C3" s="73" t="s">
        <v>129</v>
      </c>
      <c r="D3" s="75">
        <v>41673</v>
      </c>
      <c r="E3" s="76">
        <f t="shared" ca="1" si="0"/>
        <v>9</v>
      </c>
      <c r="F3" s="77">
        <v>60915</v>
      </c>
      <c r="G3" s="87">
        <v>4</v>
      </c>
      <c r="H3" s="88">
        <f t="shared" ref="H3:H10" si="1">IF(G3=$J$2,$K$2,IF(G3=$J$3,$K$3,IF(G3=$J$4,$K$4,IF(G3=$J$5,$K$5,IF(G3=$J$6,$K$6,"Not Found")))))</f>
        <v>30000</v>
      </c>
      <c r="J3" s="72">
        <v>4</v>
      </c>
      <c r="K3" s="89">
        <v>30000</v>
      </c>
    </row>
    <row r="4" spans="1:11" ht="24.5" customHeight="1" x14ac:dyDescent="0.2">
      <c r="A4" s="73" t="s">
        <v>142</v>
      </c>
      <c r="B4" s="74" t="s">
        <v>133</v>
      </c>
      <c r="C4" s="73" t="s">
        <v>149</v>
      </c>
      <c r="D4" s="75">
        <v>40225</v>
      </c>
      <c r="E4" s="76">
        <f t="shared" ca="1" si="0"/>
        <v>13</v>
      </c>
      <c r="F4" s="77">
        <v>97071</v>
      </c>
      <c r="G4" s="87">
        <v>5</v>
      </c>
      <c r="H4" s="88">
        <f t="shared" si="1"/>
        <v>50000</v>
      </c>
      <c r="J4" s="72">
        <v>3</v>
      </c>
      <c r="K4" s="89">
        <v>20000</v>
      </c>
    </row>
    <row r="5" spans="1:11" ht="24.5" customHeight="1" x14ac:dyDescent="0.2">
      <c r="A5" s="73" t="s">
        <v>143</v>
      </c>
      <c r="B5" s="74" t="s">
        <v>132</v>
      </c>
      <c r="C5" s="73" t="s">
        <v>150</v>
      </c>
      <c r="D5" s="75">
        <v>42229</v>
      </c>
      <c r="E5" s="76">
        <f t="shared" ca="1" si="0"/>
        <v>8</v>
      </c>
      <c r="F5" s="77">
        <v>115421</v>
      </c>
      <c r="G5" s="87">
        <v>3</v>
      </c>
      <c r="H5" s="88">
        <f t="shared" si="1"/>
        <v>20000</v>
      </c>
      <c r="J5" s="72">
        <v>2</v>
      </c>
      <c r="K5" s="89">
        <v>5000</v>
      </c>
    </row>
    <row r="6" spans="1:11" ht="24.5" customHeight="1" x14ac:dyDescent="0.2">
      <c r="A6" s="73" t="s">
        <v>148</v>
      </c>
      <c r="B6" s="74" t="s">
        <v>134</v>
      </c>
      <c r="C6" s="73" t="s">
        <v>128</v>
      </c>
      <c r="D6" s="75">
        <v>40525</v>
      </c>
      <c r="E6" s="76">
        <f t="shared" ca="1" si="0"/>
        <v>12</v>
      </c>
      <c r="F6" s="77">
        <v>115547</v>
      </c>
      <c r="G6" s="87">
        <v>4</v>
      </c>
      <c r="H6" s="88">
        <f t="shared" si="1"/>
        <v>30000</v>
      </c>
      <c r="J6" s="72">
        <v>1</v>
      </c>
      <c r="K6" s="89">
        <v>0</v>
      </c>
    </row>
    <row r="7" spans="1:11" ht="24.5" customHeight="1" x14ac:dyDescent="0.2">
      <c r="A7" s="73" t="s">
        <v>147</v>
      </c>
      <c r="B7" s="74" t="s">
        <v>135</v>
      </c>
      <c r="C7" s="73" t="s">
        <v>128</v>
      </c>
      <c r="D7" s="75">
        <v>39829</v>
      </c>
      <c r="E7" s="76">
        <f t="shared" ca="1" si="0"/>
        <v>14</v>
      </c>
      <c r="F7" s="77">
        <v>69212</v>
      </c>
      <c r="G7" s="87">
        <v>2</v>
      </c>
      <c r="H7" s="88">
        <f t="shared" si="1"/>
        <v>5000</v>
      </c>
    </row>
    <row r="8" spans="1:11" ht="24.5" customHeight="1" x14ac:dyDescent="0.2">
      <c r="A8" s="73" t="s">
        <v>146</v>
      </c>
      <c r="B8" s="74" t="s">
        <v>151</v>
      </c>
      <c r="C8" s="73" t="s">
        <v>129</v>
      </c>
      <c r="D8" s="75">
        <v>37295</v>
      </c>
      <c r="E8" s="76">
        <f t="shared" ca="1" si="0"/>
        <v>21</v>
      </c>
      <c r="F8" s="77">
        <v>120198</v>
      </c>
      <c r="G8" s="87">
        <v>1</v>
      </c>
      <c r="H8" s="88">
        <f t="shared" si="1"/>
        <v>0</v>
      </c>
    </row>
    <row r="9" spans="1:11" ht="24.5" customHeight="1" x14ac:dyDescent="0.2">
      <c r="A9" s="73" t="s">
        <v>145</v>
      </c>
      <c r="B9" s="74" t="s">
        <v>130</v>
      </c>
      <c r="C9" s="73" t="s">
        <v>150</v>
      </c>
      <c r="D9" s="75">
        <v>40267</v>
      </c>
      <c r="E9" s="76">
        <f t="shared" ca="1" si="0"/>
        <v>13</v>
      </c>
      <c r="F9" s="77">
        <v>107635</v>
      </c>
      <c r="G9" s="87">
        <v>5</v>
      </c>
      <c r="H9" s="88">
        <f t="shared" si="1"/>
        <v>50000</v>
      </c>
    </row>
    <row r="10" spans="1:11" ht="24.5" customHeight="1" x14ac:dyDescent="0.2">
      <c r="A10" s="73" t="s">
        <v>144</v>
      </c>
      <c r="B10" s="74" t="s">
        <v>134</v>
      </c>
      <c r="C10" s="73" t="s">
        <v>128</v>
      </c>
      <c r="D10" s="75">
        <v>37338</v>
      </c>
      <c r="E10" s="76">
        <f t="shared" ca="1" si="0"/>
        <v>21</v>
      </c>
      <c r="F10" s="77">
        <v>113020</v>
      </c>
      <c r="G10" s="87">
        <v>1</v>
      </c>
      <c r="H10" s="88">
        <f t="shared" si="1"/>
        <v>0</v>
      </c>
    </row>
    <row r="11" spans="1:11" customFormat="1" x14ac:dyDescent="0.2"/>
    <row r="12" spans="1:11" customFormat="1" x14ac:dyDescent="0.2"/>
    <row r="13" spans="1:11" customFormat="1" x14ac:dyDescent="0.2"/>
    <row r="14" spans="1:11" customFormat="1" x14ac:dyDescent="0.2"/>
    <row r="15" spans="1:11" customFormat="1" x14ac:dyDescent="0.2"/>
    <row r="16" spans="1:11" customFormat="1" x14ac:dyDescent="0.2"/>
    <row r="17" customFormat="1" x14ac:dyDescent="0.2"/>
    <row r="18" customFormat="1" x14ac:dyDescent="0.2"/>
    <row r="19" customFormat="1" x14ac:dyDescent="0.2"/>
    <row r="20" customFormat="1" x14ac:dyDescent="0.2"/>
    <row r="21" customFormat="1" x14ac:dyDescent="0.2"/>
    <row r="22" customFormat="1" x14ac:dyDescent="0.2"/>
    <row r="23" customFormat="1" x14ac:dyDescent="0.2"/>
    <row r="24" customFormat="1" x14ac:dyDescent="0.2"/>
    <row r="25" customFormat="1" x14ac:dyDescent="0.2"/>
    <row r="26" customFormat="1" x14ac:dyDescent="0.2"/>
    <row r="27" customFormat="1" x14ac:dyDescent="0.2"/>
    <row r="28" customFormat="1" x14ac:dyDescent="0.2"/>
    <row r="29" customFormat="1" x14ac:dyDescent="0.2"/>
    <row r="30" customFormat="1" x14ac:dyDescent="0.2"/>
    <row r="31" customFormat="1" x14ac:dyDescent="0.2"/>
    <row r="32" customFormat="1" x14ac:dyDescent="0.2"/>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row r="106" customFormat="1" x14ac:dyDescent="0.2"/>
    <row r="107" customFormat="1" x14ac:dyDescent="0.2"/>
    <row r="108" customFormat="1" x14ac:dyDescent="0.2"/>
    <row r="109" customFormat="1" x14ac:dyDescent="0.2"/>
    <row r="110" customFormat="1" x14ac:dyDescent="0.2"/>
    <row r="111" customFormat="1" x14ac:dyDescent="0.2"/>
    <row r="112"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x14ac:dyDescent="0.2"/>
    <row r="208" customFormat="1" x14ac:dyDescent="0.2"/>
    <row r="209" customFormat="1" x14ac:dyDescent="0.2"/>
    <row r="210" customFormat="1" x14ac:dyDescent="0.2"/>
    <row r="211" customFormat="1" x14ac:dyDescent="0.2"/>
    <row r="212" customFormat="1" x14ac:dyDescent="0.2"/>
    <row r="213" customFormat="1" x14ac:dyDescent="0.2"/>
    <row r="214" customFormat="1" x14ac:dyDescent="0.2"/>
    <row r="215" customFormat="1" x14ac:dyDescent="0.2"/>
    <row r="216" customFormat="1" x14ac:dyDescent="0.2"/>
    <row r="217" customFormat="1" x14ac:dyDescent="0.2"/>
    <row r="218" customFormat="1" x14ac:dyDescent="0.2"/>
    <row r="219" customFormat="1" x14ac:dyDescent="0.2"/>
    <row r="220" customFormat="1" x14ac:dyDescent="0.2"/>
    <row r="221" customFormat="1" x14ac:dyDescent="0.2"/>
    <row r="222" customFormat="1" x14ac:dyDescent="0.2"/>
    <row r="223" customFormat="1" x14ac:dyDescent="0.2"/>
    <row r="224" customFormat="1" x14ac:dyDescent="0.2"/>
    <row r="225" customFormat="1" x14ac:dyDescent="0.2"/>
    <row r="226" customFormat="1" x14ac:dyDescent="0.2"/>
    <row r="227" customFormat="1" x14ac:dyDescent="0.2"/>
    <row r="228" customFormat="1" x14ac:dyDescent="0.2"/>
    <row r="229" customFormat="1" x14ac:dyDescent="0.2"/>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x14ac:dyDescent="0.2"/>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x14ac:dyDescent="0.2"/>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x14ac:dyDescent="0.2"/>
    <row r="274" customFormat="1" x14ac:dyDescent="0.2"/>
    <row r="275" customFormat="1" x14ac:dyDescent="0.2"/>
    <row r="276" customFormat="1" x14ac:dyDescent="0.2"/>
    <row r="277" customFormat="1" x14ac:dyDescent="0.2"/>
    <row r="278" customFormat="1" x14ac:dyDescent="0.2"/>
    <row r="279" customFormat="1" x14ac:dyDescent="0.2"/>
    <row r="280" customFormat="1" x14ac:dyDescent="0.2"/>
    <row r="281" customFormat="1" x14ac:dyDescent="0.2"/>
    <row r="282" customFormat="1" x14ac:dyDescent="0.2"/>
    <row r="283" customFormat="1" x14ac:dyDescent="0.2"/>
    <row r="284" customFormat="1" x14ac:dyDescent="0.2"/>
    <row r="285" customFormat="1" x14ac:dyDescent="0.2"/>
    <row r="286" customFormat="1" x14ac:dyDescent="0.2"/>
    <row r="287" customFormat="1" x14ac:dyDescent="0.2"/>
    <row r="288" customFormat="1" x14ac:dyDescent="0.2"/>
    <row r="289" customFormat="1" x14ac:dyDescent="0.2"/>
    <row r="290" customFormat="1" x14ac:dyDescent="0.2"/>
    <row r="291" customFormat="1" x14ac:dyDescent="0.2"/>
    <row r="292" customFormat="1" x14ac:dyDescent="0.2"/>
    <row r="293" customFormat="1" x14ac:dyDescent="0.2"/>
    <row r="294" customFormat="1" x14ac:dyDescent="0.2"/>
    <row r="295" customFormat="1" x14ac:dyDescent="0.2"/>
    <row r="296" customFormat="1" x14ac:dyDescent="0.2"/>
    <row r="297" customFormat="1" x14ac:dyDescent="0.2"/>
    <row r="298" customFormat="1" x14ac:dyDescent="0.2"/>
    <row r="299" customFormat="1" x14ac:dyDescent="0.2"/>
    <row r="300" customFormat="1" x14ac:dyDescent="0.2"/>
    <row r="301" customFormat="1" x14ac:dyDescent="0.2"/>
    <row r="302" customFormat="1" x14ac:dyDescent="0.2"/>
    <row r="303" customFormat="1" x14ac:dyDescent="0.2"/>
    <row r="304" customFormat="1" x14ac:dyDescent="0.2"/>
    <row r="305" customFormat="1" x14ac:dyDescent="0.2"/>
    <row r="306" customFormat="1" x14ac:dyDescent="0.2"/>
    <row r="307" customFormat="1" x14ac:dyDescent="0.2"/>
    <row r="308" customFormat="1" x14ac:dyDescent="0.2"/>
    <row r="309" customFormat="1" x14ac:dyDescent="0.2"/>
    <row r="310" customFormat="1" x14ac:dyDescent="0.2"/>
    <row r="311" customFormat="1" x14ac:dyDescent="0.2"/>
    <row r="312" customFormat="1" x14ac:dyDescent="0.2"/>
    <row r="313" customFormat="1" x14ac:dyDescent="0.2"/>
    <row r="314" customFormat="1" x14ac:dyDescent="0.2"/>
    <row r="315" customFormat="1" x14ac:dyDescent="0.2"/>
    <row r="316" customFormat="1" x14ac:dyDescent="0.2"/>
    <row r="317" customFormat="1" x14ac:dyDescent="0.2"/>
    <row r="318" customFormat="1" x14ac:dyDescent="0.2"/>
    <row r="319" customFormat="1" x14ac:dyDescent="0.2"/>
    <row r="320" customFormat="1" x14ac:dyDescent="0.2"/>
    <row r="321" customFormat="1" x14ac:dyDescent="0.2"/>
    <row r="322" customFormat="1" x14ac:dyDescent="0.2"/>
    <row r="323" customFormat="1" x14ac:dyDescent="0.2"/>
    <row r="324" customFormat="1" x14ac:dyDescent="0.2"/>
    <row r="325" customFormat="1" x14ac:dyDescent="0.2"/>
    <row r="326" customFormat="1" x14ac:dyDescent="0.2"/>
    <row r="327" customFormat="1" x14ac:dyDescent="0.2"/>
    <row r="328" customFormat="1" x14ac:dyDescent="0.2"/>
    <row r="329" customFormat="1" x14ac:dyDescent="0.2"/>
    <row r="330" customFormat="1" x14ac:dyDescent="0.2"/>
    <row r="331" customFormat="1" x14ac:dyDescent="0.2"/>
    <row r="332" customFormat="1" x14ac:dyDescent="0.2"/>
    <row r="333" customFormat="1" x14ac:dyDescent="0.2"/>
    <row r="334" customFormat="1" x14ac:dyDescent="0.2"/>
    <row r="335" customFormat="1" x14ac:dyDescent="0.2"/>
    <row r="336" customFormat="1" x14ac:dyDescent="0.2"/>
    <row r="337" customFormat="1" x14ac:dyDescent="0.2"/>
    <row r="338" customFormat="1" x14ac:dyDescent="0.2"/>
    <row r="339" customFormat="1" x14ac:dyDescent="0.2"/>
    <row r="340" customFormat="1" x14ac:dyDescent="0.2"/>
    <row r="341" customFormat="1" x14ac:dyDescent="0.2"/>
    <row r="342" customFormat="1" x14ac:dyDescent="0.2"/>
    <row r="343" customFormat="1" x14ac:dyDescent="0.2"/>
    <row r="344" customFormat="1" x14ac:dyDescent="0.2"/>
    <row r="345" customFormat="1" x14ac:dyDescent="0.2"/>
    <row r="346" customFormat="1" x14ac:dyDescent="0.2"/>
    <row r="347" customFormat="1" x14ac:dyDescent="0.2"/>
    <row r="348" customFormat="1" x14ac:dyDescent="0.2"/>
    <row r="349" customFormat="1" x14ac:dyDescent="0.2"/>
    <row r="350" customFormat="1" x14ac:dyDescent="0.2"/>
    <row r="351" customFormat="1" x14ac:dyDescent="0.2"/>
    <row r="352" customFormat="1" x14ac:dyDescent="0.2"/>
    <row r="353" customFormat="1" x14ac:dyDescent="0.2"/>
    <row r="354" customFormat="1" x14ac:dyDescent="0.2"/>
    <row r="355" customFormat="1" x14ac:dyDescent="0.2"/>
    <row r="356" customFormat="1" x14ac:dyDescent="0.2"/>
    <row r="357" customFormat="1" x14ac:dyDescent="0.2"/>
    <row r="358" customFormat="1" x14ac:dyDescent="0.2"/>
    <row r="359" customFormat="1" x14ac:dyDescent="0.2"/>
    <row r="360" customFormat="1" x14ac:dyDescent="0.2"/>
    <row r="361" customFormat="1" x14ac:dyDescent="0.2"/>
    <row r="362" customFormat="1" x14ac:dyDescent="0.2"/>
    <row r="363" customFormat="1" x14ac:dyDescent="0.2"/>
    <row r="364" customFormat="1" x14ac:dyDescent="0.2"/>
    <row r="365" customFormat="1" x14ac:dyDescent="0.2"/>
    <row r="366" customFormat="1" x14ac:dyDescent="0.2"/>
    <row r="367" customFormat="1" x14ac:dyDescent="0.2"/>
    <row r="368" customFormat="1" x14ac:dyDescent="0.2"/>
    <row r="369" customFormat="1" x14ac:dyDescent="0.2"/>
    <row r="370" customFormat="1" x14ac:dyDescent="0.2"/>
    <row r="371" customFormat="1" x14ac:dyDescent="0.2"/>
    <row r="372" customFormat="1" x14ac:dyDescent="0.2"/>
    <row r="373" customFormat="1" x14ac:dyDescent="0.2"/>
    <row r="374" customFormat="1" x14ac:dyDescent="0.2"/>
    <row r="375" customFormat="1" x14ac:dyDescent="0.2"/>
    <row r="376" customFormat="1" x14ac:dyDescent="0.2"/>
    <row r="377" customFormat="1" x14ac:dyDescent="0.2"/>
    <row r="378" customFormat="1" x14ac:dyDescent="0.2"/>
    <row r="379" customFormat="1" x14ac:dyDescent="0.2"/>
    <row r="380" customFormat="1" x14ac:dyDescent="0.2"/>
    <row r="381" customFormat="1" x14ac:dyDescent="0.2"/>
    <row r="382" customFormat="1" x14ac:dyDescent="0.2"/>
    <row r="383" customFormat="1" x14ac:dyDescent="0.2"/>
    <row r="384" customFormat="1" x14ac:dyDescent="0.2"/>
    <row r="385" customFormat="1" x14ac:dyDescent="0.2"/>
    <row r="386" customFormat="1" x14ac:dyDescent="0.2"/>
    <row r="387" customFormat="1" x14ac:dyDescent="0.2"/>
    <row r="388" customFormat="1" x14ac:dyDescent="0.2"/>
    <row r="389" customFormat="1" x14ac:dyDescent="0.2"/>
    <row r="390" customFormat="1" x14ac:dyDescent="0.2"/>
    <row r="391" customFormat="1" x14ac:dyDescent="0.2"/>
    <row r="392" customFormat="1" x14ac:dyDescent="0.2"/>
    <row r="393" customFormat="1" x14ac:dyDescent="0.2"/>
    <row r="394" customFormat="1" x14ac:dyDescent="0.2"/>
    <row r="395" customFormat="1" x14ac:dyDescent="0.2"/>
    <row r="396" customFormat="1" x14ac:dyDescent="0.2"/>
    <row r="397" customFormat="1" x14ac:dyDescent="0.2"/>
    <row r="398" customFormat="1" x14ac:dyDescent="0.2"/>
    <row r="399" customFormat="1" x14ac:dyDescent="0.2"/>
    <row r="400" customFormat="1" x14ac:dyDescent="0.2"/>
    <row r="401" customFormat="1" x14ac:dyDescent="0.2"/>
    <row r="402" customFormat="1" x14ac:dyDescent="0.2"/>
    <row r="403" customFormat="1" x14ac:dyDescent="0.2"/>
    <row r="404" customFormat="1" x14ac:dyDescent="0.2"/>
    <row r="405" customFormat="1" x14ac:dyDescent="0.2"/>
    <row r="406" customFormat="1" x14ac:dyDescent="0.2"/>
    <row r="407" customFormat="1" x14ac:dyDescent="0.2"/>
    <row r="408" customFormat="1" x14ac:dyDescent="0.2"/>
    <row r="409" customFormat="1" x14ac:dyDescent="0.2"/>
    <row r="410" customFormat="1" x14ac:dyDescent="0.2"/>
    <row r="411" customFormat="1" x14ac:dyDescent="0.2"/>
    <row r="412" customFormat="1" x14ac:dyDescent="0.2"/>
    <row r="413" customFormat="1" x14ac:dyDescent="0.2"/>
    <row r="414" customFormat="1" x14ac:dyDescent="0.2"/>
    <row r="415" customFormat="1" x14ac:dyDescent="0.2"/>
    <row r="416" customFormat="1" x14ac:dyDescent="0.2"/>
    <row r="417" customFormat="1" x14ac:dyDescent="0.2"/>
    <row r="418" customFormat="1" x14ac:dyDescent="0.2"/>
    <row r="419" customFormat="1" x14ac:dyDescent="0.2"/>
    <row r="420" customFormat="1" x14ac:dyDescent="0.2"/>
    <row r="421" customFormat="1" x14ac:dyDescent="0.2"/>
    <row r="422" customFormat="1" x14ac:dyDescent="0.2"/>
    <row r="423" customFormat="1" x14ac:dyDescent="0.2"/>
    <row r="424" customFormat="1" x14ac:dyDescent="0.2"/>
    <row r="425" customFormat="1" x14ac:dyDescent="0.2"/>
    <row r="426" customFormat="1" x14ac:dyDescent="0.2"/>
    <row r="427" customFormat="1" x14ac:dyDescent="0.2"/>
    <row r="428" customFormat="1" x14ac:dyDescent="0.2"/>
    <row r="429" customFormat="1" x14ac:dyDescent="0.2"/>
    <row r="430" customFormat="1" x14ac:dyDescent="0.2"/>
    <row r="431" customFormat="1" x14ac:dyDescent="0.2"/>
    <row r="432" customFormat="1" x14ac:dyDescent="0.2"/>
    <row r="433" customFormat="1" x14ac:dyDescent="0.2"/>
    <row r="434" customFormat="1" x14ac:dyDescent="0.2"/>
    <row r="435" customFormat="1" x14ac:dyDescent="0.2"/>
    <row r="436" customFormat="1" x14ac:dyDescent="0.2"/>
    <row r="437" customFormat="1" x14ac:dyDescent="0.2"/>
    <row r="438" customFormat="1" x14ac:dyDescent="0.2"/>
    <row r="439" customFormat="1" x14ac:dyDescent="0.2"/>
    <row r="440" customFormat="1" x14ac:dyDescent="0.2"/>
    <row r="441" customFormat="1" x14ac:dyDescent="0.2"/>
    <row r="442" customFormat="1" x14ac:dyDescent="0.2"/>
    <row r="443" customFormat="1" x14ac:dyDescent="0.2"/>
    <row r="444" customFormat="1" x14ac:dyDescent="0.2"/>
    <row r="445" customFormat="1" x14ac:dyDescent="0.2"/>
    <row r="446" customFormat="1" x14ac:dyDescent="0.2"/>
    <row r="447" customFormat="1" x14ac:dyDescent="0.2"/>
    <row r="448" customFormat="1" x14ac:dyDescent="0.2"/>
    <row r="449" customFormat="1" x14ac:dyDescent="0.2"/>
    <row r="450" customFormat="1" x14ac:dyDescent="0.2"/>
    <row r="451" customFormat="1" x14ac:dyDescent="0.2"/>
    <row r="452" customFormat="1" x14ac:dyDescent="0.2"/>
    <row r="453" customFormat="1" x14ac:dyDescent="0.2"/>
    <row r="454" customFormat="1" x14ac:dyDescent="0.2"/>
    <row r="455" customFormat="1" x14ac:dyDescent="0.2"/>
    <row r="456" customFormat="1" x14ac:dyDescent="0.2"/>
    <row r="457" customFormat="1" x14ac:dyDescent="0.2"/>
    <row r="458" customFormat="1" x14ac:dyDescent="0.2"/>
    <row r="459" customFormat="1" x14ac:dyDescent="0.2"/>
    <row r="460" customFormat="1" x14ac:dyDescent="0.2"/>
    <row r="461" customFormat="1" x14ac:dyDescent="0.2"/>
    <row r="462" customFormat="1" x14ac:dyDescent="0.2"/>
    <row r="463" customFormat="1" x14ac:dyDescent="0.2"/>
    <row r="464" customFormat="1" x14ac:dyDescent="0.2"/>
    <row r="465" customFormat="1" x14ac:dyDescent="0.2"/>
    <row r="466" customFormat="1" x14ac:dyDescent="0.2"/>
    <row r="467" customFormat="1" x14ac:dyDescent="0.2"/>
    <row r="468" customFormat="1" x14ac:dyDescent="0.2"/>
    <row r="469" customFormat="1" x14ac:dyDescent="0.2"/>
    <row r="470" customFormat="1" x14ac:dyDescent="0.2"/>
    <row r="471" customFormat="1" x14ac:dyDescent="0.2"/>
    <row r="472" customFormat="1" x14ac:dyDescent="0.2"/>
    <row r="473" customFormat="1" x14ac:dyDescent="0.2"/>
    <row r="474" customFormat="1" x14ac:dyDescent="0.2"/>
    <row r="475" customFormat="1" x14ac:dyDescent="0.2"/>
    <row r="476" customFormat="1" x14ac:dyDescent="0.2"/>
    <row r="477" customFormat="1" x14ac:dyDescent="0.2"/>
    <row r="478" customFormat="1" x14ac:dyDescent="0.2"/>
    <row r="479" customFormat="1" x14ac:dyDescent="0.2"/>
    <row r="480" customFormat="1" x14ac:dyDescent="0.2"/>
    <row r="481" customFormat="1" x14ac:dyDescent="0.2"/>
    <row r="482" customFormat="1" x14ac:dyDescent="0.2"/>
    <row r="483" customFormat="1" x14ac:dyDescent="0.2"/>
    <row r="484" customFormat="1" x14ac:dyDescent="0.2"/>
    <row r="485" customFormat="1" x14ac:dyDescent="0.2"/>
    <row r="486" customFormat="1" x14ac:dyDescent="0.2"/>
    <row r="487" customFormat="1" x14ac:dyDescent="0.2"/>
    <row r="488" customFormat="1" x14ac:dyDescent="0.2"/>
    <row r="489" customFormat="1" x14ac:dyDescent="0.2"/>
    <row r="490" customFormat="1" x14ac:dyDescent="0.2"/>
    <row r="491" customFormat="1" x14ac:dyDescent="0.2"/>
    <row r="492" customFormat="1" x14ac:dyDescent="0.2"/>
    <row r="493" customFormat="1" x14ac:dyDescent="0.2"/>
    <row r="494" customFormat="1" x14ac:dyDescent="0.2"/>
    <row r="495" customFormat="1" x14ac:dyDescent="0.2"/>
    <row r="496" customFormat="1" x14ac:dyDescent="0.2"/>
    <row r="497" customFormat="1" x14ac:dyDescent="0.2"/>
    <row r="498" customFormat="1" x14ac:dyDescent="0.2"/>
    <row r="499" customFormat="1" x14ac:dyDescent="0.2"/>
    <row r="500" customFormat="1" x14ac:dyDescent="0.2"/>
    <row r="501" customFormat="1" x14ac:dyDescent="0.2"/>
    <row r="502" customFormat="1" x14ac:dyDescent="0.2"/>
    <row r="503" customFormat="1" x14ac:dyDescent="0.2"/>
    <row r="504" customFormat="1" x14ac:dyDescent="0.2"/>
    <row r="505" customFormat="1" x14ac:dyDescent="0.2"/>
    <row r="506" customFormat="1" x14ac:dyDescent="0.2"/>
    <row r="507" customFormat="1" x14ac:dyDescent="0.2"/>
    <row r="508" customFormat="1" x14ac:dyDescent="0.2"/>
    <row r="509" customFormat="1" x14ac:dyDescent="0.2"/>
    <row r="510" customFormat="1" x14ac:dyDescent="0.2"/>
    <row r="511" customFormat="1" x14ac:dyDescent="0.2"/>
    <row r="512" customFormat="1" x14ac:dyDescent="0.2"/>
    <row r="513" customFormat="1" x14ac:dyDescent="0.2"/>
    <row r="514" customFormat="1" x14ac:dyDescent="0.2"/>
    <row r="515" customFormat="1" x14ac:dyDescent="0.2"/>
    <row r="516" customFormat="1" x14ac:dyDescent="0.2"/>
    <row r="517" customFormat="1" x14ac:dyDescent="0.2"/>
    <row r="518" customFormat="1" x14ac:dyDescent="0.2"/>
    <row r="519" customFormat="1" x14ac:dyDescent="0.2"/>
    <row r="520" customFormat="1" x14ac:dyDescent="0.2"/>
    <row r="521" customFormat="1" x14ac:dyDescent="0.2"/>
    <row r="522" customFormat="1" x14ac:dyDescent="0.2"/>
    <row r="523" customFormat="1" x14ac:dyDescent="0.2"/>
    <row r="524" customFormat="1" x14ac:dyDescent="0.2"/>
    <row r="525" customFormat="1" x14ac:dyDescent="0.2"/>
    <row r="526" customFormat="1" x14ac:dyDescent="0.2"/>
    <row r="527" customFormat="1" x14ac:dyDescent="0.2"/>
    <row r="528" customFormat="1" x14ac:dyDescent="0.2"/>
    <row r="529" customFormat="1" x14ac:dyDescent="0.2"/>
    <row r="530" customFormat="1" x14ac:dyDescent="0.2"/>
    <row r="531" customFormat="1" x14ac:dyDescent="0.2"/>
    <row r="532" customFormat="1" x14ac:dyDescent="0.2"/>
    <row r="533" customFormat="1" x14ac:dyDescent="0.2"/>
    <row r="534" customFormat="1" x14ac:dyDescent="0.2"/>
    <row r="535" customFormat="1" x14ac:dyDescent="0.2"/>
    <row r="536" customFormat="1" x14ac:dyDescent="0.2"/>
    <row r="537" customFormat="1" x14ac:dyDescent="0.2"/>
    <row r="538" customFormat="1" x14ac:dyDescent="0.2"/>
    <row r="539" customFormat="1" x14ac:dyDescent="0.2"/>
    <row r="540" customFormat="1" x14ac:dyDescent="0.2"/>
    <row r="541" customFormat="1" x14ac:dyDescent="0.2"/>
    <row r="542" customFormat="1" x14ac:dyDescent="0.2"/>
    <row r="543" customFormat="1" x14ac:dyDescent="0.2"/>
    <row r="544" customFormat="1" x14ac:dyDescent="0.2"/>
    <row r="545" customFormat="1" x14ac:dyDescent="0.2"/>
    <row r="546" customFormat="1" x14ac:dyDescent="0.2"/>
    <row r="547" customFormat="1" x14ac:dyDescent="0.2"/>
    <row r="548" customFormat="1" x14ac:dyDescent="0.2"/>
    <row r="549" customFormat="1" x14ac:dyDescent="0.2"/>
    <row r="550" customFormat="1" x14ac:dyDescent="0.2"/>
    <row r="551" customFormat="1" x14ac:dyDescent="0.2"/>
    <row r="552" customFormat="1" x14ac:dyDescent="0.2"/>
    <row r="553" customFormat="1" x14ac:dyDescent="0.2"/>
    <row r="554" customFormat="1" x14ac:dyDescent="0.2"/>
    <row r="555" customFormat="1" x14ac:dyDescent="0.2"/>
    <row r="556" customFormat="1" x14ac:dyDescent="0.2"/>
    <row r="557" customFormat="1" x14ac:dyDescent="0.2"/>
    <row r="558" customFormat="1" x14ac:dyDescent="0.2"/>
    <row r="559" customFormat="1" x14ac:dyDescent="0.2"/>
    <row r="560" customFormat="1" x14ac:dyDescent="0.2"/>
    <row r="561" customFormat="1" x14ac:dyDescent="0.2"/>
    <row r="562" customFormat="1" x14ac:dyDescent="0.2"/>
    <row r="563" customFormat="1" x14ac:dyDescent="0.2"/>
    <row r="564" customFormat="1" x14ac:dyDescent="0.2"/>
    <row r="565" customFormat="1" x14ac:dyDescent="0.2"/>
    <row r="566" customFormat="1" x14ac:dyDescent="0.2"/>
    <row r="567" customFormat="1" x14ac:dyDescent="0.2"/>
    <row r="568" customFormat="1" x14ac:dyDescent="0.2"/>
    <row r="569" customFormat="1" x14ac:dyDescent="0.2"/>
    <row r="570" customFormat="1" x14ac:dyDescent="0.2"/>
    <row r="571" customFormat="1" x14ac:dyDescent="0.2"/>
    <row r="572" customFormat="1" x14ac:dyDescent="0.2"/>
    <row r="573" customFormat="1" x14ac:dyDescent="0.2"/>
    <row r="574" customFormat="1" x14ac:dyDescent="0.2"/>
    <row r="575" customFormat="1" x14ac:dyDescent="0.2"/>
    <row r="576" customFormat="1" x14ac:dyDescent="0.2"/>
    <row r="577" customFormat="1" x14ac:dyDescent="0.2"/>
    <row r="578" customFormat="1" x14ac:dyDescent="0.2"/>
    <row r="579" customFormat="1" x14ac:dyDescent="0.2"/>
    <row r="580" customFormat="1" x14ac:dyDescent="0.2"/>
    <row r="581" customFormat="1" x14ac:dyDescent="0.2"/>
    <row r="582" customFormat="1" x14ac:dyDescent="0.2"/>
    <row r="583" customFormat="1" x14ac:dyDescent="0.2"/>
    <row r="584" customFormat="1" x14ac:dyDescent="0.2"/>
    <row r="585" customFormat="1" x14ac:dyDescent="0.2"/>
    <row r="586" customFormat="1" x14ac:dyDescent="0.2"/>
    <row r="587" customFormat="1" x14ac:dyDescent="0.2"/>
    <row r="588" customFormat="1" x14ac:dyDescent="0.2"/>
    <row r="589" customFormat="1" x14ac:dyDescent="0.2"/>
    <row r="590" customFormat="1" x14ac:dyDescent="0.2"/>
    <row r="591" customFormat="1" x14ac:dyDescent="0.2"/>
    <row r="592" customFormat="1" x14ac:dyDescent="0.2"/>
    <row r="593" customFormat="1" x14ac:dyDescent="0.2"/>
    <row r="594" customFormat="1" x14ac:dyDescent="0.2"/>
    <row r="595" customFormat="1" x14ac:dyDescent="0.2"/>
    <row r="596" customFormat="1" x14ac:dyDescent="0.2"/>
    <row r="597" customFormat="1" x14ac:dyDescent="0.2"/>
    <row r="598" customFormat="1" x14ac:dyDescent="0.2"/>
    <row r="599" customFormat="1" x14ac:dyDescent="0.2"/>
    <row r="600" customFormat="1" x14ac:dyDescent="0.2"/>
    <row r="601" customFormat="1" x14ac:dyDescent="0.2"/>
    <row r="602" customFormat="1" x14ac:dyDescent="0.2"/>
    <row r="603" customFormat="1" x14ac:dyDescent="0.2"/>
    <row r="604" customFormat="1" x14ac:dyDescent="0.2"/>
    <row r="605" customFormat="1" x14ac:dyDescent="0.2"/>
    <row r="606" customFormat="1" x14ac:dyDescent="0.2"/>
    <row r="607" customFormat="1" x14ac:dyDescent="0.2"/>
    <row r="608" customFormat="1" x14ac:dyDescent="0.2"/>
    <row r="609" customFormat="1" x14ac:dyDescent="0.2"/>
    <row r="610" customFormat="1" x14ac:dyDescent="0.2"/>
    <row r="611" customFormat="1" x14ac:dyDescent="0.2"/>
    <row r="612" customFormat="1" x14ac:dyDescent="0.2"/>
    <row r="613" customFormat="1" x14ac:dyDescent="0.2"/>
    <row r="614" customFormat="1" x14ac:dyDescent="0.2"/>
    <row r="615" customFormat="1" x14ac:dyDescent="0.2"/>
    <row r="616" customFormat="1" x14ac:dyDescent="0.2"/>
    <row r="617" customFormat="1" x14ac:dyDescent="0.2"/>
    <row r="618" customFormat="1" x14ac:dyDescent="0.2"/>
    <row r="619" customFormat="1" x14ac:dyDescent="0.2"/>
    <row r="620" customFormat="1" x14ac:dyDescent="0.2"/>
    <row r="621" customFormat="1" x14ac:dyDescent="0.2"/>
    <row r="622" customFormat="1" x14ac:dyDescent="0.2"/>
    <row r="623" customFormat="1" x14ac:dyDescent="0.2"/>
    <row r="624" customFormat="1" x14ac:dyDescent="0.2"/>
    <row r="625" customFormat="1" x14ac:dyDescent="0.2"/>
    <row r="626" customFormat="1" x14ac:dyDescent="0.2"/>
    <row r="627" customFormat="1" x14ac:dyDescent="0.2"/>
    <row r="628" customFormat="1" x14ac:dyDescent="0.2"/>
    <row r="629" customFormat="1" x14ac:dyDescent="0.2"/>
    <row r="630" customFormat="1" x14ac:dyDescent="0.2"/>
    <row r="631" customFormat="1" x14ac:dyDescent="0.2"/>
    <row r="632" customFormat="1" x14ac:dyDescent="0.2"/>
    <row r="633" customFormat="1" x14ac:dyDescent="0.2"/>
    <row r="634" customFormat="1" x14ac:dyDescent="0.2"/>
    <row r="635" customFormat="1" x14ac:dyDescent="0.2"/>
    <row r="636" customFormat="1" x14ac:dyDescent="0.2"/>
    <row r="637" customFormat="1" x14ac:dyDescent="0.2"/>
    <row r="638" customFormat="1" x14ac:dyDescent="0.2"/>
    <row r="639" customFormat="1" x14ac:dyDescent="0.2"/>
    <row r="640" customFormat="1" x14ac:dyDescent="0.2"/>
    <row r="641" customFormat="1" x14ac:dyDescent="0.2"/>
    <row r="642" customFormat="1" x14ac:dyDescent="0.2"/>
    <row r="643" customFormat="1" x14ac:dyDescent="0.2"/>
    <row r="644" customFormat="1" x14ac:dyDescent="0.2"/>
    <row r="645" customFormat="1" x14ac:dyDescent="0.2"/>
    <row r="646" customFormat="1" x14ac:dyDescent="0.2"/>
    <row r="647" customFormat="1" x14ac:dyDescent="0.2"/>
    <row r="648" customFormat="1" x14ac:dyDescent="0.2"/>
    <row r="649" customFormat="1" x14ac:dyDescent="0.2"/>
    <row r="650" customFormat="1" x14ac:dyDescent="0.2"/>
    <row r="651" customFormat="1" x14ac:dyDescent="0.2"/>
    <row r="652" customFormat="1" x14ac:dyDescent="0.2"/>
    <row r="653" customFormat="1" x14ac:dyDescent="0.2"/>
    <row r="654" customFormat="1" x14ac:dyDescent="0.2"/>
    <row r="655" customFormat="1" x14ac:dyDescent="0.2"/>
    <row r="656" customFormat="1" x14ac:dyDescent="0.2"/>
    <row r="657" customFormat="1" x14ac:dyDescent="0.2"/>
    <row r="658" customFormat="1" x14ac:dyDescent="0.2"/>
    <row r="659" customFormat="1" x14ac:dyDescent="0.2"/>
    <row r="660" customFormat="1" x14ac:dyDescent="0.2"/>
    <row r="661" customFormat="1" x14ac:dyDescent="0.2"/>
    <row r="662" customFormat="1" x14ac:dyDescent="0.2"/>
    <row r="663" customFormat="1" x14ac:dyDescent="0.2"/>
    <row r="664" customFormat="1" x14ac:dyDescent="0.2"/>
    <row r="665" customFormat="1" x14ac:dyDescent="0.2"/>
    <row r="666" customFormat="1" x14ac:dyDescent="0.2"/>
    <row r="667" customFormat="1" x14ac:dyDescent="0.2"/>
    <row r="668" customFormat="1" x14ac:dyDescent="0.2"/>
    <row r="669" customFormat="1" x14ac:dyDescent="0.2"/>
    <row r="670" customFormat="1" x14ac:dyDescent="0.2"/>
    <row r="671" customFormat="1" x14ac:dyDescent="0.2"/>
    <row r="672" customFormat="1" x14ac:dyDescent="0.2"/>
    <row r="673" customFormat="1" x14ac:dyDescent="0.2"/>
    <row r="674" customFormat="1" x14ac:dyDescent="0.2"/>
    <row r="675" customFormat="1" x14ac:dyDescent="0.2"/>
    <row r="676" customFormat="1" x14ac:dyDescent="0.2"/>
    <row r="677" customFormat="1" x14ac:dyDescent="0.2"/>
    <row r="678" customFormat="1" x14ac:dyDescent="0.2"/>
    <row r="679" customFormat="1" x14ac:dyDescent="0.2"/>
    <row r="680" customFormat="1" x14ac:dyDescent="0.2"/>
    <row r="681" customFormat="1" x14ac:dyDescent="0.2"/>
    <row r="682" customFormat="1" x14ac:dyDescent="0.2"/>
    <row r="683" customFormat="1" x14ac:dyDescent="0.2"/>
    <row r="684" customFormat="1" x14ac:dyDescent="0.2"/>
    <row r="685" customFormat="1" x14ac:dyDescent="0.2"/>
    <row r="686" customFormat="1" x14ac:dyDescent="0.2"/>
    <row r="687" customFormat="1" x14ac:dyDescent="0.2"/>
    <row r="688" customFormat="1" x14ac:dyDescent="0.2"/>
    <row r="689" customFormat="1" x14ac:dyDescent="0.2"/>
    <row r="690" customFormat="1" x14ac:dyDescent="0.2"/>
    <row r="691" customFormat="1" x14ac:dyDescent="0.2"/>
    <row r="692" customFormat="1" x14ac:dyDescent="0.2"/>
    <row r="693" customFormat="1" x14ac:dyDescent="0.2"/>
    <row r="694" customFormat="1" x14ac:dyDescent="0.2"/>
    <row r="695" customFormat="1" x14ac:dyDescent="0.2"/>
    <row r="696" customFormat="1" x14ac:dyDescent="0.2"/>
    <row r="697" customFormat="1" x14ac:dyDescent="0.2"/>
    <row r="698" customFormat="1" x14ac:dyDescent="0.2"/>
    <row r="699" customFormat="1" x14ac:dyDescent="0.2"/>
    <row r="700" customFormat="1" x14ac:dyDescent="0.2"/>
    <row r="701" customFormat="1" x14ac:dyDescent="0.2"/>
    <row r="702" customFormat="1" x14ac:dyDescent="0.2"/>
    <row r="703" customFormat="1" x14ac:dyDescent="0.2"/>
    <row r="704" customFormat="1" x14ac:dyDescent="0.2"/>
    <row r="705" customFormat="1" x14ac:dyDescent="0.2"/>
    <row r="706" customFormat="1" x14ac:dyDescent="0.2"/>
    <row r="707" customFormat="1" x14ac:dyDescent="0.2"/>
    <row r="708" customFormat="1" x14ac:dyDescent="0.2"/>
    <row r="709" customFormat="1" x14ac:dyDescent="0.2"/>
    <row r="710" customFormat="1" x14ac:dyDescent="0.2"/>
    <row r="711" customFormat="1" x14ac:dyDescent="0.2"/>
    <row r="712" customFormat="1" x14ac:dyDescent="0.2"/>
    <row r="713" customFormat="1" x14ac:dyDescent="0.2"/>
    <row r="714" customFormat="1" x14ac:dyDescent="0.2"/>
    <row r="715" customFormat="1" x14ac:dyDescent="0.2"/>
    <row r="716" customFormat="1" x14ac:dyDescent="0.2"/>
    <row r="717" customFormat="1" x14ac:dyDescent="0.2"/>
    <row r="718" customFormat="1" x14ac:dyDescent="0.2"/>
    <row r="719" customFormat="1" x14ac:dyDescent="0.2"/>
    <row r="720" customFormat="1" x14ac:dyDescent="0.2"/>
    <row r="721" customFormat="1" x14ac:dyDescent="0.2"/>
    <row r="722" customFormat="1" x14ac:dyDescent="0.2"/>
    <row r="723" customFormat="1" x14ac:dyDescent="0.2"/>
    <row r="724" customFormat="1" x14ac:dyDescent="0.2"/>
    <row r="725" customFormat="1" x14ac:dyDescent="0.2"/>
    <row r="726" customFormat="1" x14ac:dyDescent="0.2"/>
    <row r="727" customFormat="1" x14ac:dyDescent="0.2"/>
    <row r="728" customFormat="1" x14ac:dyDescent="0.2"/>
    <row r="729" customFormat="1" x14ac:dyDescent="0.2"/>
    <row r="730" customFormat="1" x14ac:dyDescent="0.2"/>
    <row r="731" customFormat="1" x14ac:dyDescent="0.2"/>
    <row r="732" customFormat="1" x14ac:dyDescent="0.2"/>
    <row r="733" customFormat="1" x14ac:dyDescent="0.2"/>
    <row r="734" customFormat="1" x14ac:dyDescent="0.2"/>
    <row r="735" customFormat="1" x14ac:dyDescent="0.2"/>
    <row r="736" customFormat="1" x14ac:dyDescent="0.2"/>
    <row r="737" customFormat="1" x14ac:dyDescent="0.2"/>
    <row r="738" customFormat="1" x14ac:dyDescent="0.2"/>
    <row r="739" customFormat="1" x14ac:dyDescent="0.2"/>
    <row r="740" customFormat="1" x14ac:dyDescent="0.2"/>
    <row r="741" customFormat="1" x14ac:dyDescent="0.2"/>
    <row r="742" customFormat="1"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3414A-4D3F-4890-99B9-72C0AB244234}">
  <dimension ref="A1:M13"/>
  <sheetViews>
    <sheetView zoomScale="110" zoomScaleNormal="110" workbookViewId="0">
      <selection activeCell="A14" sqref="A14"/>
    </sheetView>
  </sheetViews>
  <sheetFormatPr baseColWidth="10" defaultColWidth="8.83203125" defaultRowHeight="21" x14ac:dyDescent="0.25"/>
  <cols>
    <col min="1" max="1" width="23.83203125" style="92" customWidth="1"/>
    <col min="2" max="3" width="26" style="92" customWidth="1"/>
    <col min="4" max="4" width="4.83203125" style="92" customWidth="1"/>
    <col min="5" max="5" width="11.6640625" style="92" bestFit="1" customWidth="1"/>
    <col min="6" max="6" width="10.6640625" style="92" bestFit="1" customWidth="1"/>
    <col min="7" max="7" width="11.6640625" style="92" bestFit="1" customWidth="1"/>
    <col min="8" max="8" width="4.83203125" style="92" customWidth="1"/>
    <col min="9" max="9" width="8.83203125" style="92"/>
    <col min="10" max="10" width="24.1640625" style="92" bestFit="1" customWidth="1"/>
    <col min="11" max="11" width="20.33203125" style="92" customWidth="1"/>
    <col min="12" max="12" width="8.83203125" style="92"/>
    <col min="13" max="13" width="14.83203125" style="92" customWidth="1"/>
    <col min="14" max="16384" width="8.83203125" style="92"/>
  </cols>
  <sheetData>
    <row r="1" spans="1:13" x14ac:dyDescent="0.25">
      <c r="A1" s="91" t="s">
        <v>172</v>
      </c>
      <c r="B1" s="91" t="s">
        <v>126</v>
      </c>
      <c r="C1" s="91" t="s">
        <v>127</v>
      </c>
      <c r="D1" s="90"/>
      <c r="E1" s="91" t="s">
        <v>152</v>
      </c>
      <c r="F1" s="91" t="s">
        <v>153</v>
      </c>
      <c r="G1" s="91" t="s">
        <v>154</v>
      </c>
      <c r="I1" s="109" t="s">
        <v>155</v>
      </c>
      <c r="J1" s="109"/>
      <c r="K1" s="93"/>
      <c r="L1" s="109" t="s">
        <v>156</v>
      </c>
      <c r="M1" s="109"/>
    </row>
    <row r="2" spans="1:13" x14ac:dyDescent="0.25">
      <c r="A2" s="95" t="s">
        <v>176</v>
      </c>
      <c r="B2" s="95">
        <v>3</v>
      </c>
      <c r="C2" s="98">
        <v>40000</v>
      </c>
      <c r="E2" s="95">
        <v>10</v>
      </c>
      <c r="F2" s="95">
        <v>20</v>
      </c>
      <c r="G2" s="95"/>
      <c r="I2" s="92">
        <v>1</v>
      </c>
      <c r="J2" s="92" t="s">
        <v>157</v>
      </c>
      <c r="K2" s="94" t="s">
        <v>158</v>
      </c>
      <c r="L2" s="92">
        <v>1</v>
      </c>
      <c r="M2" s="92" t="s">
        <v>159</v>
      </c>
    </row>
    <row r="3" spans="1:13" x14ac:dyDescent="0.25">
      <c r="A3" s="95" t="s">
        <v>177</v>
      </c>
      <c r="B3" s="95">
        <v>2</v>
      </c>
      <c r="C3" s="98">
        <v>10000</v>
      </c>
      <c r="E3" s="95">
        <v>55</v>
      </c>
      <c r="F3" s="95">
        <v>12</v>
      </c>
      <c r="G3" s="95"/>
      <c r="I3" s="92">
        <v>2</v>
      </c>
      <c r="J3" s="92" t="s">
        <v>160</v>
      </c>
      <c r="K3" s="92" t="s">
        <v>161</v>
      </c>
      <c r="L3" s="92">
        <v>2</v>
      </c>
      <c r="M3" s="92" t="s">
        <v>162</v>
      </c>
    </row>
    <row r="4" spans="1:13" x14ac:dyDescent="0.25">
      <c r="A4" s="95" t="s">
        <v>178</v>
      </c>
      <c r="B4" s="95">
        <v>5</v>
      </c>
      <c r="C4" s="98">
        <v>80000</v>
      </c>
      <c r="E4" s="95">
        <v>27</v>
      </c>
      <c r="F4" s="95">
        <v>39</v>
      </c>
      <c r="G4" s="95"/>
      <c r="I4" s="92">
        <v>3</v>
      </c>
      <c r="J4" s="92" t="s">
        <v>163</v>
      </c>
      <c r="K4" s="92" t="s">
        <v>164</v>
      </c>
      <c r="L4" s="92">
        <v>3</v>
      </c>
      <c r="M4" s="92" t="s">
        <v>165</v>
      </c>
    </row>
    <row r="5" spans="1:13" x14ac:dyDescent="0.25">
      <c r="A5" s="95" t="s">
        <v>179</v>
      </c>
      <c r="B5" s="95">
        <v>4</v>
      </c>
      <c r="C5" s="98">
        <v>60000</v>
      </c>
      <c r="I5" s="92">
        <v>4</v>
      </c>
      <c r="J5" s="92" t="s">
        <v>166</v>
      </c>
      <c r="K5" s="92" t="s">
        <v>161</v>
      </c>
    </row>
    <row r="6" spans="1:13" x14ac:dyDescent="0.25">
      <c r="A6" s="95" t="s">
        <v>180</v>
      </c>
      <c r="B6" s="95">
        <v>1</v>
      </c>
      <c r="C6" s="98">
        <v>0</v>
      </c>
      <c r="E6" s="110" t="s">
        <v>167</v>
      </c>
      <c r="F6" s="110"/>
      <c r="G6" s="110"/>
      <c r="I6" s="92">
        <v>5</v>
      </c>
      <c r="J6" s="92" t="s">
        <v>168</v>
      </c>
      <c r="K6" s="92" t="s">
        <v>169</v>
      </c>
    </row>
    <row r="7" spans="1:13" x14ac:dyDescent="0.25">
      <c r="A7" s="95" t="s">
        <v>181</v>
      </c>
      <c r="B7" s="95">
        <v>1</v>
      </c>
      <c r="C7" s="98">
        <v>0</v>
      </c>
      <c r="E7" s="95">
        <v>100</v>
      </c>
      <c r="F7" s="111">
        <f>IFERROR(SQRT(E7),"Invalid Number")</f>
        <v>10</v>
      </c>
      <c r="G7" s="111"/>
      <c r="I7" s="92">
        <v>6</v>
      </c>
      <c r="J7" s="92" t="s">
        <v>170</v>
      </c>
      <c r="K7" s="92" t="s">
        <v>171</v>
      </c>
    </row>
    <row r="8" spans="1:13" x14ac:dyDescent="0.25">
      <c r="A8" s="95" t="s">
        <v>182</v>
      </c>
      <c r="B8" s="95">
        <v>3</v>
      </c>
      <c r="C8" s="98">
        <v>40000</v>
      </c>
      <c r="E8" s="95">
        <v>-144</v>
      </c>
      <c r="F8" s="111" t="str">
        <f>IFERROR(SQRT(E8),"Invalid Number")</f>
        <v>Invalid Number</v>
      </c>
      <c r="G8" s="111"/>
    </row>
    <row r="9" spans="1:13" x14ac:dyDescent="0.25">
      <c r="A9" s="95"/>
      <c r="B9" s="95"/>
      <c r="C9" s="98"/>
    </row>
    <row r="10" spans="1:13" x14ac:dyDescent="0.25">
      <c r="A10" s="91" t="s">
        <v>172</v>
      </c>
      <c r="B10" s="91" t="s">
        <v>126</v>
      </c>
      <c r="C10" s="99" t="s">
        <v>127</v>
      </c>
      <c r="E10" s="108"/>
      <c r="F10" s="108"/>
      <c r="G10" s="108"/>
    </row>
    <row r="11" spans="1:13" x14ac:dyDescent="0.25">
      <c r="A11" s="95" t="s">
        <v>177</v>
      </c>
      <c r="B11" s="95" cm="1">
        <f t="array" ref="B11">_xlfn.IFNA(_xlfn.IFS(A11=$A$2,$B$2,A11=$A$3,$B$3,A11=$A$4,$B$4,A11=$A$5,$B$5,A11=$A$6,$B$6,A11=$A$7,$B$7,A11=$A$8,$B$8),"Rating not found")</f>
        <v>2</v>
      </c>
      <c r="C11" s="98" cm="1">
        <f t="array" ref="C11">_xlfn.IFNA(_xlfn.IFS(A11=$A$2,$C$2,A11=$A$3,$C$3,A11=$A$4,$C$4,A11=$A$5,$C$5,A11=$A$6,$C$6,A11=$A$7,$C$7,A11=$A$8,$C$8),"Bonus not found")</f>
        <v>10000</v>
      </c>
    </row>
    <row r="13" spans="1:13" x14ac:dyDescent="0.25">
      <c r="A13"/>
    </row>
  </sheetData>
  <mergeCells count="6">
    <mergeCell ref="E10:G10"/>
    <mergeCell ref="I1:J1"/>
    <mergeCell ref="L1:M1"/>
    <mergeCell ref="E6:G6"/>
    <mergeCell ref="F7:G7"/>
    <mergeCell ref="F8:G8"/>
  </mergeCells>
  <dataValidations count="1">
    <dataValidation type="list" allowBlank="1" showInputMessage="1" showErrorMessage="1" promptTitle="Select a staff here" sqref="A11" xr:uid="{1D2664F8-11BA-4FCA-A490-5E2C6AEA59FD}">
      <formula1>$A$2:$A$8</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5446F-934B-084A-AE11-8929AEA82A59}">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Invoice Pivot Table</vt:lpstr>
      <vt:lpstr>Dashboard for Invoice</vt:lpstr>
      <vt:lpstr>pivot table</vt:lpstr>
      <vt:lpstr>Invoice</vt:lpstr>
      <vt:lpstr>Employment Application Form</vt:lpstr>
      <vt:lpstr>Sheet2</vt:lpstr>
      <vt:lpstr>Data Validation</vt:lpstr>
      <vt:lpstr>Logical Operators</vt:lpstr>
      <vt:lpstr>Conditional Logics</vt:lpstr>
      <vt:lpstr>Nested IF</vt:lpstr>
      <vt:lpstr>Error Handling</vt:lpstr>
      <vt:lpstr>Sheet1</vt:lpstr>
      <vt:lpstr>Invoice!Print_Area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QUANTUM</dc:creator>
  <cp:lastModifiedBy>Microsoft Office User</cp:lastModifiedBy>
  <cp:lastPrinted>2023-11-13T12:54:02Z</cp:lastPrinted>
  <dcterms:created xsi:type="dcterms:W3CDTF">2023-11-10T11:33:20Z</dcterms:created>
  <dcterms:modified xsi:type="dcterms:W3CDTF">2023-11-27T20:35:24Z</dcterms:modified>
</cp:coreProperties>
</file>