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Mario Jupaul Langer\Downloads\"/>
    </mc:Choice>
  </mc:AlternateContent>
  <xr:revisionPtr revIDLastSave="0" documentId="8_{5537C28E-BE16-4EC5-A195-6E36CA91B4F7}" xr6:coauthVersionLast="47" xr6:coauthVersionMax="47" xr10:uidLastSave="{00000000-0000-0000-0000-000000000000}"/>
  <bookViews>
    <workbookView xWindow="-120" yWindow="-120" windowWidth="20730" windowHeight="11040" xr2:uid="{BDA4E40F-7B9C-4209-9E09-C61245A53F3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0" i="1" l="1"/>
  <c r="E51" i="1" s="1"/>
  <c r="E52" i="1" s="1"/>
  <c r="E53" i="1" s="1"/>
  <c r="E54" i="1" s="1"/>
  <c r="E55" i="1" s="1"/>
  <c r="E56" i="1" s="1"/>
  <c r="J27" i="1"/>
  <c r="D31" i="1"/>
  <c r="E31" i="1" s="1"/>
  <c r="F31" i="1" s="1"/>
  <c r="G31" i="1" s="1"/>
  <c r="D32" i="1"/>
  <c r="E32" i="1" s="1"/>
  <c r="F32" i="1" s="1"/>
  <c r="G32" i="1" s="1"/>
  <c r="D33" i="1"/>
  <c r="E33" i="1" s="1"/>
  <c r="F33" i="1" s="1"/>
  <c r="G33" i="1" s="1"/>
  <c r="D34" i="1"/>
  <c r="E34" i="1" s="1"/>
  <c r="F34" i="1" s="1"/>
  <c r="G34" i="1" s="1"/>
  <c r="D35" i="1"/>
  <c r="E35" i="1" s="1"/>
  <c r="F35" i="1" s="1"/>
  <c r="G35" i="1" s="1"/>
  <c r="D36" i="1"/>
  <c r="E36" i="1" s="1"/>
  <c r="F36" i="1" s="1"/>
  <c r="G36" i="1" s="1"/>
  <c r="D30" i="1"/>
  <c r="D12" i="1"/>
  <c r="E12" i="1" s="1"/>
  <c r="F12" i="1" s="1"/>
  <c r="J11" i="1"/>
  <c r="D13" i="1"/>
  <c r="E13" i="1" s="1"/>
  <c r="F13" i="1" s="1"/>
  <c r="G13" i="1" s="1"/>
  <c r="D14" i="1"/>
  <c r="E14" i="1" s="1"/>
  <c r="F14" i="1" s="1"/>
  <c r="G14" i="1" s="1"/>
  <c r="D15" i="1"/>
  <c r="E15" i="1" s="1"/>
  <c r="F15" i="1" s="1"/>
  <c r="G15" i="1" s="1"/>
  <c r="D16" i="1"/>
  <c r="E16" i="1" s="1"/>
  <c r="F16" i="1" s="1"/>
  <c r="G16" i="1" s="1"/>
  <c r="D17" i="1"/>
  <c r="E17" i="1" s="1"/>
  <c r="F17" i="1" s="1"/>
  <c r="G17" i="1" s="1"/>
  <c r="D18" i="1"/>
  <c r="E18" i="1" s="1"/>
  <c r="F18" i="1" s="1"/>
  <c r="G18" i="1" s="1"/>
  <c r="D19" i="1"/>
  <c r="E19" i="1" s="1"/>
  <c r="F19" i="1" s="1"/>
  <c r="G19" i="1" s="1"/>
  <c r="D20" i="1"/>
  <c r="E20" i="1" s="1"/>
  <c r="F20" i="1" s="1"/>
  <c r="G20" i="1" s="1"/>
  <c r="E57" i="1" l="1"/>
  <c r="E58" i="1" s="1"/>
  <c r="F55" i="1"/>
  <c r="G55" i="1" s="1"/>
  <c r="H55" i="1" s="1"/>
  <c r="F57" i="1"/>
  <c r="G57" i="1" s="1"/>
  <c r="H57" i="1" s="1"/>
  <c r="F56" i="1"/>
  <c r="G56" i="1" s="1"/>
  <c r="H56" i="1" s="1"/>
  <c r="F54" i="1"/>
  <c r="G54" i="1" s="1"/>
  <c r="H54" i="1" s="1"/>
  <c r="F51" i="1"/>
  <c r="G51" i="1" s="1"/>
  <c r="F52" i="1"/>
  <c r="G52" i="1" s="1"/>
  <c r="H52" i="1" s="1"/>
  <c r="F53" i="1"/>
  <c r="G53" i="1" s="1"/>
  <c r="H53" i="1" s="1"/>
  <c r="F21" i="1"/>
  <c r="J9" i="1" s="1"/>
  <c r="G12" i="1"/>
  <c r="G21" i="1" s="1"/>
  <c r="J10" i="1" s="1"/>
  <c r="E30" i="1"/>
  <c r="F30" i="1" s="1"/>
  <c r="F37" i="1" s="1"/>
  <c r="J25" i="1" s="1"/>
  <c r="E59" i="1" l="1"/>
  <c r="F58" i="1"/>
  <c r="G58" i="1" s="1"/>
  <c r="H58" i="1" s="1"/>
  <c r="H51" i="1"/>
  <c r="G30" i="1"/>
  <c r="G37" i="1" s="1"/>
  <c r="J26" i="1" s="1"/>
  <c r="E60" i="1" l="1"/>
  <c r="F59" i="1"/>
  <c r="G59" i="1" s="1"/>
  <c r="H59" i="1" l="1"/>
  <c r="E61" i="1"/>
  <c r="F60" i="1"/>
  <c r="G60" i="1" s="1"/>
  <c r="H60" i="1" l="1"/>
  <c r="E62" i="1"/>
  <c r="F62" i="1" s="1"/>
  <c r="G62" i="1" s="1"/>
  <c r="H62" i="1" s="1"/>
  <c r="F61" i="1"/>
  <c r="G61" i="1" s="1"/>
  <c r="H61" i="1" l="1"/>
  <c r="H63" i="1" s="1"/>
  <c r="C67" i="1" s="1"/>
  <c r="C66" i="1" s="1"/>
  <c r="G63" i="1"/>
  <c r="C65" i="1" s="1"/>
</calcChain>
</file>

<file path=xl/sharedStrings.xml><?xml version="1.0" encoding="utf-8"?>
<sst xmlns="http://schemas.openxmlformats.org/spreadsheetml/2006/main" count="81" uniqueCount="40">
  <si>
    <t>Sebuah perusahaan memiliki data permintaan selama 2014, seperti pada table. Hitung berapa kira-kira permintaan pada bulan januari 2015 dan berapa perkiraan kesalahan akurasinya apabila menggunakan metode rata-rata bergerak 3 bulan dan 5 bulan?</t>
  </si>
  <si>
    <t>Tahun 2014</t>
  </si>
  <si>
    <t>Jan</t>
  </si>
  <si>
    <t>Feb</t>
  </si>
  <si>
    <t>Mar</t>
  </si>
  <si>
    <t>Apr</t>
  </si>
  <si>
    <t>Mei</t>
  </si>
  <si>
    <t>Jun</t>
  </si>
  <si>
    <t>Jul</t>
  </si>
  <si>
    <t>Agu</t>
  </si>
  <si>
    <t>Sep</t>
  </si>
  <si>
    <t>Okt</t>
  </si>
  <si>
    <t>Nov</t>
  </si>
  <si>
    <t>Des</t>
  </si>
  <si>
    <t>Permintaan</t>
  </si>
  <si>
    <t>Forecast Tahun 2015</t>
  </si>
  <si>
    <t>Error</t>
  </si>
  <si>
    <t>|Error|</t>
  </si>
  <si>
    <t>Error^2</t>
  </si>
  <si>
    <t>Total</t>
  </si>
  <si>
    <t>A. RATA-RATA BERGERAK 3 BULAN</t>
  </si>
  <si>
    <t>1. MAE</t>
  </si>
  <si>
    <t>2. MSE</t>
  </si>
  <si>
    <t>3. SJAN 2015</t>
  </si>
  <si>
    <t>INTERPRETASI:</t>
  </si>
  <si>
    <t>B. RATA-RATA BERGERAK 5 BULAN</t>
  </si>
  <si>
    <t>KESIMPULAN:</t>
  </si>
  <si>
    <t>Data Cod Catch. The Bay City Seafood Company recorded the monthly cod catch for the previous two years, as given below</t>
  </si>
  <si>
    <t xml:space="preserve">1. </t>
  </si>
  <si>
    <t xml:space="preserve">2. </t>
  </si>
  <si>
    <t>Month</t>
  </si>
  <si>
    <t>Year 1</t>
  </si>
  <si>
    <t>Year 2</t>
  </si>
  <si>
    <t>Lt</t>
  </si>
  <si>
    <t>3. SSE</t>
  </si>
  <si>
    <t>INTERPRETASI &amp; KESIMPULAN:</t>
  </si>
  <si>
    <t>Berdasarkan kedua hasil peramalan, metode rata-rata bergerak 5 bulan menunjukkan kinerja yang sedikit lebih baik dibandingkan dengan metode rata-rata bergerak 3 bulan. Hal ini terlihat dari nilai Mean Absolute Error (MAE) dan Mean Squared Error (MSE) yang lebih kecil pada metode 5 bulan (MAE 2.37 vs 2.67; MSE 7.53 vs 8.81), mengindikasikan rata-rata kesalahan dan variasi kesalahan yang lebih rendah dalam prediksinya terhadap permintaan tahun 2015 berdasarkan data tahun 2014.</t>
  </si>
  <si>
    <t>Peramalan Januari 2015 dengan rata-rata bergerak 3 bulan adalah 20 unit. Akurasi metode ini di tahun 2014 tercermin dari MAE 2.67 dan MSE 8.81, yang menunjukkan rata-rata dan variasi kesalahan prediksi.</t>
  </si>
  <si>
    <t>Peramalan Januari 2015 dengan rata-rata bergerak 5 bulan tidak dapat langsung dihitung dari data awal. Akurasi metode di tahun 2014 ditunjukkan oleh MAE 2.37 dan MSE 7.53, menggambarkan rata-rata dan variasi kesalahan prediksi.</t>
  </si>
  <si>
    <t>Peramalan dengan Single Exponential Smoothing menghasilkan MAE 2.74 dan MSE 1004.53. Rata-rata kesalahan prediksi kecil, namun terdapat beberapa kesalahan yang cukup besar. Peramalan dengan Single Exponential Smoothing memiliki rata-rata kesalahan prediksi yang kecil (MAE 2.74), namun terdapat beberapa kesalahan yang signifikan (MSE 1004.53). Kesimpulannya, model ini cukup baik dalam memberikan perkiraan secara umum, tetapi kurang konsisten dalam memprediksi setiap periode waktu.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</si>
</sst>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Times New Roman"/>
      <family val="1"/>
    </font>
    <font>
      <b/>
      <sz val="12"/>
      <color theme="1"/>
      <name val="Times New Roman"/>
      <family val="1"/>
    </font>
    <font>
      <sz val="12"/>
      <color rgb="FF1B1C1D"/>
      <name val="Times New Roman"/>
      <family val="1"/>
    </font>
  </fonts>
  <fills count="6">
    <fill>
      <patternFill patternType="none"/>
    </fill>
    <fill>
      <patternFill patternType="gray125"/>
    </fill>
    <fill>
      <patternFill patternType="solid">
        <fgColor theme="9" tint="0.59999389629810485"/>
        <bgColor indexed="64"/>
      </patternFill>
    </fill>
    <fill>
      <patternFill patternType="solid">
        <fgColor rgb="FFFF0000"/>
        <bgColor indexed="64"/>
      </patternFill>
    </fill>
    <fill>
      <patternFill patternType="solid">
        <fgColor rgb="FF227ACB"/>
        <bgColor indexed="64"/>
      </patternFill>
    </fill>
    <fill>
      <patternFill patternType="solid">
        <fgColor theme="9"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2">
    <xf numFmtId="0" fontId="0" fillId="0" borderId="0" xfId="0"/>
    <xf numFmtId="0" fontId="1" fillId="0" borderId="0" xfId="0" applyFont="1"/>
    <xf numFmtId="0" fontId="2" fillId="0" borderId="0" xfId="0" applyFont="1"/>
    <xf numFmtId="0" fontId="2" fillId="0" borderId="0" xfId="0" applyFont="1" applyAlignment="1">
      <alignment horizontal="left"/>
    </xf>
    <xf numFmtId="0" fontId="2" fillId="0" borderId="5" xfId="0" applyFont="1" applyBorder="1" applyAlignment="1">
      <alignment horizontal="left"/>
    </xf>
    <xf numFmtId="0" fontId="1" fillId="0" borderId="0" xfId="0" applyFont="1" applyAlignment="1">
      <alignment horizontal="left" vertical="top" wrapText="1"/>
    </xf>
    <xf numFmtId="0" fontId="2" fillId="0" borderId="0" xfId="0" applyFont="1" applyAlignment="1">
      <alignment horizontal="left"/>
    </xf>
    <xf numFmtId="0" fontId="1" fillId="0" borderId="0" xfId="0" applyFont="1" applyFill="1"/>
    <xf numFmtId="0" fontId="1" fillId="2" borderId="1" xfId="0" applyFont="1" applyFill="1" applyBorder="1" applyAlignment="1">
      <alignment horizontal="center"/>
    </xf>
    <xf numFmtId="0" fontId="2" fillId="3" borderId="1"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4" borderId="4" xfId="0" applyFont="1" applyFill="1" applyBorder="1" applyAlignment="1">
      <alignment horizontal="center"/>
    </xf>
    <xf numFmtId="0" fontId="2" fillId="4" borderId="1" xfId="0" applyFont="1" applyFill="1" applyBorder="1"/>
    <xf numFmtId="0" fontId="1" fillId="5" borderId="1" xfId="0" applyFont="1" applyFill="1" applyBorder="1" applyAlignment="1">
      <alignment horizontal="center"/>
    </xf>
    <xf numFmtId="0" fontId="2" fillId="5" borderId="1" xfId="0" applyFont="1" applyFill="1" applyBorder="1" applyAlignment="1">
      <alignment horizontal="center"/>
    </xf>
    <xf numFmtId="0" fontId="1" fillId="5" borderId="1" xfId="0" applyFont="1" applyFill="1" applyBorder="1" applyAlignment="1">
      <alignment horizontal="left" vertical="top" wrapText="1"/>
    </xf>
    <xf numFmtId="0" fontId="1" fillId="4" borderId="1" xfId="0" applyFont="1" applyFill="1" applyBorder="1"/>
    <xf numFmtId="0" fontId="2" fillId="3" borderId="1" xfId="0" applyFont="1" applyFill="1" applyBorder="1"/>
    <xf numFmtId="0" fontId="1" fillId="5" borderId="1" xfId="0" applyFont="1" applyFill="1" applyBorder="1" applyAlignment="1">
      <alignment horizontal="left" vertical="center" wrapText="1"/>
    </xf>
    <xf numFmtId="0" fontId="3" fillId="5" borderId="1" xfId="0" applyFont="1" applyFill="1" applyBorder="1" applyAlignment="1">
      <alignment horizontal="left" vertical="center" wrapText="1" readingOrder="1"/>
    </xf>
    <xf numFmtId="0" fontId="3" fillId="0" borderId="0" xfId="0" applyFont="1" applyFill="1" applyBorder="1" applyAlignment="1">
      <alignment vertical="center" wrapText="1" readingOrder="1"/>
    </xf>
  </cellXfs>
  <cellStyles count="1">
    <cellStyle name="Normal" xfId="0" builtinId="0"/>
  </cellStyles>
  <dxfs count="0"/>
  <tableStyles count="0" defaultTableStyle="TableStyleMedium2" defaultPivotStyle="PivotStyleLight16"/>
  <colors>
    <mruColors>
      <color rgb="FFF9D3E1"/>
      <color rgb="FFFBD1D3"/>
      <color rgb="FFFFBDDE"/>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7F595-11A8-4FF4-AED1-63EF7E4F9156}">
  <dimension ref="A1:J80"/>
  <sheetViews>
    <sheetView tabSelected="1" topLeftCell="A60" zoomScale="76" zoomScaleNormal="85" workbookViewId="0">
      <selection activeCell="B70" sqref="B70:H77"/>
    </sheetView>
  </sheetViews>
  <sheetFormatPr defaultColWidth="8.7109375" defaultRowHeight="15.75" x14ac:dyDescent="0.25"/>
  <cols>
    <col min="1" max="1" width="3.140625" style="1" bestFit="1" customWidth="1"/>
    <col min="2" max="2" width="11.7109375" style="1" bestFit="1" customWidth="1"/>
    <col min="3" max="3" width="12.28515625" style="1" bestFit="1" customWidth="1"/>
    <col min="4" max="4" width="20.5703125" style="1" bestFit="1" customWidth="1"/>
    <col min="5" max="6" width="13.5703125" style="1" bestFit="1" customWidth="1"/>
    <col min="7" max="8" width="12.85546875" style="1" bestFit="1" customWidth="1"/>
    <col min="9" max="9" width="17.7109375" style="1" bestFit="1" customWidth="1"/>
    <col min="10" max="10" width="34.140625" style="1" customWidth="1"/>
    <col min="11" max="16384" width="8.7109375" style="1"/>
  </cols>
  <sheetData>
    <row r="1" spans="1:10" x14ac:dyDescent="0.25">
      <c r="A1" s="6"/>
      <c r="B1" s="6"/>
      <c r="C1" s="6"/>
      <c r="D1" s="6"/>
      <c r="E1" s="6"/>
      <c r="F1" s="6"/>
      <c r="G1" s="6"/>
    </row>
    <row r="2" spans="1:10" x14ac:dyDescent="0.25">
      <c r="A2" s="6"/>
      <c r="B2" s="6"/>
      <c r="C2" s="6"/>
      <c r="D2" s="6"/>
      <c r="E2" s="6"/>
      <c r="F2" s="6"/>
      <c r="G2" s="6"/>
    </row>
    <row r="3" spans="1:10" x14ac:dyDescent="0.25">
      <c r="B3" s="3"/>
      <c r="C3" s="3"/>
      <c r="D3" s="3"/>
      <c r="E3" s="3"/>
      <c r="F3" s="3"/>
      <c r="G3" s="3"/>
      <c r="H3" s="3"/>
    </row>
    <row r="4" spans="1:10" ht="15.6" customHeight="1" x14ac:dyDescent="0.25">
      <c r="A4" s="1" t="s">
        <v>28</v>
      </c>
      <c r="B4" s="5" t="s">
        <v>0</v>
      </c>
      <c r="C4" s="5"/>
      <c r="D4" s="5"/>
      <c r="E4" s="5"/>
      <c r="F4" s="5"/>
      <c r="G4" s="5"/>
      <c r="H4" s="5"/>
      <c r="I4" s="5"/>
    </row>
    <row r="5" spans="1:10" x14ac:dyDescent="0.25">
      <c r="B5" s="5"/>
      <c r="C5" s="5"/>
      <c r="D5" s="5"/>
      <c r="E5" s="5"/>
      <c r="F5" s="5"/>
      <c r="G5" s="5"/>
      <c r="H5" s="5"/>
      <c r="I5" s="5"/>
    </row>
    <row r="6" spans="1:10" x14ac:dyDescent="0.25">
      <c r="B6" s="5"/>
      <c r="C6" s="5"/>
      <c r="D6" s="5"/>
      <c r="E6" s="5"/>
      <c r="F6" s="5"/>
      <c r="G6" s="5"/>
      <c r="H6" s="5"/>
      <c r="I6" s="5"/>
    </row>
    <row r="7" spans="1:10" x14ac:dyDescent="0.25">
      <c r="B7" s="4" t="s">
        <v>20</v>
      </c>
      <c r="C7" s="4"/>
      <c r="D7" s="4"/>
    </row>
    <row r="8" spans="1:10" x14ac:dyDescent="0.25">
      <c r="B8" s="9" t="s">
        <v>1</v>
      </c>
      <c r="C8" s="9" t="s">
        <v>14</v>
      </c>
      <c r="D8" s="9" t="s">
        <v>15</v>
      </c>
      <c r="E8" s="9" t="s">
        <v>16</v>
      </c>
      <c r="F8" s="9" t="s">
        <v>17</v>
      </c>
      <c r="G8" s="9" t="s">
        <v>18</v>
      </c>
    </row>
    <row r="9" spans="1:10" x14ac:dyDescent="0.25">
      <c r="B9" s="8" t="s">
        <v>2</v>
      </c>
      <c r="C9" s="8">
        <v>20</v>
      </c>
      <c r="D9" s="8"/>
      <c r="E9" s="8"/>
      <c r="F9" s="8"/>
      <c r="G9" s="8"/>
      <c r="I9" s="18" t="s">
        <v>21</v>
      </c>
      <c r="J9" s="17">
        <f>F21/9</f>
        <v>2.6666666666666674</v>
      </c>
    </row>
    <row r="10" spans="1:10" x14ac:dyDescent="0.25">
      <c r="B10" s="8" t="s">
        <v>3</v>
      </c>
      <c r="C10" s="8">
        <v>21</v>
      </c>
      <c r="D10" s="8"/>
      <c r="E10" s="8"/>
      <c r="F10" s="8"/>
      <c r="G10" s="8"/>
      <c r="I10" s="18" t="s">
        <v>22</v>
      </c>
      <c r="J10" s="17">
        <f>G21/9</f>
        <v>8.8148148148148167</v>
      </c>
    </row>
    <row r="11" spans="1:10" x14ac:dyDescent="0.25">
      <c r="B11" s="8" t="s">
        <v>4</v>
      </c>
      <c r="C11" s="8">
        <v>19</v>
      </c>
      <c r="D11" s="8"/>
      <c r="E11" s="8"/>
      <c r="F11" s="8"/>
      <c r="G11" s="8"/>
      <c r="I11" s="18" t="s">
        <v>23</v>
      </c>
      <c r="J11" s="17">
        <f>(C20+C19+C18)/3</f>
        <v>23.666666666666668</v>
      </c>
    </row>
    <row r="12" spans="1:10" x14ac:dyDescent="0.25">
      <c r="B12" s="8" t="s">
        <v>5</v>
      </c>
      <c r="C12" s="8">
        <v>17</v>
      </c>
      <c r="D12" s="8">
        <f>(C9+C10+C11)/3</f>
        <v>20</v>
      </c>
      <c r="E12" s="8">
        <f>C12-D12</f>
        <v>-3</v>
      </c>
      <c r="F12" s="8">
        <f>ABS(E12)</f>
        <v>3</v>
      </c>
      <c r="G12" s="8">
        <f>(F12)^2</f>
        <v>9</v>
      </c>
    </row>
    <row r="13" spans="1:10" x14ac:dyDescent="0.25">
      <c r="B13" s="8" t="s">
        <v>6</v>
      </c>
      <c r="C13" s="8">
        <v>22</v>
      </c>
      <c r="D13" s="8">
        <f t="shared" ref="D13:D20" si="0">(C10+C11+C12)/3</f>
        <v>19</v>
      </c>
      <c r="E13" s="8">
        <f t="shared" ref="E13:E20" si="1">C13-D13</f>
        <v>3</v>
      </c>
      <c r="F13" s="8">
        <f t="shared" ref="F13:F20" si="2">ABS(E13)</f>
        <v>3</v>
      </c>
      <c r="G13" s="8">
        <f t="shared" ref="G13:G20" si="3">(F13)^2</f>
        <v>9</v>
      </c>
      <c r="I13" s="2" t="s">
        <v>24</v>
      </c>
    </row>
    <row r="14" spans="1:10" x14ac:dyDescent="0.25">
      <c r="B14" s="8" t="s">
        <v>7</v>
      </c>
      <c r="C14" s="8">
        <v>24</v>
      </c>
      <c r="D14" s="8">
        <f t="shared" si="0"/>
        <v>19.333333333333332</v>
      </c>
      <c r="E14" s="8">
        <f t="shared" si="1"/>
        <v>4.6666666666666679</v>
      </c>
      <c r="F14" s="8">
        <f t="shared" si="2"/>
        <v>4.6666666666666679</v>
      </c>
      <c r="G14" s="8">
        <f t="shared" si="3"/>
        <v>21.777777777777789</v>
      </c>
      <c r="I14" s="20" t="s">
        <v>37</v>
      </c>
      <c r="J14" s="20"/>
    </row>
    <row r="15" spans="1:10" x14ac:dyDescent="0.25">
      <c r="B15" s="8" t="s">
        <v>8</v>
      </c>
      <c r="C15" s="8">
        <v>18</v>
      </c>
      <c r="D15" s="8">
        <f t="shared" si="0"/>
        <v>21</v>
      </c>
      <c r="E15" s="8">
        <f t="shared" si="1"/>
        <v>-3</v>
      </c>
      <c r="F15" s="8">
        <f t="shared" si="2"/>
        <v>3</v>
      </c>
      <c r="G15" s="8">
        <f t="shared" si="3"/>
        <v>9</v>
      </c>
      <c r="I15" s="20"/>
      <c r="J15" s="20"/>
    </row>
    <row r="16" spans="1:10" x14ac:dyDescent="0.25">
      <c r="B16" s="8" t="s">
        <v>9</v>
      </c>
      <c r="C16" s="8">
        <v>23</v>
      </c>
      <c r="D16" s="8">
        <f t="shared" si="0"/>
        <v>21.333333333333332</v>
      </c>
      <c r="E16" s="8">
        <f t="shared" si="1"/>
        <v>1.6666666666666679</v>
      </c>
      <c r="F16" s="8">
        <f t="shared" si="2"/>
        <v>1.6666666666666679</v>
      </c>
      <c r="G16" s="8">
        <f t="shared" si="3"/>
        <v>2.7777777777777817</v>
      </c>
      <c r="I16" s="20"/>
      <c r="J16" s="20"/>
    </row>
    <row r="17" spans="2:10" x14ac:dyDescent="0.25">
      <c r="B17" s="8" t="s">
        <v>10</v>
      </c>
      <c r="C17" s="8">
        <v>20</v>
      </c>
      <c r="D17" s="8">
        <f t="shared" si="0"/>
        <v>21.666666666666668</v>
      </c>
      <c r="E17" s="8">
        <f t="shared" si="1"/>
        <v>-1.6666666666666679</v>
      </c>
      <c r="F17" s="8">
        <f t="shared" si="2"/>
        <v>1.6666666666666679</v>
      </c>
      <c r="G17" s="8">
        <f t="shared" si="3"/>
        <v>2.7777777777777817</v>
      </c>
      <c r="I17" s="20"/>
      <c r="J17" s="20"/>
    </row>
    <row r="18" spans="2:10" x14ac:dyDescent="0.25">
      <c r="B18" s="8" t="s">
        <v>11</v>
      </c>
      <c r="C18" s="8">
        <v>25</v>
      </c>
      <c r="D18" s="8">
        <f t="shared" si="0"/>
        <v>20.333333333333332</v>
      </c>
      <c r="E18" s="8">
        <f t="shared" si="1"/>
        <v>4.6666666666666679</v>
      </c>
      <c r="F18" s="8">
        <f t="shared" si="2"/>
        <v>4.6666666666666679</v>
      </c>
      <c r="G18" s="8">
        <f t="shared" si="3"/>
        <v>21.777777777777789</v>
      </c>
      <c r="I18" s="20"/>
      <c r="J18" s="20"/>
    </row>
    <row r="19" spans="2:10" x14ac:dyDescent="0.25">
      <c r="B19" s="8" t="s">
        <v>12</v>
      </c>
      <c r="C19" s="8">
        <v>22</v>
      </c>
      <c r="D19" s="8">
        <f t="shared" si="0"/>
        <v>22.666666666666668</v>
      </c>
      <c r="E19" s="8">
        <f t="shared" si="1"/>
        <v>-0.66666666666666785</v>
      </c>
      <c r="F19" s="8">
        <f t="shared" si="2"/>
        <v>0.66666666666666785</v>
      </c>
      <c r="G19" s="8">
        <f t="shared" si="3"/>
        <v>0.44444444444444603</v>
      </c>
      <c r="I19" s="20"/>
      <c r="J19" s="20"/>
    </row>
    <row r="20" spans="2:10" x14ac:dyDescent="0.25">
      <c r="B20" s="8" t="s">
        <v>13</v>
      </c>
      <c r="C20" s="8">
        <v>24</v>
      </c>
      <c r="D20" s="8">
        <f t="shared" si="0"/>
        <v>22.333333333333332</v>
      </c>
      <c r="E20" s="8">
        <f t="shared" si="1"/>
        <v>1.6666666666666679</v>
      </c>
      <c r="F20" s="8">
        <f t="shared" si="2"/>
        <v>1.6666666666666679</v>
      </c>
      <c r="G20" s="8">
        <f t="shared" si="3"/>
        <v>2.7777777777777817</v>
      </c>
      <c r="I20" s="20"/>
      <c r="J20" s="20"/>
    </row>
    <row r="21" spans="2:10" x14ac:dyDescent="0.25">
      <c r="B21" s="10" t="s">
        <v>19</v>
      </c>
      <c r="C21" s="11"/>
      <c r="D21" s="11"/>
      <c r="E21" s="12"/>
      <c r="F21" s="13">
        <f>SUM(F12:F20)</f>
        <v>24.000000000000007</v>
      </c>
      <c r="G21" s="13">
        <f>SUM(G12:G20)</f>
        <v>79.333333333333357</v>
      </c>
      <c r="I21" s="20"/>
      <c r="J21" s="20"/>
    </row>
    <row r="23" spans="2:10" x14ac:dyDescent="0.25">
      <c r="B23" s="4" t="s">
        <v>25</v>
      </c>
      <c r="C23" s="4"/>
      <c r="D23" s="4"/>
    </row>
    <row r="24" spans="2:10" x14ac:dyDescent="0.25">
      <c r="B24" s="9" t="s">
        <v>1</v>
      </c>
      <c r="C24" s="9" t="s">
        <v>14</v>
      </c>
      <c r="D24" s="9" t="s">
        <v>15</v>
      </c>
      <c r="E24" s="9" t="s">
        <v>16</v>
      </c>
      <c r="F24" s="9" t="s">
        <v>17</v>
      </c>
      <c r="G24" s="9" t="s">
        <v>18</v>
      </c>
    </row>
    <row r="25" spans="2:10" x14ac:dyDescent="0.25">
      <c r="B25" s="14" t="s">
        <v>2</v>
      </c>
      <c r="C25" s="14">
        <v>20</v>
      </c>
      <c r="D25" s="14"/>
      <c r="E25" s="14"/>
      <c r="F25" s="14"/>
      <c r="G25" s="14"/>
      <c r="I25" s="18" t="s">
        <v>21</v>
      </c>
      <c r="J25" s="17">
        <f>F37/7</f>
        <v>2.3714285714285714</v>
      </c>
    </row>
    <row r="26" spans="2:10" x14ac:dyDescent="0.25">
      <c r="B26" s="14" t="s">
        <v>3</v>
      </c>
      <c r="C26" s="14">
        <v>21</v>
      </c>
      <c r="D26" s="14"/>
      <c r="E26" s="14"/>
      <c r="F26" s="14"/>
      <c r="G26" s="14"/>
      <c r="I26" s="18" t="s">
        <v>22</v>
      </c>
      <c r="J26" s="17">
        <f>G37/7</f>
        <v>7.5371428571428583</v>
      </c>
    </row>
    <row r="27" spans="2:10" x14ac:dyDescent="0.25">
      <c r="B27" s="14" t="s">
        <v>4</v>
      </c>
      <c r="C27" s="14">
        <v>19</v>
      </c>
      <c r="D27" s="14"/>
      <c r="E27" s="14"/>
      <c r="F27" s="14"/>
      <c r="G27" s="14"/>
      <c r="I27" s="18" t="s">
        <v>23</v>
      </c>
      <c r="J27" s="17">
        <f>(SUM(C32:C36)/5)</f>
        <v>22.8</v>
      </c>
    </row>
    <row r="28" spans="2:10" x14ac:dyDescent="0.25">
      <c r="B28" s="14" t="s">
        <v>5</v>
      </c>
      <c r="C28" s="14">
        <v>17</v>
      </c>
      <c r="D28" s="14"/>
      <c r="E28" s="14"/>
      <c r="F28" s="14"/>
      <c r="G28" s="14"/>
    </row>
    <row r="29" spans="2:10" x14ac:dyDescent="0.25">
      <c r="B29" s="14" t="s">
        <v>6</v>
      </c>
      <c r="C29" s="14">
        <v>22</v>
      </c>
      <c r="D29" s="14"/>
      <c r="E29" s="14"/>
      <c r="F29" s="14"/>
      <c r="G29" s="14"/>
      <c r="I29" s="2" t="s">
        <v>24</v>
      </c>
    </row>
    <row r="30" spans="2:10" x14ac:dyDescent="0.25">
      <c r="B30" s="14" t="s">
        <v>7</v>
      </c>
      <c r="C30" s="14">
        <v>24</v>
      </c>
      <c r="D30" s="14">
        <f>(SUM(C25:C29)/5)</f>
        <v>19.8</v>
      </c>
      <c r="E30" s="14">
        <f>C30-D30</f>
        <v>4.1999999999999993</v>
      </c>
      <c r="F30" s="14">
        <f t="shared" ref="F30:F36" si="4">ABS(E30)</f>
        <v>4.1999999999999993</v>
      </c>
      <c r="G30" s="14">
        <f t="shared" ref="G30:G36" si="5">(F30)^2</f>
        <v>17.639999999999993</v>
      </c>
      <c r="I30" s="20" t="s">
        <v>38</v>
      </c>
      <c r="J30" s="20"/>
    </row>
    <row r="31" spans="2:10" x14ac:dyDescent="0.25">
      <c r="B31" s="14" t="s">
        <v>8</v>
      </c>
      <c r="C31" s="14">
        <v>18</v>
      </c>
      <c r="D31" s="14">
        <f t="shared" ref="D31:D36" si="6">(SUM(C26:C30)/5)</f>
        <v>20.6</v>
      </c>
      <c r="E31" s="14">
        <f t="shared" ref="E31:E36" si="7">C31-D31</f>
        <v>-2.6000000000000014</v>
      </c>
      <c r="F31" s="14">
        <f t="shared" si="4"/>
        <v>2.6000000000000014</v>
      </c>
      <c r="G31" s="14">
        <f t="shared" si="5"/>
        <v>6.7600000000000078</v>
      </c>
      <c r="I31" s="20"/>
      <c r="J31" s="20"/>
    </row>
    <row r="32" spans="2:10" x14ac:dyDescent="0.25">
      <c r="B32" s="14" t="s">
        <v>9</v>
      </c>
      <c r="C32" s="14">
        <v>23</v>
      </c>
      <c r="D32" s="14">
        <f t="shared" si="6"/>
        <v>20</v>
      </c>
      <c r="E32" s="14">
        <f t="shared" si="7"/>
        <v>3</v>
      </c>
      <c r="F32" s="14">
        <f t="shared" si="4"/>
        <v>3</v>
      </c>
      <c r="G32" s="14">
        <f t="shared" si="5"/>
        <v>9</v>
      </c>
      <c r="I32" s="20"/>
      <c r="J32" s="20"/>
    </row>
    <row r="33" spans="1:10" x14ac:dyDescent="0.25">
      <c r="B33" s="14" t="s">
        <v>10</v>
      </c>
      <c r="C33" s="14">
        <v>20</v>
      </c>
      <c r="D33" s="14">
        <f t="shared" si="6"/>
        <v>20.8</v>
      </c>
      <c r="E33" s="14">
        <f t="shared" si="7"/>
        <v>-0.80000000000000071</v>
      </c>
      <c r="F33" s="14">
        <f t="shared" si="4"/>
        <v>0.80000000000000071</v>
      </c>
      <c r="G33" s="14">
        <f t="shared" si="5"/>
        <v>0.64000000000000112</v>
      </c>
      <c r="I33" s="20"/>
      <c r="J33" s="20"/>
    </row>
    <row r="34" spans="1:10" x14ac:dyDescent="0.25">
      <c r="B34" s="14" t="s">
        <v>11</v>
      </c>
      <c r="C34" s="14">
        <v>25</v>
      </c>
      <c r="D34" s="14">
        <f t="shared" si="6"/>
        <v>21.4</v>
      </c>
      <c r="E34" s="14">
        <f t="shared" si="7"/>
        <v>3.6000000000000014</v>
      </c>
      <c r="F34" s="14">
        <f t="shared" si="4"/>
        <v>3.6000000000000014</v>
      </c>
      <c r="G34" s="14">
        <f t="shared" si="5"/>
        <v>12.96000000000001</v>
      </c>
      <c r="I34" s="20"/>
      <c r="J34" s="20"/>
    </row>
    <row r="35" spans="1:10" x14ac:dyDescent="0.25">
      <c r="B35" s="14" t="s">
        <v>12</v>
      </c>
      <c r="C35" s="14">
        <v>22</v>
      </c>
      <c r="D35" s="14">
        <f t="shared" si="6"/>
        <v>22</v>
      </c>
      <c r="E35" s="14">
        <f t="shared" si="7"/>
        <v>0</v>
      </c>
      <c r="F35" s="14">
        <f t="shared" si="4"/>
        <v>0</v>
      </c>
      <c r="G35" s="14">
        <f t="shared" si="5"/>
        <v>0</v>
      </c>
      <c r="I35" s="20"/>
      <c r="J35" s="20"/>
    </row>
    <row r="36" spans="1:10" x14ac:dyDescent="0.25">
      <c r="B36" s="14" t="s">
        <v>13</v>
      </c>
      <c r="C36" s="14">
        <v>24</v>
      </c>
      <c r="D36" s="14">
        <f t="shared" si="6"/>
        <v>21.6</v>
      </c>
      <c r="E36" s="14">
        <f t="shared" si="7"/>
        <v>2.3999999999999986</v>
      </c>
      <c r="F36" s="14">
        <f t="shared" si="4"/>
        <v>2.3999999999999986</v>
      </c>
      <c r="G36" s="14">
        <f t="shared" si="5"/>
        <v>5.7599999999999936</v>
      </c>
      <c r="I36" s="20"/>
      <c r="J36" s="20"/>
    </row>
    <row r="37" spans="1:10" x14ac:dyDescent="0.25">
      <c r="B37" s="10" t="s">
        <v>19</v>
      </c>
      <c r="C37" s="11"/>
      <c r="D37" s="11"/>
      <c r="E37" s="12"/>
      <c r="F37" s="13">
        <f>SUM(F28:F36)</f>
        <v>16.600000000000001</v>
      </c>
      <c r="G37" s="13">
        <f>SUM(G28:G36)</f>
        <v>52.760000000000005</v>
      </c>
      <c r="I37" s="20"/>
      <c r="J37" s="20"/>
    </row>
    <row r="39" spans="1:10" x14ac:dyDescent="0.25">
      <c r="B39" s="2" t="s">
        <v>26</v>
      </c>
    </row>
    <row r="40" spans="1:10" ht="15.75" customHeight="1" x14ac:dyDescent="0.25">
      <c r="B40" s="19" t="s">
        <v>36</v>
      </c>
      <c r="C40" s="19"/>
      <c r="D40" s="19"/>
      <c r="E40" s="19"/>
      <c r="F40" s="19"/>
      <c r="G40" s="19"/>
    </row>
    <row r="41" spans="1:10" x14ac:dyDescent="0.25">
      <c r="B41" s="19"/>
      <c r="C41" s="19"/>
      <c r="D41" s="19"/>
      <c r="E41" s="19"/>
      <c r="F41" s="19"/>
      <c r="G41" s="19"/>
    </row>
    <row r="42" spans="1:10" x14ac:dyDescent="0.25">
      <c r="B42" s="19"/>
      <c r="C42" s="19"/>
      <c r="D42" s="19"/>
      <c r="E42" s="19"/>
      <c r="F42" s="19"/>
      <c r="G42" s="19"/>
    </row>
    <row r="43" spans="1:10" ht="15.75" customHeight="1" x14ac:dyDescent="0.25">
      <c r="B43" s="19"/>
      <c r="C43" s="19"/>
      <c r="D43" s="19"/>
      <c r="E43" s="19"/>
      <c r="F43" s="19"/>
      <c r="G43" s="19"/>
    </row>
    <row r="44" spans="1:10" x14ac:dyDescent="0.25">
      <c r="B44" s="19"/>
      <c r="C44" s="19"/>
      <c r="D44" s="19"/>
      <c r="E44" s="19"/>
      <c r="F44" s="19"/>
      <c r="G44" s="19"/>
    </row>
    <row r="45" spans="1:10" x14ac:dyDescent="0.25">
      <c r="B45" s="19"/>
      <c r="C45" s="19"/>
      <c r="D45" s="19"/>
      <c r="E45" s="19"/>
      <c r="F45" s="19"/>
      <c r="G45" s="19"/>
    </row>
    <row r="46" spans="1:10" x14ac:dyDescent="0.25">
      <c r="B46" s="19"/>
      <c r="C46" s="19"/>
      <c r="D46" s="19"/>
      <c r="E46" s="19"/>
      <c r="F46" s="19"/>
      <c r="G46" s="19"/>
    </row>
    <row r="48" spans="1:10" ht="15.6" customHeight="1" x14ac:dyDescent="0.25">
      <c r="A48" s="1" t="s">
        <v>29</v>
      </c>
      <c r="B48" s="5" t="s">
        <v>27</v>
      </c>
      <c r="C48" s="5"/>
      <c r="D48" s="5"/>
      <c r="E48" s="5"/>
      <c r="F48" s="5"/>
      <c r="G48" s="5"/>
      <c r="H48" s="5"/>
      <c r="I48" s="5"/>
    </row>
    <row r="49" spans="2:8" x14ac:dyDescent="0.25">
      <c r="B49" s="9" t="s">
        <v>30</v>
      </c>
      <c r="C49" s="9" t="s">
        <v>31</v>
      </c>
      <c r="D49" s="9" t="s">
        <v>32</v>
      </c>
      <c r="E49" s="9" t="s">
        <v>33</v>
      </c>
      <c r="F49" s="9" t="s">
        <v>16</v>
      </c>
      <c r="G49" s="9" t="s">
        <v>17</v>
      </c>
      <c r="H49" s="9" t="s">
        <v>18</v>
      </c>
    </row>
    <row r="50" spans="2:8" x14ac:dyDescent="0.25">
      <c r="B50" s="15"/>
      <c r="C50" s="15"/>
      <c r="D50" s="15"/>
      <c r="E50" s="16">
        <f>(SUM(C51:C62)/12)</f>
        <v>360.66666666666669</v>
      </c>
      <c r="F50" s="15"/>
      <c r="G50" s="15"/>
      <c r="H50" s="16"/>
    </row>
    <row r="51" spans="2:8" x14ac:dyDescent="0.25">
      <c r="B51" s="14" t="s">
        <v>2</v>
      </c>
      <c r="C51" s="14">
        <v>362</v>
      </c>
      <c r="D51" s="14">
        <v>276</v>
      </c>
      <c r="E51" s="14">
        <f>(0.05*C51)+(0.95*E50)</f>
        <v>360.73333333333335</v>
      </c>
      <c r="F51" s="14">
        <f>C51-E51</f>
        <v>1.2666666666666515</v>
      </c>
      <c r="G51" s="14">
        <f>ABS(F51)</f>
        <v>1.2666666666666515</v>
      </c>
      <c r="H51" s="14">
        <f>(G51)^2</f>
        <v>1.6044444444444061</v>
      </c>
    </row>
    <row r="52" spans="2:8" x14ac:dyDescent="0.25">
      <c r="B52" s="14" t="s">
        <v>3</v>
      </c>
      <c r="C52" s="14">
        <v>381</v>
      </c>
      <c r="D52" s="14">
        <v>334</v>
      </c>
      <c r="E52" s="14">
        <f>(0.05*C52)+(0.95*E51)</f>
        <v>361.74666666666667</v>
      </c>
      <c r="F52" s="14">
        <f t="shared" ref="F52:F62" si="8">C52-E52</f>
        <v>19.25333333333333</v>
      </c>
      <c r="G52" s="14">
        <f t="shared" ref="G52:G61" si="9">ABS(F52)</f>
        <v>19.25333333333333</v>
      </c>
      <c r="H52" s="14">
        <f t="shared" ref="H52:H61" si="10">(G52)^2</f>
        <v>370.69084444444434</v>
      </c>
    </row>
    <row r="53" spans="2:8" x14ac:dyDescent="0.25">
      <c r="B53" s="14" t="s">
        <v>4</v>
      </c>
      <c r="C53" s="14">
        <v>317</v>
      </c>
      <c r="D53" s="14">
        <v>394</v>
      </c>
      <c r="E53" s="14">
        <f>(0.05*C53)+(0.95*E52)</f>
        <v>359.50933333333336</v>
      </c>
      <c r="F53" s="14">
        <f t="shared" si="8"/>
        <v>-42.509333333333359</v>
      </c>
      <c r="G53" s="14">
        <f t="shared" si="9"/>
        <v>42.509333333333359</v>
      </c>
      <c r="H53" s="14">
        <f t="shared" si="10"/>
        <v>1807.0434204444466</v>
      </c>
    </row>
    <row r="54" spans="2:8" x14ac:dyDescent="0.25">
      <c r="B54" s="14" t="s">
        <v>5</v>
      </c>
      <c r="C54" s="14">
        <v>297</v>
      </c>
      <c r="D54" s="14">
        <v>334</v>
      </c>
      <c r="E54" s="14">
        <f t="shared" ref="E54:E62" si="11">(0.05*C54)+(0.95*E53)</f>
        <v>356.38386666666668</v>
      </c>
      <c r="F54" s="14">
        <f t="shared" si="8"/>
        <v>-59.383866666666677</v>
      </c>
      <c r="G54" s="14">
        <f t="shared" si="9"/>
        <v>59.383866666666677</v>
      </c>
      <c r="H54" s="14">
        <f t="shared" si="10"/>
        <v>3526.4436202844458</v>
      </c>
    </row>
    <row r="55" spans="2:8" x14ac:dyDescent="0.25">
      <c r="B55" s="14" t="s">
        <v>6</v>
      </c>
      <c r="C55" s="14">
        <v>399</v>
      </c>
      <c r="D55" s="14">
        <v>334</v>
      </c>
      <c r="E55" s="14">
        <f t="shared" si="11"/>
        <v>358.51467333333329</v>
      </c>
      <c r="F55" s="14">
        <f t="shared" si="8"/>
        <v>40.485326666666708</v>
      </c>
      <c r="G55" s="14">
        <f t="shared" si="9"/>
        <v>40.485326666666708</v>
      </c>
      <c r="H55" s="14">
        <f t="shared" si="10"/>
        <v>1639.0616753067145</v>
      </c>
    </row>
    <row r="56" spans="2:8" x14ac:dyDescent="0.25">
      <c r="B56" s="14" t="s">
        <v>7</v>
      </c>
      <c r="C56" s="14">
        <v>402</v>
      </c>
      <c r="D56" s="14">
        <v>334</v>
      </c>
      <c r="E56" s="14">
        <f t="shared" si="11"/>
        <v>360.68893966666661</v>
      </c>
      <c r="F56" s="14">
        <f t="shared" si="8"/>
        <v>41.311060333333387</v>
      </c>
      <c r="G56" s="14">
        <f t="shared" si="9"/>
        <v>41.311060333333387</v>
      </c>
      <c r="H56" s="14">
        <f t="shared" si="10"/>
        <v>1706.6037058643112</v>
      </c>
    </row>
    <row r="57" spans="2:8" x14ac:dyDescent="0.25">
      <c r="B57" s="14" t="s">
        <v>8</v>
      </c>
      <c r="C57" s="14">
        <v>375</v>
      </c>
      <c r="D57" s="14">
        <v>334</v>
      </c>
      <c r="E57" s="14">
        <f>(0.05*C57)+(0.95*E56)</f>
        <v>361.40449268333327</v>
      </c>
      <c r="F57" s="14">
        <f t="shared" si="8"/>
        <v>13.595507316666726</v>
      </c>
      <c r="G57" s="14">
        <f t="shared" si="9"/>
        <v>13.595507316666726</v>
      </c>
      <c r="H57" s="14">
        <f t="shared" si="10"/>
        <v>184.83781919753849</v>
      </c>
    </row>
    <row r="58" spans="2:8" x14ac:dyDescent="0.25">
      <c r="B58" s="14" t="s">
        <v>9</v>
      </c>
      <c r="C58" s="14">
        <v>349</v>
      </c>
      <c r="D58" s="14">
        <v>334</v>
      </c>
      <c r="E58" s="14">
        <f t="shared" si="11"/>
        <v>360.7842680491666</v>
      </c>
      <c r="F58" s="14">
        <f>C58-E58</f>
        <v>-11.784268049166599</v>
      </c>
      <c r="G58" s="14">
        <f t="shared" si="9"/>
        <v>11.784268049166599</v>
      </c>
      <c r="H58" s="14">
        <f t="shared" si="10"/>
        <v>138.86897345460875</v>
      </c>
    </row>
    <row r="59" spans="2:8" x14ac:dyDescent="0.25">
      <c r="B59" s="14" t="s">
        <v>10</v>
      </c>
      <c r="C59" s="14">
        <v>386</v>
      </c>
      <c r="D59" s="14">
        <v>334</v>
      </c>
      <c r="E59" s="14">
        <f t="shared" si="11"/>
        <v>362.04505464670825</v>
      </c>
      <c r="F59" s="14">
        <f t="shared" si="8"/>
        <v>23.954945353291748</v>
      </c>
      <c r="G59" s="14">
        <f t="shared" si="9"/>
        <v>23.954945353291748</v>
      </c>
      <c r="H59" s="14">
        <f t="shared" si="10"/>
        <v>573.83940687919392</v>
      </c>
    </row>
    <row r="60" spans="2:8" x14ac:dyDescent="0.25">
      <c r="B60" s="14" t="s">
        <v>11</v>
      </c>
      <c r="C60" s="14">
        <v>328</v>
      </c>
      <c r="D60" s="14">
        <v>334</v>
      </c>
      <c r="E60" s="14">
        <f t="shared" si="11"/>
        <v>360.34280191437279</v>
      </c>
      <c r="F60" s="14">
        <f t="shared" si="8"/>
        <v>-32.342801914372785</v>
      </c>
      <c r="G60" s="14">
        <f t="shared" si="9"/>
        <v>32.342801914372785</v>
      </c>
      <c r="H60" s="14">
        <f t="shared" si="10"/>
        <v>1046.0568356723559</v>
      </c>
    </row>
    <row r="61" spans="2:8" x14ac:dyDescent="0.25">
      <c r="B61" s="14" t="s">
        <v>12</v>
      </c>
      <c r="C61" s="14">
        <v>389</v>
      </c>
      <c r="D61" s="14">
        <v>334</v>
      </c>
      <c r="E61" s="14">
        <f t="shared" si="11"/>
        <v>361.7756618186541</v>
      </c>
      <c r="F61" s="14">
        <f t="shared" si="8"/>
        <v>27.2243381813459</v>
      </c>
      <c r="G61" s="14">
        <f t="shared" si="9"/>
        <v>27.2243381813459</v>
      </c>
      <c r="H61" s="14">
        <f t="shared" si="10"/>
        <v>741.16458941228814</v>
      </c>
    </row>
    <row r="62" spans="2:8" x14ac:dyDescent="0.25">
      <c r="B62" s="14" t="s">
        <v>13</v>
      </c>
      <c r="C62" s="14">
        <v>343</v>
      </c>
      <c r="D62" s="14">
        <v>334</v>
      </c>
      <c r="E62" s="14">
        <f t="shared" si="11"/>
        <v>360.83687872772134</v>
      </c>
      <c r="F62" s="14">
        <f t="shared" si="8"/>
        <v>-17.836878727721341</v>
      </c>
      <c r="G62" s="14">
        <f>ABS(F62)</f>
        <v>17.836878727721341</v>
      </c>
      <c r="H62" s="14">
        <f>(G62)^2</f>
        <v>318.1542427474381</v>
      </c>
    </row>
    <row r="63" spans="2:8" x14ac:dyDescent="0.25">
      <c r="B63" s="10" t="s">
        <v>19</v>
      </c>
      <c r="C63" s="11"/>
      <c r="D63" s="11"/>
      <c r="E63" s="11"/>
      <c r="F63" s="12"/>
      <c r="G63" s="17">
        <f>SUM(G51:G62)</f>
        <v>330.94832654256521</v>
      </c>
      <c r="H63" s="17">
        <f>SUM(H51:H62)</f>
        <v>12054.369578152229</v>
      </c>
    </row>
    <row r="65" spans="1:9" x14ac:dyDescent="0.25">
      <c r="B65" s="18" t="s">
        <v>21</v>
      </c>
      <c r="C65" s="17">
        <f>G63/121</f>
        <v>2.7351101367154151</v>
      </c>
    </row>
    <row r="66" spans="1:9" x14ac:dyDescent="0.25">
      <c r="B66" s="18" t="s">
        <v>22</v>
      </c>
      <c r="C66" s="17">
        <f>C67/12</f>
        <v>1004.5307981793525</v>
      </c>
    </row>
    <row r="67" spans="1:9" x14ac:dyDescent="0.25">
      <c r="B67" s="18" t="s">
        <v>34</v>
      </c>
      <c r="C67" s="17">
        <f>H63</f>
        <v>12054.369578152229</v>
      </c>
    </row>
    <row r="69" spans="1:9" x14ac:dyDescent="0.25">
      <c r="B69" s="2" t="s">
        <v>35</v>
      </c>
    </row>
    <row r="70" spans="1:9" ht="15.6" customHeight="1" x14ac:dyDescent="0.25">
      <c r="A70" s="7"/>
      <c r="B70" s="20" t="s">
        <v>39</v>
      </c>
      <c r="C70" s="20"/>
      <c r="D70" s="20"/>
      <c r="E70" s="20"/>
      <c r="F70" s="20"/>
      <c r="G70" s="20"/>
      <c r="H70" s="20"/>
      <c r="I70" s="7"/>
    </row>
    <row r="71" spans="1:9" x14ac:dyDescent="0.25">
      <c r="A71" s="7"/>
      <c r="B71" s="20"/>
      <c r="C71" s="20"/>
      <c r="D71" s="20"/>
      <c r="E71" s="20"/>
      <c r="F71" s="20"/>
      <c r="G71" s="20"/>
      <c r="H71" s="20"/>
      <c r="I71" s="7"/>
    </row>
    <row r="72" spans="1:9" x14ac:dyDescent="0.25">
      <c r="A72" s="7"/>
      <c r="B72" s="20"/>
      <c r="C72" s="20"/>
      <c r="D72" s="20"/>
      <c r="E72" s="20"/>
      <c r="F72" s="20"/>
      <c r="G72" s="20"/>
      <c r="H72" s="20"/>
      <c r="I72" s="7"/>
    </row>
    <row r="73" spans="1:9" x14ac:dyDescent="0.25">
      <c r="A73" s="7"/>
      <c r="B73" s="20"/>
      <c r="C73" s="20"/>
      <c r="D73" s="20"/>
      <c r="E73" s="20"/>
      <c r="F73" s="20"/>
      <c r="G73" s="20"/>
      <c r="H73" s="20"/>
      <c r="I73" s="7"/>
    </row>
    <row r="74" spans="1:9" x14ac:dyDescent="0.25">
      <c r="A74" s="7"/>
      <c r="B74" s="20"/>
      <c r="C74" s="20"/>
      <c r="D74" s="20"/>
      <c r="E74" s="20"/>
      <c r="F74" s="20"/>
      <c r="G74" s="20"/>
      <c r="H74" s="20"/>
      <c r="I74" s="7"/>
    </row>
    <row r="75" spans="1:9" x14ac:dyDescent="0.25">
      <c r="A75" s="7"/>
      <c r="B75" s="20"/>
      <c r="C75" s="20"/>
      <c r="D75" s="20"/>
      <c r="E75" s="20"/>
      <c r="F75" s="20"/>
      <c r="G75" s="20"/>
      <c r="H75" s="20"/>
      <c r="I75" s="7"/>
    </row>
    <row r="76" spans="1:9" x14ac:dyDescent="0.25">
      <c r="A76" s="7"/>
      <c r="B76" s="20"/>
      <c r="C76" s="20"/>
      <c r="D76" s="20"/>
      <c r="E76" s="20"/>
      <c r="F76" s="20"/>
      <c r="G76" s="20"/>
      <c r="H76" s="20"/>
      <c r="I76" s="7"/>
    </row>
    <row r="77" spans="1:9" x14ac:dyDescent="0.25">
      <c r="A77" s="7"/>
      <c r="B77" s="20"/>
      <c r="C77" s="20"/>
      <c r="D77" s="20"/>
      <c r="E77" s="20"/>
      <c r="F77" s="20"/>
      <c r="G77" s="20"/>
      <c r="H77" s="20"/>
      <c r="I77" s="7"/>
    </row>
    <row r="78" spans="1:9" x14ac:dyDescent="0.25">
      <c r="A78" s="7"/>
      <c r="B78" s="21"/>
      <c r="C78" s="21"/>
      <c r="D78" s="21"/>
      <c r="E78" s="21"/>
      <c r="F78" s="21"/>
      <c r="G78" s="21"/>
      <c r="H78" s="21"/>
      <c r="I78" s="7"/>
    </row>
    <row r="79" spans="1:9" x14ac:dyDescent="0.25">
      <c r="A79" s="7"/>
      <c r="B79" s="21"/>
      <c r="C79" s="21"/>
      <c r="D79" s="21"/>
      <c r="E79" s="21"/>
      <c r="F79" s="21"/>
      <c r="G79" s="21"/>
      <c r="H79" s="21"/>
      <c r="I79" s="7"/>
    </row>
    <row r="80" spans="1:9" x14ac:dyDescent="0.25">
      <c r="A80" s="7"/>
      <c r="B80" s="21"/>
      <c r="C80" s="21"/>
      <c r="D80" s="21"/>
      <c r="E80" s="21"/>
      <c r="F80" s="21"/>
      <c r="G80" s="21"/>
      <c r="H80" s="21"/>
      <c r="I80" s="7"/>
    </row>
  </sheetData>
  <mergeCells count="13">
    <mergeCell ref="A1:G1"/>
    <mergeCell ref="A2:G2"/>
    <mergeCell ref="B21:E21"/>
    <mergeCell ref="B7:D7"/>
    <mergeCell ref="B4:I6"/>
    <mergeCell ref="I14:J21"/>
    <mergeCell ref="B63:F63"/>
    <mergeCell ref="B23:D23"/>
    <mergeCell ref="I30:J37"/>
    <mergeCell ref="B37:E37"/>
    <mergeCell ref="B48:I48"/>
    <mergeCell ref="B40:G46"/>
    <mergeCell ref="B70:H77"/>
  </mergeCells>
  <pageMargins left="0.7" right="0.7" top="0.75" bottom="0.75" header="0.3" footer="0.3"/>
  <pageSetup orientation="portrait" r:id="rId1"/>
  <ignoredErrors>
    <ignoredError sqref="D30:D36 J27"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Yusuf S F</dc:creator>
  <cp:lastModifiedBy>Mario Jupaul Langer</cp:lastModifiedBy>
  <cp:lastPrinted>2025-04-22T16:35:49Z</cp:lastPrinted>
  <dcterms:created xsi:type="dcterms:W3CDTF">2025-04-22T15:04:34Z</dcterms:created>
  <dcterms:modified xsi:type="dcterms:W3CDTF">2025-04-23T14:36:08Z</dcterms:modified>
</cp:coreProperties>
</file>