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150" windowHeight="7935" tabRatio="757"/>
  </bookViews>
  <sheets>
    <sheet name="Data" sheetId="1" r:id="rId1"/>
    <sheet name="Entropi Total (x) &amp; InfoGain" sheetId="3" r:id="rId2"/>
    <sheet name="Entropi &amp; InfoGain (X1=Cerah)" sheetId="8" r:id="rId3"/>
    <sheet name="Entropi &amp; InfoGain (X1=Hujan)" sheetId="10" r:id="rId4"/>
  </sheets>
  <definedNames>
    <definedName name="_xlnm.Print_Area" localSheetId="2">'Entropi &amp; InfoGain (X1=Cerah)'!$B$1:$Q$29</definedName>
    <definedName name="_xlnm.Print_Area" localSheetId="3">'Entropi &amp; InfoGain (X1=Hujan)'!$B$1:$Q$29</definedName>
    <definedName name="_xlnm.Print_Area" localSheetId="1">'Entropi Total (x) &amp; InfoGain'!$B$1:$Q$29</definedName>
  </definedNames>
  <calcPr calcId="145621"/>
</workbook>
</file>

<file path=xl/calcChain.xml><?xml version="1.0" encoding="utf-8"?>
<calcChain xmlns="http://schemas.openxmlformats.org/spreadsheetml/2006/main">
  <c r="O24" i="10" l="1"/>
  <c r="O23" i="10"/>
  <c r="M24" i="10"/>
  <c r="H24" i="10"/>
  <c r="H23" i="10"/>
  <c r="F24" i="10"/>
  <c r="F23" i="10"/>
  <c r="M23" i="10"/>
  <c r="Q13" i="10"/>
  <c r="Q12" i="10"/>
  <c r="O13" i="10"/>
  <c r="O12" i="10"/>
  <c r="M13" i="10"/>
  <c r="M12" i="10"/>
  <c r="O24" i="8"/>
  <c r="O23" i="8"/>
  <c r="M24" i="8"/>
  <c r="M23" i="8"/>
  <c r="F23" i="8"/>
  <c r="H24" i="8"/>
  <c r="H23" i="8"/>
  <c r="F24" i="8"/>
  <c r="Q13" i="8"/>
  <c r="Q12" i="8"/>
  <c r="O13" i="8"/>
  <c r="O12" i="8"/>
  <c r="M13" i="8"/>
  <c r="M12" i="8"/>
  <c r="O24" i="3"/>
  <c r="O23" i="3"/>
  <c r="M24" i="3"/>
  <c r="M23" i="3"/>
  <c r="H24" i="3"/>
  <c r="H23" i="3"/>
  <c r="F24" i="3"/>
  <c r="F23" i="3"/>
  <c r="Q13" i="3"/>
  <c r="Q12" i="3"/>
  <c r="O13" i="3"/>
  <c r="O12" i="3"/>
  <c r="M13" i="3"/>
  <c r="M12" i="3"/>
  <c r="J13" i="3" l="1"/>
  <c r="J12" i="3"/>
  <c r="H13" i="3"/>
  <c r="H12" i="3"/>
  <c r="F13" i="3"/>
  <c r="F12" i="3"/>
  <c r="C11" i="3"/>
  <c r="C12" i="3"/>
  <c r="O25" i="10"/>
  <c r="O26" i="10" s="1"/>
  <c r="M25" i="10"/>
  <c r="H25" i="10"/>
  <c r="H26" i="10" s="1"/>
  <c r="F25" i="10"/>
  <c r="F26" i="10" s="1"/>
  <c r="M15" i="10"/>
  <c r="J15" i="10"/>
  <c r="H15" i="10"/>
  <c r="F15" i="10"/>
  <c r="Q14" i="10"/>
  <c r="Q15" i="10" s="1"/>
  <c r="O14" i="10"/>
  <c r="O15" i="10" s="1"/>
  <c r="M14" i="10"/>
  <c r="J14" i="10"/>
  <c r="H14" i="10"/>
  <c r="F14" i="10"/>
  <c r="C13" i="10"/>
  <c r="C14" i="10" s="1"/>
  <c r="O25" i="8"/>
  <c r="O26" i="8" s="1"/>
  <c r="M25" i="8"/>
  <c r="M26" i="8" s="1"/>
  <c r="H25" i="8"/>
  <c r="H26" i="8" s="1"/>
  <c r="F25" i="8"/>
  <c r="M15" i="8"/>
  <c r="H15" i="8"/>
  <c r="Q14" i="8"/>
  <c r="Q15" i="8" s="1"/>
  <c r="O14" i="8"/>
  <c r="O15" i="8" s="1"/>
  <c r="M14" i="8"/>
  <c r="J14" i="8"/>
  <c r="J15" i="8" s="1"/>
  <c r="H14" i="8"/>
  <c r="F14" i="8"/>
  <c r="C13" i="8"/>
  <c r="O25" i="3"/>
  <c r="O26" i="3" s="1"/>
  <c r="M25" i="3"/>
  <c r="M26" i="3" s="1"/>
  <c r="H25" i="3"/>
  <c r="H26" i="3" s="1"/>
  <c r="F25" i="3"/>
  <c r="F26" i="3" s="1"/>
  <c r="Q14" i="3"/>
  <c r="Q15" i="3" s="1"/>
  <c r="O14" i="3"/>
  <c r="O15" i="3" s="1"/>
  <c r="M14" i="3"/>
  <c r="G17" i="10" l="1"/>
  <c r="J14" i="3"/>
  <c r="J15" i="3" s="1"/>
  <c r="H15" i="3"/>
  <c r="H14" i="3"/>
  <c r="F14" i="3"/>
  <c r="G28" i="10"/>
  <c r="G29" i="10"/>
  <c r="N17" i="10"/>
  <c r="N18" i="10"/>
  <c r="G18" i="10"/>
  <c r="M26" i="10"/>
  <c r="N28" i="10" s="1"/>
  <c r="C13" i="3"/>
  <c r="C14" i="3" s="1"/>
  <c r="N28" i="8"/>
  <c r="N17" i="8"/>
  <c r="C14" i="8"/>
  <c r="F15" i="8"/>
  <c r="G17" i="8" s="1"/>
  <c r="F26" i="8"/>
  <c r="G28" i="8" s="1"/>
  <c r="M15" i="3"/>
  <c r="G17" i="3" l="1"/>
  <c r="G18" i="3" s="1"/>
  <c r="F15" i="3"/>
  <c r="N18" i="3"/>
  <c r="N29" i="10"/>
  <c r="G18" i="8"/>
  <c r="O18" i="8"/>
  <c r="G28" i="3"/>
  <c r="G29" i="3" s="1"/>
  <c r="N28" i="3"/>
  <c r="N29" i="3" s="1"/>
  <c r="N17" i="3"/>
  <c r="G29" i="8"/>
  <c r="N29" i="8"/>
  <c r="N18" i="8"/>
</calcChain>
</file>

<file path=xl/sharedStrings.xml><?xml version="1.0" encoding="utf-8"?>
<sst xmlns="http://schemas.openxmlformats.org/spreadsheetml/2006/main" count="291" uniqueCount="39">
  <si>
    <t xml:space="preserve">No </t>
  </si>
  <si>
    <t xml:space="preserve">Cuaca </t>
  </si>
  <si>
    <t xml:space="preserve">X1 </t>
  </si>
  <si>
    <t>Temperature</t>
  </si>
  <si>
    <t xml:space="preserve">X2 </t>
  </si>
  <si>
    <t xml:space="preserve">Kelembaban </t>
  </si>
  <si>
    <t xml:space="preserve">X3 </t>
  </si>
  <si>
    <t xml:space="preserve">Angin </t>
  </si>
  <si>
    <t xml:space="preserve">X4 </t>
  </si>
  <si>
    <t xml:space="preserve">Main / Tidak </t>
  </si>
  <si>
    <t xml:space="preserve">Y  </t>
  </si>
  <si>
    <t>Ya</t>
  </si>
  <si>
    <t>Tidak</t>
  </si>
  <si>
    <t>Cerah</t>
  </si>
  <si>
    <t>Mendung</t>
  </si>
  <si>
    <t>Hujan</t>
  </si>
  <si>
    <t>Panas</t>
  </si>
  <si>
    <t>Sedang</t>
  </si>
  <si>
    <t>Dingin</t>
  </si>
  <si>
    <t>Entropi Variabel Y</t>
  </si>
  <si>
    <t>Entropi</t>
  </si>
  <si>
    <t>Jml Data</t>
  </si>
  <si>
    <t>Entropi Variabel X1 (Cuaca)</t>
  </si>
  <si>
    <t>Entropi Total</t>
  </si>
  <si>
    <t>Entropi Variabel X2 (Temperature)</t>
  </si>
  <si>
    <t>Entropi Variabel X3 (Kelembaban)</t>
  </si>
  <si>
    <t>Tinggi</t>
  </si>
  <si>
    <t>Normal</t>
  </si>
  <si>
    <t>Entropi Variabel X4 (Angin)</t>
  </si>
  <si>
    <t>Kecil</t>
  </si>
  <si>
    <t>Besar</t>
  </si>
  <si>
    <t>gain(y,A)</t>
  </si>
  <si>
    <t>Entropi Sebelum Pemecahan</t>
  </si>
  <si>
    <t>Entropi Sesudah Pemecahan</t>
  </si>
  <si>
    <t>PEMECAHAN PERTAMA DECISION TREE</t>
  </si>
  <si>
    <t>Entropi Variabel Y (X1=Cerah)</t>
  </si>
  <si>
    <t>PEMECAHAN KEDUA PADA CABANG CUACA HUJAN DECISION TREE</t>
  </si>
  <si>
    <t>PEMECAHAN KEDUA PADA CABANG CUACA CERAH DECISION TREE</t>
  </si>
  <si>
    <t>Entropi Variabel Y (X1=Hujan)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</si>
</sst>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Gill Sans MT"/>
      <family val="2"/>
    </font>
    <font>
      <sz val="11"/>
      <color rgb="FF000000"/>
      <name val="Gill Sans MT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75A8D"/>
        <bgColor indexed="64"/>
      </patternFill>
    </fill>
    <fill>
      <patternFill patternType="solid">
        <fgColor rgb="FFE9EA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475A8D"/>
      </left>
      <right style="medium">
        <color rgb="FF475A8D"/>
      </right>
      <top style="medium">
        <color rgb="FF475A8D"/>
      </top>
      <bottom style="medium">
        <color rgb="FF475A8D"/>
      </bottom>
      <diagonal/>
    </border>
    <border>
      <left style="medium">
        <color rgb="FF475A8D"/>
      </left>
      <right style="medium">
        <color rgb="FF475A8D"/>
      </right>
      <top style="medium">
        <color rgb="FF475A8D"/>
      </top>
      <bottom/>
      <diagonal/>
    </border>
    <border>
      <left style="medium">
        <color rgb="FF475A8D"/>
      </left>
      <right style="medium">
        <color rgb="FF475A8D"/>
      </right>
      <top/>
      <bottom style="medium">
        <color rgb="FF475A8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2" borderId="2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4" fillId="0" borderId="4" xfId="0" applyFont="1" applyBorder="1"/>
    <xf numFmtId="0" fontId="3" fillId="6" borderId="4" xfId="0" applyFont="1" applyFill="1" applyBorder="1"/>
    <xf numFmtId="0" fontId="4" fillId="0" borderId="4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7" borderId="4" xfId="0" applyFont="1" applyFill="1" applyBorder="1"/>
    <xf numFmtId="164" fontId="5" fillId="7" borderId="4" xfId="0" applyNumberFormat="1" applyFont="1" applyFill="1" applyBorder="1" applyAlignment="1">
      <alignment horizontal="center"/>
    </xf>
    <xf numFmtId="164" fontId="5" fillId="8" borderId="4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164" fontId="5" fillId="12" borderId="4" xfId="0" applyNumberFormat="1" applyFont="1" applyFill="1" applyBorder="1" applyAlignment="1">
      <alignment horizontal="center"/>
    </xf>
    <xf numFmtId="0" fontId="5" fillId="0" borderId="0" xfId="0" applyFont="1"/>
    <xf numFmtId="164" fontId="0" fillId="0" borderId="0" xfId="0" applyNumberFormat="1"/>
    <xf numFmtId="0" fontId="1" fillId="2" borderId="2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top" wrapText="1" readingOrder="1"/>
    </xf>
    <xf numFmtId="0" fontId="5" fillId="8" borderId="4" xfId="0" applyFont="1" applyFill="1" applyBorder="1" applyAlignment="1"/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left"/>
    </xf>
    <xf numFmtId="0" fontId="5" fillId="10" borderId="6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  <color rgb="FF33CCFF"/>
      <color rgb="FF66FF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142875</xdr:rowOff>
    </xdr:from>
    <xdr:to>
      <xdr:col>6</xdr:col>
      <xdr:colOff>200025</xdr:colOff>
      <xdr:row>6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807" r="21753" b="27273"/>
        <a:stretch>
          <a:fillRect/>
        </a:stretch>
      </xdr:blipFill>
      <xdr:spPr bwMode="auto">
        <a:xfrm>
          <a:off x="619125" y="333375"/>
          <a:ext cx="4867275" cy="638175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6</xdr:col>
      <xdr:colOff>476250</xdr:colOff>
      <xdr:row>1</xdr:row>
      <xdr:rowOff>180976</xdr:rowOff>
    </xdr:from>
    <xdr:to>
      <xdr:col>12</xdr:col>
      <xdr:colOff>142875</xdr:colOff>
      <xdr:row>6</xdr:row>
      <xdr:rowOff>9526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3089" r="23036" b="20661"/>
        <a:stretch>
          <a:fillRect/>
        </a:stretch>
      </xdr:blipFill>
      <xdr:spPr bwMode="auto">
        <a:xfrm>
          <a:off x="5762625" y="180976"/>
          <a:ext cx="4962525" cy="781050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142875</xdr:rowOff>
    </xdr:from>
    <xdr:to>
      <xdr:col>5</xdr:col>
      <xdr:colOff>485774</xdr:colOff>
      <xdr:row>6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807" r="21753" b="27273"/>
        <a:stretch>
          <a:fillRect/>
        </a:stretch>
      </xdr:blipFill>
      <xdr:spPr bwMode="auto">
        <a:xfrm>
          <a:off x="619124" y="733425"/>
          <a:ext cx="4772025" cy="638175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5</xdr:col>
      <xdr:colOff>904874</xdr:colOff>
      <xdr:row>1</xdr:row>
      <xdr:rowOff>285751</xdr:rowOff>
    </xdr:from>
    <xdr:to>
      <xdr:col>11</xdr:col>
      <xdr:colOff>695324</xdr:colOff>
      <xdr:row>6</xdr:row>
      <xdr:rowOff>9526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3089" r="23036" b="20661"/>
        <a:stretch>
          <a:fillRect/>
        </a:stretch>
      </xdr:blipFill>
      <xdr:spPr bwMode="auto">
        <a:xfrm>
          <a:off x="5810249" y="581026"/>
          <a:ext cx="5191125" cy="781050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miter lim="8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142875</xdr:rowOff>
    </xdr:from>
    <xdr:to>
      <xdr:col>5</xdr:col>
      <xdr:colOff>523875</xdr:colOff>
      <xdr:row>6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807" r="21753" b="27273"/>
        <a:stretch>
          <a:fillRect/>
        </a:stretch>
      </xdr:blipFill>
      <xdr:spPr bwMode="auto">
        <a:xfrm>
          <a:off x="619125" y="733425"/>
          <a:ext cx="4810125" cy="638175"/>
        </a:xfrm>
        <a:prstGeom prst="rect">
          <a:avLst/>
        </a:prstGeom>
        <a:solidFill>
          <a:schemeClr val="bg1"/>
        </a:solidFill>
        <a:ln w="9525">
          <a:solidFill>
            <a:sysClr val="windowText" lastClr="000000"/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5</xdr:col>
      <xdr:colOff>904874</xdr:colOff>
      <xdr:row>1</xdr:row>
      <xdr:rowOff>285751</xdr:rowOff>
    </xdr:from>
    <xdr:to>
      <xdr:col>12</xdr:col>
      <xdr:colOff>657224</xdr:colOff>
      <xdr:row>6</xdr:row>
      <xdr:rowOff>9526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3089" r="23036" b="20661"/>
        <a:stretch>
          <a:fillRect/>
        </a:stretch>
      </xdr:blipFill>
      <xdr:spPr bwMode="auto">
        <a:xfrm>
          <a:off x="5810249" y="581026"/>
          <a:ext cx="6048375" cy="781050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30" zoomScaleNormal="130" workbookViewId="0">
      <selection activeCell="G2" sqref="G2"/>
    </sheetView>
  </sheetViews>
  <sheetFormatPr defaultRowHeight="15" x14ac:dyDescent="0.25"/>
  <cols>
    <col min="1" max="1" width="5.5703125" style="1" bestFit="1" customWidth="1"/>
    <col min="2" max="2" width="12.5703125" style="1" bestFit="1" customWidth="1"/>
    <col min="3" max="3" width="22.7109375" style="1" customWidth="1"/>
    <col min="4" max="4" width="20.85546875" style="1" customWidth="1"/>
    <col min="5" max="5" width="14.28515625" style="1" customWidth="1"/>
    <col min="6" max="6" width="21.140625" style="1" customWidth="1"/>
    <col min="7" max="16384" width="9.140625" style="1"/>
  </cols>
  <sheetData>
    <row r="1" spans="1:10" ht="17.25" x14ac:dyDescent="0.25">
      <c r="A1" s="20" t="s">
        <v>0</v>
      </c>
      <c r="B1" s="2" t="s">
        <v>1</v>
      </c>
      <c r="C1" s="2" t="s">
        <v>3</v>
      </c>
      <c r="D1" s="2" t="s">
        <v>5</v>
      </c>
      <c r="E1" s="2" t="s">
        <v>7</v>
      </c>
      <c r="F1" s="2" t="s">
        <v>9</v>
      </c>
    </row>
    <row r="2" spans="1:10" ht="18" thickBot="1" x14ac:dyDescent="0.3">
      <c r="A2" s="21"/>
      <c r="B2" s="3" t="s">
        <v>2</v>
      </c>
      <c r="C2" s="3" t="s">
        <v>4</v>
      </c>
      <c r="D2" s="3" t="s">
        <v>6</v>
      </c>
      <c r="E2" s="3" t="s">
        <v>8</v>
      </c>
      <c r="F2" s="3" t="s">
        <v>10</v>
      </c>
    </row>
    <row r="3" spans="1:10" ht="18" thickBot="1" x14ac:dyDescent="0.3">
      <c r="A3" s="4">
        <v>1</v>
      </c>
      <c r="B3" s="5" t="s">
        <v>13</v>
      </c>
      <c r="C3" s="5" t="s">
        <v>16</v>
      </c>
      <c r="D3" s="5" t="s">
        <v>26</v>
      </c>
      <c r="E3" s="5" t="s">
        <v>29</v>
      </c>
      <c r="F3" s="5" t="s">
        <v>12</v>
      </c>
    </row>
    <row r="4" spans="1:10" ht="18" thickBot="1" x14ac:dyDescent="0.3">
      <c r="A4" s="6">
        <v>2</v>
      </c>
      <c r="B4" s="7" t="s">
        <v>13</v>
      </c>
      <c r="C4" s="7" t="s">
        <v>16</v>
      </c>
      <c r="D4" s="7" t="s">
        <v>26</v>
      </c>
      <c r="E4" s="7" t="s">
        <v>30</v>
      </c>
      <c r="F4" s="7" t="s">
        <v>12</v>
      </c>
      <c r="I4"/>
      <c r="J4"/>
    </row>
    <row r="5" spans="1:10" ht="18" thickBot="1" x14ac:dyDescent="0.3">
      <c r="A5" s="4">
        <v>3</v>
      </c>
      <c r="B5" s="5" t="s">
        <v>14</v>
      </c>
      <c r="C5" s="5" t="s">
        <v>16</v>
      </c>
      <c r="D5" s="5" t="s">
        <v>26</v>
      </c>
      <c r="E5" s="5" t="s">
        <v>29</v>
      </c>
      <c r="F5" s="5" t="s">
        <v>11</v>
      </c>
      <c r="I5"/>
      <c r="J5"/>
    </row>
    <row r="6" spans="1:10" ht="18" thickBot="1" x14ac:dyDescent="0.3">
      <c r="A6" s="6">
        <v>4</v>
      </c>
      <c r="B6" s="7" t="s">
        <v>15</v>
      </c>
      <c r="C6" s="7" t="s">
        <v>17</v>
      </c>
      <c r="D6" s="7" t="s">
        <v>26</v>
      </c>
      <c r="E6" s="7" t="s">
        <v>29</v>
      </c>
      <c r="F6" s="7" t="s">
        <v>11</v>
      </c>
    </row>
    <row r="7" spans="1:10" ht="18" thickBot="1" x14ac:dyDescent="0.3">
      <c r="A7" s="4">
        <v>5</v>
      </c>
      <c r="B7" s="5" t="s">
        <v>15</v>
      </c>
      <c r="C7" s="5" t="s">
        <v>18</v>
      </c>
      <c r="D7" s="5" t="s">
        <v>26</v>
      </c>
      <c r="E7" s="5" t="s">
        <v>29</v>
      </c>
      <c r="F7" s="5" t="s">
        <v>11</v>
      </c>
    </row>
    <row r="8" spans="1:10" ht="18" thickBot="1" x14ac:dyDescent="0.3">
      <c r="A8" s="6">
        <v>6</v>
      </c>
      <c r="B8" s="7" t="s">
        <v>15</v>
      </c>
      <c r="C8" s="7" t="s">
        <v>18</v>
      </c>
      <c r="D8" s="7" t="s">
        <v>27</v>
      </c>
      <c r="E8" s="7" t="s">
        <v>30</v>
      </c>
      <c r="F8" s="7" t="s">
        <v>12</v>
      </c>
    </row>
    <row r="9" spans="1:10" ht="18" thickBot="1" x14ac:dyDescent="0.3">
      <c r="A9" s="4">
        <v>7</v>
      </c>
      <c r="B9" s="5" t="s">
        <v>14</v>
      </c>
      <c r="C9" s="5" t="s">
        <v>18</v>
      </c>
      <c r="D9" s="5" t="s">
        <v>27</v>
      </c>
      <c r="E9" s="5" t="s">
        <v>30</v>
      </c>
      <c r="F9" s="5" t="s">
        <v>11</v>
      </c>
    </row>
    <row r="10" spans="1:10" ht="18" thickBot="1" x14ac:dyDescent="0.3">
      <c r="A10" s="6">
        <v>8</v>
      </c>
      <c r="B10" s="7" t="s">
        <v>13</v>
      </c>
      <c r="C10" s="7" t="s">
        <v>17</v>
      </c>
      <c r="D10" s="7" t="s">
        <v>26</v>
      </c>
      <c r="E10" s="7" t="s">
        <v>29</v>
      </c>
      <c r="F10" s="7" t="s">
        <v>12</v>
      </c>
    </row>
    <row r="11" spans="1:10" ht="18" thickBot="1" x14ac:dyDescent="0.3">
      <c r="A11" s="4">
        <v>9</v>
      </c>
      <c r="B11" s="5" t="s">
        <v>13</v>
      </c>
      <c r="C11" s="5" t="s">
        <v>18</v>
      </c>
      <c r="D11" s="5" t="s">
        <v>27</v>
      </c>
      <c r="E11" s="5" t="s">
        <v>29</v>
      </c>
      <c r="F11" s="5" t="s">
        <v>11</v>
      </c>
    </row>
    <row r="12" spans="1:10" ht="18" thickBot="1" x14ac:dyDescent="0.3">
      <c r="A12" s="6">
        <v>10</v>
      </c>
      <c r="B12" s="7" t="s">
        <v>15</v>
      </c>
      <c r="C12" s="7" t="s">
        <v>17</v>
      </c>
      <c r="D12" s="7" t="s">
        <v>26</v>
      </c>
      <c r="E12" s="7" t="s">
        <v>29</v>
      </c>
      <c r="F12" s="7" t="s">
        <v>11</v>
      </c>
    </row>
    <row r="13" spans="1:10" ht="18" thickBot="1" x14ac:dyDescent="0.3">
      <c r="A13" s="4">
        <v>11</v>
      </c>
      <c r="B13" s="5" t="s">
        <v>13</v>
      </c>
      <c r="C13" s="5" t="s">
        <v>17</v>
      </c>
      <c r="D13" s="5" t="s">
        <v>27</v>
      </c>
      <c r="E13" s="5" t="s">
        <v>30</v>
      </c>
      <c r="F13" s="5" t="s">
        <v>11</v>
      </c>
    </row>
    <row r="14" spans="1:10" ht="18" thickBot="1" x14ac:dyDescent="0.3">
      <c r="A14" s="6">
        <v>12</v>
      </c>
      <c r="B14" s="7" t="s">
        <v>14</v>
      </c>
      <c r="C14" s="7" t="s">
        <v>17</v>
      </c>
      <c r="D14" s="7" t="s">
        <v>26</v>
      </c>
      <c r="E14" s="7" t="s">
        <v>30</v>
      </c>
      <c r="F14" s="7" t="s">
        <v>11</v>
      </c>
    </row>
    <row r="15" spans="1:10" ht="18" thickBot="1" x14ac:dyDescent="0.3">
      <c r="A15" s="4">
        <v>13</v>
      </c>
      <c r="B15" s="5" t="s">
        <v>14</v>
      </c>
      <c r="C15" s="5" t="s">
        <v>16</v>
      </c>
      <c r="D15" s="5" t="s">
        <v>27</v>
      </c>
      <c r="E15" s="5" t="s">
        <v>29</v>
      </c>
      <c r="F15" s="5" t="s">
        <v>11</v>
      </c>
    </row>
    <row r="16" spans="1:10" ht="18" thickBot="1" x14ac:dyDescent="0.3">
      <c r="A16" s="6">
        <v>14</v>
      </c>
      <c r="B16" s="7" t="s">
        <v>15</v>
      </c>
      <c r="C16" s="7" t="s">
        <v>17</v>
      </c>
      <c r="D16" s="7" t="s">
        <v>26</v>
      </c>
      <c r="E16" s="7" t="s">
        <v>30</v>
      </c>
      <c r="F16" s="7" t="s">
        <v>12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9"/>
  <sheetViews>
    <sheetView workbookViewId="0">
      <selection activeCell="B1" sqref="B1:Q29"/>
    </sheetView>
  </sheetViews>
  <sheetFormatPr defaultRowHeight="15" x14ac:dyDescent="0.25"/>
  <cols>
    <col min="2" max="2" width="15.7109375" customWidth="1"/>
    <col min="3" max="3" width="16.85546875" customWidth="1"/>
    <col min="4" max="4" width="9.140625" customWidth="1"/>
    <col min="5" max="5" width="13.42578125" customWidth="1"/>
    <col min="6" max="6" width="15" customWidth="1"/>
    <col min="7" max="7" width="13.42578125" customWidth="1"/>
    <col min="8" max="8" width="15" customWidth="1"/>
    <col min="9" max="9" width="13.42578125" customWidth="1"/>
    <col min="10" max="10" width="15" customWidth="1"/>
    <col min="12" max="12" width="13.42578125" customWidth="1"/>
    <col min="13" max="13" width="15" customWidth="1"/>
    <col min="14" max="14" width="13.42578125" customWidth="1"/>
    <col min="15" max="15" width="15" customWidth="1"/>
    <col min="16" max="16" width="13.42578125" customWidth="1"/>
    <col min="17" max="17" width="15" customWidth="1"/>
  </cols>
  <sheetData>
    <row r="1" spans="2:17" ht="23.25" x14ac:dyDescent="0.35">
      <c r="B1" s="18" t="s">
        <v>34</v>
      </c>
    </row>
    <row r="8" spans="2:17" ht="15.75" x14ac:dyDescent="0.25">
      <c r="B8" s="28" t="s">
        <v>32</v>
      </c>
      <c r="C8" s="28"/>
      <c r="E8" s="29" t="s">
        <v>33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10" spans="2:17" ht="18.75" x14ac:dyDescent="0.3">
      <c r="B10" s="30" t="s">
        <v>19</v>
      </c>
      <c r="C10" s="31"/>
      <c r="E10" s="30" t="s">
        <v>22</v>
      </c>
      <c r="F10" s="32"/>
      <c r="G10" s="32"/>
      <c r="H10" s="32"/>
      <c r="I10" s="32"/>
      <c r="J10" s="31"/>
      <c r="L10" s="30" t="s">
        <v>24</v>
      </c>
      <c r="M10" s="32"/>
      <c r="N10" s="32"/>
      <c r="O10" s="32"/>
      <c r="P10" s="32"/>
      <c r="Q10" s="31"/>
    </row>
    <row r="11" spans="2:17" ht="18.75" x14ac:dyDescent="0.3">
      <c r="B11" s="8" t="s">
        <v>11</v>
      </c>
      <c r="C11" s="10">
        <f>COUNTIF(Data!$F$3:$F$16,B11)</f>
        <v>9</v>
      </c>
      <c r="E11" s="23" t="s">
        <v>13</v>
      </c>
      <c r="F11" s="24"/>
      <c r="G11" s="23" t="s">
        <v>14</v>
      </c>
      <c r="H11" s="24"/>
      <c r="I11" s="23" t="s">
        <v>15</v>
      </c>
      <c r="J11" s="24"/>
      <c r="L11" s="23" t="s">
        <v>16</v>
      </c>
      <c r="M11" s="24"/>
      <c r="N11" s="23" t="s">
        <v>17</v>
      </c>
      <c r="O11" s="24"/>
      <c r="P11" s="23" t="s">
        <v>18</v>
      </c>
      <c r="Q11" s="24"/>
    </row>
    <row r="12" spans="2:17" ht="18.75" x14ac:dyDescent="0.3">
      <c r="B12" s="8" t="s">
        <v>12</v>
      </c>
      <c r="C12" s="10">
        <f>COUNTIF(Data!$F$3:$F$16,B12)</f>
        <v>5</v>
      </c>
      <c r="E12" s="8" t="s">
        <v>11</v>
      </c>
      <c r="F12" s="10">
        <f>COUNTIFS(Data!$B$3:$B$16,'Entropi Total (x) &amp; InfoGain'!$E$11,Data!$F$3:$F$16,'Entropi Total (x) &amp; InfoGain'!E12)</f>
        <v>2</v>
      </c>
      <c r="G12" s="8" t="s">
        <v>11</v>
      </c>
      <c r="H12" s="10">
        <f>COUNTIFS(Data!$B$3:$B$16,'Entropi Total (x) &amp; InfoGain'!$G$11,Data!$F$3:$F$16,'Entropi Total (x) &amp; InfoGain'!G12)</f>
        <v>4</v>
      </c>
      <c r="I12" s="8" t="s">
        <v>11</v>
      </c>
      <c r="J12" s="10">
        <f>COUNTIFS(Data!$B$3:$B$16,'Entropi Total (x) &amp; InfoGain'!$I$11,Data!$F$3:$F$16,'Entropi Total (x) &amp; InfoGain'!I12)</f>
        <v>3</v>
      </c>
      <c r="L12" s="8" t="s">
        <v>11</v>
      </c>
      <c r="M12" s="10">
        <f>COUNTIFS(Data!$C$3:$C$16,'Entropi Total (x) &amp; InfoGain'!$L$11:$L$11,Data!$F$3:$F$16,'Entropi Total (x) &amp; InfoGain'!L12)</f>
        <v>2</v>
      </c>
      <c r="N12" s="8" t="s">
        <v>11</v>
      </c>
      <c r="O12" s="10">
        <f>COUNTIFS(Data!$C$3:$C$16,'Entropi Total (x) &amp; InfoGain'!$N$11:$N$11,Data!$F$3:$F$16,'Entropi Total (x) &amp; InfoGain'!N12)</f>
        <v>4</v>
      </c>
      <c r="P12" s="8" t="s">
        <v>11</v>
      </c>
      <c r="Q12" s="10">
        <f>COUNTIFS(Data!$C$3:$C$16,'Entropi Total (x) &amp; InfoGain'!$P$11:$P$11,Data!$F$3:$F$16,'Entropi Total (x) &amp; InfoGain'!P12)</f>
        <v>3</v>
      </c>
    </row>
    <row r="13" spans="2:17" ht="18.75" x14ac:dyDescent="0.3">
      <c r="B13" s="9" t="s">
        <v>21</v>
      </c>
      <c r="C13" s="11">
        <f>SUM(C11:C12)</f>
        <v>14</v>
      </c>
      <c r="E13" s="8" t="s">
        <v>12</v>
      </c>
      <c r="F13" s="10">
        <f>COUNTIFS(Data!$B$3:$B$16,'Entropi Total (x) &amp; InfoGain'!$E$11,Data!$F$3:$F$16,'Entropi Total (x) &amp; InfoGain'!E13)</f>
        <v>3</v>
      </c>
      <c r="G13" s="8" t="s">
        <v>12</v>
      </c>
      <c r="H13" s="10">
        <f>COUNTIFS(Data!$B$3:$B$16,'Entropi Total (x) &amp; InfoGain'!$G$11,Data!$F$3:$F$16,'Entropi Total (x) &amp; InfoGain'!G13)</f>
        <v>0</v>
      </c>
      <c r="I13" s="8" t="s">
        <v>12</v>
      </c>
      <c r="J13" s="10">
        <f>COUNTIFS(Data!$B$3:$B$16,'Entropi Total (x) &amp; InfoGain'!$I$11,Data!$F$3:$F$16,'Entropi Total (x) &amp; InfoGain'!I13)</f>
        <v>2</v>
      </c>
      <c r="L13" s="8" t="s">
        <v>12</v>
      </c>
      <c r="M13" s="10">
        <f>COUNTIFS(Data!$C$3:$C$16,'Entropi Total (x) &amp; InfoGain'!$L$11:$L$11,Data!$F$3:$F$16,'Entropi Total (x) &amp; InfoGain'!L13)</f>
        <v>2</v>
      </c>
      <c r="N13" s="8" t="s">
        <v>12</v>
      </c>
      <c r="O13" s="10">
        <f>COUNTIFS(Data!$C$3:$C$16,'Entropi Total (x) &amp; InfoGain'!$N$11:$N$11,Data!$F$3:$F$16,'Entropi Total (x) &amp; InfoGain'!N13)</f>
        <v>2</v>
      </c>
      <c r="P13" s="8" t="s">
        <v>12</v>
      </c>
      <c r="Q13" s="10">
        <f>COUNTIFS(Data!$C$3:$C$16,'Entropi Total (x) &amp; InfoGain'!$P$11:$P$11,Data!$F$3:$F$16,'Entropi Total (x) &amp; InfoGain'!P13)</f>
        <v>1</v>
      </c>
    </row>
    <row r="14" spans="2:17" ht="23.25" x14ac:dyDescent="0.35">
      <c r="B14" s="12" t="s">
        <v>20</v>
      </c>
      <c r="C14" s="13">
        <f>IF(OR($C$11=0,$C$12=0),0,(-(($C$11/$C$13)*LOG(($C$11/$C$13),2))-(($C$12/$C$13)*LOG(($C$12/$C$13),2))))</f>
        <v>0.94028595867063092</v>
      </c>
      <c r="E14" s="9" t="s">
        <v>21</v>
      </c>
      <c r="F14" s="11">
        <f>SUM(F12:F13)</f>
        <v>5</v>
      </c>
      <c r="G14" s="9" t="s">
        <v>21</v>
      </c>
      <c r="H14" s="11">
        <f t="shared" ref="H14" si="0">SUM(H12:H13)</f>
        <v>4</v>
      </c>
      <c r="I14" s="9" t="s">
        <v>21</v>
      </c>
      <c r="J14" s="11">
        <f t="shared" ref="J14" si="1">SUM(J12:J13)</f>
        <v>5</v>
      </c>
      <c r="L14" s="9" t="s">
        <v>21</v>
      </c>
      <c r="M14" s="11">
        <f>SUM(M12:M13)</f>
        <v>4</v>
      </c>
      <c r="N14" s="9" t="s">
        <v>21</v>
      </c>
      <c r="O14" s="11">
        <f t="shared" ref="O14" si="2">SUM(O12:O13)</f>
        <v>6</v>
      </c>
      <c r="P14" s="9" t="s">
        <v>21</v>
      </c>
      <c r="Q14" s="11">
        <f t="shared" ref="Q14" si="3">SUM(Q12:Q13)</f>
        <v>4</v>
      </c>
    </row>
    <row r="15" spans="2:17" ht="23.25" x14ac:dyDescent="0.35">
      <c r="E15" s="12" t="s">
        <v>20</v>
      </c>
      <c r="F15" s="13">
        <f>IF(OR(F12=0,F13=0),0,(-((F12/F14)*LOG((F12/F14),2))-((F13/F14)*LOG((F13/F14),2))))</f>
        <v>0.97095059445466858</v>
      </c>
      <c r="G15" s="12" t="s">
        <v>20</v>
      </c>
      <c r="H15" s="13">
        <f>IF(OR(H12=0,H13=0),0,(-((H12/H14)*LOG((H12/H14),2))-((H13/H14)*LOG((H13/H14),2))))</f>
        <v>0</v>
      </c>
      <c r="I15" s="12" t="s">
        <v>20</v>
      </c>
      <c r="J15" s="13">
        <f>IF(OR(J12=0,J13=0),0,(-((J12/J14)*LOG((J12/J14),2))-((J13/J14)*LOG((J13/J14),2))))</f>
        <v>0.97095059445466858</v>
      </c>
      <c r="L15" s="12" t="s">
        <v>20</v>
      </c>
      <c r="M15" s="13">
        <f>IF(OR(M12=0,M13=0),0,(-((M12/M14)*LOG((M12/M14),2))-((M13/M14)*LOG((M13/M14),2))))</f>
        <v>1</v>
      </c>
      <c r="N15" s="12" t="s">
        <v>20</v>
      </c>
      <c r="O15" s="13">
        <f>IF(OR(O12=0,O13=0),0,(-((O12/O14)*LOG((O12/O14),2))-((O13/O14)*LOG((O13/O14),2))))</f>
        <v>0.91829583405448956</v>
      </c>
      <c r="P15" s="12" t="s">
        <v>20</v>
      </c>
      <c r="Q15" s="13">
        <f>IF(OR(Q12=0,Q13=0),0,(-((Q12/Q14)*LOG((Q12/Q14),2))-((Q13/Q14)*LOG((Q13/Q14),2))))</f>
        <v>0.81127812445913283</v>
      </c>
    </row>
    <row r="17" spans="5:15" ht="23.25" x14ac:dyDescent="0.35">
      <c r="E17" s="22" t="s">
        <v>23</v>
      </c>
      <c r="F17" s="22"/>
      <c r="G17" s="14">
        <f>((F14/$C$13)*F15)+((H14/$C$13)*H15)+((J14/$C$13)*J15)</f>
        <v>0.69353613889619181</v>
      </c>
      <c r="H17" s="19"/>
      <c r="L17" s="22" t="s">
        <v>23</v>
      </c>
      <c r="M17" s="22"/>
      <c r="N17" s="14">
        <f>((M14/$C$13)*M15)+((O14/$C$13)*O15)+((Q14/$C$13)*Q15)</f>
        <v>0.91106339301167627</v>
      </c>
    </row>
    <row r="18" spans="5:15" ht="23.25" x14ac:dyDescent="0.35">
      <c r="E18" s="26" t="s">
        <v>31</v>
      </c>
      <c r="F18" s="27"/>
      <c r="G18" s="15">
        <f>C14-G17</f>
        <v>0.24674981977443911</v>
      </c>
      <c r="H18" s="19"/>
      <c r="L18" s="26" t="s">
        <v>31</v>
      </c>
      <c r="M18" s="27"/>
      <c r="N18" s="15">
        <f>C14-N17</f>
        <v>2.9222565658954647E-2</v>
      </c>
      <c r="O18" s="19"/>
    </row>
    <row r="21" spans="5:15" ht="18.75" x14ac:dyDescent="0.3">
      <c r="E21" s="25" t="s">
        <v>25</v>
      </c>
      <c r="F21" s="25"/>
      <c r="G21" s="25"/>
      <c r="H21" s="25"/>
      <c r="L21" s="25" t="s">
        <v>28</v>
      </c>
      <c r="M21" s="25"/>
      <c r="N21" s="25"/>
      <c r="O21" s="25"/>
    </row>
    <row r="22" spans="5:15" ht="18.75" x14ac:dyDescent="0.3">
      <c r="E22" s="23" t="s">
        <v>26</v>
      </c>
      <c r="F22" s="24"/>
      <c r="G22" s="23" t="s">
        <v>27</v>
      </c>
      <c r="H22" s="24"/>
      <c r="L22" s="23" t="s">
        <v>29</v>
      </c>
      <c r="M22" s="24"/>
      <c r="N22" s="23" t="s">
        <v>30</v>
      </c>
      <c r="O22" s="24"/>
    </row>
    <row r="23" spans="5:15" ht="18.75" x14ac:dyDescent="0.3">
      <c r="E23" s="8" t="s">
        <v>11</v>
      </c>
      <c r="F23" s="10">
        <f>COUNTIFS(Data!$D$3:$D$16,'Entropi Total (x) &amp; InfoGain'!$E$22,Data!$F$3:$F$16,'Entropi Total (x) &amp; InfoGain'!E23)</f>
        <v>5</v>
      </c>
      <c r="G23" s="8" t="s">
        <v>11</v>
      </c>
      <c r="H23" s="10">
        <f>COUNTIFS(Data!$D$3:$D$16,'Entropi Total (x) &amp; InfoGain'!$G$22,Data!$F$3:$F$16,'Entropi Total (x) &amp; InfoGain'!G23)</f>
        <v>4</v>
      </c>
      <c r="L23" s="8" t="s">
        <v>11</v>
      </c>
      <c r="M23" s="10">
        <f>COUNTIFS(Data!$E$3:$E$16,'Entropi Total (x) &amp; InfoGain'!$L$22,Data!$F$3:$F$16,'Entropi Total (x) &amp; InfoGain'!L23)</f>
        <v>6</v>
      </c>
      <c r="N23" s="8" t="s">
        <v>11</v>
      </c>
      <c r="O23" s="10">
        <f>COUNTIFS(Data!$E$3:$E$16,'Entropi Total (x) &amp; InfoGain'!$N$22,Data!$F$3:$F$16,'Entropi Total (x) &amp; InfoGain'!N23)</f>
        <v>3</v>
      </c>
    </row>
    <row r="24" spans="5:15" ht="18.75" x14ac:dyDescent="0.3">
      <c r="E24" s="8" t="s">
        <v>12</v>
      </c>
      <c r="F24" s="10">
        <f>COUNTIFS(Data!$D$3:$D$16,'Entropi Total (x) &amp; InfoGain'!$E$22,Data!$F$3:$F$16,'Entropi Total (x) &amp; InfoGain'!E24)</f>
        <v>4</v>
      </c>
      <c r="G24" s="8" t="s">
        <v>12</v>
      </c>
      <c r="H24" s="10">
        <f>COUNTIFS(Data!$D$3:$D$16,'Entropi Total (x) &amp; InfoGain'!$G$22,Data!$F$3:$F$16,'Entropi Total (x) &amp; InfoGain'!G24)</f>
        <v>1</v>
      </c>
      <c r="L24" s="8" t="s">
        <v>12</v>
      </c>
      <c r="M24" s="10">
        <f>COUNTIFS(Data!$E$3:$E$16,'Entropi Total (x) &amp; InfoGain'!$L$22,Data!$F$3:$F$16,'Entropi Total (x) &amp; InfoGain'!L24)</f>
        <v>2</v>
      </c>
      <c r="N24" s="8" t="s">
        <v>12</v>
      </c>
      <c r="O24" s="10">
        <f>COUNTIFS(Data!$E$3:$E$16,'Entropi Total (x) &amp; InfoGain'!$N$22,Data!$F$3:$F$16,'Entropi Total (x) &amp; InfoGain'!N24)</f>
        <v>3</v>
      </c>
    </row>
    <row r="25" spans="5:15" ht="18.75" x14ac:dyDescent="0.3">
      <c r="E25" s="9" t="s">
        <v>21</v>
      </c>
      <c r="F25" s="11">
        <f>SUM(F23:F24)</f>
        <v>9</v>
      </c>
      <c r="G25" s="9" t="s">
        <v>21</v>
      </c>
      <c r="H25" s="11">
        <f t="shared" ref="H25" si="4">SUM(H23:H24)</f>
        <v>5</v>
      </c>
      <c r="L25" s="9" t="s">
        <v>21</v>
      </c>
      <c r="M25" s="11">
        <f>SUM(M23:M24)</f>
        <v>8</v>
      </c>
      <c r="N25" s="9" t="s">
        <v>21</v>
      </c>
      <c r="O25" s="11">
        <f t="shared" ref="O25" si="5">SUM(O23:O24)</f>
        <v>6</v>
      </c>
    </row>
    <row r="26" spans="5:15" ht="23.25" x14ac:dyDescent="0.35">
      <c r="E26" s="12" t="s">
        <v>20</v>
      </c>
      <c r="F26" s="13">
        <f>IF(OR(F23=0,F24=0),0,(-((F23/F25)*LOG((F23/F25),2))-((F24/F25)*LOG((F24/F25),2))))</f>
        <v>0.99107605983822222</v>
      </c>
      <c r="G26" s="12" t="s">
        <v>20</v>
      </c>
      <c r="H26" s="13">
        <f>IF(OR(H23=0,H24=0),0,(-((H23/H25)*LOG((H23/H25),2))-((H24/H25)*LOG((H24/H25),2))))</f>
        <v>0.72192809488736231</v>
      </c>
      <c r="L26" s="12" t="s">
        <v>20</v>
      </c>
      <c r="M26" s="13">
        <f>IF(OR(M23=0,M24=0),0,(-((M23/M25)*LOG((M23/M25),2))-((M24/M25)*LOG((M24/M25),2))))</f>
        <v>0.81127812445913283</v>
      </c>
      <c r="N26" s="12" t="s">
        <v>20</v>
      </c>
      <c r="O26" s="13">
        <f>IF(OR(O23=0,O24=0),0,(-((O23/O25)*LOG((O23/O25),2))-((O24/O25)*LOG((O24/O25),2))))</f>
        <v>1</v>
      </c>
    </row>
    <row r="28" spans="5:15" ht="23.25" x14ac:dyDescent="0.35">
      <c r="E28" s="22" t="s">
        <v>23</v>
      </c>
      <c r="F28" s="22"/>
      <c r="G28" s="14">
        <f>((F25/$C$13)*F26)+((H25/$C$13)*H26)</f>
        <v>0.89495178664148667</v>
      </c>
      <c r="L28" s="22" t="s">
        <v>23</v>
      </c>
      <c r="M28" s="22"/>
      <c r="N28" s="14">
        <f>((M25/$C$13)*M26)+((O25/$C$13)*O26)</f>
        <v>0.89215892826236165</v>
      </c>
    </row>
    <row r="29" spans="5:15" ht="23.25" x14ac:dyDescent="0.35">
      <c r="E29" s="26" t="s">
        <v>31</v>
      </c>
      <c r="F29" s="27"/>
      <c r="G29" s="15">
        <f>C14-G28</f>
        <v>4.5334172029144248E-2</v>
      </c>
      <c r="H29" s="19"/>
      <c r="L29" s="26" t="s">
        <v>31</v>
      </c>
      <c r="M29" s="27"/>
      <c r="N29" s="15">
        <f>C14-N28</f>
        <v>4.8127030408269267E-2</v>
      </c>
    </row>
  </sheetData>
  <mergeCells count="25">
    <mergeCell ref="E29:F29"/>
    <mergeCell ref="L29:M29"/>
    <mergeCell ref="E17:F17"/>
    <mergeCell ref="B8:C8"/>
    <mergeCell ref="E8:Q8"/>
    <mergeCell ref="E18:F18"/>
    <mergeCell ref="L18:M18"/>
    <mergeCell ref="B10:C10"/>
    <mergeCell ref="E10:J10"/>
    <mergeCell ref="E11:F11"/>
    <mergeCell ref="G11:H11"/>
    <mergeCell ref="I11:J11"/>
    <mergeCell ref="L10:Q10"/>
    <mergeCell ref="L11:M11"/>
    <mergeCell ref="N11:O11"/>
    <mergeCell ref="P11:Q11"/>
    <mergeCell ref="L17:M17"/>
    <mergeCell ref="E22:F22"/>
    <mergeCell ref="G22:H22"/>
    <mergeCell ref="E28:F28"/>
    <mergeCell ref="E21:H21"/>
    <mergeCell ref="L21:O21"/>
    <mergeCell ref="L22:M22"/>
    <mergeCell ref="N22:O22"/>
    <mergeCell ref="L28:M28"/>
  </mergeCells>
  <printOptions horizontalCentered="1"/>
  <pageMargins left="0.7" right="0.7" top="0.5" bottom="0.5" header="0.51180555555555596" footer="0.51180555555555596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9"/>
  <sheetViews>
    <sheetView workbookViewId="0">
      <selection activeCell="C16" sqref="C16"/>
    </sheetView>
  </sheetViews>
  <sheetFormatPr defaultRowHeight="15" x14ac:dyDescent="0.25"/>
  <cols>
    <col min="2" max="2" width="21.28515625" customWidth="1"/>
    <col min="3" max="3" width="20.5703125" customWidth="1"/>
    <col min="4" max="4" width="9.140625" customWidth="1"/>
    <col min="5" max="5" width="13.42578125" customWidth="1"/>
    <col min="6" max="6" width="15" customWidth="1"/>
    <col min="7" max="7" width="13.42578125" customWidth="1"/>
    <col min="8" max="8" width="15" customWidth="1"/>
    <col min="9" max="9" width="13.42578125" customWidth="1"/>
    <col min="10" max="10" width="15" customWidth="1"/>
    <col min="12" max="12" width="13.42578125" customWidth="1"/>
    <col min="13" max="13" width="15" customWidth="1"/>
    <col min="14" max="14" width="13.42578125" customWidth="1"/>
    <col min="15" max="15" width="15" customWidth="1"/>
    <col min="16" max="16" width="13.42578125" customWidth="1"/>
    <col min="17" max="17" width="15" customWidth="1"/>
  </cols>
  <sheetData>
    <row r="1" spans="2:17" ht="23.25" x14ac:dyDescent="0.35">
      <c r="B1" s="18" t="s">
        <v>37</v>
      </c>
    </row>
    <row r="2" spans="2:17" ht="23.25" x14ac:dyDescent="0.35">
      <c r="B2" s="18"/>
    </row>
    <row r="8" spans="2:17" ht="15.75" x14ac:dyDescent="0.25">
      <c r="B8" s="28" t="s">
        <v>33</v>
      </c>
      <c r="C8" s="28"/>
      <c r="E8" s="29" t="s">
        <v>33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10" spans="2:17" ht="18.75" x14ac:dyDescent="0.3">
      <c r="B10" s="30" t="s">
        <v>35</v>
      </c>
      <c r="C10" s="31"/>
      <c r="E10" s="30" t="s">
        <v>22</v>
      </c>
      <c r="F10" s="32"/>
      <c r="G10" s="32"/>
      <c r="H10" s="32"/>
      <c r="I10" s="32"/>
      <c r="J10" s="31"/>
      <c r="L10" s="30" t="s">
        <v>24</v>
      </c>
      <c r="M10" s="32"/>
      <c r="N10" s="32"/>
      <c r="O10" s="32"/>
      <c r="P10" s="32"/>
      <c r="Q10" s="31"/>
    </row>
    <row r="11" spans="2:17" ht="18.75" x14ac:dyDescent="0.3">
      <c r="B11" s="8" t="s">
        <v>11</v>
      </c>
      <c r="C11" s="10">
        <v>2</v>
      </c>
      <c r="E11" s="23" t="s">
        <v>13</v>
      </c>
      <c r="F11" s="24"/>
      <c r="G11" s="23" t="s">
        <v>14</v>
      </c>
      <c r="H11" s="24"/>
      <c r="I11" s="23" t="s">
        <v>15</v>
      </c>
      <c r="J11" s="24"/>
      <c r="L11" s="23" t="s">
        <v>16</v>
      </c>
      <c r="M11" s="24"/>
      <c r="N11" s="23" t="s">
        <v>17</v>
      </c>
      <c r="O11" s="24"/>
      <c r="P11" s="23" t="s">
        <v>18</v>
      </c>
      <c r="Q11" s="24"/>
    </row>
    <row r="12" spans="2:17" ht="18.75" x14ac:dyDescent="0.3">
      <c r="B12" s="8" t="s">
        <v>12</v>
      </c>
      <c r="C12" s="10">
        <v>3</v>
      </c>
      <c r="E12" s="8" t="s">
        <v>11</v>
      </c>
      <c r="F12" s="16">
        <v>0</v>
      </c>
      <c r="G12" s="8" t="s">
        <v>11</v>
      </c>
      <c r="H12" s="16">
        <v>0</v>
      </c>
      <c r="I12" s="8" t="s">
        <v>11</v>
      </c>
      <c r="J12" s="16">
        <v>0</v>
      </c>
      <c r="L12" s="8" t="s">
        <v>11</v>
      </c>
      <c r="M12" s="10">
        <f>COUNTIFS(Data!$B$3:$B$16,"Cerah",Data!$C$3:$C$16,'Entropi &amp; InfoGain (X1=Cerah)'!$L$11,Data!$F$3:$F$16,'Entropi &amp; InfoGain (X1=Cerah)'!L12)</f>
        <v>0</v>
      </c>
      <c r="N12" s="8" t="s">
        <v>11</v>
      </c>
      <c r="O12" s="10">
        <f>COUNTIFS(Data!$B$3:$B$16,"Cerah",Data!$C$3:$C$16,'Entropi &amp; InfoGain (X1=Cerah)'!$N$11,Data!$F$3:$F$16,'Entropi &amp; InfoGain (X1=Cerah)'!N12)</f>
        <v>1</v>
      </c>
      <c r="P12" s="8" t="s">
        <v>11</v>
      </c>
      <c r="Q12" s="10">
        <f>COUNTIFS(Data!$B$3:$B$16,"Cerah",Data!$C$3:$C$16,'Entropi &amp; InfoGain (X1=Cerah)'!$P$11,Data!$F$3:$F$16,'Entropi &amp; InfoGain (X1=Cerah)'!P12)</f>
        <v>1</v>
      </c>
    </row>
    <row r="13" spans="2:17" ht="18.75" x14ac:dyDescent="0.3">
      <c r="B13" s="9" t="s">
        <v>21</v>
      </c>
      <c r="C13" s="11">
        <f>SUM(C11:C12)</f>
        <v>5</v>
      </c>
      <c r="E13" s="8" t="s">
        <v>12</v>
      </c>
      <c r="F13" s="16">
        <v>0</v>
      </c>
      <c r="G13" s="8" t="s">
        <v>12</v>
      </c>
      <c r="H13" s="16">
        <v>0</v>
      </c>
      <c r="I13" s="8" t="s">
        <v>12</v>
      </c>
      <c r="J13" s="16">
        <v>2</v>
      </c>
      <c r="L13" s="8" t="s">
        <v>12</v>
      </c>
      <c r="M13" s="10">
        <f>COUNTIFS(Data!$B$3:$B$16,"Cerah",Data!$C$3:$C$16,'Entropi &amp; InfoGain (X1=Cerah)'!$L$11,Data!$F$3:$F$16,'Entropi &amp; InfoGain (X1=Cerah)'!L13)</f>
        <v>2</v>
      </c>
      <c r="N13" s="8" t="s">
        <v>12</v>
      </c>
      <c r="O13" s="10">
        <f>COUNTIFS(Data!$B$3:$B$16,"Cerah",Data!$C$3:$C$16,'Entropi &amp; InfoGain (X1=Cerah)'!$N$11,Data!$F$3:$F$16,'Entropi &amp; InfoGain (X1=Cerah)'!N13)</f>
        <v>1</v>
      </c>
      <c r="P13" s="8" t="s">
        <v>12</v>
      </c>
      <c r="Q13" s="10">
        <f>COUNTIFS(Data!$B$3:$B$16,"Cerah",Data!$C$3:$C$16,'Entropi &amp; InfoGain (X1=Cerah)'!$P$11,Data!$F$3:$F$16,'Entropi &amp; InfoGain (X1=Cerah)'!P13)</f>
        <v>0</v>
      </c>
    </row>
    <row r="14" spans="2:17" ht="23.25" x14ac:dyDescent="0.35">
      <c r="B14" s="12" t="s">
        <v>20</v>
      </c>
      <c r="C14" s="13">
        <f>IF(OR($C$11=0,$C$12=0),0,(-(($C$11/$C$13)*LOG(($C$11/$C$13),2))-(($C$12/$C$13)*LOG(($C$12/$C$13),2))))</f>
        <v>0.97095059445466858</v>
      </c>
      <c r="E14" s="9" t="s">
        <v>21</v>
      </c>
      <c r="F14" s="11">
        <f>SUM(F12:F13)</f>
        <v>0</v>
      </c>
      <c r="G14" s="9" t="s">
        <v>21</v>
      </c>
      <c r="H14" s="11">
        <f t="shared" ref="H14" si="0">SUM(H12:H13)</f>
        <v>0</v>
      </c>
      <c r="I14" s="9" t="s">
        <v>21</v>
      </c>
      <c r="J14" s="11">
        <f t="shared" ref="J14" si="1">SUM(J12:J13)</f>
        <v>2</v>
      </c>
      <c r="L14" s="9" t="s">
        <v>21</v>
      </c>
      <c r="M14" s="11">
        <f>SUM(M12:M13)</f>
        <v>2</v>
      </c>
      <c r="N14" s="9" t="s">
        <v>21</v>
      </c>
      <c r="O14" s="11">
        <f t="shared" ref="O14" si="2">SUM(O12:O13)</f>
        <v>2</v>
      </c>
      <c r="P14" s="9" t="s">
        <v>21</v>
      </c>
      <c r="Q14" s="11">
        <f t="shared" ref="Q14" si="3">SUM(Q12:Q13)</f>
        <v>1</v>
      </c>
    </row>
    <row r="15" spans="2:17" ht="23.25" x14ac:dyDescent="0.35">
      <c r="E15" s="12" t="s">
        <v>20</v>
      </c>
      <c r="F15" s="13">
        <f>IF(OR(F12=0,F13=0),0,(-((F12/F14)*LOG((F12/F14),2))-((F13/F14)*LOG((F13/F14),2))))</f>
        <v>0</v>
      </c>
      <c r="G15" s="12" t="s">
        <v>20</v>
      </c>
      <c r="H15" s="13">
        <f>IF(OR(H12=0,H13=0),0,(-((H12/H14)*LOG((H12/H14),2))-((H13/H14)*LOG((H13/H14),2))))</f>
        <v>0</v>
      </c>
      <c r="I15" s="12" t="s">
        <v>20</v>
      </c>
      <c r="J15" s="13">
        <f>IF(OR(J12=0,J13=0),0,(-((J12/J14)*LOG((J12/J14),2))-((J13/J14)*LOG((J13/J14),2))))</f>
        <v>0</v>
      </c>
      <c r="L15" s="12" t="s">
        <v>20</v>
      </c>
      <c r="M15" s="13">
        <f>IF(OR(M12=0,M13=0),0,(-((M12/M14)*LOG((M12/M14),2))-((M13/M14)*LOG((M13/M14),2))))</f>
        <v>0</v>
      </c>
      <c r="N15" s="12" t="s">
        <v>20</v>
      </c>
      <c r="O15" s="13">
        <f>IF(OR(O12=0,O13=0),0,(-((O12/O14)*LOG((O12/O14),2))-((O13/O14)*LOG((O13/O14),2))))</f>
        <v>1</v>
      </c>
      <c r="P15" s="12" t="s">
        <v>20</v>
      </c>
      <c r="Q15" s="13">
        <f>IF(OR(Q12=0,Q13=0),0,(-((Q12/Q14)*LOG((Q12/Q14),2))-((Q13/Q14)*LOG((Q13/Q14),2))))</f>
        <v>0</v>
      </c>
    </row>
    <row r="17" spans="5:15" ht="23.25" x14ac:dyDescent="0.35">
      <c r="E17" s="22" t="s">
        <v>23</v>
      </c>
      <c r="F17" s="22"/>
      <c r="G17" s="17">
        <f>((F14/$C$13)*F15)+((H14/$C$13)*H15)+((J14/$C$13)*J15)</f>
        <v>0</v>
      </c>
      <c r="L17" s="22" t="s">
        <v>23</v>
      </c>
      <c r="M17" s="22"/>
      <c r="N17" s="14">
        <f>((M14/$C$13)*M15)+((O14/$C$13)*O15)+((Q14/$C$13)*Q15)</f>
        <v>0.4</v>
      </c>
    </row>
    <row r="18" spans="5:15" ht="23.25" x14ac:dyDescent="0.35">
      <c r="E18" s="26" t="s">
        <v>31</v>
      </c>
      <c r="F18" s="27"/>
      <c r="G18" s="17">
        <f>$C$14-((F14/$C$13)*F15)-((H14/$C$13)*H15)-((J14/$C$13)*J15)</f>
        <v>0.97095059445466858</v>
      </c>
      <c r="L18" s="26" t="s">
        <v>31</v>
      </c>
      <c r="M18" s="27"/>
      <c r="N18" s="15">
        <f>$C$14-((M14/$C$13)*M15)-((O14/$C$13)*O15)-((Q14/$C$13)*Q15)</f>
        <v>0.57095059445466856</v>
      </c>
      <c r="O18" s="19">
        <f>C14-N17</f>
        <v>0.57095059445466856</v>
      </c>
    </row>
    <row r="21" spans="5:15" ht="18.75" x14ac:dyDescent="0.3">
      <c r="E21" s="25" t="s">
        <v>25</v>
      </c>
      <c r="F21" s="25"/>
      <c r="G21" s="25"/>
      <c r="H21" s="25"/>
      <c r="L21" s="25" t="s">
        <v>28</v>
      </c>
      <c r="M21" s="25"/>
      <c r="N21" s="25"/>
      <c r="O21" s="25"/>
    </row>
    <row r="22" spans="5:15" ht="18.75" x14ac:dyDescent="0.3">
      <c r="E22" s="23" t="s">
        <v>26</v>
      </c>
      <c r="F22" s="24"/>
      <c r="G22" s="23" t="s">
        <v>27</v>
      </c>
      <c r="H22" s="24"/>
      <c r="L22" s="23" t="s">
        <v>29</v>
      </c>
      <c r="M22" s="24"/>
      <c r="N22" s="23" t="s">
        <v>30</v>
      </c>
      <c r="O22" s="24"/>
    </row>
    <row r="23" spans="5:15" ht="18.75" x14ac:dyDescent="0.3">
      <c r="E23" s="8" t="s">
        <v>11</v>
      </c>
      <c r="F23" s="10">
        <f>COUNTIFS(Data!$B$3:$B$16,"Cerah",Data!$D$3:$D$16,'Entropi &amp; InfoGain (X1=Cerah)'!$E$22,Data!$F$3:$F$16,'Entropi &amp; InfoGain (X1=Cerah)'!E23)</f>
        <v>0</v>
      </c>
      <c r="G23" s="8" t="s">
        <v>11</v>
      </c>
      <c r="H23" s="10">
        <f>COUNTIFS(Data!$B$3:$B$16,"Cerah",Data!$D$3:$D$16,'Entropi &amp; InfoGain (X1=Cerah)'!$G$22,Data!$F$3:$F$16,'Entropi &amp; InfoGain (X1=Cerah)'!G23)</f>
        <v>2</v>
      </c>
      <c r="L23" s="8" t="s">
        <v>11</v>
      </c>
      <c r="M23" s="10">
        <f>COUNTIFS(Data!$B$3:$B$16,"Cerah",Data!$E$3:$E$16,'Entropi &amp; InfoGain (X1=Cerah)'!$L$22,Data!$F$3:$F$16,'Entropi &amp; InfoGain (X1=Cerah)'!L23)</f>
        <v>1</v>
      </c>
      <c r="N23" s="8" t="s">
        <v>11</v>
      </c>
      <c r="O23" s="10">
        <f>COUNTIFS(Data!$B$3:$B$16,"Cerah",Data!$E$3:$E$16,'Entropi &amp; InfoGain (X1=Cerah)'!$N$22,Data!$F$3:$F$16,'Entropi &amp; InfoGain (X1=Cerah)'!N23)</f>
        <v>1</v>
      </c>
    </row>
    <row r="24" spans="5:15" ht="18.75" x14ac:dyDescent="0.3">
      <c r="E24" s="8" t="s">
        <v>12</v>
      </c>
      <c r="F24" s="10">
        <f>COUNTIFS(Data!$B$3:$B$16,"Cerah",Data!$D$3:$D$16,'Entropi &amp; InfoGain (X1=Cerah)'!$E$22,Data!$F$3:$F$16,'Entropi &amp; InfoGain (X1=Cerah)'!E24)</f>
        <v>3</v>
      </c>
      <c r="G24" s="8" t="s">
        <v>12</v>
      </c>
      <c r="H24" s="10">
        <f>COUNTIFS(Data!$B$3:$B$16,"Cerah",Data!$D$3:$D$16,'Entropi &amp; InfoGain (X1=Cerah)'!$G$22,Data!$F$3:$F$16,'Entropi &amp; InfoGain (X1=Cerah)'!G24)</f>
        <v>0</v>
      </c>
      <c r="L24" s="8" t="s">
        <v>12</v>
      </c>
      <c r="M24" s="10">
        <f>COUNTIFS(Data!$B$3:$B$16,"Cerah",Data!$E$3:$E$16,'Entropi &amp; InfoGain (X1=Cerah)'!$L$22,Data!$F$3:$F$16,'Entropi &amp; InfoGain (X1=Cerah)'!L24)</f>
        <v>2</v>
      </c>
      <c r="N24" s="8" t="s">
        <v>12</v>
      </c>
      <c r="O24" s="10">
        <f>COUNTIFS(Data!$B$3:$B$16,"Cerah",Data!$E$3:$E$16,'Entropi &amp; InfoGain (X1=Cerah)'!$N$22,Data!$F$3:$F$16,'Entropi &amp; InfoGain (X1=Cerah)'!N24)</f>
        <v>1</v>
      </c>
    </row>
    <row r="25" spans="5:15" ht="18.75" x14ac:dyDescent="0.3">
      <c r="E25" s="9" t="s">
        <v>21</v>
      </c>
      <c r="F25" s="11">
        <f>SUM(F23:F24)</f>
        <v>3</v>
      </c>
      <c r="G25" s="9" t="s">
        <v>21</v>
      </c>
      <c r="H25" s="11">
        <f t="shared" ref="H25" si="4">SUM(H23:H24)</f>
        <v>2</v>
      </c>
      <c r="L25" s="9" t="s">
        <v>21</v>
      </c>
      <c r="M25" s="11">
        <f>SUM(M23:M24)</f>
        <v>3</v>
      </c>
      <c r="N25" s="9" t="s">
        <v>21</v>
      </c>
      <c r="O25" s="11">
        <f t="shared" ref="O25" si="5">SUM(O23:O24)</f>
        <v>2</v>
      </c>
    </row>
    <row r="26" spans="5:15" ht="23.25" x14ac:dyDescent="0.35">
      <c r="E26" s="12" t="s">
        <v>20</v>
      </c>
      <c r="F26" s="13">
        <f>IF(OR(F23=0,F24=0),0,(-((F23/F25)*LOG((F23/F25),2))-((F24/F25)*LOG((F24/F25),2))))</f>
        <v>0</v>
      </c>
      <c r="G26" s="12" t="s">
        <v>20</v>
      </c>
      <c r="H26" s="13">
        <f>IF(OR(H23=0,H24=0),0,(-((H23/H25)*LOG((H23/H25),2))-((H24/H25)*LOG((H24/H25),2))))</f>
        <v>0</v>
      </c>
      <c r="L26" s="12" t="s">
        <v>20</v>
      </c>
      <c r="M26" s="13">
        <f>IF(OR(M23=0,M24=0),0,(-((M23/M25)*LOG((M23/M25),2))-((M24/M25)*LOG((M24/M25),2))))</f>
        <v>0.91829583405448956</v>
      </c>
      <c r="N26" s="12" t="s">
        <v>20</v>
      </c>
      <c r="O26" s="13">
        <f>IF(OR(O23=0,O24=0),0,(-((O23/O25)*LOG((O23/O25),2))-((O24/O25)*LOG((O24/O25),2))))</f>
        <v>1</v>
      </c>
    </row>
    <row r="28" spans="5:15" ht="23.25" x14ac:dyDescent="0.35">
      <c r="E28" s="22" t="s">
        <v>23</v>
      </c>
      <c r="F28" s="22"/>
      <c r="G28" s="14">
        <f>((F25/$C$13)*F26)+((H25/$C$13)*H26)</f>
        <v>0</v>
      </c>
      <c r="L28" s="22" t="s">
        <v>23</v>
      </c>
      <c r="M28" s="22"/>
      <c r="N28" s="14">
        <f>((M25/$C$13)*M26)+((O25/$C$13)*O26)</f>
        <v>0.95097750043269369</v>
      </c>
    </row>
    <row r="29" spans="5:15" ht="23.25" x14ac:dyDescent="0.35">
      <c r="E29" s="26" t="s">
        <v>31</v>
      </c>
      <c r="F29" s="27"/>
      <c r="G29" s="15">
        <f>$C$14-((F25/$C$13)*F26)-((H25/$C$13)*H26)-((J25/$C$13)*J26)</f>
        <v>0.97095059445466858</v>
      </c>
      <c r="L29" s="26" t="s">
        <v>31</v>
      </c>
      <c r="M29" s="27"/>
      <c r="N29" s="15">
        <f>$C$14-((M25/$C$13)*M26)-((O25/$C$13)*O26)-((Q25/$C$13)*Q26)</f>
        <v>1.9973094021974891E-2</v>
      </c>
    </row>
  </sheetData>
  <mergeCells count="25">
    <mergeCell ref="E29:F29"/>
    <mergeCell ref="L29:M29"/>
    <mergeCell ref="E22:F22"/>
    <mergeCell ref="G22:H22"/>
    <mergeCell ref="L22:M22"/>
    <mergeCell ref="N22:O22"/>
    <mergeCell ref="E28:F28"/>
    <mergeCell ref="L28:M28"/>
    <mergeCell ref="P11:Q11"/>
    <mergeCell ref="E17:F17"/>
    <mergeCell ref="L17:M17"/>
    <mergeCell ref="E18:F18"/>
    <mergeCell ref="L18:M18"/>
    <mergeCell ref="E21:H21"/>
    <mergeCell ref="L21:O21"/>
    <mergeCell ref="E11:F11"/>
    <mergeCell ref="G11:H11"/>
    <mergeCell ref="I11:J11"/>
    <mergeCell ref="L11:M11"/>
    <mergeCell ref="N11:O11"/>
    <mergeCell ref="B8:C8"/>
    <mergeCell ref="E8:Q8"/>
    <mergeCell ref="B10:C10"/>
    <mergeCell ref="E10:J10"/>
    <mergeCell ref="L10:Q10"/>
  </mergeCells>
  <printOptions horizontalCentered="1"/>
  <pageMargins left="0.5" right="0.5" top="0.5" bottom="0.5" header="0.51180555555555596" footer="0.51180555555555596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9"/>
  <sheetViews>
    <sheetView workbookViewId="0">
      <selection activeCell="C17" sqref="C17"/>
    </sheetView>
  </sheetViews>
  <sheetFormatPr defaultRowHeight="15" x14ac:dyDescent="0.25"/>
  <cols>
    <col min="2" max="2" width="21.28515625" customWidth="1"/>
    <col min="3" max="3" width="20.5703125" customWidth="1"/>
    <col min="4" max="4" width="9.140625" customWidth="1"/>
    <col min="5" max="5" width="13.42578125" customWidth="1"/>
    <col min="6" max="6" width="15" customWidth="1"/>
    <col min="7" max="7" width="13.42578125" customWidth="1"/>
    <col min="8" max="8" width="15" customWidth="1"/>
    <col min="9" max="9" width="13.42578125" customWidth="1"/>
    <col min="10" max="10" width="15" customWidth="1"/>
    <col min="12" max="12" width="13.42578125" customWidth="1"/>
    <col min="13" max="13" width="15" customWidth="1"/>
    <col min="14" max="14" width="13.42578125" customWidth="1"/>
    <col min="15" max="15" width="15" customWidth="1"/>
    <col min="16" max="16" width="13.42578125" customWidth="1"/>
    <col min="17" max="17" width="15" customWidth="1"/>
  </cols>
  <sheetData>
    <row r="1" spans="2:17" ht="23.25" x14ac:dyDescent="0.35">
      <c r="B1" s="18" t="s">
        <v>36</v>
      </c>
    </row>
    <row r="2" spans="2:17" ht="23.25" x14ac:dyDescent="0.35">
      <c r="B2" s="18"/>
    </row>
    <row r="8" spans="2:17" ht="15.75" x14ac:dyDescent="0.25">
      <c r="B8" s="28" t="s">
        <v>33</v>
      </c>
      <c r="C8" s="28"/>
      <c r="E8" s="29" t="s">
        <v>33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10" spans="2:17" ht="18.75" x14ac:dyDescent="0.3">
      <c r="B10" s="30" t="s">
        <v>38</v>
      </c>
      <c r="C10" s="31"/>
      <c r="E10" s="30" t="s">
        <v>22</v>
      </c>
      <c r="F10" s="32"/>
      <c r="G10" s="32"/>
      <c r="H10" s="32"/>
      <c r="I10" s="32"/>
      <c r="J10" s="31"/>
      <c r="L10" s="30" t="s">
        <v>24</v>
      </c>
      <c r="M10" s="32"/>
      <c r="N10" s="32"/>
      <c r="O10" s="32"/>
      <c r="P10" s="32"/>
      <c r="Q10" s="31"/>
    </row>
    <row r="11" spans="2:17" ht="18.75" x14ac:dyDescent="0.3">
      <c r="B11" s="8" t="s">
        <v>11</v>
      </c>
      <c r="C11" s="10">
        <v>3</v>
      </c>
      <c r="E11" s="23" t="s">
        <v>13</v>
      </c>
      <c r="F11" s="24"/>
      <c r="G11" s="23" t="s">
        <v>14</v>
      </c>
      <c r="H11" s="24"/>
      <c r="I11" s="23" t="s">
        <v>15</v>
      </c>
      <c r="J11" s="24"/>
      <c r="L11" s="23" t="s">
        <v>16</v>
      </c>
      <c r="M11" s="24"/>
      <c r="N11" s="23" t="s">
        <v>17</v>
      </c>
      <c r="O11" s="24"/>
      <c r="P11" s="23" t="s">
        <v>18</v>
      </c>
      <c r="Q11" s="24"/>
    </row>
    <row r="12" spans="2:17" ht="18.75" x14ac:dyDescent="0.3">
      <c r="B12" s="8" t="s">
        <v>12</v>
      </c>
      <c r="C12" s="10">
        <v>2</v>
      </c>
      <c r="E12" s="8" t="s">
        <v>11</v>
      </c>
      <c r="F12" s="16">
        <v>0</v>
      </c>
      <c r="G12" s="8" t="s">
        <v>11</v>
      </c>
      <c r="H12" s="16">
        <v>0</v>
      </c>
      <c r="I12" s="8" t="s">
        <v>11</v>
      </c>
      <c r="J12" s="16">
        <v>0</v>
      </c>
      <c r="L12" s="8" t="s">
        <v>11</v>
      </c>
      <c r="M12" s="10">
        <f>COUNTIFS(Data!$B$3:$B$16,"Hujan",Data!$C$3:$C$16,'Entropi &amp; InfoGain (X1=Hujan)'!$L$11,Data!$F$3:$F$16,'Entropi &amp; InfoGain (X1=Hujan)'!L12)</f>
        <v>0</v>
      </c>
      <c r="N12" s="8" t="s">
        <v>11</v>
      </c>
      <c r="O12" s="10">
        <f>COUNTIFS(Data!$B$3:$B$16,"Hujan",Data!$C$3:$C$16,'Entropi &amp; InfoGain (X1=Hujan)'!$N$11,Data!$F$3:$F$16,'Entropi &amp; InfoGain (X1=Hujan)'!N12)</f>
        <v>2</v>
      </c>
      <c r="P12" s="8" t="s">
        <v>11</v>
      </c>
      <c r="Q12" s="10">
        <f>COUNTIFS(Data!$B$3:$B$16,"Hujan",Data!$C$3:$C$16,'Entropi &amp; InfoGain (X1=Hujan)'!$P$11,Data!$F$3:$F$16,'Entropi &amp; InfoGain (X1=Hujan)'!P12)</f>
        <v>1</v>
      </c>
    </row>
    <row r="13" spans="2:17" ht="18.75" x14ac:dyDescent="0.3">
      <c r="B13" s="9" t="s">
        <v>21</v>
      </c>
      <c r="C13" s="11">
        <f>SUM(C11:C12)</f>
        <v>5</v>
      </c>
      <c r="E13" s="8" t="s">
        <v>12</v>
      </c>
      <c r="F13" s="16">
        <v>0</v>
      </c>
      <c r="G13" s="8" t="s">
        <v>12</v>
      </c>
      <c r="H13" s="16">
        <v>0</v>
      </c>
      <c r="I13" s="8" t="s">
        <v>12</v>
      </c>
      <c r="J13" s="16">
        <v>2</v>
      </c>
      <c r="L13" s="8" t="s">
        <v>12</v>
      </c>
      <c r="M13" s="10">
        <f>COUNTIFS(Data!$B$3:$B$16,"Hujan",Data!$C$3:$C$16,'Entropi &amp; InfoGain (X1=Hujan)'!$L$11,Data!$F$3:$F$16,'Entropi &amp; InfoGain (X1=Hujan)'!L13)</f>
        <v>0</v>
      </c>
      <c r="N13" s="8" t="s">
        <v>12</v>
      </c>
      <c r="O13" s="10">
        <f>COUNTIFS(Data!$B$3:$B$16,"Hujan",Data!$C$3:$C$16,'Entropi &amp; InfoGain (X1=Hujan)'!$N$11,Data!$F$3:$F$16,'Entropi &amp; InfoGain (X1=Hujan)'!N13)</f>
        <v>1</v>
      </c>
      <c r="P13" s="8" t="s">
        <v>12</v>
      </c>
      <c r="Q13" s="10">
        <f>COUNTIFS(Data!$B$3:$B$16,"Hujan",Data!$C$3:$C$16,'Entropi &amp; InfoGain (X1=Hujan)'!$P$11,Data!$F$3:$F$16,'Entropi &amp; InfoGain (X1=Hujan)'!P13)</f>
        <v>1</v>
      </c>
    </row>
    <row r="14" spans="2:17" ht="23.25" x14ac:dyDescent="0.35">
      <c r="B14" s="12" t="s">
        <v>20</v>
      </c>
      <c r="C14" s="13">
        <f>IF(OR($C$11=0,$C$12=0),0,(-(($C$11/$C$13)*LOG(($C$11/$C$13),2))-(($C$12/$C$13)*LOG(($C$12/$C$13),2))))</f>
        <v>0.97095059445466858</v>
      </c>
      <c r="E14" s="9" t="s">
        <v>21</v>
      </c>
      <c r="F14" s="11">
        <f>SUM(F12:F13)</f>
        <v>0</v>
      </c>
      <c r="G14" s="9" t="s">
        <v>21</v>
      </c>
      <c r="H14" s="11">
        <f t="shared" ref="H14" si="0">SUM(H12:H13)</f>
        <v>0</v>
      </c>
      <c r="I14" s="9" t="s">
        <v>21</v>
      </c>
      <c r="J14" s="11">
        <f t="shared" ref="J14" si="1">SUM(J12:J13)</f>
        <v>2</v>
      </c>
      <c r="L14" s="9" t="s">
        <v>21</v>
      </c>
      <c r="M14" s="11">
        <f>SUM(M12:M13)</f>
        <v>0</v>
      </c>
      <c r="N14" s="9" t="s">
        <v>21</v>
      </c>
      <c r="O14" s="11">
        <f t="shared" ref="O14" si="2">SUM(O12:O13)</f>
        <v>3</v>
      </c>
      <c r="P14" s="9" t="s">
        <v>21</v>
      </c>
      <c r="Q14" s="11">
        <f t="shared" ref="Q14" si="3">SUM(Q12:Q13)</f>
        <v>2</v>
      </c>
    </row>
    <row r="15" spans="2:17" ht="23.25" x14ac:dyDescent="0.35">
      <c r="E15" s="12" t="s">
        <v>20</v>
      </c>
      <c r="F15" s="13">
        <f>IF(OR(F12=0,F13=0),0,(-((F12/F14)*LOG((F12/F14),2))-((F13/F14)*LOG((F13/F14),2))))</f>
        <v>0</v>
      </c>
      <c r="G15" s="12" t="s">
        <v>20</v>
      </c>
      <c r="H15" s="13">
        <f>IF(OR(H12=0,H13=0),0,(-((H12/H14)*LOG((H12/H14),2))-((H13/H14)*LOG((H13/H14),2))))</f>
        <v>0</v>
      </c>
      <c r="I15" s="12" t="s">
        <v>20</v>
      </c>
      <c r="J15" s="13">
        <f>IF(OR(J12=0,J13=0),0,(-((J12/J14)*LOG((J12/J14),2))-((J13/J14)*LOG((J13/J14),2))))</f>
        <v>0</v>
      </c>
      <c r="L15" s="12" t="s">
        <v>20</v>
      </c>
      <c r="M15" s="13">
        <f>IF(OR(M12=0,M13=0),0,(-((M12/M14)*LOG((M12/M14),2))-((M13/M14)*LOG((M13/M14),2))))</f>
        <v>0</v>
      </c>
      <c r="N15" s="12" t="s">
        <v>20</v>
      </c>
      <c r="O15" s="13">
        <f>IF(OR(O12=0,O13=0),0,(-((O12/O14)*LOG((O12/O14),2))-((O13/O14)*LOG((O13/O14),2))))</f>
        <v>0.91829583405448956</v>
      </c>
      <c r="P15" s="12" t="s">
        <v>20</v>
      </c>
      <c r="Q15" s="13">
        <f>IF(OR(Q12=0,Q13=0),0,(-((Q12/Q14)*LOG((Q12/Q14),2))-((Q13/Q14)*LOG((Q13/Q14),2))))</f>
        <v>1</v>
      </c>
    </row>
    <row r="17" spans="5:15" ht="23.25" x14ac:dyDescent="0.35">
      <c r="E17" s="22" t="s">
        <v>23</v>
      </c>
      <c r="F17" s="22"/>
      <c r="G17" s="17">
        <f>((F14/$C$13)*F15)+((H14/$C$13)*H15)+((J14/$C$13)*J15)</f>
        <v>0</v>
      </c>
      <c r="L17" s="22" t="s">
        <v>23</v>
      </c>
      <c r="M17" s="22"/>
      <c r="N17" s="14">
        <f>((M14/$C$13)*M15)+((O14/$C$13)*O15)+((Q14/$C$13)*Q15)</f>
        <v>0.95097750043269369</v>
      </c>
    </row>
    <row r="18" spans="5:15" ht="23.25" x14ac:dyDescent="0.35">
      <c r="E18" s="26" t="s">
        <v>31</v>
      </c>
      <c r="F18" s="27"/>
      <c r="G18" s="17">
        <f>$C$14-((F14/$C$13)*F15)-((H14/$C$13)*H15)-((J14/$C$13)*J15)</f>
        <v>0.97095059445466858</v>
      </c>
      <c r="L18" s="26" t="s">
        <v>31</v>
      </c>
      <c r="M18" s="27"/>
      <c r="N18" s="15">
        <f>$C$14-((M14/$C$13)*M15)-((O14/$C$13)*O15)-((Q14/$C$13)*Q15)</f>
        <v>1.9973094021974891E-2</v>
      </c>
    </row>
    <row r="21" spans="5:15" ht="18.75" x14ac:dyDescent="0.3">
      <c r="E21" s="25" t="s">
        <v>25</v>
      </c>
      <c r="F21" s="25"/>
      <c r="G21" s="25"/>
      <c r="H21" s="25"/>
      <c r="L21" s="25" t="s">
        <v>28</v>
      </c>
      <c r="M21" s="25"/>
      <c r="N21" s="25"/>
      <c r="O21" s="25"/>
    </row>
    <row r="22" spans="5:15" ht="18.75" x14ac:dyDescent="0.3">
      <c r="E22" s="23" t="s">
        <v>26</v>
      </c>
      <c r="F22" s="24"/>
      <c r="G22" s="23" t="s">
        <v>27</v>
      </c>
      <c r="H22" s="24"/>
      <c r="L22" s="23" t="s">
        <v>29</v>
      </c>
      <c r="M22" s="24"/>
      <c r="N22" s="23" t="s">
        <v>30</v>
      </c>
      <c r="O22" s="24"/>
    </row>
    <row r="23" spans="5:15" ht="18.75" x14ac:dyDescent="0.3">
      <c r="E23" s="8" t="s">
        <v>11</v>
      </c>
      <c r="F23" s="10">
        <f>COUNTIFS(Data!$B$3:$B$16,"Hujan",Data!$D$3:$D$16,'Entropi &amp; InfoGain (X1=Hujan)'!$E$22,Data!$F$3:$F$16,'Entropi &amp; InfoGain (X1=Hujan)'!E23)</f>
        <v>3</v>
      </c>
      <c r="G23" s="8" t="s">
        <v>11</v>
      </c>
      <c r="H23" s="10">
        <f>COUNTIFS(Data!$B$3:$B$16,"Hujan",Data!$D$3:$D$16,'Entropi &amp; InfoGain (X1=Hujan)'!$G$22,Data!$F$3:$F$16,'Entropi &amp; InfoGain (X1=Hujan)'!G23)</f>
        <v>0</v>
      </c>
      <c r="L23" s="8" t="s">
        <v>11</v>
      </c>
      <c r="M23" s="10">
        <f>COUNTIFS(Data!$B$3:$B$16,"Hujan",Data!$E$3:$E$16,'Entropi &amp; InfoGain (X1=Hujan)'!$L$22,Data!$F$3:$F$16,'Entropi &amp; InfoGain (X1=Hujan)'!L23)</f>
        <v>3</v>
      </c>
      <c r="N23" s="8" t="s">
        <v>11</v>
      </c>
      <c r="O23" s="10">
        <f>COUNTIFS(Data!$B$3:$B$16,"Hujan",Data!$E$3:$E$16,'Entropi &amp; InfoGain (X1=Hujan)'!$N$22,Data!$F$3:$F$16,'Entropi &amp; InfoGain (X1=Hujan)'!N23)</f>
        <v>0</v>
      </c>
    </row>
    <row r="24" spans="5:15" ht="18.75" x14ac:dyDescent="0.3">
      <c r="E24" s="8" t="s">
        <v>12</v>
      </c>
      <c r="F24" s="10">
        <f>COUNTIFS(Data!$B$3:$B$16,"Hujan",Data!$D$3:$D$16,'Entropi &amp; InfoGain (X1=Hujan)'!$E$22,Data!$F$3:$F$16,'Entropi &amp; InfoGain (X1=Hujan)'!E24)</f>
        <v>1</v>
      </c>
      <c r="G24" s="8" t="s">
        <v>12</v>
      </c>
      <c r="H24" s="10">
        <f>COUNTIFS(Data!$B$3:$B$16,"Hujan",Data!$D$3:$D$16,'Entropi &amp; InfoGain (X1=Hujan)'!$G$22,Data!$F$3:$F$16,'Entropi &amp; InfoGain (X1=Hujan)'!G24)</f>
        <v>1</v>
      </c>
      <c r="L24" s="8" t="s">
        <v>12</v>
      </c>
      <c r="M24" s="10">
        <f>COUNTIFS(Data!$B$3:$B$16,"Hujan",Data!$E$3:$E$16,'Entropi &amp; InfoGain (X1=Hujan)'!$L$22,Data!$F$3:$F$16,'Entropi &amp; InfoGain (X1=Hujan)'!L24)</f>
        <v>0</v>
      </c>
      <c r="N24" s="8" t="s">
        <v>12</v>
      </c>
      <c r="O24" s="10">
        <f>COUNTIFS(Data!$B$3:$B$16,"Hujan",Data!$E$3:$E$16,'Entropi &amp; InfoGain (X1=Hujan)'!$N$22,Data!$F$3:$F$16,'Entropi &amp; InfoGain (X1=Hujan)'!N24)</f>
        <v>2</v>
      </c>
    </row>
    <row r="25" spans="5:15" ht="18.75" x14ac:dyDescent="0.3">
      <c r="E25" s="9" t="s">
        <v>21</v>
      </c>
      <c r="F25" s="11">
        <f>SUM(F23:F24)</f>
        <v>4</v>
      </c>
      <c r="G25" s="9" t="s">
        <v>21</v>
      </c>
      <c r="H25" s="11">
        <f t="shared" ref="H25" si="4">SUM(H23:H24)</f>
        <v>1</v>
      </c>
      <c r="L25" s="9" t="s">
        <v>21</v>
      </c>
      <c r="M25" s="11">
        <f>SUM(M23:M24)</f>
        <v>3</v>
      </c>
      <c r="N25" s="9" t="s">
        <v>21</v>
      </c>
      <c r="O25" s="11">
        <f t="shared" ref="O25" si="5">SUM(O23:O24)</f>
        <v>2</v>
      </c>
    </row>
    <row r="26" spans="5:15" ht="23.25" x14ac:dyDescent="0.35">
      <c r="E26" s="12" t="s">
        <v>20</v>
      </c>
      <c r="F26" s="13">
        <f>IF(OR(F23=0,F24=0),0,(-((F23/F25)*LOG((F23/F25),2))-((F24/F25)*LOG((F24/F25),2))))</f>
        <v>0.81127812445913283</v>
      </c>
      <c r="G26" s="12" t="s">
        <v>20</v>
      </c>
      <c r="H26" s="13">
        <f>IF(OR(H23=0,H24=0),0,(-((H23/H25)*LOG((H23/H25),2))-((H24/H25)*LOG((H24/H25),2))))</f>
        <v>0</v>
      </c>
      <c r="L26" s="12" t="s">
        <v>20</v>
      </c>
      <c r="M26" s="13">
        <f>IF(OR(M23=0,M24=0),0,(-((M23/M25)*LOG((M23/M25),2))-((M24/M25)*LOG((M24/M25),2))))</f>
        <v>0</v>
      </c>
      <c r="N26" s="12" t="s">
        <v>20</v>
      </c>
      <c r="O26" s="13">
        <f>IF(OR(O23=0,O24=0),0,(-((O23/O25)*LOG((O23/O25),2))-((O24/O25)*LOG((O24/O25),2))))</f>
        <v>0</v>
      </c>
    </row>
    <row r="28" spans="5:15" ht="23.25" x14ac:dyDescent="0.35">
      <c r="E28" s="22" t="s">
        <v>23</v>
      </c>
      <c r="F28" s="22"/>
      <c r="G28" s="14">
        <f>((F25/$C$13)*F26)+((H25/$C$13)*H26)</f>
        <v>0.64902249956730629</v>
      </c>
      <c r="L28" s="22" t="s">
        <v>23</v>
      </c>
      <c r="M28" s="22"/>
      <c r="N28" s="14">
        <f>((M25/$C$13)*M26)+((O25/$C$13)*O26)</f>
        <v>0</v>
      </c>
    </row>
    <row r="29" spans="5:15" ht="23.25" x14ac:dyDescent="0.35">
      <c r="E29" s="26" t="s">
        <v>31</v>
      </c>
      <c r="F29" s="27"/>
      <c r="G29" s="15">
        <f>$C$14-((F25/$C$13)*F26)-((H25/$C$13)*H26)-((J25/$C$13)*J26)</f>
        <v>0.32192809488736229</v>
      </c>
      <c r="L29" s="26" t="s">
        <v>31</v>
      </c>
      <c r="M29" s="27"/>
      <c r="N29" s="15">
        <f>$C$14-((M25/$C$13)*M26)-((O25/$C$13)*O26)-((Q25/$C$13)*Q26)</f>
        <v>0.97095059445466858</v>
      </c>
    </row>
  </sheetData>
  <mergeCells count="25">
    <mergeCell ref="E29:F29"/>
    <mergeCell ref="L29:M29"/>
    <mergeCell ref="E22:F22"/>
    <mergeCell ref="G22:H22"/>
    <mergeCell ref="L22:M22"/>
    <mergeCell ref="N22:O22"/>
    <mergeCell ref="E28:F28"/>
    <mergeCell ref="L28:M28"/>
    <mergeCell ref="P11:Q11"/>
    <mergeCell ref="E17:F17"/>
    <mergeCell ref="L17:M17"/>
    <mergeCell ref="E18:F18"/>
    <mergeCell ref="L18:M18"/>
    <mergeCell ref="E21:H21"/>
    <mergeCell ref="L21:O21"/>
    <mergeCell ref="E11:F11"/>
    <mergeCell ref="G11:H11"/>
    <mergeCell ref="I11:J11"/>
    <mergeCell ref="L11:M11"/>
    <mergeCell ref="N11:O11"/>
    <mergeCell ref="B8:C8"/>
    <mergeCell ref="E8:Q8"/>
    <mergeCell ref="B10:C10"/>
    <mergeCell ref="E10:J10"/>
    <mergeCell ref="L10:Q10"/>
  </mergeCells>
  <printOptions horizontalCentered="1"/>
  <pageMargins left="0.5" right="0.5" top="0.5" bottom="0.5" header="0.51180555555555596" footer="0.51180555555555596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Entropi Total (x) &amp; InfoGain</vt:lpstr>
      <vt:lpstr>Entropi &amp; InfoGain (X1=Cerah)</vt:lpstr>
      <vt:lpstr>Entropi &amp; InfoGain (X1=Hujan)</vt:lpstr>
      <vt:lpstr>'Entropi &amp; InfoGain (X1=Cerah)'!Print_Area</vt:lpstr>
      <vt:lpstr>'Entropi &amp; InfoGain (X1=Hujan)'!Print_Area</vt:lpstr>
      <vt:lpstr>'Entropi Total (x) &amp; InfoGain'!Print_Area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Sulistyo Nugroho</dc:creator>
  <cp:lastModifiedBy>Yusuf S. Nugroho</cp:lastModifiedBy>
  <cp:lastPrinted>2016-12-08T00:11:43Z</cp:lastPrinted>
  <dcterms:created xsi:type="dcterms:W3CDTF">2013-05-27T02:41:52Z</dcterms:created>
  <dcterms:modified xsi:type="dcterms:W3CDTF">2016-12-08T00:11:52Z</dcterms:modified>
</cp:coreProperties>
</file>